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sh\tech\json_fish_8980\DataTable\"/>
    </mc:Choice>
  </mc:AlternateContent>
  <bookViews>
    <workbookView xWindow="0" yWindow="0" windowWidth="23904" windowHeight="9840"/>
  </bookViews>
  <sheets>
    <sheet name="鱼属性|FishAttribute" sheetId="4" r:id="rId1"/>
    <sheet name="track属性|TrackAttribute" sheetId="5" r:id="rId2"/>
    <sheet name="来袭特效|bosscome" sheetId="7" r:id="rId3"/>
    <sheet name="特殊鱼刷新配置|BossRefresh" sheetId="6" r:id="rId4"/>
  </sheets>
  <externalReferences>
    <externalReference r:id="rId5"/>
  </externalReferences>
  <definedNames>
    <definedName name="_xlnm._FilterDatabase" localSheetId="1" hidden="1">'track属性|TrackAttribute'!$A$4:$AX$672</definedName>
    <definedName name="_xlnm._FilterDatabase" localSheetId="2" hidden="1">'来袭特效|bosscome'!$A$3:$H$88</definedName>
    <definedName name="_xlnm._FilterDatabase" localSheetId="0" hidden="1">'鱼属性|FishAttribute'!$A$4:$LH$89</definedName>
  </definedNames>
  <calcPr calcId="162913"/>
</workbook>
</file>

<file path=xl/calcChain.xml><?xml version="1.0" encoding="utf-8"?>
<calcChain xmlns="http://schemas.openxmlformats.org/spreadsheetml/2006/main">
  <c r="Q660" i="5" l="1"/>
  <c r="Q659" i="5"/>
  <c r="Q658" i="5"/>
  <c r="Q657" i="5"/>
  <c r="Q656" i="5"/>
  <c r="Q655" i="5"/>
  <c r="Q654" i="5"/>
  <c r="Q653" i="5"/>
  <c r="Q652" i="5"/>
  <c r="Q651" i="5"/>
  <c r="Q650" i="5"/>
  <c r="Q649" i="5"/>
  <c r="Q648" i="5"/>
  <c r="Q647" i="5"/>
  <c r="Q646" i="5"/>
  <c r="Q645" i="5"/>
  <c r="Q644" i="5"/>
  <c r="Q643" i="5"/>
  <c r="Q642" i="5"/>
  <c r="Q641" i="5"/>
  <c r="Q640" i="5"/>
  <c r="Q639" i="5"/>
  <c r="Q638" i="5"/>
  <c r="Q637" i="5"/>
  <c r="Q636" i="5"/>
  <c r="Q635" i="5"/>
  <c r="Q634" i="5"/>
  <c r="Q633" i="5"/>
  <c r="Q632" i="5"/>
  <c r="Q631" i="5"/>
  <c r="Q630" i="5"/>
  <c r="Q629" i="5"/>
  <c r="Q628" i="5"/>
  <c r="Q627" i="5"/>
  <c r="Q626" i="5"/>
  <c r="Q625" i="5"/>
  <c r="Q624" i="5"/>
  <c r="Q623" i="5"/>
  <c r="Q622" i="5"/>
  <c r="Q621" i="5"/>
  <c r="Q620" i="5"/>
  <c r="Q619" i="5"/>
  <c r="Q618" i="5"/>
  <c r="Q617" i="5"/>
  <c r="Q616" i="5"/>
  <c r="Q615" i="5"/>
  <c r="Q614" i="5"/>
  <c r="Q613" i="5"/>
  <c r="Q612" i="5"/>
  <c r="Q611" i="5"/>
  <c r="Q610" i="5"/>
  <c r="Q609" i="5"/>
  <c r="Q608" i="5"/>
  <c r="Q607" i="5"/>
  <c r="Q606" i="5"/>
  <c r="Q605" i="5"/>
  <c r="Q604" i="5"/>
  <c r="Q603" i="5"/>
  <c r="Q602" i="5"/>
  <c r="Q601" i="5"/>
  <c r="Q600" i="5"/>
  <c r="Q599" i="5"/>
  <c r="Q598" i="5"/>
  <c r="Q597" i="5"/>
  <c r="Q596" i="5"/>
  <c r="Q595" i="5"/>
  <c r="Q594" i="5"/>
  <c r="Q593" i="5"/>
  <c r="Q592" i="5"/>
  <c r="Q591" i="5"/>
  <c r="Q590" i="5"/>
  <c r="Q589" i="5"/>
  <c r="Q588" i="5"/>
  <c r="Q587" i="5"/>
  <c r="Q586" i="5"/>
  <c r="Q585" i="5"/>
  <c r="Q584" i="5"/>
  <c r="Q583" i="5"/>
  <c r="Q582" i="5"/>
  <c r="Q581" i="5"/>
  <c r="Q580" i="5"/>
  <c r="Q579" i="5"/>
  <c r="Q578" i="5"/>
  <c r="Q577" i="5"/>
  <c r="Q576" i="5"/>
  <c r="Q575" i="5"/>
  <c r="Q574" i="5"/>
  <c r="Q573" i="5"/>
  <c r="Q572" i="5"/>
  <c r="Q571" i="5"/>
  <c r="Q570" i="5"/>
  <c r="Q569" i="5"/>
  <c r="Q568" i="5"/>
  <c r="Q567" i="5"/>
  <c r="Q566" i="5"/>
  <c r="Q565" i="5"/>
  <c r="Q564" i="5"/>
  <c r="Q563" i="5"/>
  <c r="Q562" i="5"/>
  <c r="Q561" i="5"/>
  <c r="Q560" i="5"/>
  <c r="Q559" i="5"/>
  <c r="Q558" i="5"/>
  <c r="Q557" i="5"/>
  <c r="Q556" i="5"/>
  <c r="Q555" i="5"/>
  <c r="Q554" i="5"/>
  <c r="Q553" i="5"/>
  <c r="Q552" i="5"/>
  <c r="Q551" i="5"/>
  <c r="Q550" i="5"/>
  <c r="Q549" i="5"/>
  <c r="Q548" i="5"/>
  <c r="Q547" i="5"/>
  <c r="Q546" i="5"/>
  <c r="Q545" i="5"/>
  <c r="Q544" i="5"/>
  <c r="Q543" i="5"/>
  <c r="Q542" i="5"/>
  <c r="Q541" i="5"/>
  <c r="Q540" i="5"/>
  <c r="Q539" i="5"/>
  <c r="Q538" i="5"/>
  <c r="Q537" i="5"/>
  <c r="Q536" i="5"/>
  <c r="Q535" i="5"/>
  <c r="Q534" i="5"/>
  <c r="Q533" i="5"/>
  <c r="Q532" i="5"/>
  <c r="Q531" i="5"/>
  <c r="Q530" i="5"/>
  <c r="Q529" i="5"/>
  <c r="Q528" i="5"/>
  <c r="Q527" i="5"/>
  <c r="Q526" i="5"/>
  <c r="Q525" i="5"/>
  <c r="Q524" i="5"/>
  <c r="Q523" i="5"/>
  <c r="Q522" i="5"/>
  <c r="Q521" i="5"/>
  <c r="Q520" i="5"/>
  <c r="Q519" i="5"/>
  <c r="Q518" i="5"/>
  <c r="Q517" i="5"/>
  <c r="Q516" i="5"/>
  <c r="Q515" i="5"/>
  <c r="Q514" i="5"/>
  <c r="Q513" i="5"/>
  <c r="Q512" i="5"/>
  <c r="Q511" i="5"/>
  <c r="Q510" i="5"/>
  <c r="Q509" i="5"/>
  <c r="Q508" i="5"/>
  <c r="Q507" i="5"/>
  <c r="Q506" i="5"/>
  <c r="Q505" i="5"/>
  <c r="Q504" i="5"/>
  <c r="Q503" i="5"/>
  <c r="Q502" i="5"/>
  <c r="Q501" i="5"/>
  <c r="Q500" i="5"/>
  <c r="Q499" i="5"/>
  <c r="Q498" i="5"/>
  <c r="Q497" i="5"/>
  <c r="Q496" i="5"/>
  <c r="Q495" i="5"/>
  <c r="Q494" i="5"/>
  <c r="Q493" i="5"/>
  <c r="Q492" i="5"/>
  <c r="Q491" i="5"/>
  <c r="Q490" i="5"/>
  <c r="Q489" i="5"/>
  <c r="Q488" i="5"/>
  <c r="Q487" i="5"/>
  <c r="Q486" i="5"/>
  <c r="Q485" i="5"/>
  <c r="Q484" i="5"/>
  <c r="Q483" i="5"/>
  <c r="Q482" i="5"/>
  <c r="Q481" i="5"/>
  <c r="Q480" i="5"/>
  <c r="Q479" i="5"/>
  <c r="Q478" i="5"/>
  <c r="Q477" i="5"/>
  <c r="Q476" i="5"/>
  <c r="Q475" i="5"/>
  <c r="Q474" i="5"/>
  <c r="Q473" i="5"/>
  <c r="Q472" i="5"/>
  <c r="Q471" i="5"/>
  <c r="Q470" i="5"/>
  <c r="Q469" i="5"/>
  <c r="Q468" i="5"/>
  <c r="Q467" i="5"/>
  <c r="Q466" i="5"/>
  <c r="Q465" i="5"/>
  <c r="Q464" i="5"/>
  <c r="Q463" i="5"/>
  <c r="Q462" i="5"/>
  <c r="Q461" i="5"/>
  <c r="Q460" i="5"/>
  <c r="Q459" i="5"/>
  <c r="Q458" i="5"/>
  <c r="Q457" i="5"/>
  <c r="Q456" i="5"/>
  <c r="Q455" i="5"/>
  <c r="Q454" i="5"/>
  <c r="Q453" i="5"/>
  <c r="Q452" i="5"/>
  <c r="Q451" i="5"/>
  <c r="Q450" i="5"/>
  <c r="Q449" i="5"/>
  <c r="Q448" i="5"/>
  <c r="Q447" i="5"/>
  <c r="Q446" i="5"/>
  <c r="Q445" i="5"/>
  <c r="Q444" i="5"/>
  <c r="Q443" i="5"/>
  <c r="Q442" i="5"/>
  <c r="Q441" i="5"/>
  <c r="Q440" i="5"/>
  <c r="Q439" i="5"/>
  <c r="Q438" i="5"/>
  <c r="Q437" i="5"/>
  <c r="Q436" i="5"/>
  <c r="Q435" i="5"/>
  <c r="Q434" i="5"/>
  <c r="Q433" i="5"/>
  <c r="Q432" i="5"/>
  <c r="Q431" i="5"/>
  <c r="Q430" i="5"/>
  <c r="Q429" i="5"/>
  <c r="Q428" i="5"/>
  <c r="Q427" i="5"/>
  <c r="Q426" i="5"/>
  <c r="Q425" i="5"/>
  <c r="Q424" i="5"/>
  <c r="Q423" i="5"/>
  <c r="Q422" i="5"/>
  <c r="Q421" i="5"/>
  <c r="Q420" i="5"/>
  <c r="Q419" i="5"/>
  <c r="Q418" i="5"/>
  <c r="Q417" i="5"/>
  <c r="Q416" i="5"/>
  <c r="Q415" i="5"/>
  <c r="Q414" i="5"/>
  <c r="Q413" i="5"/>
  <c r="Q412" i="5"/>
  <c r="Q411" i="5"/>
  <c r="Q410" i="5"/>
  <c r="Q409" i="5"/>
  <c r="Q408" i="5"/>
  <c r="Q407" i="5"/>
  <c r="Q406" i="5"/>
  <c r="Q405" i="5"/>
  <c r="Q404" i="5"/>
  <c r="Q403" i="5"/>
  <c r="Q402" i="5"/>
  <c r="Q401" i="5"/>
  <c r="Q400" i="5"/>
  <c r="Q399" i="5"/>
  <c r="Q398" i="5"/>
  <c r="Q397" i="5"/>
  <c r="Q396" i="5"/>
  <c r="Q395" i="5"/>
  <c r="Q394" i="5"/>
  <c r="Q393" i="5"/>
  <c r="Q392" i="5"/>
  <c r="Q391" i="5"/>
  <c r="Q390" i="5"/>
  <c r="Q389" i="5"/>
  <c r="Q388" i="5"/>
  <c r="Q387" i="5"/>
  <c r="Q386" i="5"/>
  <c r="Q385" i="5"/>
  <c r="Q384" i="5"/>
  <c r="Q383" i="5"/>
  <c r="Q382" i="5"/>
  <c r="Q381" i="5"/>
  <c r="Q380" i="5"/>
  <c r="Q379" i="5"/>
  <c r="Q378" i="5"/>
  <c r="Q377" i="5"/>
  <c r="Q376" i="5"/>
  <c r="Q375" i="5"/>
  <c r="Q374" i="5"/>
  <c r="Q373" i="5"/>
  <c r="Q372" i="5"/>
  <c r="Q371" i="5"/>
  <c r="Q370" i="5"/>
  <c r="Q369" i="5"/>
  <c r="Q368" i="5"/>
  <c r="Q367" i="5"/>
  <c r="Q366" i="5"/>
  <c r="Q365" i="5"/>
  <c r="Q364" i="5"/>
  <c r="Q363" i="5"/>
  <c r="Q362" i="5"/>
  <c r="Q361" i="5"/>
  <c r="Q360" i="5"/>
  <c r="Q359" i="5"/>
  <c r="Q358" i="5"/>
  <c r="Q357" i="5"/>
  <c r="Q356" i="5"/>
  <c r="Q355" i="5"/>
  <c r="Q354" i="5"/>
  <c r="Q353" i="5"/>
  <c r="Q352" i="5"/>
  <c r="Q351" i="5"/>
  <c r="Q350" i="5"/>
  <c r="Q349" i="5"/>
  <c r="Q348" i="5"/>
  <c r="Q347" i="5"/>
  <c r="Q346" i="5"/>
  <c r="Q345" i="5"/>
  <c r="Q344" i="5"/>
  <c r="Q343" i="5"/>
  <c r="Q342" i="5"/>
  <c r="Q341" i="5"/>
  <c r="Q340" i="5"/>
  <c r="Q339" i="5"/>
  <c r="Q338" i="5"/>
  <c r="Q337" i="5"/>
  <c r="Q336" i="5"/>
  <c r="Q335" i="5"/>
  <c r="Q334" i="5"/>
  <c r="Q333" i="5"/>
  <c r="Q332" i="5"/>
  <c r="Q331" i="5"/>
  <c r="Q330" i="5"/>
  <c r="Q329" i="5"/>
  <c r="Q328" i="5"/>
  <c r="Q327" i="5"/>
  <c r="Q326" i="5"/>
  <c r="Q325" i="5"/>
  <c r="Q324" i="5"/>
  <c r="Q323" i="5"/>
  <c r="Q322" i="5"/>
  <c r="Q321" i="5"/>
  <c r="Q320" i="5"/>
  <c r="Q319" i="5"/>
  <c r="Q318" i="5"/>
  <c r="Q317" i="5"/>
  <c r="Q316" i="5"/>
  <c r="Q315" i="5"/>
  <c r="Q314" i="5"/>
  <c r="Q313" i="5"/>
  <c r="Q312" i="5"/>
  <c r="Q311" i="5"/>
  <c r="Q310" i="5"/>
  <c r="Q309" i="5"/>
  <c r="Q308" i="5"/>
  <c r="Q307" i="5"/>
  <c r="Q306" i="5"/>
  <c r="Q305" i="5"/>
  <c r="Q304" i="5"/>
  <c r="Q303" i="5"/>
  <c r="Q302" i="5"/>
  <c r="Q301" i="5"/>
  <c r="Q300" i="5"/>
  <c r="Q299" i="5"/>
  <c r="Q298" i="5"/>
  <c r="Q297" i="5"/>
  <c r="Q296" i="5"/>
  <c r="Q295" i="5"/>
  <c r="Q294" i="5"/>
  <c r="Q293" i="5"/>
  <c r="Q292" i="5"/>
  <c r="Q291" i="5"/>
  <c r="Q290" i="5"/>
  <c r="Q289" i="5"/>
  <c r="Q288" i="5"/>
  <c r="Q287" i="5"/>
  <c r="Q286" i="5"/>
  <c r="Q285" i="5"/>
  <c r="Q284" i="5"/>
  <c r="Q283" i="5"/>
  <c r="Q282" i="5"/>
  <c r="Q281" i="5"/>
  <c r="Q280" i="5"/>
  <c r="Q279" i="5"/>
  <c r="Q278" i="5"/>
  <c r="Q277" i="5"/>
  <c r="Q276" i="5"/>
  <c r="Q275" i="5"/>
  <c r="Q274" i="5"/>
  <c r="Q273" i="5"/>
  <c r="Q272" i="5"/>
  <c r="Q271" i="5"/>
  <c r="Q270" i="5"/>
  <c r="Q269" i="5"/>
  <c r="Q268" i="5"/>
  <c r="Q267" i="5"/>
  <c r="Q266" i="5"/>
  <c r="Q265" i="5"/>
  <c r="Q264" i="5"/>
  <c r="Q263" i="5"/>
  <c r="Q262" i="5"/>
  <c r="Q261" i="5"/>
  <c r="Q260" i="5"/>
  <c r="Q259" i="5"/>
  <c r="Q258" i="5"/>
  <c r="Q257" i="5"/>
  <c r="Q256" i="5"/>
  <c r="Q255" i="5"/>
  <c r="Q254" i="5"/>
  <c r="Q253" i="5"/>
  <c r="Q252" i="5"/>
  <c r="Q251" i="5"/>
  <c r="Q250" i="5"/>
  <c r="Q249" i="5"/>
  <c r="Q248" i="5"/>
  <c r="Q247" i="5"/>
  <c r="Q246" i="5"/>
  <c r="Q245" i="5"/>
  <c r="Q244" i="5"/>
  <c r="Q243" i="5"/>
  <c r="Q242" i="5"/>
  <c r="Q241" i="5"/>
  <c r="Q240" i="5"/>
  <c r="Q239" i="5"/>
  <c r="Q238" i="5"/>
  <c r="Q237" i="5"/>
  <c r="Q236" i="5"/>
  <c r="Q235" i="5"/>
  <c r="Q234" i="5"/>
  <c r="Q233" i="5"/>
  <c r="Q232" i="5"/>
  <c r="Q231" i="5"/>
  <c r="Q230" i="5"/>
  <c r="Q229" i="5"/>
  <c r="Q228" i="5"/>
  <c r="Q227" i="5"/>
  <c r="Q226" i="5"/>
  <c r="Q225" i="5"/>
  <c r="Q224" i="5"/>
  <c r="Q223" i="5"/>
  <c r="Q222" i="5"/>
  <c r="Q221" i="5"/>
  <c r="Q220" i="5"/>
  <c r="Q219" i="5"/>
  <c r="Q218" i="5"/>
  <c r="Q217" i="5"/>
  <c r="Q216" i="5"/>
  <c r="Q215" i="5"/>
  <c r="Q214" i="5"/>
  <c r="Q213" i="5"/>
  <c r="Q212" i="5"/>
  <c r="Q211" i="5"/>
  <c r="Q210" i="5"/>
  <c r="Q209" i="5"/>
  <c r="Q208" i="5"/>
  <c r="Q207" i="5"/>
  <c r="Q206" i="5"/>
  <c r="Q205" i="5"/>
  <c r="Q204" i="5"/>
  <c r="Q203" i="5"/>
  <c r="Q202" i="5"/>
  <c r="Q201" i="5"/>
  <c r="Q200" i="5"/>
  <c r="Q199" i="5"/>
  <c r="Q198" i="5"/>
  <c r="Q197" i="5"/>
  <c r="Q196" i="5"/>
  <c r="Q195" i="5"/>
  <c r="Q194" i="5"/>
  <c r="Q193" i="5"/>
  <c r="Q192" i="5"/>
  <c r="Q191" i="5"/>
  <c r="Q190" i="5"/>
  <c r="Q189" i="5"/>
  <c r="Q188" i="5"/>
  <c r="Q187" i="5"/>
  <c r="Q186" i="5"/>
  <c r="Q185" i="5"/>
  <c r="Q184" i="5"/>
  <c r="Q183" i="5"/>
  <c r="Q182" i="5"/>
  <c r="Q181" i="5"/>
  <c r="Q180" i="5"/>
  <c r="Q179" i="5"/>
  <c r="Q178" i="5"/>
  <c r="Q177" i="5"/>
  <c r="Q176" i="5"/>
  <c r="Q175" i="5"/>
  <c r="Q174" i="5"/>
  <c r="Q173" i="5"/>
  <c r="Q172" i="5"/>
  <c r="Q171" i="5"/>
  <c r="Q170" i="5"/>
  <c r="Q169" i="5"/>
  <c r="Q168" i="5"/>
  <c r="Q167" i="5"/>
  <c r="Q166" i="5"/>
  <c r="Q165" i="5"/>
  <c r="Q164" i="5"/>
  <c r="Q163" i="5"/>
  <c r="Q162" i="5"/>
  <c r="Q161" i="5"/>
  <c r="Q160" i="5"/>
  <c r="Q159" i="5"/>
  <c r="Q158" i="5"/>
  <c r="Q157" i="5"/>
  <c r="Q156" i="5"/>
  <c r="Q155" i="5"/>
  <c r="Q154" i="5"/>
  <c r="Q153" i="5"/>
  <c r="Q152" i="5"/>
  <c r="Q151" i="5"/>
  <c r="Q150" i="5"/>
  <c r="Q149" i="5"/>
  <c r="Q148" i="5"/>
  <c r="Q147" i="5"/>
  <c r="Q146" i="5"/>
  <c r="Q145" i="5"/>
  <c r="Q144" i="5"/>
  <c r="Q143" i="5"/>
  <c r="Q142" i="5"/>
  <c r="Q141" i="5"/>
  <c r="Q140" i="5"/>
  <c r="Q139" i="5"/>
  <c r="Q138" i="5"/>
  <c r="Q137" i="5"/>
  <c r="Q136" i="5"/>
  <c r="Q135" i="5"/>
  <c r="Q134" i="5"/>
  <c r="Q133" i="5"/>
  <c r="Q132" i="5"/>
  <c r="Q131" i="5"/>
  <c r="Q130" i="5"/>
  <c r="Q129" i="5"/>
  <c r="Q128" i="5"/>
  <c r="Q127" i="5"/>
  <c r="Q126" i="5"/>
  <c r="Q125" i="5"/>
  <c r="Q124" i="5"/>
  <c r="Q123" i="5"/>
  <c r="Q122" i="5"/>
  <c r="Q121" i="5"/>
  <c r="Q120" i="5"/>
  <c r="Q119" i="5"/>
  <c r="Q118" i="5"/>
  <c r="Q117" i="5"/>
  <c r="Q116" i="5"/>
  <c r="Q115" i="5"/>
  <c r="Q114" i="5"/>
  <c r="Q113" i="5"/>
  <c r="Q112" i="5"/>
  <c r="Q111" i="5"/>
  <c r="Q110" i="5"/>
  <c r="Q109" i="5"/>
  <c r="Q108" i="5"/>
  <c r="Q107" i="5"/>
  <c r="Q106" i="5"/>
  <c r="Q105" i="5"/>
  <c r="Q104" i="5"/>
  <c r="Q103" i="5"/>
  <c r="Q102" i="5"/>
  <c r="Q101" i="5"/>
  <c r="Q100" i="5"/>
  <c r="Q99" i="5"/>
  <c r="Q98" i="5"/>
  <c r="Q97" i="5"/>
  <c r="Q96" i="5"/>
  <c r="Q95" i="5"/>
  <c r="Q94" i="5"/>
  <c r="Q93" i="5"/>
  <c r="Q92" i="5"/>
  <c r="Q91" i="5"/>
  <c r="Q90" i="5"/>
  <c r="Q89" i="5"/>
  <c r="Q88" i="5"/>
  <c r="Q87" i="5"/>
  <c r="Q86" i="5"/>
  <c r="Q85" i="5"/>
  <c r="Q84" i="5"/>
  <c r="Q83" i="5"/>
  <c r="Q82" i="5"/>
  <c r="Q81" i="5"/>
  <c r="Q80" i="5"/>
  <c r="Q79" i="5"/>
  <c r="Q78" i="5"/>
  <c r="Q77" i="5"/>
  <c r="Q76" i="5"/>
  <c r="Q75" i="5"/>
  <c r="Q74" i="5"/>
  <c r="Q73" i="5"/>
  <c r="Q72" i="5"/>
  <c r="Q71" i="5"/>
  <c r="Q70" i="5"/>
  <c r="Q69" i="5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BX90" i="4" l="1"/>
  <c r="BG31" i="6"/>
  <c r="AI31" i="6"/>
  <c r="AZ31" i="6" s="1"/>
  <c r="AH31" i="6"/>
  <c r="BP31" i="6" s="1"/>
  <c r="AG31" i="6"/>
  <c r="AX31" i="6" s="1"/>
  <c r="AF31" i="6"/>
  <c r="BN31" i="6" s="1"/>
  <c r="AE31" i="6"/>
  <c r="BM31" i="6" s="1"/>
  <c r="AD31" i="6"/>
  <c r="BL31" i="6" s="1"/>
  <c r="AC31" i="6"/>
  <c r="BK31" i="6" s="1"/>
  <c r="AB31" i="6"/>
  <c r="BJ31" i="6" s="1"/>
  <c r="AA31" i="6"/>
  <c r="AR31" i="6" s="1"/>
  <c r="Z31" i="6"/>
  <c r="BH31" i="6" s="1"/>
  <c r="Y31" i="6"/>
  <c r="AP31" i="6" s="1"/>
  <c r="X31" i="6"/>
  <c r="BF31" i="6" s="1"/>
  <c r="W31" i="6"/>
  <c r="BE31" i="6" s="1"/>
  <c r="V31" i="6"/>
  <c r="BD31" i="6" s="1"/>
  <c r="U31" i="6"/>
  <c r="BC31" i="6" s="1"/>
  <c r="T31" i="6"/>
  <c r="BB31" i="6" s="1"/>
  <c r="S31" i="6"/>
  <c r="J31" i="6"/>
  <c r="Q6" i="5"/>
  <c r="AV204" i="5"/>
  <c r="AV203" i="5"/>
  <c r="AV202" i="5"/>
  <c r="AV201" i="5"/>
  <c r="AV200" i="5"/>
  <c r="AV199" i="5"/>
  <c r="AV198" i="5"/>
  <c r="AV197" i="5"/>
  <c r="AV196" i="5"/>
  <c r="AV195" i="5"/>
  <c r="AV194" i="5"/>
  <c r="AV193" i="5"/>
  <c r="AV192" i="5"/>
  <c r="AV191" i="5"/>
  <c r="AV190" i="5"/>
  <c r="AV189" i="5"/>
  <c r="AV188" i="5"/>
  <c r="AV187" i="5"/>
  <c r="AV186" i="5"/>
  <c r="AV185" i="5"/>
  <c r="AV184" i="5"/>
  <c r="AV183" i="5"/>
  <c r="AV182" i="5"/>
  <c r="AV181" i="5"/>
  <c r="AV180" i="5"/>
  <c r="AV179" i="5"/>
  <c r="AV178" i="5"/>
  <c r="AV177" i="5"/>
  <c r="AV176" i="5"/>
  <c r="AV175" i="5"/>
  <c r="AV174" i="5"/>
  <c r="AV173" i="5"/>
  <c r="AV172" i="5"/>
  <c r="AV171" i="5"/>
  <c r="AV170" i="5"/>
  <c r="AV169" i="5"/>
  <c r="AV168" i="5"/>
  <c r="AV167" i="5"/>
  <c r="AV166" i="5"/>
  <c r="AV165" i="5"/>
  <c r="AV164" i="5"/>
  <c r="AV163" i="5"/>
  <c r="AV162" i="5"/>
  <c r="AV161" i="5"/>
  <c r="AV160" i="5"/>
  <c r="AV159" i="5"/>
  <c r="AV158" i="5"/>
  <c r="AV157" i="5"/>
  <c r="AV156" i="5"/>
  <c r="AV155" i="5"/>
  <c r="AV154" i="5"/>
  <c r="AV153" i="5"/>
  <c r="AV152" i="5"/>
  <c r="AV151" i="5"/>
  <c r="AV150" i="5"/>
  <c r="AV149" i="5"/>
  <c r="AV148" i="5"/>
  <c r="AV147" i="5"/>
  <c r="AV146" i="5"/>
  <c r="AV145" i="5"/>
  <c r="AV144" i="5"/>
  <c r="AV143" i="5"/>
  <c r="AV142" i="5"/>
  <c r="AV141" i="5"/>
  <c r="AV140" i="5"/>
  <c r="AV139" i="5"/>
  <c r="AV138" i="5"/>
  <c r="AV137" i="5"/>
  <c r="AV136" i="5"/>
  <c r="AV135" i="5"/>
  <c r="AV134" i="5"/>
  <c r="AV133" i="5"/>
  <c r="AV132" i="5"/>
  <c r="AV131" i="5"/>
  <c r="AV130" i="5"/>
  <c r="AV129" i="5"/>
  <c r="AV128" i="5"/>
  <c r="AV127" i="5"/>
  <c r="AV126" i="5"/>
  <c r="AV125" i="5"/>
  <c r="AV124" i="5"/>
  <c r="AV123" i="5"/>
  <c r="AV122" i="5"/>
  <c r="AV121" i="5"/>
  <c r="AV120" i="5"/>
  <c r="AV119" i="5"/>
  <c r="AV118" i="5"/>
  <c r="AV117" i="5"/>
  <c r="AV116" i="5"/>
  <c r="AV115" i="5"/>
  <c r="AV114" i="5"/>
  <c r="AV113" i="5"/>
  <c r="AV112" i="5"/>
  <c r="AV111" i="5"/>
  <c r="AV110" i="5"/>
  <c r="AS31" i="6" l="1"/>
  <c r="AK31" i="6"/>
  <c r="AQ31" i="6"/>
  <c r="AY31" i="6"/>
  <c r="BO31" i="6"/>
  <c r="BI31" i="6"/>
  <c r="AL31" i="6"/>
  <c r="AT31" i="6"/>
  <c r="BQ31" i="6"/>
  <c r="AM31" i="6"/>
  <c r="AU31" i="6"/>
  <c r="AN31" i="6"/>
  <c r="AV31" i="6"/>
  <c r="AO31" i="6"/>
  <c r="AW31" i="6"/>
  <c r="AJ195" i="5"/>
  <c r="AK195" i="5"/>
  <c r="AL195" i="5"/>
  <c r="AM195" i="5"/>
  <c r="AN195" i="5"/>
  <c r="AO195" i="5"/>
  <c r="AP195" i="5"/>
  <c r="AQ195" i="5"/>
  <c r="AR195" i="5"/>
  <c r="AS195" i="5"/>
  <c r="AT195" i="5"/>
  <c r="AU195" i="5"/>
  <c r="AJ196" i="5"/>
  <c r="AK196" i="5"/>
  <c r="AL196" i="5"/>
  <c r="AM196" i="5"/>
  <c r="AN196" i="5"/>
  <c r="AO196" i="5"/>
  <c r="AP196" i="5"/>
  <c r="AQ196" i="5"/>
  <c r="AR196" i="5"/>
  <c r="AS196" i="5"/>
  <c r="AT196" i="5"/>
  <c r="AU196" i="5"/>
  <c r="AJ197" i="5"/>
  <c r="AK197" i="5"/>
  <c r="AL197" i="5"/>
  <c r="AM197" i="5"/>
  <c r="AN197" i="5"/>
  <c r="AO197" i="5"/>
  <c r="AP197" i="5"/>
  <c r="AQ197" i="5"/>
  <c r="AR197" i="5"/>
  <c r="AS197" i="5"/>
  <c r="AT197" i="5"/>
  <c r="AU197" i="5"/>
  <c r="AJ198" i="5"/>
  <c r="AK198" i="5"/>
  <c r="AL198" i="5"/>
  <c r="AM198" i="5"/>
  <c r="AN198" i="5"/>
  <c r="AO198" i="5"/>
  <c r="AP198" i="5"/>
  <c r="AQ198" i="5"/>
  <c r="AR198" i="5"/>
  <c r="AS198" i="5"/>
  <c r="AT198" i="5"/>
  <c r="AU198" i="5"/>
  <c r="AJ199" i="5"/>
  <c r="AK199" i="5"/>
  <c r="AL199" i="5"/>
  <c r="AM199" i="5"/>
  <c r="AN199" i="5"/>
  <c r="AO199" i="5"/>
  <c r="AP199" i="5"/>
  <c r="AQ199" i="5"/>
  <c r="AR199" i="5"/>
  <c r="AS199" i="5"/>
  <c r="AT199" i="5"/>
  <c r="AU199" i="5"/>
  <c r="AJ200" i="5"/>
  <c r="AK200" i="5"/>
  <c r="AL200" i="5"/>
  <c r="AM200" i="5"/>
  <c r="AN200" i="5"/>
  <c r="AO200" i="5"/>
  <c r="AP200" i="5"/>
  <c r="AQ200" i="5"/>
  <c r="AR200" i="5"/>
  <c r="AS200" i="5"/>
  <c r="AT200" i="5"/>
  <c r="AU200" i="5"/>
  <c r="AJ201" i="5"/>
  <c r="AK201" i="5"/>
  <c r="AL201" i="5"/>
  <c r="AM201" i="5"/>
  <c r="AN201" i="5"/>
  <c r="AO201" i="5"/>
  <c r="AP201" i="5"/>
  <c r="AQ201" i="5"/>
  <c r="AR201" i="5"/>
  <c r="AS201" i="5"/>
  <c r="AT201" i="5"/>
  <c r="AU201" i="5"/>
  <c r="AJ202" i="5"/>
  <c r="AK202" i="5"/>
  <c r="AL202" i="5"/>
  <c r="AM202" i="5"/>
  <c r="AN202" i="5"/>
  <c r="AO202" i="5"/>
  <c r="AP202" i="5"/>
  <c r="AQ202" i="5"/>
  <c r="AR202" i="5"/>
  <c r="AS202" i="5"/>
  <c r="AT202" i="5"/>
  <c r="AU202" i="5"/>
  <c r="AJ203" i="5"/>
  <c r="AK203" i="5"/>
  <c r="AL203" i="5"/>
  <c r="AM203" i="5"/>
  <c r="AN203" i="5"/>
  <c r="AO203" i="5"/>
  <c r="AP203" i="5"/>
  <c r="AQ203" i="5"/>
  <c r="AR203" i="5"/>
  <c r="AS203" i="5"/>
  <c r="AT203" i="5"/>
  <c r="AU203" i="5"/>
  <c r="AJ204" i="5"/>
  <c r="AK204" i="5"/>
  <c r="AL204" i="5"/>
  <c r="AM204" i="5"/>
  <c r="AN204" i="5"/>
  <c r="AO204" i="5"/>
  <c r="AP204" i="5"/>
  <c r="AQ204" i="5"/>
  <c r="AR204" i="5"/>
  <c r="AS204" i="5"/>
  <c r="AT204" i="5"/>
  <c r="AU204" i="5"/>
  <c r="H91" i="4"/>
  <c r="PT91" i="4" l="1"/>
  <c r="PS91" i="4"/>
  <c r="PR91" i="4"/>
  <c r="PQ91" i="4"/>
  <c r="PP91" i="4"/>
  <c r="PO91" i="4"/>
  <c r="PN91" i="4"/>
  <c r="PM91" i="4"/>
  <c r="PL91" i="4"/>
  <c r="PK91" i="4"/>
  <c r="PJ91" i="4"/>
  <c r="PI91" i="4"/>
  <c r="PH91" i="4"/>
  <c r="OX91" i="4"/>
  <c r="OW91" i="4"/>
  <c r="OV91" i="4"/>
  <c r="OU91" i="4"/>
  <c r="OT91" i="4"/>
  <c r="OS91" i="4"/>
  <c r="OR91" i="4"/>
  <c r="OQ91" i="4"/>
  <c r="OP91" i="4"/>
  <c r="OO91" i="4"/>
  <c r="ON91" i="4"/>
  <c r="OM91" i="4"/>
  <c r="OL91" i="4"/>
  <c r="OK91" i="4"/>
  <c r="OJ91" i="4"/>
  <c r="OI91" i="4"/>
  <c r="OH91" i="4"/>
  <c r="OG91" i="4"/>
  <c r="OF91" i="4"/>
  <c r="OE91" i="4"/>
  <c r="OD91" i="4"/>
  <c r="OC91" i="4"/>
  <c r="OB91" i="4"/>
  <c r="OA91" i="4"/>
  <c r="NZ91" i="4"/>
  <c r="NY91" i="4"/>
  <c r="NX91" i="4"/>
  <c r="NW91" i="4"/>
  <c r="KO91" i="4"/>
  <c r="KN91" i="4"/>
  <c r="KM91" i="4"/>
  <c r="KL91" i="4"/>
  <c r="KK91" i="4"/>
  <c r="IC91" i="4"/>
  <c r="IF91" i="4" s="1"/>
  <c r="II91" i="4" s="1"/>
  <c r="IL91" i="4" s="1"/>
  <c r="IO91" i="4" s="1"/>
  <c r="IR91" i="4" s="1"/>
  <c r="IU91" i="4" s="1"/>
  <c r="IX91" i="4" s="1"/>
  <c r="JA91" i="4" s="1"/>
  <c r="JD91" i="4" s="1"/>
  <c r="JG91" i="4" s="1"/>
  <c r="JJ91" i="4" s="1"/>
  <c r="JM91" i="4" s="1"/>
  <c r="JP91" i="4" s="1"/>
  <c r="JS91" i="4" s="1"/>
  <c r="JV91" i="4" s="1"/>
  <c r="JY91" i="4" s="1"/>
  <c r="KB91" i="4" s="1"/>
  <c r="KE91" i="4" s="1"/>
  <c r="IB91" i="4"/>
  <c r="ID91" i="4" s="1"/>
  <c r="IA91" i="4"/>
  <c r="FN91" i="4"/>
  <c r="FQ91" i="4" s="1"/>
  <c r="FT91" i="4" s="1"/>
  <c r="FW91" i="4" s="1"/>
  <c r="FZ91" i="4" s="1"/>
  <c r="GC91" i="4" s="1"/>
  <c r="GF91" i="4" s="1"/>
  <c r="GI91" i="4" s="1"/>
  <c r="GL91" i="4" s="1"/>
  <c r="FM91" i="4"/>
  <c r="FL91" i="4"/>
  <c r="EZ91" i="4"/>
  <c r="EX91" i="4"/>
  <c r="EV91" i="4"/>
  <c r="EU91" i="4"/>
  <c r="EM91" i="4"/>
  <c r="EA91" i="4"/>
  <c r="DR91" i="4"/>
  <c r="DM91" i="4"/>
  <c r="DH91" i="4"/>
  <c r="DC91" i="4"/>
  <c r="CX91" i="4"/>
  <c r="CK91" i="4"/>
  <c r="CJ91" i="4"/>
  <c r="CA91" i="4"/>
  <c r="BZ91" i="4"/>
  <c r="BM91" i="4"/>
  <c r="AS91" i="4"/>
  <c r="AO91" i="4"/>
  <c r="AN91" i="4"/>
  <c r="O91" i="4"/>
  <c r="N91" i="4"/>
  <c r="M91" i="4"/>
  <c r="PT90" i="4"/>
  <c r="PS90" i="4"/>
  <c r="PR90" i="4"/>
  <c r="PQ90" i="4"/>
  <c r="PP90" i="4"/>
  <c r="PO90" i="4"/>
  <c r="PN90" i="4"/>
  <c r="PM90" i="4"/>
  <c r="PL90" i="4"/>
  <c r="PK90" i="4"/>
  <c r="PJ90" i="4"/>
  <c r="PI90" i="4"/>
  <c r="PH90" i="4"/>
  <c r="OX90" i="4"/>
  <c r="OW90" i="4"/>
  <c r="OV90" i="4"/>
  <c r="OU90" i="4"/>
  <c r="OT90" i="4"/>
  <c r="OS90" i="4"/>
  <c r="OR90" i="4"/>
  <c r="OQ90" i="4"/>
  <c r="OP90" i="4"/>
  <c r="OO90" i="4"/>
  <c r="ON90" i="4"/>
  <c r="OM90" i="4"/>
  <c r="OL90" i="4"/>
  <c r="OK90" i="4"/>
  <c r="OJ90" i="4"/>
  <c r="OI90" i="4"/>
  <c r="OH90" i="4"/>
  <c r="OG90" i="4"/>
  <c r="OF90" i="4"/>
  <c r="OE90" i="4"/>
  <c r="OD90" i="4"/>
  <c r="OC90" i="4"/>
  <c r="OB90" i="4"/>
  <c r="OA90" i="4"/>
  <c r="NZ90" i="4"/>
  <c r="NY90" i="4"/>
  <c r="NX90" i="4"/>
  <c r="NW90" i="4"/>
  <c r="IC90" i="4"/>
  <c r="IF90" i="4" s="1"/>
  <c r="II90" i="4" s="1"/>
  <c r="IL90" i="4" s="1"/>
  <c r="IO90" i="4" s="1"/>
  <c r="IR90" i="4" s="1"/>
  <c r="IU90" i="4" s="1"/>
  <c r="IX90" i="4" s="1"/>
  <c r="JA90" i="4" s="1"/>
  <c r="JD90" i="4" s="1"/>
  <c r="JG90" i="4" s="1"/>
  <c r="JJ90" i="4" s="1"/>
  <c r="JM90" i="4" s="1"/>
  <c r="JP90" i="4" s="1"/>
  <c r="JS90" i="4" s="1"/>
  <c r="JV90" i="4" s="1"/>
  <c r="JY90" i="4" s="1"/>
  <c r="KB90" i="4" s="1"/>
  <c r="KE90" i="4" s="1"/>
  <c r="IB90" i="4"/>
  <c r="FN90" i="4"/>
  <c r="FQ90" i="4" s="1"/>
  <c r="FT90" i="4" s="1"/>
  <c r="FW90" i="4" s="1"/>
  <c r="FZ90" i="4" s="1"/>
  <c r="GC90" i="4" s="1"/>
  <c r="GF90" i="4" s="1"/>
  <c r="GI90" i="4" s="1"/>
  <c r="GL90" i="4" s="1"/>
  <c r="FM90" i="4"/>
  <c r="FP90" i="4" s="1"/>
  <c r="FL90" i="4"/>
  <c r="EZ90" i="4"/>
  <c r="EX90" i="4"/>
  <c r="EV90" i="4"/>
  <c r="EU90" i="4"/>
  <c r="EN90" i="4"/>
  <c r="EY90" i="4" s="1"/>
  <c r="EM90" i="4"/>
  <c r="EA90" i="4"/>
  <c r="CA90" i="4" s="1"/>
  <c r="DR90" i="4"/>
  <c r="DM90" i="4"/>
  <c r="DL90" i="4"/>
  <c r="DH90" i="4"/>
  <c r="DG90" i="4"/>
  <c r="DC90" i="4"/>
  <c r="CX90" i="4"/>
  <c r="BZ90" i="4"/>
  <c r="BM90" i="4"/>
  <c r="AS90" i="4"/>
  <c r="AO90" i="4"/>
  <c r="AN90" i="4"/>
  <c r="AJ90" i="4"/>
  <c r="O90" i="4"/>
  <c r="N90" i="4"/>
  <c r="AG90" i="4" s="1"/>
  <c r="M90" i="4"/>
  <c r="AG91" i="4" l="1"/>
  <c r="EW91" i="4"/>
  <c r="EY91" i="4"/>
  <c r="IE91" i="4"/>
  <c r="IE90" i="4"/>
  <c r="FA91" i="4"/>
  <c r="CK90" i="4"/>
  <c r="HP91" i="4"/>
  <c r="GR91" i="4"/>
  <c r="HG91" i="4"/>
  <c r="GX91" i="4"/>
  <c r="HM91" i="4"/>
  <c r="GO91" i="4"/>
  <c r="HA91" i="4"/>
  <c r="HD91" i="4"/>
  <c r="GU91" i="4"/>
  <c r="HJ91" i="4"/>
  <c r="FO91" i="4"/>
  <c r="FP91" i="4"/>
  <c r="FA90" i="4"/>
  <c r="FS90" i="4"/>
  <c r="FR90" i="4"/>
  <c r="HP90" i="4"/>
  <c r="GR90" i="4"/>
  <c r="HG90" i="4"/>
  <c r="HM90" i="4"/>
  <c r="GO90" i="4"/>
  <c r="HA90" i="4"/>
  <c r="GX90" i="4"/>
  <c r="HD90" i="4"/>
  <c r="HJ90" i="4"/>
  <c r="GU90" i="4"/>
  <c r="EW90" i="4"/>
  <c r="FO90" i="4"/>
  <c r="KM90" i="4"/>
  <c r="KK90" i="4"/>
  <c r="KL90" i="4"/>
  <c r="KN90" i="4"/>
  <c r="KO90" i="4"/>
  <c r="B56" i="5"/>
  <c r="IH90" i="4" l="1"/>
  <c r="IG91" i="4"/>
  <c r="IH91" i="4"/>
  <c r="FS91" i="4"/>
  <c r="FR91" i="4"/>
  <c r="AP90" i="4"/>
  <c r="FV90" i="4"/>
  <c r="FU90" i="4"/>
  <c r="IK90" i="4"/>
  <c r="BY271" i="6"/>
  <c r="BX271" i="6"/>
  <c r="BW271" i="6"/>
  <c r="BV271" i="6"/>
  <c r="BU271" i="6"/>
  <c r="BT271" i="6"/>
  <c r="BS271" i="6"/>
  <c r="BR271" i="6"/>
  <c r="BQ271" i="6"/>
  <c r="BY270" i="6"/>
  <c r="BX270" i="6"/>
  <c r="BW270" i="6"/>
  <c r="BV270" i="6"/>
  <c r="BU270" i="6"/>
  <c r="BT270" i="6"/>
  <c r="BS270" i="6"/>
  <c r="BR270" i="6"/>
  <c r="BQ270" i="6"/>
  <c r="BY269" i="6"/>
  <c r="BX269" i="6"/>
  <c r="BW269" i="6"/>
  <c r="BV269" i="6"/>
  <c r="BU269" i="6"/>
  <c r="BT269" i="6"/>
  <c r="BS269" i="6"/>
  <c r="BR269" i="6"/>
  <c r="BQ269" i="6"/>
  <c r="BY268" i="6"/>
  <c r="BX268" i="6"/>
  <c r="BW268" i="6"/>
  <c r="BV268" i="6"/>
  <c r="BU268" i="6"/>
  <c r="BT268" i="6"/>
  <c r="BS268" i="6"/>
  <c r="BR268" i="6"/>
  <c r="BQ268" i="6"/>
  <c r="BY267" i="6"/>
  <c r="BX267" i="6"/>
  <c r="BW267" i="6"/>
  <c r="BV267" i="6"/>
  <c r="BU267" i="6"/>
  <c r="BT267" i="6"/>
  <c r="BS267" i="6"/>
  <c r="BR267" i="6"/>
  <c r="BQ267" i="6"/>
  <c r="BY266" i="6"/>
  <c r="BX266" i="6"/>
  <c r="BW266" i="6"/>
  <c r="BV266" i="6"/>
  <c r="BU266" i="6"/>
  <c r="BT266" i="6"/>
  <c r="BS266" i="6"/>
  <c r="BR266" i="6"/>
  <c r="BQ266" i="6"/>
  <c r="BY265" i="6"/>
  <c r="BX265" i="6"/>
  <c r="BW265" i="6"/>
  <c r="BV265" i="6"/>
  <c r="BU265" i="6"/>
  <c r="BT265" i="6"/>
  <c r="BS265" i="6"/>
  <c r="BR265" i="6"/>
  <c r="BQ265" i="6"/>
  <c r="BY264" i="6"/>
  <c r="BX264" i="6"/>
  <c r="BW264" i="6"/>
  <c r="BV264" i="6"/>
  <c r="BU264" i="6"/>
  <c r="BT264" i="6"/>
  <c r="BS264" i="6"/>
  <c r="BR264" i="6"/>
  <c r="BQ264" i="6"/>
  <c r="BY263" i="6"/>
  <c r="BX263" i="6"/>
  <c r="BW263" i="6"/>
  <c r="BV263" i="6"/>
  <c r="BU263" i="6"/>
  <c r="BT263" i="6"/>
  <c r="BS263" i="6"/>
  <c r="BR263" i="6"/>
  <c r="BQ263" i="6"/>
  <c r="BY262" i="6"/>
  <c r="BX262" i="6"/>
  <c r="BW262" i="6"/>
  <c r="BV262" i="6"/>
  <c r="BU262" i="6"/>
  <c r="BT262" i="6"/>
  <c r="BS262" i="6"/>
  <c r="BR262" i="6"/>
  <c r="BQ262" i="6"/>
  <c r="BY261" i="6"/>
  <c r="BX261" i="6"/>
  <c r="BW261" i="6"/>
  <c r="BV261" i="6"/>
  <c r="BU261" i="6"/>
  <c r="BT261" i="6"/>
  <c r="BS261" i="6"/>
  <c r="BR261" i="6"/>
  <c r="BQ261" i="6"/>
  <c r="BY260" i="6"/>
  <c r="BX260" i="6"/>
  <c r="BW260" i="6"/>
  <c r="BV260" i="6"/>
  <c r="BU260" i="6"/>
  <c r="BT260" i="6"/>
  <c r="BS260" i="6"/>
  <c r="BR260" i="6"/>
  <c r="BQ260" i="6"/>
  <c r="BY259" i="6"/>
  <c r="BX259" i="6"/>
  <c r="BW259" i="6"/>
  <c r="BV259" i="6"/>
  <c r="BU259" i="6"/>
  <c r="BT259" i="6"/>
  <c r="BS259" i="6"/>
  <c r="BR259" i="6"/>
  <c r="BQ259" i="6"/>
  <c r="BY258" i="6"/>
  <c r="BX258" i="6"/>
  <c r="BW258" i="6"/>
  <c r="BV258" i="6"/>
  <c r="BU258" i="6"/>
  <c r="BT258" i="6"/>
  <c r="BS258" i="6"/>
  <c r="BR258" i="6"/>
  <c r="BQ258" i="6"/>
  <c r="BY257" i="6"/>
  <c r="BX257" i="6"/>
  <c r="BW257" i="6"/>
  <c r="BV257" i="6"/>
  <c r="BU257" i="6"/>
  <c r="BT257" i="6"/>
  <c r="BS257" i="6"/>
  <c r="BR257" i="6"/>
  <c r="BQ257" i="6"/>
  <c r="BY256" i="6"/>
  <c r="BX256" i="6"/>
  <c r="BW256" i="6"/>
  <c r="BV256" i="6"/>
  <c r="BU256" i="6"/>
  <c r="BT256" i="6"/>
  <c r="BS256" i="6"/>
  <c r="BR256" i="6"/>
  <c r="BQ256" i="6"/>
  <c r="BY255" i="6"/>
  <c r="BX255" i="6"/>
  <c r="BW255" i="6"/>
  <c r="BV255" i="6"/>
  <c r="BU255" i="6"/>
  <c r="BT255" i="6"/>
  <c r="BS255" i="6"/>
  <c r="BR255" i="6"/>
  <c r="BQ255" i="6"/>
  <c r="BY254" i="6"/>
  <c r="BX254" i="6"/>
  <c r="BW254" i="6"/>
  <c r="BV254" i="6"/>
  <c r="BU254" i="6"/>
  <c r="BT254" i="6"/>
  <c r="BS254" i="6"/>
  <c r="BR254" i="6"/>
  <c r="BQ254" i="6"/>
  <c r="BY253" i="6"/>
  <c r="BX253" i="6"/>
  <c r="BW253" i="6"/>
  <c r="BV253" i="6"/>
  <c r="BU253" i="6"/>
  <c r="BT253" i="6"/>
  <c r="BS253" i="6"/>
  <c r="BR253" i="6"/>
  <c r="BQ253" i="6"/>
  <c r="BY252" i="6"/>
  <c r="BX252" i="6"/>
  <c r="BW252" i="6"/>
  <c r="BV252" i="6"/>
  <c r="BU252" i="6"/>
  <c r="BT252" i="6"/>
  <c r="BS252" i="6"/>
  <c r="BR252" i="6"/>
  <c r="BQ252" i="6"/>
  <c r="BY251" i="6"/>
  <c r="BX251" i="6"/>
  <c r="BW251" i="6"/>
  <c r="BV251" i="6"/>
  <c r="BU251" i="6"/>
  <c r="BT251" i="6"/>
  <c r="BS251" i="6"/>
  <c r="BR251" i="6"/>
  <c r="BQ251" i="6"/>
  <c r="BY250" i="6"/>
  <c r="BX250" i="6"/>
  <c r="BW250" i="6"/>
  <c r="BV250" i="6"/>
  <c r="BU250" i="6"/>
  <c r="BT250" i="6"/>
  <c r="BS250" i="6"/>
  <c r="BR250" i="6"/>
  <c r="BQ250" i="6"/>
  <c r="BY249" i="6"/>
  <c r="BX249" i="6"/>
  <c r="BW249" i="6"/>
  <c r="BV249" i="6"/>
  <c r="BU249" i="6"/>
  <c r="BT249" i="6"/>
  <c r="BS249" i="6"/>
  <c r="BR249" i="6"/>
  <c r="BQ249" i="6"/>
  <c r="BY248" i="6"/>
  <c r="BX248" i="6"/>
  <c r="BW248" i="6"/>
  <c r="BV248" i="6"/>
  <c r="BU248" i="6"/>
  <c r="BT248" i="6"/>
  <c r="BS248" i="6"/>
  <c r="BR248" i="6"/>
  <c r="BQ248" i="6"/>
  <c r="BY247" i="6"/>
  <c r="BX247" i="6"/>
  <c r="BW247" i="6"/>
  <c r="BV247" i="6"/>
  <c r="BU247" i="6"/>
  <c r="BT247" i="6"/>
  <c r="BS247" i="6"/>
  <c r="BR247" i="6"/>
  <c r="BQ247" i="6"/>
  <c r="BY246" i="6"/>
  <c r="BX246" i="6"/>
  <c r="BW246" i="6"/>
  <c r="BV246" i="6"/>
  <c r="BU246" i="6"/>
  <c r="BT246" i="6"/>
  <c r="BS246" i="6"/>
  <c r="BR246" i="6"/>
  <c r="BQ246" i="6"/>
  <c r="BY245" i="6"/>
  <c r="BX245" i="6"/>
  <c r="BW245" i="6"/>
  <c r="BV245" i="6"/>
  <c r="BU245" i="6"/>
  <c r="BT245" i="6"/>
  <c r="BS245" i="6"/>
  <c r="BR245" i="6"/>
  <c r="BQ245" i="6"/>
  <c r="BY244" i="6"/>
  <c r="BX244" i="6"/>
  <c r="BW244" i="6"/>
  <c r="BV244" i="6"/>
  <c r="BU244" i="6"/>
  <c r="BT244" i="6"/>
  <c r="BS244" i="6"/>
  <c r="BR244" i="6"/>
  <c r="BQ244" i="6"/>
  <c r="BY243" i="6"/>
  <c r="BX243" i="6"/>
  <c r="BW243" i="6"/>
  <c r="BV243" i="6"/>
  <c r="BU243" i="6"/>
  <c r="BT243" i="6"/>
  <c r="BS243" i="6"/>
  <c r="BR243" i="6"/>
  <c r="BQ243" i="6"/>
  <c r="BY242" i="6"/>
  <c r="BX242" i="6"/>
  <c r="BW242" i="6"/>
  <c r="BV242" i="6"/>
  <c r="BU242" i="6"/>
  <c r="BT242" i="6"/>
  <c r="BS242" i="6"/>
  <c r="BR242" i="6"/>
  <c r="BQ242" i="6"/>
  <c r="BY241" i="6"/>
  <c r="BX241" i="6"/>
  <c r="BW241" i="6"/>
  <c r="BV241" i="6"/>
  <c r="BU241" i="6"/>
  <c r="BT241" i="6"/>
  <c r="BS241" i="6"/>
  <c r="BR241" i="6"/>
  <c r="BQ241" i="6"/>
  <c r="BY240" i="6"/>
  <c r="BX240" i="6"/>
  <c r="BW240" i="6"/>
  <c r="BV240" i="6"/>
  <c r="BU240" i="6"/>
  <c r="BT240" i="6"/>
  <c r="BS240" i="6"/>
  <c r="BR240" i="6"/>
  <c r="BQ240" i="6"/>
  <c r="BY239" i="6"/>
  <c r="BX239" i="6"/>
  <c r="BW239" i="6"/>
  <c r="BV239" i="6"/>
  <c r="BU239" i="6"/>
  <c r="BT239" i="6"/>
  <c r="BS239" i="6"/>
  <c r="BR239" i="6"/>
  <c r="BQ239" i="6"/>
  <c r="BY238" i="6"/>
  <c r="BX238" i="6"/>
  <c r="BW238" i="6"/>
  <c r="BV238" i="6"/>
  <c r="BU238" i="6"/>
  <c r="BT238" i="6"/>
  <c r="BS238" i="6"/>
  <c r="BR238" i="6"/>
  <c r="BQ238" i="6"/>
  <c r="BY237" i="6"/>
  <c r="BX237" i="6"/>
  <c r="BW237" i="6"/>
  <c r="BV237" i="6"/>
  <c r="BU237" i="6"/>
  <c r="BT237" i="6"/>
  <c r="BS237" i="6"/>
  <c r="BR237" i="6"/>
  <c r="BQ237" i="6"/>
  <c r="BY236" i="6"/>
  <c r="BX236" i="6"/>
  <c r="BW236" i="6"/>
  <c r="BV236" i="6"/>
  <c r="BU236" i="6"/>
  <c r="BT236" i="6"/>
  <c r="BS236" i="6"/>
  <c r="BR236" i="6"/>
  <c r="BQ236" i="6"/>
  <c r="BY235" i="6"/>
  <c r="BX235" i="6"/>
  <c r="BW235" i="6"/>
  <c r="BV235" i="6"/>
  <c r="BU235" i="6"/>
  <c r="BT235" i="6"/>
  <c r="BS235" i="6"/>
  <c r="BR235" i="6"/>
  <c r="BQ235" i="6"/>
  <c r="BY234" i="6"/>
  <c r="BX234" i="6"/>
  <c r="BW234" i="6"/>
  <c r="BV234" i="6"/>
  <c r="BU234" i="6"/>
  <c r="BT234" i="6"/>
  <c r="BS234" i="6"/>
  <c r="BR234" i="6"/>
  <c r="BQ234" i="6"/>
  <c r="BY233" i="6"/>
  <c r="BX233" i="6"/>
  <c r="BW233" i="6"/>
  <c r="BV233" i="6"/>
  <c r="BU233" i="6"/>
  <c r="BT233" i="6"/>
  <c r="BS233" i="6"/>
  <c r="BR233" i="6"/>
  <c r="BQ233" i="6"/>
  <c r="BY232" i="6"/>
  <c r="BX232" i="6"/>
  <c r="BW232" i="6"/>
  <c r="BV232" i="6"/>
  <c r="BU232" i="6"/>
  <c r="BT232" i="6"/>
  <c r="BS232" i="6"/>
  <c r="BR232" i="6"/>
  <c r="BQ232" i="6"/>
  <c r="BY231" i="6"/>
  <c r="BX231" i="6"/>
  <c r="BW231" i="6"/>
  <c r="BV231" i="6"/>
  <c r="BU231" i="6"/>
  <c r="BT231" i="6"/>
  <c r="BS231" i="6"/>
  <c r="BR231" i="6"/>
  <c r="BQ231" i="6"/>
  <c r="BY230" i="6"/>
  <c r="BX230" i="6"/>
  <c r="BW230" i="6"/>
  <c r="BV230" i="6"/>
  <c r="BU230" i="6"/>
  <c r="BT230" i="6"/>
  <c r="BS230" i="6"/>
  <c r="BR230" i="6"/>
  <c r="BQ230" i="6"/>
  <c r="BY229" i="6"/>
  <c r="BX229" i="6"/>
  <c r="BW229" i="6"/>
  <c r="BV229" i="6"/>
  <c r="BU229" i="6"/>
  <c r="BT229" i="6"/>
  <c r="BS229" i="6"/>
  <c r="BR229" i="6"/>
  <c r="BQ229" i="6"/>
  <c r="BY228" i="6"/>
  <c r="BX228" i="6"/>
  <c r="BW228" i="6"/>
  <c r="BV228" i="6"/>
  <c r="BU228" i="6"/>
  <c r="BT228" i="6"/>
  <c r="BS228" i="6"/>
  <c r="BR228" i="6"/>
  <c r="BQ228" i="6"/>
  <c r="BY227" i="6"/>
  <c r="BX227" i="6"/>
  <c r="BW227" i="6"/>
  <c r="BV227" i="6"/>
  <c r="BU227" i="6"/>
  <c r="BT227" i="6"/>
  <c r="BS227" i="6"/>
  <c r="BR227" i="6"/>
  <c r="BQ227" i="6"/>
  <c r="BY226" i="6"/>
  <c r="BX226" i="6"/>
  <c r="BW226" i="6"/>
  <c r="BV226" i="6"/>
  <c r="BU226" i="6"/>
  <c r="BT226" i="6"/>
  <c r="BS226" i="6"/>
  <c r="BR226" i="6"/>
  <c r="BQ226" i="6"/>
  <c r="BY225" i="6"/>
  <c r="BX225" i="6"/>
  <c r="BW225" i="6"/>
  <c r="BV225" i="6"/>
  <c r="BU225" i="6"/>
  <c r="BT225" i="6"/>
  <c r="BS225" i="6"/>
  <c r="BR225" i="6"/>
  <c r="BQ225" i="6"/>
  <c r="BY224" i="6"/>
  <c r="BX224" i="6"/>
  <c r="BW224" i="6"/>
  <c r="BV224" i="6"/>
  <c r="BU224" i="6"/>
  <c r="BT224" i="6"/>
  <c r="BS224" i="6"/>
  <c r="BR224" i="6"/>
  <c r="BQ224" i="6"/>
  <c r="BY223" i="6"/>
  <c r="BX223" i="6"/>
  <c r="BW223" i="6"/>
  <c r="BV223" i="6"/>
  <c r="BU223" i="6"/>
  <c r="BT223" i="6"/>
  <c r="BS223" i="6"/>
  <c r="BR223" i="6"/>
  <c r="BQ223" i="6"/>
  <c r="BY222" i="6"/>
  <c r="BX222" i="6"/>
  <c r="BW222" i="6"/>
  <c r="BV222" i="6"/>
  <c r="BU222" i="6"/>
  <c r="BT222" i="6"/>
  <c r="BS222" i="6"/>
  <c r="BR222" i="6"/>
  <c r="BQ222" i="6"/>
  <c r="BY221" i="6"/>
  <c r="BX221" i="6"/>
  <c r="BW221" i="6"/>
  <c r="BV221" i="6"/>
  <c r="BU221" i="6"/>
  <c r="BT221" i="6"/>
  <c r="BS221" i="6"/>
  <c r="BR221" i="6"/>
  <c r="BQ221" i="6"/>
  <c r="BY220" i="6"/>
  <c r="BX220" i="6"/>
  <c r="BW220" i="6"/>
  <c r="BV220" i="6"/>
  <c r="BU220" i="6"/>
  <c r="BT220" i="6"/>
  <c r="BS220" i="6"/>
  <c r="BR220" i="6"/>
  <c r="BQ220" i="6"/>
  <c r="BY219" i="6"/>
  <c r="BX219" i="6"/>
  <c r="BW219" i="6"/>
  <c r="BV219" i="6"/>
  <c r="BU219" i="6"/>
  <c r="BT219" i="6"/>
  <c r="BS219" i="6"/>
  <c r="BR219" i="6"/>
  <c r="BQ219" i="6"/>
  <c r="BY218" i="6"/>
  <c r="BX218" i="6"/>
  <c r="BW218" i="6"/>
  <c r="BV218" i="6"/>
  <c r="BU218" i="6"/>
  <c r="BT218" i="6"/>
  <c r="BS218" i="6"/>
  <c r="BR218" i="6"/>
  <c r="BQ218" i="6"/>
  <c r="BY217" i="6"/>
  <c r="BX217" i="6"/>
  <c r="BW217" i="6"/>
  <c r="BV217" i="6"/>
  <c r="BU217" i="6"/>
  <c r="BT217" i="6"/>
  <c r="BS217" i="6"/>
  <c r="BR217" i="6"/>
  <c r="BQ217" i="6"/>
  <c r="BY216" i="6"/>
  <c r="BX216" i="6"/>
  <c r="BW216" i="6"/>
  <c r="BV216" i="6"/>
  <c r="BU216" i="6"/>
  <c r="BT216" i="6"/>
  <c r="BS216" i="6"/>
  <c r="BR216" i="6"/>
  <c r="BQ216" i="6"/>
  <c r="BY215" i="6"/>
  <c r="BX215" i="6"/>
  <c r="BW215" i="6"/>
  <c r="BV215" i="6"/>
  <c r="BU215" i="6"/>
  <c r="BT215" i="6"/>
  <c r="BS215" i="6"/>
  <c r="BR215" i="6"/>
  <c r="BQ215" i="6"/>
  <c r="BY214" i="6"/>
  <c r="BX214" i="6"/>
  <c r="BW214" i="6"/>
  <c r="BV214" i="6"/>
  <c r="BU214" i="6"/>
  <c r="BT214" i="6"/>
  <c r="BS214" i="6"/>
  <c r="BR214" i="6"/>
  <c r="BQ214" i="6"/>
  <c r="BY213" i="6"/>
  <c r="BX213" i="6"/>
  <c r="BW213" i="6"/>
  <c r="BV213" i="6"/>
  <c r="BU213" i="6"/>
  <c r="BT213" i="6"/>
  <c r="BS213" i="6"/>
  <c r="BR213" i="6"/>
  <c r="BQ213" i="6"/>
  <c r="BY212" i="6"/>
  <c r="BX212" i="6"/>
  <c r="BW212" i="6"/>
  <c r="BV212" i="6"/>
  <c r="BU212" i="6"/>
  <c r="BT212" i="6"/>
  <c r="BS212" i="6"/>
  <c r="BR212" i="6"/>
  <c r="BQ212" i="6"/>
  <c r="BY211" i="6"/>
  <c r="BX211" i="6"/>
  <c r="BW211" i="6"/>
  <c r="BV211" i="6"/>
  <c r="BU211" i="6"/>
  <c r="BT211" i="6"/>
  <c r="BS211" i="6"/>
  <c r="BR211" i="6"/>
  <c r="BQ211" i="6"/>
  <c r="BY210" i="6"/>
  <c r="BX210" i="6"/>
  <c r="BW210" i="6"/>
  <c r="BV210" i="6"/>
  <c r="BU210" i="6"/>
  <c r="BT210" i="6"/>
  <c r="BS210" i="6"/>
  <c r="BR210" i="6"/>
  <c r="BQ210" i="6"/>
  <c r="BY209" i="6"/>
  <c r="BX209" i="6"/>
  <c r="BW209" i="6"/>
  <c r="BV209" i="6"/>
  <c r="BU209" i="6"/>
  <c r="BT209" i="6"/>
  <c r="BS209" i="6"/>
  <c r="BR209" i="6"/>
  <c r="BQ209" i="6"/>
  <c r="BY208" i="6"/>
  <c r="BX208" i="6"/>
  <c r="BW208" i="6"/>
  <c r="BV208" i="6"/>
  <c r="BU208" i="6"/>
  <c r="BT208" i="6"/>
  <c r="BS208" i="6"/>
  <c r="BR208" i="6"/>
  <c r="BQ208" i="6"/>
  <c r="BY207" i="6"/>
  <c r="BX207" i="6"/>
  <c r="BW207" i="6"/>
  <c r="BV207" i="6"/>
  <c r="BU207" i="6"/>
  <c r="BT207" i="6"/>
  <c r="BS207" i="6"/>
  <c r="BR207" i="6"/>
  <c r="BQ207" i="6"/>
  <c r="BY206" i="6"/>
  <c r="BX206" i="6"/>
  <c r="BW206" i="6"/>
  <c r="BV206" i="6"/>
  <c r="BU206" i="6"/>
  <c r="BT206" i="6"/>
  <c r="BS206" i="6"/>
  <c r="BR206" i="6"/>
  <c r="BQ206" i="6"/>
  <c r="BY205" i="6"/>
  <c r="BX205" i="6"/>
  <c r="BW205" i="6"/>
  <c r="BV205" i="6"/>
  <c r="BU205" i="6"/>
  <c r="BT205" i="6"/>
  <c r="BS205" i="6"/>
  <c r="BR205" i="6"/>
  <c r="BQ205" i="6"/>
  <c r="BY204" i="6"/>
  <c r="BX204" i="6"/>
  <c r="BW204" i="6"/>
  <c r="BV204" i="6"/>
  <c r="BU204" i="6"/>
  <c r="BT204" i="6"/>
  <c r="BS204" i="6"/>
  <c r="BR204" i="6"/>
  <c r="BQ204" i="6"/>
  <c r="BY203" i="6"/>
  <c r="BX203" i="6"/>
  <c r="BW203" i="6"/>
  <c r="BV203" i="6"/>
  <c r="BU203" i="6"/>
  <c r="BT203" i="6"/>
  <c r="BS203" i="6"/>
  <c r="BR203" i="6"/>
  <c r="BQ203" i="6"/>
  <c r="BY202" i="6"/>
  <c r="BX202" i="6"/>
  <c r="BW202" i="6"/>
  <c r="BV202" i="6"/>
  <c r="BU202" i="6"/>
  <c r="BT202" i="6"/>
  <c r="BS202" i="6"/>
  <c r="BR202" i="6"/>
  <c r="BQ202" i="6"/>
  <c r="BY201" i="6"/>
  <c r="BX201" i="6"/>
  <c r="BW201" i="6"/>
  <c r="BV201" i="6"/>
  <c r="BU201" i="6"/>
  <c r="BT201" i="6"/>
  <c r="BS201" i="6"/>
  <c r="BR201" i="6"/>
  <c r="BQ201" i="6"/>
  <c r="BY200" i="6"/>
  <c r="BX200" i="6"/>
  <c r="BW200" i="6"/>
  <c r="BV200" i="6"/>
  <c r="BU200" i="6"/>
  <c r="BT200" i="6"/>
  <c r="BS200" i="6"/>
  <c r="BR200" i="6"/>
  <c r="BQ200" i="6"/>
  <c r="BY199" i="6"/>
  <c r="BX199" i="6"/>
  <c r="BW199" i="6"/>
  <c r="BV199" i="6"/>
  <c r="BU199" i="6"/>
  <c r="BT199" i="6"/>
  <c r="BS199" i="6"/>
  <c r="BR199" i="6"/>
  <c r="BQ199" i="6"/>
  <c r="BY198" i="6"/>
  <c r="BX198" i="6"/>
  <c r="BW198" i="6"/>
  <c r="BV198" i="6"/>
  <c r="BU198" i="6"/>
  <c r="BT198" i="6"/>
  <c r="BS198" i="6"/>
  <c r="BR198" i="6"/>
  <c r="BQ198" i="6"/>
  <c r="BY197" i="6"/>
  <c r="BX197" i="6"/>
  <c r="BW197" i="6"/>
  <c r="BV197" i="6"/>
  <c r="BU197" i="6"/>
  <c r="BT197" i="6"/>
  <c r="BS197" i="6"/>
  <c r="BR197" i="6"/>
  <c r="BQ197" i="6"/>
  <c r="BY196" i="6"/>
  <c r="BX196" i="6"/>
  <c r="BW196" i="6"/>
  <c r="BV196" i="6"/>
  <c r="BU196" i="6"/>
  <c r="BT196" i="6"/>
  <c r="BS196" i="6"/>
  <c r="BR196" i="6"/>
  <c r="BQ196" i="6"/>
  <c r="BY195" i="6"/>
  <c r="BX195" i="6"/>
  <c r="BW195" i="6"/>
  <c r="BV195" i="6"/>
  <c r="BU195" i="6"/>
  <c r="BT195" i="6"/>
  <c r="BS195" i="6"/>
  <c r="BR195" i="6"/>
  <c r="BQ195" i="6"/>
  <c r="BY194" i="6"/>
  <c r="BX194" i="6"/>
  <c r="BW194" i="6"/>
  <c r="BV194" i="6"/>
  <c r="BU194" i="6"/>
  <c r="BT194" i="6"/>
  <c r="BS194" i="6"/>
  <c r="BR194" i="6"/>
  <c r="BQ194" i="6"/>
  <c r="BY193" i="6"/>
  <c r="BX193" i="6"/>
  <c r="BW193" i="6"/>
  <c r="BV193" i="6"/>
  <c r="BU193" i="6"/>
  <c r="BT193" i="6"/>
  <c r="BS193" i="6"/>
  <c r="BR193" i="6"/>
  <c r="BQ193" i="6"/>
  <c r="BY192" i="6"/>
  <c r="BX192" i="6"/>
  <c r="BW192" i="6"/>
  <c r="BV192" i="6"/>
  <c r="BU192" i="6"/>
  <c r="BT192" i="6"/>
  <c r="BS192" i="6"/>
  <c r="BR192" i="6"/>
  <c r="BQ192" i="6"/>
  <c r="BY191" i="6"/>
  <c r="BX191" i="6"/>
  <c r="BW191" i="6"/>
  <c r="BV191" i="6"/>
  <c r="BU191" i="6"/>
  <c r="BT191" i="6"/>
  <c r="BS191" i="6"/>
  <c r="BR191" i="6"/>
  <c r="BQ191" i="6"/>
  <c r="BY190" i="6"/>
  <c r="BX190" i="6"/>
  <c r="BW190" i="6"/>
  <c r="BV190" i="6"/>
  <c r="BU190" i="6"/>
  <c r="BT190" i="6"/>
  <c r="BS190" i="6"/>
  <c r="BR190" i="6"/>
  <c r="BQ190" i="6"/>
  <c r="BY189" i="6"/>
  <c r="BX189" i="6"/>
  <c r="BW189" i="6"/>
  <c r="BV189" i="6"/>
  <c r="BU189" i="6"/>
  <c r="BT189" i="6"/>
  <c r="BS189" i="6"/>
  <c r="BR189" i="6"/>
  <c r="BQ189" i="6"/>
  <c r="BY188" i="6"/>
  <c r="BX188" i="6"/>
  <c r="BW188" i="6"/>
  <c r="BV188" i="6"/>
  <c r="BU188" i="6"/>
  <c r="BT188" i="6"/>
  <c r="BS188" i="6"/>
  <c r="BR188" i="6"/>
  <c r="BQ188" i="6"/>
  <c r="BY187" i="6"/>
  <c r="BX187" i="6"/>
  <c r="BW187" i="6"/>
  <c r="BV187" i="6"/>
  <c r="BU187" i="6"/>
  <c r="BT187" i="6"/>
  <c r="BS187" i="6"/>
  <c r="BR187" i="6"/>
  <c r="BQ187" i="6"/>
  <c r="BY186" i="6"/>
  <c r="BX186" i="6"/>
  <c r="BW186" i="6"/>
  <c r="BV186" i="6"/>
  <c r="BU186" i="6"/>
  <c r="BT186" i="6"/>
  <c r="BS186" i="6"/>
  <c r="BR186" i="6"/>
  <c r="BQ186" i="6"/>
  <c r="BY185" i="6"/>
  <c r="BX185" i="6"/>
  <c r="BW185" i="6"/>
  <c r="BV185" i="6"/>
  <c r="BU185" i="6"/>
  <c r="BT185" i="6"/>
  <c r="BS185" i="6"/>
  <c r="BR185" i="6"/>
  <c r="BQ185" i="6"/>
  <c r="BY184" i="6"/>
  <c r="BX184" i="6"/>
  <c r="BW184" i="6"/>
  <c r="BV184" i="6"/>
  <c r="BU184" i="6"/>
  <c r="BT184" i="6"/>
  <c r="BS184" i="6"/>
  <c r="BR184" i="6"/>
  <c r="BQ184" i="6"/>
  <c r="BY183" i="6"/>
  <c r="BX183" i="6"/>
  <c r="BW183" i="6"/>
  <c r="BV183" i="6"/>
  <c r="BU183" i="6"/>
  <c r="BT183" i="6"/>
  <c r="BS183" i="6"/>
  <c r="BR183" i="6"/>
  <c r="BQ183" i="6"/>
  <c r="BY182" i="6"/>
  <c r="BX182" i="6"/>
  <c r="BW182" i="6"/>
  <c r="BV182" i="6"/>
  <c r="BU182" i="6"/>
  <c r="BT182" i="6"/>
  <c r="BS182" i="6"/>
  <c r="BR182" i="6"/>
  <c r="BQ182" i="6"/>
  <c r="BY181" i="6"/>
  <c r="BX181" i="6"/>
  <c r="BW181" i="6"/>
  <c r="BV181" i="6"/>
  <c r="BU181" i="6"/>
  <c r="BT181" i="6"/>
  <c r="BS181" i="6"/>
  <c r="BR181" i="6"/>
  <c r="BQ181" i="6"/>
  <c r="BY180" i="6"/>
  <c r="BX180" i="6"/>
  <c r="BW180" i="6"/>
  <c r="BV180" i="6"/>
  <c r="BU180" i="6"/>
  <c r="BT180" i="6"/>
  <c r="BS180" i="6"/>
  <c r="BR180" i="6"/>
  <c r="BQ180" i="6"/>
  <c r="BY179" i="6"/>
  <c r="BX179" i="6"/>
  <c r="BW179" i="6"/>
  <c r="BV179" i="6"/>
  <c r="BU179" i="6"/>
  <c r="BT179" i="6"/>
  <c r="BS179" i="6"/>
  <c r="BR179" i="6"/>
  <c r="BQ179" i="6"/>
  <c r="BY178" i="6"/>
  <c r="BX178" i="6"/>
  <c r="BW178" i="6"/>
  <c r="BV178" i="6"/>
  <c r="BU178" i="6"/>
  <c r="BT178" i="6"/>
  <c r="BS178" i="6"/>
  <c r="BR178" i="6"/>
  <c r="BQ178" i="6"/>
  <c r="BY177" i="6"/>
  <c r="BX177" i="6"/>
  <c r="BW177" i="6"/>
  <c r="BV177" i="6"/>
  <c r="BU177" i="6"/>
  <c r="BT177" i="6"/>
  <c r="BS177" i="6"/>
  <c r="BR177" i="6"/>
  <c r="BQ177" i="6"/>
  <c r="BY176" i="6"/>
  <c r="BX176" i="6"/>
  <c r="BW176" i="6"/>
  <c r="BV176" i="6"/>
  <c r="BU176" i="6"/>
  <c r="BT176" i="6"/>
  <c r="BS176" i="6"/>
  <c r="BR176" i="6"/>
  <c r="BQ176" i="6"/>
  <c r="BY175" i="6"/>
  <c r="BX175" i="6"/>
  <c r="BW175" i="6"/>
  <c r="BV175" i="6"/>
  <c r="BU175" i="6"/>
  <c r="BT175" i="6"/>
  <c r="BS175" i="6"/>
  <c r="BR175" i="6"/>
  <c r="BQ175" i="6"/>
  <c r="BY174" i="6"/>
  <c r="BX174" i="6"/>
  <c r="BW174" i="6"/>
  <c r="BV174" i="6"/>
  <c r="BU174" i="6"/>
  <c r="BT174" i="6"/>
  <c r="BS174" i="6"/>
  <c r="BR174" i="6"/>
  <c r="BQ174" i="6"/>
  <c r="BY173" i="6"/>
  <c r="BX173" i="6"/>
  <c r="BW173" i="6"/>
  <c r="BV173" i="6"/>
  <c r="BU173" i="6"/>
  <c r="BT173" i="6"/>
  <c r="BS173" i="6"/>
  <c r="BR173" i="6"/>
  <c r="BQ173" i="6"/>
  <c r="BY172" i="6"/>
  <c r="BX172" i="6"/>
  <c r="BW172" i="6"/>
  <c r="BV172" i="6"/>
  <c r="BU172" i="6"/>
  <c r="BT172" i="6"/>
  <c r="BS172" i="6"/>
  <c r="BR172" i="6"/>
  <c r="BQ172" i="6"/>
  <c r="BY171" i="6"/>
  <c r="BX171" i="6"/>
  <c r="BW171" i="6"/>
  <c r="BV171" i="6"/>
  <c r="BU171" i="6"/>
  <c r="BT171" i="6"/>
  <c r="BS171" i="6"/>
  <c r="BR171" i="6"/>
  <c r="BQ171" i="6"/>
  <c r="BY170" i="6"/>
  <c r="BX170" i="6"/>
  <c r="BW170" i="6"/>
  <c r="BV170" i="6"/>
  <c r="BU170" i="6"/>
  <c r="BT170" i="6"/>
  <c r="BS170" i="6"/>
  <c r="BR170" i="6"/>
  <c r="BQ170" i="6"/>
  <c r="BY169" i="6"/>
  <c r="BX169" i="6"/>
  <c r="BW169" i="6"/>
  <c r="BV169" i="6"/>
  <c r="BU169" i="6"/>
  <c r="BT169" i="6"/>
  <c r="BS169" i="6"/>
  <c r="BR169" i="6"/>
  <c r="BQ169" i="6"/>
  <c r="BY168" i="6"/>
  <c r="BX168" i="6"/>
  <c r="BW168" i="6"/>
  <c r="BV168" i="6"/>
  <c r="BU168" i="6"/>
  <c r="BT168" i="6"/>
  <c r="BS168" i="6"/>
  <c r="BR168" i="6"/>
  <c r="BQ168" i="6"/>
  <c r="BY167" i="6"/>
  <c r="BX167" i="6"/>
  <c r="BW167" i="6"/>
  <c r="BV167" i="6"/>
  <c r="BU167" i="6"/>
  <c r="BT167" i="6"/>
  <c r="BS167" i="6"/>
  <c r="BR167" i="6"/>
  <c r="BQ167" i="6"/>
  <c r="BY166" i="6"/>
  <c r="BX166" i="6"/>
  <c r="BW166" i="6"/>
  <c r="BV166" i="6"/>
  <c r="BU166" i="6"/>
  <c r="BT166" i="6"/>
  <c r="BS166" i="6"/>
  <c r="BR166" i="6"/>
  <c r="BQ166" i="6"/>
  <c r="BY165" i="6"/>
  <c r="BX165" i="6"/>
  <c r="BW165" i="6"/>
  <c r="BV165" i="6"/>
  <c r="BU165" i="6"/>
  <c r="BT165" i="6"/>
  <c r="BS165" i="6"/>
  <c r="BR165" i="6"/>
  <c r="BQ165" i="6"/>
  <c r="BY164" i="6"/>
  <c r="BX164" i="6"/>
  <c r="BW164" i="6"/>
  <c r="BV164" i="6"/>
  <c r="BU164" i="6"/>
  <c r="BT164" i="6"/>
  <c r="BS164" i="6"/>
  <c r="BR164" i="6"/>
  <c r="BQ164" i="6"/>
  <c r="BY163" i="6"/>
  <c r="BX163" i="6"/>
  <c r="BW163" i="6"/>
  <c r="BV163" i="6"/>
  <c r="BU163" i="6"/>
  <c r="BT163" i="6"/>
  <c r="BS163" i="6"/>
  <c r="BR163" i="6"/>
  <c r="BQ163" i="6"/>
  <c r="BY162" i="6"/>
  <c r="BX162" i="6"/>
  <c r="BW162" i="6"/>
  <c r="BV162" i="6"/>
  <c r="BU162" i="6"/>
  <c r="BT162" i="6"/>
  <c r="BS162" i="6"/>
  <c r="BR162" i="6"/>
  <c r="BQ162" i="6"/>
  <c r="BY161" i="6"/>
  <c r="BX161" i="6"/>
  <c r="BW161" i="6"/>
  <c r="BV161" i="6"/>
  <c r="BU161" i="6"/>
  <c r="BT161" i="6"/>
  <c r="BS161" i="6"/>
  <c r="BR161" i="6"/>
  <c r="BQ161" i="6"/>
  <c r="BY160" i="6"/>
  <c r="BX160" i="6"/>
  <c r="BW160" i="6"/>
  <c r="BV160" i="6"/>
  <c r="BU160" i="6"/>
  <c r="BT160" i="6"/>
  <c r="BS160" i="6"/>
  <c r="BR160" i="6"/>
  <c r="BQ160" i="6"/>
  <c r="BY159" i="6"/>
  <c r="BX159" i="6"/>
  <c r="BW159" i="6"/>
  <c r="BV159" i="6"/>
  <c r="BU159" i="6"/>
  <c r="BT159" i="6"/>
  <c r="BS159" i="6"/>
  <c r="BR159" i="6"/>
  <c r="BQ159" i="6"/>
  <c r="BY158" i="6"/>
  <c r="BX158" i="6"/>
  <c r="BW158" i="6"/>
  <c r="BV158" i="6"/>
  <c r="BU158" i="6"/>
  <c r="BT158" i="6"/>
  <c r="BS158" i="6"/>
  <c r="BR158" i="6"/>
  <c r="BQ158" i="6"/>
  <c r="BY157" i="6"/>
  <c r="BX157" i="6"/>
  <c r="BW157" i="6"/>
  <c r="BV157" i="6"/>
  <c r="BU157" i="6"/>
  <c r="BT157" i="6"/>
  <c r="BS157" i="6"/>
  <c r="BR157" i="6"/>
  <c r="BQ157" i="6"/>
  <c r="BY156" i="6"/>
  <c r="BX156" i="6"/>
  <c r="BW156" i="6"/>
  <c r="BV156" i="6"/>
  <c r="BU156" i="6"/>
  <c r="BT156" i="6"/>
  <c r="BS156" i="6"/>
  <c r="BR156" i="6"/>
  <c r="BQ156" i="6"/>
  <c r="BY155" i="6"/>
  <c r="BX155" i="6"/>
  <c r="BW155" i="6"/>
  <c r="BV155" i="6"/>
  <c r="BU155" i="6"/>
  <c r="BT155" i="6"/>
  <c r="BS155" i="6"/>
  <c r="BR155" i="6"/>
  <c r="BQ155" i="6"/>
  <c r="BY154" i="6"/>
  <c r="BX154" i="6"/>
  <c r="BW154" i="6"/>
  <c r="BV154" i="6"/>
  <c r="BU154" i="6"/>
  <c r="BT154" i="6"/>
  <c r="BS154" i="6"/>
  <c r="BR154" i="6"/>
  <c r="BQ154" i="6"/>
  <c r="BY153" i="6"/>
  <c r="BX153" i="6"/>
  <c r="BW153" i="6"/>
  <c r="BV153" i="6"/>
  <c r="BU153" i="6"/>
  <c r="BT153" i="6"/>
  <c r="BS153" i="6"/>
  <c r="BR153" i="6"/>
  <c r="BQ153" i="6"/>
  <c r="BY152" i="6"/>
  <c r="BX152" i="6"/>
  <c r="BW152" i="6"/>
  <c r="BV152" i="6"/>
  <c r="BU152" i="6"/>
  <c r="BT152" i="6"/>
  <c r="BS152" i="6"/>
  <c r="BR152" i="6"/>
  <c r="BQ152" i="6"/>
  <c r="BY151" i="6"/>
  <c r="BX151" i="6"/>
  <c r="BW151" i="6"/>
  <c r="BV151" i="6"/>
  <c r="BU151" i="6"/>
  <c r="BT151" i="6"/>
  <c r="BS151" i="6"/>
  <c r="BR151" i="6"/>
  <c r="BQ151" i="6"/>
  <c r="BY150" i="6"/>
  <c r="BX150" i="6"/>
  <c r="BW150" i="6"/>
  <c r="BV150" i="6"/>
  <c r="BU150" i="6"/>
  <c r="BT150" i="6"/>
  <c r="BS150" i="6"/>
  <c r="BR150" i="6"/>
  <c r="BQ150" i="6"/>
  <c r="BY149" i="6"/>
  <c r="BX149" i="6"/>
  <c r="BW149" i="6"/>
  <c r="BV149" i="6"/>
  <c r="BU149" i="6"/>
  <c r="BT149" i="6"/>
  <c r="BS149" i="6"/>
  <c r="BR149" i="6"/>
  <c r="BQ149" i="6"/>
  <c r="BY148" i="6"/>
  <c r="BX148" i="6"/>
  <c r="BW148" i="6"/>
  <c r="BV148" i="6"/>
  <c r="BU148" i="6"/>
  <c r="BT148" i="6"/>
  <c r="BS148" i="6"/>
  <c r="BR148" i="6"/>
  <c r="BQ148" i="6"/>
  <c r="BY147" i="6"/>
  <c r="BX147" i="6"/>
  <c r="BW147" i="6"/>
  <c r="BV147" i="6"/>
  <c r="BU147" i="6"/>
  <c r="BT147" i="6"/>
  <c r="BS147" i="6"/>
  <c r="BR147" i="6"/>
  <c r="BQ147" i="6"/>
  <c r="BY146" i="6"/>
  <c r="BX146" i="6"/>
  <c r="BW146" i="6"/>
  <c r="BV146" i="6"/>
  <c r="BU146" i="6"/>
  <c r="BT146" i="6"/>
  <c r="BS146" i="6"/>
  <c r="BR146" i="6"/>
  <c r="BQ146" i="6"/>
  <c r="BY145" i="6"/>
  <c r="BX145" i="6"/>
  <c r="BW145" i="6"/>
  <c r="BV145" i="6"/>
  <c r="BU145" i="6"/>
  <c r="BT145" i="6"/>
  <c r="BS145" i="6"/>
  <c r="BR145" i="6"/>
  <c r="BQ145" i="6"/>
  <c r="BY144" i="6"/>
  <c r="BX144" i="6"/>
  <c r="BW144" i="6"/>
  <c r="BV144" i="6"/>
  <c r="BU144" i="6"/>
  <c r="BT144" i="6"/>
  <c r="BS144" i="6"/>
  <c r="BR144" i="6"/>
  <c r="BQ144" i="6"/>
  <c r="BY143" i="6"/>
  <c r="BX143" i="6"/>
  <c r="BW143" i="6"/>
  <c r="BV143" i="6"/>
  <c r="BU143" i="6"/>
  <c r="BT143" i="6"/>
  <c r="BS143" i="6"/>
  <c r="BR143" i="6"/>
  <c r="BQ143" i="6"/>
  <c r="BY142" i="6"/>
  <c r="BX142" i="6"/>
  <c r="BW142" i="6"/>
  <c r="BV142" i="6"/>
  <c r="BU142" i="6"/>
  <c r="BT142" i="6"/>
  <c r="BS142" i="6"/>
  <c r="BR142" i="6"/>
  <c r="BQ142" i="6"/>
  <c r="BY141" i="6"/>
  <c r="BX141" i="6"/>
  <c r="BW141" i="6"/>
  <c r="BV141" i="6"/>
  <c r="BU141" i="6"/>
  <c r="BT141" i="6"/>
  <c r="BS141" i="6"/>
  <c r="BR141" i="6"/>
  <c r="BQ141" i="6"/>
  <c r="BY140" i="6"/>
  <c r="BX140" i="6"/>
  <c r="BW140" i="6"/>
  <c r="BV140" i="6"/>
  <c r="BU140" i="6"/>
  <c r="BT140" i="6"/>
  <c r="BS140" i="6"/>
  <c r="BR140" i="6"/>
  <c r="BQ140" i="6"/>
  <c r="BY139" i="6"/>
  <c r="BX139" i="6"/>
  <c r="BW139" i="6"/>
  <c r="BV139" i="6"/>
  <c r="BU139" i="6"/>
  <c r="BT139" i="6"/>
  <c r="BS139" i="6"/>
  <c r="BR139" i="6"/>
  <c r="BQ139" i="6"/>
  <c r="BY138" i="6"/>
  <c r="BX138" i="6"/>
  <c r="BW138" i="6"/>
  <c r="BV138" i="6"/>
  <c r="BU138" i="6"/>
  <c r="BT138" i="6"/>
  <c r="BS138" i="6"/>
  <c r="BR138" i="6"/>
  <c r="BQ138" i="6"/>
  <c r="BY137" i="6"/>
  <c r="BX137" i="6"/>
  <c r="BW137" i="6"/>
  <c r="BV137" i="6"/>
  <c r="BU137" i="6"/>
  <c r="BT137" i="6"/>
  <c r="BS137" i="6"/>
  <c r="BR137" i="6"/>
  <c r="BQ137" i="6"/>
  <c r="BY136" i="6"/>
  <c r="BX136" i="6"/>
  <c r="BW136" i="6"/>
  <c r="BV136" i="6"/>
  <c r="BU136" i="6"/>
  <c r="BT136" i="6"/>
  <c r="BS136" i="6"/>
  <c r="BR136" i="6"/>
  <c r="BQ136" i="6"/>
  <c r="BY135" i="6"/>
  <c r="BX135" i="6"/>
  <c r="BW135" i="6"/>
  <c r="BV135" i="6"/>
  <c r="BU135" i="6"/>
  <c r="BT135" i="6"/>
  <c r="BS135" i="6"/>
  <c r="BR135" i="6"/>
  <c r="BQ135" i="6"/>
  <c r="BY134" i="6"/>
  <c r="BX134" i="6"/>
  <c r="BW134" i="6"/>
  <c r="BV134" i="6"/>
  <c r="BU134" i="6"/>
  <c r="BT134" i="6"/>
  <c r="BS134" i="6"/>
  <c r="BR134" i="6"/>
  <c r="BQ134" i="6"/>
  <c r="BY133" i="6"/>
  <c r="BX133" i="6"/>
  <c r="BW133" i="6"/>
  <c r="BV133" i="6"/>
  <c r="BU133" i="6"/>
  <c r="BT133" i="6"/>
  <c r="BS133" i="6"/>
  <c r="BR133" i="6"/>
  <c r="BQ133" i="6"/>
  <c r="BY132" i="6"/>
  <c r="BX132" i="6"/>
  <c r="BW132" i="6"/>
  <c r="BV132" i="6"/>
  <c r="BU132" i="6"/>
  <c r="BT132" i="6"/>
  <c r="BS132" i="6"/>
  <c r="BR132" i="6"/>
  <c r="BQ132" i="6"/>
  <c r="BY131" i="6"/>
  <c r="BX131" i="6"/>
  <c r="BW131" i="6"/>
  <c r="BV131" i="6"/>
  <c r="BU131" i="6"/>
  <c r="BT131" i="6"/>
  <c r="BS131" i="6"/>
  <c r="BR131" i="6"/>
  <c r="BQ131" i="6"/>
  <c r="BY130" i="6"/>
  <c r="BX130" i="6"/>
  <c r="BW130" i="6"/>
  <c r="BV130" i="6"/>
  <c r="BU130" i="6"/>
  <c r="BT130" i="6"/>
  <c r="BS130" i="6"/>
  <c r="BR130" i="6"/>
  <c r="BQ130" i="6"/>
  <c r="BY129" i="6"/>
  <c r="BX129" i="6"/>
  <c r="BW129" i="6"/>
  <c r="BV129" i="6"/>
  <c r="BU129" i="6"/>
  <c r="BT129" i="6"/>
  <c r="BS129" i="6"/>
  <c r="BR129" i="6"/>
  <c r="BQ129" i="6"/>
  <c r="BY128" i="6"/>
  <c r="BX128" i="6"/>
  <c r="BW128" i="6"/>
  <c r="BV128" i="6"/>
  <c r="BU128" i="6"/>
  <c r="BT128" i="6"/>
  <c r="BS128" i="6"/>
  <c r="BR128" i="6"/>
  <c r="BQ128" i="6"/>
  <c r="BY127" i="6"/>
  <c r="BX127" i="6"/>
  <c r="BW127" i="6"/>
  <c r="BV127" i="6"/>
  <c r="BU127" i="6"/>
  <c r="BT127" i="6"/>
  <c r="BS127" i="6"/>
  <c r="BR127" i="6"/>
  <c r="BQ127" i="6"/>
  <c r="BY126" i="6"/>
  <c r="BX126" i="6"/>
  <c r="BW126" i="6"/>
  <c r="BV126" i="6"/>
  <c r="BU126" i="6"/>
  <c r="BT126" i="6"/>
  <c r="BS126" i="6"/>
  <c r="BR126" i="6"/>
  <c r="BQ126" i="6"/>
  <c r="BY125" i="6"/>
  <c r="BX125" i="6"/>
  <c r="BW125" i="6"/>
  <c r="BV125" i="6"/>
  <c r="BU125" i="6"/>
  <c r="BT125" i="6"/>
  <c r="BS125" i="6"/>
  <c r="BR125" i="6"/>
  <c r="BQ125" i="6"/>
  <c r="BY124" i="6"/>
  <c r="BX124" i="6"/>
  <c r="BW124" i="6"/>
  <c r="BV124" i="6"/>
  <c r="BU124" i="6"/>
  <c r="BT124" i="6"/>
  <c r="BS124" i="6"/>
  <c r="BR124" i="6"/>
  <c r="BQ124" i="6"/>
  <c r="BY123" i="6"/>
  <c r="BX123" i="6"/>
  <c r="BW123" i="6"/>
  <c r="BV123" i="6"/>
  <c r="BU123" i="6"/>
  <c r="BT123" i="6"/>
  <c r="BS123" i="6"/>
  <c r="BR123" i="6"/>
  <c r="BQ123" i="6"/>
  <c r="BY122" i="6"/>
  <c r="BX122" i="6"/>
  <c r="BW122" i="6"/>
  <c r="BV122" i="6"/>
  <c r="BU122" i="6"/>
  <c r="BT122" i="6"/>
  <c r="BS122" i="6"/>
  <c r="BR122" i="6"/>
  <c r="BQ122" i="6"/>
  <c r="BY121" i="6"/>
  <c r="BX121" i="6"/>
  <c r="BW121" i="6"/>
  <c r="BV121" i="6"/>
  <c r="BU121" i="6"/>
  <c r="BT121" i="6"/>
  <c r="BS121" i="6"/>
  <c r="BR121" i="6"/>
  <c r="BQ121" i="6"/>
  <c r="BY120" i="6"/>
  <c r="BX120" i="6"/>
  <c r="BW120" i="6"/>
  <c r="BV120" i="6"/>
  <c r="BU120" i="6"/>
  <c r="BT120" i="6"/>
  <c r="BS120" i="6"/>
  <c r="BR120" i="6"/>
  <c r="BQ120" i="6"/>
  <c r="BY119" i="6"/>
  <c r="BX119" i="6"/>
  <c r="BW119" i="6"/>
  <c r="BV119" i="6"/>
  <c r="BU119" i="6"/>
  <c r="BT119" i="6"/>
  <c r="BS119" i="6"/>
  <c r="BR119" i="6"/>
  <c r="BQ119" i="6"/>
  <c r="BY118" i="6"/>
  <c r="BX118" i="6"/>
  <c r="BW118" i="6"/>
  <c r="BV118" i="6"/>
  <c r="BU118" i="6"/>
  <c r="BT118" i="6"/>
  <c r="BS118" i="6"/>
  <c r="BR118" i="6"/>
  <c r="BQ118" i="6"/>
  <c r="BY117" i="6"/>
  <c r="BX117" i="6"/>
  <c r="BW117" i="6"/>
  <c r="BV117" i="6"/>
  <c r="BU117" i="6"/>
  <c r="BT117" i="6"/>
  <c r="BS117" i="6"/>
  <c r="BR117" i="6"/>
  <c r="BQ117" i="6"/>
  <c r="BY116" i="6"/>
  <c r="BX116" i="6"/>
  <c r="BW116" i="6"/>
  <c r="BV116" i="6"/>
  <c r="BU116" i="6"/>
  <c r="BT116" i="6"/>
  <c r="BS116" i="6"/>
  <c r="BR116" i="6"/>
  <c r="BQ116" i="6"/>
  <c r="BY115" i="6"/>
  <c r="BX115" i="6"/>
  <c r="BW115" i="6"/>
  <c r="BV115" i="6"/>
  <c r="BU115" i="6"/>
  <c r="BT115" i="6"/>
  <c r="BS115" i="6"/>
  <c r="BR115" i="6"/>
  <c r="BQ115" i="6"/>
  <c r="BY114" i="6"/>
  <c r="BX114" i="6"/>
  <c r="BW114" i="6"/>
  <c r="BV114" i="6"/>
  <c r="BU114" i="6"/>
  <c r="BT114" i="6"/>
  <c r="BS114" i="6"/>
  <c r="BR114" i="6"/>
  <c r="BQ114" i="6"/>
  <c r="BY113" i="6"/>
  <c r="BX113" i="6"/>
  <c r="BW113" i="6"/>
  <c r="BV113" i="6"/>
  <c r="BU113" i="6"/>
  <c r="BT113" i="6"/>
  <c r="BS113" i="6"/>
  <c r="BR113" i="6"/>
  <c r="BQ113" i="6"/>
  <c r="BY112" i="6"/>
  <c r="BX112" i="6"/>
  <c r="BW112" i="6"/>
  <c r="BV112" i="6"/>
  <c r="BU112" i="6"/>
  <c r="BT112" i="6"/>
  <c r="BS112" i="6"/>
  <c r="BR112" i="6"/>
  <c r="BQ112" i="6"/>
  <c r="BY111" i="6"/>
  <c r="BX111" i="6"/>
  <c r="BW111" i="6"/>
  <c r="BV111" i="6"/>
  <c r="BU111" i="6"/>
  <c r="BT111" i="6"/>
  <c r="BS111" i="6"/>
  <c r="BR111" i="6"/>
  <c r="BQ111" i="6"/>
  <c r="BY110" i="6"/>
  <c r="BX110" i="6"/>
  <c r="BW110" i="6"/>
  <c r="BV110" i="6"/>
  <c r="BU110" i="6"/>
  <c r="BT110" i="6"/>
  <c r="BS110" i="6"/>
  <c r="BR110" i="6"/>
  <c r="BQ110" i="6"/>
  <c r="BY109" i="6"/>
  <c r="BX109" i="6"/>
  <c r="BW109" i="6"/>
  <c r="BV109" i="6"/>
  <c r="BU109" i="6"/>
  <c r="BT109" i="6"/>
  <c r="BS109" i="6"/>
  <c r="BR109" i="6"/>
  <c r="BQ109" i="6"/>
  <c r="BY108" i="6"/>
  <c r="BX108" i="6"/>
  <c r="BW108" i="6"/>
  <c r="BV108" i="6"/>
  <c r="BU108" i="6"/>
  <c r="BT108" i="6"/>
  <c r="BS108" i="6"/>
  <c r="BR108" i="6"/>
  <c r="BQ108" i="6"/>
  <c r="BY107" i="6"/>
  <c r="BX107" i="6"/>
  <c r="BW107" i="6"/>
  <c r="BV107" i="6"/>
  <c r="BU107" i="6"/>
  <c r="BT107" i="6"/>
  <c r="BS107" i="6"/>
  <c r="BR107" i="6"/>
  <c r="BQ107" i="6"/>
  <c r="BY106" i="6"/>
  <c r="BX106" i="6"/>
  <c r="BW106" i="6"/>
  <c r="BV106" i="6"/>
  <c r="BU106" i="6"/>
  <c r="BT106" i="6"/>
  <c r="BS106" i="6"/>
  <c r="BR106" i="6"/>
  <c r="BQ106" i="6"/>
  <c r="BY105" i="6"/>
  <c r="BX105" i="6"/>
  <c r="BW105" i="6"/>
  <c r="BV105" i="6"/>
  <c r="BU105" i="6"/>
  <c r="BT105" i="6"/>
  <c r="BS105" i="6"/>
  <c r="BR105" i="6"/>
  <c r="BQ105" i="6"/>
  <c r="BY104" i="6"/>
  <c r="BX104" i="6"/>
  <c r="BW104" i="6"/>
  <c r="BV104" i="6"/>
  <c r="BU104" i="6"/>
  <c r="BT104" i="6"/>
  <c r="BS104" i="6"/>
  <c r="BR104" i="6"/>
  <c r="BQ104" i="6"/>
  <c r="BY103" i="6"/>
  <c r="BX103" i="6"/>
  <c r="BW103" i="6"/>
  <c r="BV103" i="6"/>
  <c r="BU103" i="6"/>
  <c r="BT103" i="6"/>
  <c r="BS103" i="6"/>
  <c r="BR103" i="6"/>
  <c r="BQ103" i="6"/>
  <c r="BY102" i="6"/>
  <c r="BX102" i="6"/>
  <c r="BW102" i="6"/>
  <c r="BV102" i="6"/>
  <c r="BU102" i="6"/>
  <c r="BT102" i="6"/>
  <c r="BS102" i="6"/>
  <c r="BR102" i="6"/>
  <c r="BQ102" i="6"/>
  <c r="BY101" i="6"/>
  <c r="BX101" i="6"/>
  <c r="BW101" i="6"/>
  <c r="BV101" i="6"/>
  <c r="BU101" i="6"/>
  <c r="BT101" i="6"/>
  <c r="BS101" i="6"/>
  <c r="BR101" i="6"/>
  <c r="BQ101" i="6"/>
  <c r="BY100" i="6"/>
  <c r="BX100" i="6"/>
  <c r="BW100" i="6"/>
  <c r="BV100" i="6"/>
  <c r="BU100" i="6"/>
  <c r="BT100" i="6"/>
  <c r="BS100" i="6"/>
  <c r="BR100" i="6"/>
  <c r="BQ100" i="6"/>
  <c r="BY99" i="6"/>
  <c r="BX99" i="6"/>
  <c r="BW99" i="6"/>
  <c r="BV99" i="6"/>
  <c r="BU99" i="6"/>
  <c r="BT99" i="6"/>
  <c r="BS99" i="6"/>
  <c r="BR99" i="6"/>
  <c r="BQ99" i="6"/>
  <c r="BY98" i="6"/>
  <c r="BX98" i="6"/>
  <c r="BW98" i="6"/>
  <c r="BV98" i="6"/>
  <c r="BU98" i="6"/>
  <c r="BT98" i="6"/>
  <c r="BS98" i="6"/>
  <c r="BR98" i="6"/>
  <c r="BQ98" i="6"/>
  <c r="BY97" i="6"/>
  <c r="BX97" i="6"/>
  <c r="BW97" i="6"/>
  <c r="BV97" i="6"/>
  <c r="BU97" i="6"/>
  <c r="BT97" i="6"/>
  <c r="BS97" i="6"/>
  <c r="BR97" i="6"/>
  <c r="BQ97" i="6"/>
  <c r="BY96" i="6"/>
  <c r="BX96" i="6"/>
  <c r="BW96" i="6"/>
  <c r="BV96" i="6"/>
  <c r="BU96" i="6"/>
  <c r="BT96" i="6"/>
  <c r="BS96" i="6"/>
  <c r="BR96" i="6"/>
  <c r="BQ96" i="6"/>
  <c r="BY95" i="6"/>
  <c r="BX95" i="6"/>
  <c r="BW95" i="6"/>
  <c r="BV95" i="6"/>
  <c r="BU95" i="6"/>
  <c r="BT95" i="6"/>
  <c r="BS95" i="6"/>
  <c r="BR95" i="6"/>
  <c r="BQ95" i="6"/>
  <c r="BY94" i="6"/>
  <c r="BX94" i="6"/>
  <c r="BW94" i="6"/>
  <c r="BV94" i="6"/>
  <c r="BU94" i="6"/>
  <c r="BT94" i="6"/>
  <c r="BS94" i="6"/>
  <c r="BR94" i="6"/>
  <c r="BQ94" i="6"/>
  <c r="BY93" i="6"/>
  <c r="BX93" i="6"/>
  <c r="BW93" i="6"/>
  <c r="BV93" i="6"/>
  <c r="BU93" i="6"/>
  <c r="BT93" i="6"/>
  <c r="BS93" i="6"/>
  <c r="BR93" i="6"/>
  <c r="BQ93" i="6"/>
  <c r="BY92" i="6"/>
  <c r="BX92" i="6"/>
  <c r="BW92" i="6"/>
  <c r="BV92" i="6"/>
  <c r="BU92" i="6"/>
  <c r="BT92" i="6"/>
  <c r="BS92" i="6"/>
  <c r="BR92" i="6"/>
  <c r="BQ92" i="6"/>
  <c r="BY91" i="6"/>
  <c r="BX91" i="6"/>
  <c r="BW91" i="6"/>
  <c r="BV91" i="6"/>
  <c r="BU91" i="6"/>
  <c r="BT91" i="6"/>
  <c r="BS91" i="6"/>
  <c r="BR91" i="6"/>
  <c r="BQ91" i="6"/>
  <c r="BY90" i="6"/>
  <c r="BX90" i="6"/>
  <c r="BW90" i="6"/>
  <c r="BV90" i="6"/>
  <c r="BU90" i="6"/>
  <c r="BT90" i="6"/>
  <c r="BS90" i="6"/>
  <c r="BR90" i="6"/>
  <c r="BQ90" i="6"/>
  <c r="BY89" i="6"/>
  <c r="BX89" i="6"/>
  <c r="BW89" i="6"/>
  <c r="BV89" i="6"/>
  <c r="BU89" i="6"/>
  <c r="BT89" i="6"/>
  <c r="BS89" i="6"/>
  <c r="BR89" i="6"/>
  <c r="BQ89" i="6"/>
  <c r="BY88" i="6"/>
  <c r="BX88" i="6"/>
  <c r="BW88" i="6"/>
  <c r="BV88" i="6"/>
  <c r="BU88" i="6"/>
  <c r="BT88" i="6"/>
  <c r="BS88" i="6"/>
  <c r="BR88" i="6"/>
  <c r="BQ88" i="6"/>
  <c r="BY87" i="6"/>
  <c r="BX87" i="6"/>
  <c r="BW87" i="6"/>
  <c r="BV87" i="6"/>
  <c r="BU87" i="6"/>
  <c r="BT87" i="6"/>
  <c r="BS87" i="6"/>
  <c r="BR87" i="6"/>
  <c r="BQ87" i="6"/>
  <c r="AN36" i="6"/>
  <c r="AI36" i="6"/>
  <c r="BQ36" i="6" s="1"/>
  <c r="AH36" i="6"/>
  <c r="BP36" i="6" s="1"/>
  <c r="AG36" i="6"/>
  <c r="BO36" i="6" s="1"/>
  <c r="AF36" i="6"/>
  <c r="AE36" i="6"/>
  <c r="BM36" i="6" s="1"/>
  <c r="AD36" i="6"/>
  <c r="BL36" i="6" s="1"/>
  <c r="AC36" i="6"/>
  <c r="AT36" i="6" s="1"/>
  <c r="AB36" i="6"/>
  <c r="BJ36" i="6" s="1"/>
  <c r="AA36" i="6"/>
  <c r="BI36" i="6" s="1"/>
  <c r="Z36" i="6"/>
  <c r="BH36" i="6" s="1"/>
  <c r="Y36" i="6"/>
  <c r="BG36" i="6" s="1"/>
  <c r="X36" i="6"/>
  <c r="W36" i="6"/>
  <c r="BE36" i="6" s="1"/>
  <c r="V36" i="6"/>
  <c r="AM36" i="6" s="1"/>
  <c r="U36" i="6"/>
  <c r="AL36" i="6" s="1"/>
  <c r="T36" i="6"/>
  <c r="S36" i="6"/>
  <c r="AX35" i="6"/>
  <c r="AP35" i="6"/>
  <c r="AI35" i="6"/>
  <c r="AH35" i="6"/>
  <c r="BP35" i="6" s="1"/>
  <c r="AG35" i="6"/>
  <c r="BO35" i="6" s="1"/>
  <c r="AF35" i="6"/>
  <c r="AW35" i="6" s="1"/>
  <c r="AE35" i="6"/>
  <c r="BM35" i="6" s="1"/>
  <c r="AD35" i="6"/>
  <c r="BL35" i="6" s="1"/>
  <c r="AC35" i="6"/>
  <c r="BK35" i="6" s="1"/>
  <c r="AB35" i="6"/>
  <c r="BJ35" i="6" s="1"/>
  <c r="AA35" i="6"/>
  <c r="Z35" i="6"/>
  <c r="BH35" i="6" s="1"/>
  <c r="Y35" i="6"/>
  <c r="BG35" i="6" s="1"/>
  <c r="X35" i="6"/>
  <c r="W35" i="6"/>
  <c r="V35" i="6"/>
  <c r="U35" i="6"/>
  <c r="T35" i="6"/>
  <c r="S35" i="6"/>
  <c r="BQ34" i="6"/>
  <c r="BI34" i="6"/>
  <c r="AI34" i="6"/>
  <c r="AZ34" i="6" s="1"/>
  <c r="AH34" i="6"/>
  <c r="BP34" i="6" s="1"/>
  <c r="AG34" i="6"/>
  <c r="BO34" i="6" s="1"/>
  <c r="AF34" i="6"/>
  <c r="BN34" i="6" s="1"/>
  <c r="AE34" i="6"/>
  <c r="BM34" i="6" s="1"/>
  <c r="AD34" i="6"/>
  <c r="AC34" i="6"/>
  <c r="BK34" i="6" s="1"/>
  <c r="AB34" i="6"/>
  <c r="BJ34" i="6" s="1"/>
  <c r="AA34" i="6"/>
  <c r="AR34" i="6" s="1"/>
  <c r="Z34" i="6"/>
  <c r="BH34" i="6" s="1"/>
  <c r="Y34" i="6"/>
  <c r="BG34" i="6" s="1"/>
  <c r="X34" i="6"/>
  <c r="BF34" i="6" s="1"/>
  <c r="W34" i="6"/>
  <c r="BE34" i="6" s="1"/>
  <c r="V34" i="6"/>
  <c r="U34" i="6"/>
  <c r="T34" i="6"/>
  <c r="S34" i="6"/>
  <c r="BM33" i="6"/>
  <c r="BL33" i="6"/>
  <c r="AI33" i="6"/>
  <c r="BQ33" i="6" s="1"/>
  <c r="AH33" i="6"/>
  <c r="BP33" i="6" s="1"/>
  <c r="AG33" i="6"/>
  <c r="AF33" i="6"/>
  <c r="BN33" i="6" s="1"/>
  <c r="AE33" i="6"/>
  <c r="AV33" i="6" s="1"/>
  <c r="AD33" i="6"/>
  <c r="AU33" i="6" s="1"/>
  <c r="AC33" i="6"/>
  <c r="BK33" i="6" s="1"/>
  <c r="AB33" i="6"/>
  <c r="BJ33" i="6" s="1"/>
  <c r="AA33" i="6"/>
  <c r="BI33" i="6" s="1"/>
  <c r="Z33" i="6"/>
  <c r="BH33" i="6" s="1"/>
  <c r="Y33" i="6"/>
  <c r="X33" i="6"/>
  <c r="W33" i="6"/>
  <c r="V33" i="6"/>
  <c r="U33" i="6"/>
  <c r="T33" i="6"/>
  <c r="S33" i="6"/>
  <c r="BO32" i="6"/>
  <c r="AQ32" i="6"/>
  <c r="AI32" i="6"/>
  <c r="BQ32" i="6" s="1"/>
  <c r="AH32" i="6"/>
  <c r="BP32" i="6" s="1"/>
  <c r="AG32" i="6"/>
  <c r="AX32" i="6" s="1"/>
  <c r="AF32" i="6"/>
  <c r="BN32" i="6" s="1"/>
  <c r="AE32" i="6"/>
  <c r="BM32" i="6" s="1"/>
  <c r="AD32" i="6"/>
  <c r="BL32" i="6" s="1"/>
  <c r="AC32" i="6"/>
  <c r="BK32" i="6" s="1"/>
  <c r="AB32" i="6"/>
  <c r="AA32" i="6"/>
  <c r="BI32" i="6" s="1"/>
  <c r="Z32" i="6"/>
  <c r="BH32" i="6" s="1"/>
  <c r="Y32" i="6"/>
  <c r="X32" i="6"/>
  <c r="W32" i="6"/>
  <c r="V32" i="6"/>
  <c r="U32" i="6"/>
  <c r="T32" i="6"/>
  <c r="S32" i="6"/>
  <c r="AO30" i="6"/>
  <c r="AI30" i="6"/>
  <c r="BQ30" i="6" s="1"/>
  <c r="AH30" i="6"/>
  <c r="BP30" i="6" s="1"/>
  <c r="AG30" i="6"/>
  <c r="BO30" i="6" s="1"/>
  <c r="AF30" i="6"/>
  <c r="BN30" i="6" s="1"/>
  <c r="AE30" i="6"/>
  <c r="AD30" i="6"/>
  <c r="BL30" i="6" s="1"/>
  <c r="AC30" i="6"/>
  <c r="BK30" i="6" s="1"/>
  <c r="AB30" i="6"/>
  <c r="AS30" i="6" s="1"/>
  <c r="AA30" i="6"/>
  <c r="BI30" i="6" s="1"/>
  <c r="Z30" i="6"/>
  <c r="BH30" i="6" s="1"/>
  <c r="Y30" i="6"/>
  <c r="BG30" i="6" s="1"/>
  <c r="X30" i="6"/>
  <c r="BF30" i="6" s="1"/>
  <c r="W30" i="6"/>
  <c r="V30" i="6"/>
  <c r="BD30" i="6" s="1"/>
  <c r="U30" i="6"/>
  <c r="AL30" i="6" s="1"/>
  <c r="T30" i="6"/>
  <c r="S30" i="6"/>
  <c r="J30" i="6"/>
  <c r="BO29" i="6"/>
  <c r="BF29" i="6"/>
  <c r="AX29" i="6"/>
  <c r="AP29" i="6"/>
  <c r="AI29" i="6"/>
  <c r="AH29" i="6"/>
  <c r="AG29" i="6"/>
  <c r="AF29" i="6"/>
  <c r="AW29" i="6" s="1"/>
  <c r="AE29" i="6"/>
  <c r="BM29" i="6" s="1"/>
  <c r="AD29" i="6"/>
  <c r="BL29" i="6" s="1"/>
  <c r="AC29" i="6"/>
  <c r="BK29" i="6" s="1"/>
  <c r="AB29" i="6"/>
  <c r="BJ29" i="6" s="1"/>
  <c r="AA29" i="6"/>
  <c r="Z29" i="6"/>
  <c r="Y29" i="6"/>
  <c r="BG29" i="6" s="1"/>
  <c r="X29" i="6"/>
  <c r="AO29" i="6" s="1"/>
  <c r="W29" i="6"/>
  <c r="V29" i="6"/>
  <c r="U29" i="6"/>
  <c r="T29" i="6"/>
  <c r="S29" i="6"/>
  <c r="J29" i="6"/>
  <c r="BC28" i="6"/>
  <c r="AW28" i="6"/>
  <c r="AI28" i="6"/>
  <c r="BQ28" i="6" s="1"/>
  <c r="AH28" i="6"/>
  <c r="BP28" i="6" s="1"/>
  <c r="AG28" i="6"/>
  <c r="BO28" i="6" s="1"/>
  <c r="AF28" i="6"/>
  <c r="BN28" i="6" s="1"/>
  <c r="AE28" i="6"/>
  <c r="AD28" i="6"/>
  <c r="AC28" i="6"/>
  <c r="AT28" i="6" s="1"/>
  <c r="AB28" i="6"/>
  <c r="AS28" i="6" s="1"/>
  <c r="AA28" i="6"/>
  <c r="BI28" i="6" s="1"/>
  <c r="Z28" i="6"/>
  <c r="BH28" i="6" s="1"/>
  <c r="Y28" i="6"/>
  <c r="BG28" i="6" s="1"/>
  <c r="X28" i="6"/>
  <c r="BF28" i="6" s="1"/>
  <c r="W28" i="6"/>
  <c r="V28" i="6"/>
  <c r="U28" i="6"/>
  <c r="AL28" i="6" s="1"/>
  <c r="T28" i="6"/>
  <c r="S28" i="6"/>
  <c r="J28" i="6"/>
  <c r="BN27" i="6"/>
  <c r="AX27" i="6"/>
  <c r="AI27" i="6"/>
  <c r="AH27" i="6"/>
  <c r="BP27" i="6" s="1"/>
  <c r="AG27" i="6"/>
  <c r="BO27" i="6" s="1"/>
  <c r="AF27" i="6"/>
  <c r="AW27" i="6" s="1"/>
  <c r="AE27" i="6"/>
  <c r="BM27" i="6" s="1"/>
  <c r="AD27" i="6"/>
  <c r="BL27" i="6" s="1"/>
  <c r="AC27" i="6"/>
  <c r="BK27" i="6" s="1"/>
  <c r="AB27" i="6"/>
  <c r="BJ27" i="6" s="1"/>
  <c r="AA27" i="6"/>
  <c r="Z27" i="6"/>
  <c r="BH27" i="6" s="1"/>
  <c r="Y27" i="6"/>
  <c r="X27" i="6"/>
  <c r="W27" i="6"/>
  <c r="V27" i="6"/>
  <c r="U27" i="6"/>
  <c r="T27" i="6"/>
  <c r="S27" i="6"/>
  <c r="J27" i="6"/>
  <c r="BK26" i="6"/>
  <c r="BB26" i="6"/>
  <c r="AT26" i="6"/>
  <c r="AL26" i="6"/>
  <c r="AI26" i="6"/>
  <c r="BQ26" i="6" s="1"/>
  <c r="AH26" i="6"/>
  <c r="BP26" i="6" s="1"/>
  <c r="AG26" i="6"/>
  <c r="BO26" i="6" s="1"/>
  <c r="AF26" i="6"/>
  <c r="BN26" i="6" s="1"/>
  <c r="AE26" i="6"/>
  <c r="AD26" i="6"/>
  <c r="BL26" i="6" s="1"/>
  <c r="AC26" i="6"/>
  <c r="AB26" i="6"/>
  <c r="AS26" i="6" s="1"/>
  <c r="AA26" i="6"/>
  <c r="BI26" i="6" s="1"/>
  <c r="Z26" i="6"/>
  <c r="BH26" i="6" s="1"/>
  <c r="Y26" i="6"/>
  <c r="BG26" i="6" s="1"/>
  <c r="X26" i="6"/>
  <c r="BF26" i="6" s="1"/>
  <c r="W26" i="6"/>
  <c r="V26" i="6"/>
  <c r="BD26" i="6" s="1"/>
  <c r="U26" i="6"/>
  <c r="BC26" i="6" s="1"/>
  <c r="T26" i="6"/>
  <c r="AK26" i="6" s="1"/>
  <c r="S26" i="6"/>
  <c r="J26" i="6"/>
  <c r="BO25" i="6"/>
  <c r="BN25" i="6"/>
  <c r="AY25" i="6"/>
  <c r="AQ25" i="6"/>
  <c r="AP25" i="6"/>
  <c r="AI25" i="6"/>
  <c r="AZ25" i="6" s="1"/>
  <c r="AH25" i="6"/>
  <c r="BP25" i="6" s="1"/>
  <c r="AG25" i="6"/>
  <c r="AX25" i="6" s="1"/>
  <c r="AF25" i="6"/>
  <c r="AW25" i="6" s="1"/>
  <c r="AE25" i="6"/>
  <c r="BM25" i="6" s="1"/>
  <c r="AD25" i="6"/>
  <c r="BL25" i="6" s="1"/>
  <c r="AC25" i="6"/>
  <c r="AB25" i="6"/>
  <c r="BJ25" i="6" s="1"/>
  <c r="AA25" i="6"/>
  <c r="AR25" i="6" s="1"/>
  <c r="Z25" i="6"/>
  <c r="BH25" i="6" s="1"/>
  <c r="Y25" i="6"/>
  <c r="BG25" i="6" s="1"/>
  <c r="X25" i="6"/>
  <c r="AO25" i="6" s="1"/>
  <c r="W25" i="6"/>
  <c r="BE25" i="6" s="1"/>
  <c r="V25" i="6"/>
  <c r="BD25" i="6" s="1"/>
  <c r="U25" i="6"/>
  <c r="T25" i="6"/>
  <c r="BB25" i="6" s="1"/>
  <c r="S25" i="6"/>
  <c r="J25" i="6"/>
  <c r="BK24" i="6"/>
  <c r="BC24" i="6"/>
  <c r="AT24" i="6"/>
  <c r="AL24" i="6"/>
  <c r="AI24" i="6"/>
  <c r="BQ24" i="6" s="1"/>
  <c r="AH24" i="6"/>
  <c r="BP24" i="6" s="1"/>
  <c r="AG24" i="6"/>
  <c r="AF24" i="6"/>
  <c r="BN24" i="6" s="1"/>
  <c r="AE24" i="6"/>
  <c r="AV24" i="6" s="1"/>
  <c r="AD24" i="6"/>
  <c r="BL24" i="6" s="1"/>
  <c r="AC24" i="6"/>
  <c r="AB24" i="6"/>
  <c r="AS24" i="6" s="1"/>
  <c r="AA24" i="6"/>
  <c r="BI24" i="6" s="1"/>
  <c r="Z24" i="6"/>
  <c r="BH24" i="6" s="1"/>
  <c r="Y24" i="6"/>
  <c r="X24" i="6"/>
  <c r="BF24" i="6" s="1"/>
  <c r="W24" i="6"/>
  <c r="AN24" i="6" s="1"/>
  <c r="V24" i="6"/>
  <c r="BD24" i="6" s="1"/>
  <c r="U24" i="6"/>
  <c r="T24" i="6"/>
  <c r="S24" i="6"/>
  <c r="J24" i="6"/>
  <c r="BO23" i="6"/>
  <c r="BN23" i="6"/>
  <c r="AX23" i="6"/>
  <c r="AI23" i="6"/>
  <c r="AZ23" i="6" s="1"/>
  <c r="AH23" i="6"/>
  <c r="BP23" i="6" s="1"/>
  <c r="AG23" i="6"/>
  <c r="AF23" i="6"/>
  <c r="AW23" i="6" s="1"/>
  <c r="AE23" i="6"/>
  <c r="BM23" i="6" s="1"/>
  <c r="AD23" i="6"/>
  <c r="BL23" i="6" s="1"/>
  <c r="AC23" i="6"/>
  <c r="AB23" i="6"/>
  <c r="BJ23" i="6" s="1"/>
  <c r="AA23" i="6"/>
  <c r="AR23" i="6" s="1"/>
  <c r="Z23" i="6"/>
  <c r="BH23" i="6" s="1"/>
  <c r="Y23" i="6"/>
  <c r="BG23" i="6" s="1"/>
  <c r="X23" i="6"/>
  <c r="AO23" i="6" s="1"/>
  <c r="W23" i="6"/>
  <c r="V23" i="6"/>
  <c r="U23" i="6"/>
  <c r="T23" i="6"/>
  <c r="S23" i="6"/>
  <c r="J23" i="6"/>
  <c r="BJ22" i="6"/>
  <c r="AI22" i="6"/>
  <c r="BQ22" i="6" s="1"/>
  <c r="AH22" i="6"/>
  <c r="BP22" i="6" s="1"/>
  <c r="AG22" i="6"/>
  <c r="AF22" i="6"/>
  <c r="BN22" i="6" s="1"/>
  <c r="AE22" i="6"/>
  <c r="AD22" i="6"/>
  <c r="BL22" i="6" s="1"/>
  <c r="AC22" i="6"/>
  <c r="BK22" i="6" s="1"/>
  <c r="AB22" i="6"/>
  <c r="AS22" i="6" s="1"/>
  <c r="AA22" i="6"/>
  <c r="BI22" i="6" s="1"/>
  <c r="Z22" i="6"/>
  <c r="BH22" i="6" s="1"/>
  <c r="Y22" i="6"/>
  <c r="X22" i="6"/>
  <c r="BF22" i="6" s="1"/>
  <c r="W22" i="6"/>
  <c r="V22" i="6"/>
  <c r="BD22" i="6" s="1"/>
  <c r="U22" i="6"/>
  <c r="T22" i="6"/>
  <c r="S22" i="6"/>
  <c r="J22" i="6"/>
  <c r="BI21" i="6"/>
  <c r="AS21" i="6"/>
  <c r="AQ21" i="6"/>
  <c r="AI21" i="6"/>
  <c r="AZ21" i="6" s="1"/>
  <c r="AH21" i="6"/>
  <c r="BP21" i="6" s="1"/>
  <c r="AG21" i="6"/>
  <c r="BO21" i="6" s="1"/>
  <c r="AF21" i="6"/>
  <c r="AW21" i="6" s="1"/>
  <c r="AE21" i="6"/>
  <c r="BM21" i="6" s="1"/>
  <c r="AD21" i="6"/>
  <c r="BL21" i="6" s="1"/>
  <c r="AC21" i="6"/>
  <c r="AB21" i="6"/>
  <c r="BJ21" i="6" s="1"/>
  <c r="AA21" i="6"/>
  <c r="AR21" i="6" s="1"/>
  <c r="Z21" i="6"/>
  <c r="BH21" i="6" s="1"/>
  <c r="Y21" i="6"/>
  <c r="AP21" i="6" s="1"/>
  <c r="X21" i="6"/>
  <c r="W21" i="6"/>
  <c r="V21" i="6"/>
  <c r="U21" i="6"/>
  <c r="T21" i="6"/>
  <c r="S21" i="6"/>
  <c r="J21" i="6"/>
  <c r="BK20" i="6"/>
  <c r="BE20" i="6"/>
  <c r="BC20" i="6"/>
  <c r="BB20" i="6"/>
  <c r="AT20" i="6"/>
  <c r="AL20" i="6"/>
  <c r="AI20" i="6"/>
  <c r="BQ20" i="6" s="1"/>
  <c r="AH20" i="6"/>
  <c r="BP20" i="6" s="1"/>
  <c r="AG20" i="6"/>
  <c r="AF20" i="6"/>
  <c r="BN20" i="6" s="1"/>
  <c r="AE20" i="6"/>
  <c r="AV20" i="6" s="1"/>
  <c r="AD20" i="6"/>
  <c r="BL20" i="6" s="1"/>
  <c r="AC20" i="6"/>
  <c r="AB20" i="6"/>
  <c r="AS20" i="6" s="1"/>
  <c r="AA20" i="6"/>
  <c r="BI20" i="6" s="1"/>
  <c r="Z20" i="6"/>
  <c r="BH20" i="6" s="1"/>
  <c r="Y20" i="6"/>
  <c r="X20" i="6"/>
  <c r="BF20" i="6" s="1"/>
  <c r="W20" i="6"/>
  <c r="AN20" i="6" s="1"/>
  <c r="V20" i="6"/>
  <c r="BD20" i="6" s="1"/>
  <c r="U20" i="6"/>
  <c r="T20" i="6"/>
  <c r="AK20" i="6" s="1"/>
  <c r="S20" i="6"/>
  <c r="J20" i="6"/>
  <c r="BQ19" i="6"/>
  <c r="BO19" i="6"/>
  <c r="BI19" i="6"/>
  <c r="BG19" i="6"/>
  <c r="AZ19" i="6"/>
  <c r="AX19" i="6"/>
  <c r="AS19" i="6"/>
  <c r="AP19" i="6"/>
  <c r="AI19" i="6"/>
  <c r="AH19" i="6"/>
  <c r="BP19" i="6" s="1"/>
  <c r="AG19" i="6"/>
  <c r="AF19" i="6"/>
  <c r="AW19" i="6" s="1"/>
  <c r="AE19" i="6"/>
  <c r="BM19" i="6" s="1"/>
  <c r="AD19" i="6"/>
  <c r="BL19" i="6" s="1"/>
  <c r="AC19" i="6"/>
  <c r="AB19" i="6"/>
  <c r="BJ19" i="6" s="1"/>
  <c r="AA19" i="6"/>
  <c r="AR19" i="6" s="1"/>
  <c r="Z19" i="6"/>
  <c r="AQ19" i="6" s="1"/>
  <c r="Y19" i="6"/>
  <c r="X19" i="6"/>
  <c r="AO19" i="6" s="1"/>
  <c r="W19" i="6"/>
  <c r="BE19" i="6" s="1"/>
  <c r="V19" i="6"/>
  <c r="BD19" i="6" s="1"/>
  <c r="U19" i="6"/>
  <c r="T19" i="6"/>
  <c r="BB19" i="6" s="1"/>
  <c r="S19" i="6"/>
  <c r="J19" i="6"/>
  <c r="BJ18" i="6"/>
  <c r="BI18" i="6"/>
  <c r="AI18" i="6"/>
  <c r="AZ18" i="6" s="1"/>
  <c r="AH18" i="6"/>
  <c r="BP18" i="6" s="1"/>
  <c r="AG18" i="6"/>
  <c r="AF18" i="6"/>
  <c r="BN18" i="6" s="1"/>
  <c r="AE18" i="6"/>
  <c r="AV18" i="6" s="1"/>
  <c r="AD18" i="6"/>
  <c r="AC18" i="6"/>
  <c r="BK18" i="6" s="1"/>
  <c r="AB18" i="6"/>
  <c r="AS18" i="6" s="1"/>
  <c r="AA18" i="6"/>
  <c r="AR18" i="6" s="1"/>
  <c r="Z18" i="6"/>
  <c r="BH18" i="6" s="1"/>
  <c r="Y18" i="6"/>
  <c r="X18" i="6"/>
  <c r="W18" i="6"/>
  <c r="V18" i="6"/>
  <c r="U18" i="6"/>
  <c r="T18" i="6"/>
  <c r="S18" i="6"/>
  <c r="J18" i="6"/>
  <c r="BP17" i="6"/>
  <c r="BO17" i="6"/>
  <c r="BM17" i="6"/>
  <c r="BG17" i="6"/>
  <c r="AZ17" i="6"/>
  <c r="AP17" i="6"/>
  <c r="AO17" i="6"/>
  <c r="AI17" i="6"/>
  <c r="BQ17" i="6" s="1"/>
  <c r="AH17" i="6"/>
  <c r="AY17" i="6" s="1"/>
  <c r="AG17" i="6"/>
  <c r="AX17" i="6" s="1"/>
  <c r="AF17" i="6"/>
  <c r="AW17" i="6" s="1"/>
  <c r="AE17" i="6"/>
  <c r="AV17" i="6" s="1"/>
  <c r="AD17" i="6"/>
  <c r="BL17" i="6" s="1"/>
  <c r="AC17" i="6"/>
  <c r="AB17" i="6"/>
  <c r="BJ17" i="6" s="1"/>
  <c r="AA17" i="6"/>
  <c r="BI17" i="6" s="1"/>
  <c r="Z17" i="6"/>
  <c r="BH17" i="6" s="1"/>
  <c r="Y17" i="6"/>
  <c r="X17" i="6"/>
  <c r="BF17" i="6" s="1"/>
  <c r="W17" i="6"/>
  <c r="V17" i="6"/>
  <c r="U17" i="6"/>
  <c r="T17" i="6"/>
  <c r="S17" i="6"/>
  <c r="J17" i="6"/>
  <c r="AR16" i="6"/>
  <c r="AO16" i="6"/>
  <c r="AI16" i="6"/>
  <c r="BQ16" i="6" s="1"/>
  <c r="AH16" i="6"/>
  <c r="BP16" i="6" s="1"/>
  <c r="AG16" i="6"/>
  <c r="BO16" i="6" s="1"/>
  <c r="AF16" i="6"/>
  <c r="BN16" i="6" s="1"/>
  <c r="AE16" i="6"/>
  <c r="AV16" i="6" s="1"/>
  <c r="AD16" i="6"/>
  <c r="BL16" i="6" s="1"/>
  <c r="AC16" i="6"/>
  <c r="AT16" i="6" s="1"/>
  <c r="AB16" i="6"/>
  <c r="BJ16" i="6" s="1"/>
  <c r="AA16" i="6"/>
  <c r="BI16" i="6" s="1"/>
  <c r="Z16" i="6"/>
  <c r="AQ16" i="6" s="1"/>
  <c r="Y16" i="6"/>
  <c r="BG16" i="6" s="1"/>
  <c r="X16" i="6"/>
  <c r="BF16" i="6" s="1"/>
  <c r="W16" i="6"/>
  <c r="V16" i="6"/>
  <c r="U16" i="6"/>
  <c r="T16" i="6"/>
  <c r="S16" i="6"/>
  <c r="J16" i="6"/>
  <c r="BN15" i="6"/>
  <c r="BG15" i="6"/>
  <c r="BF15" i="6"/>
  <c r="AW15" i="6"/>
  <c r="AQ15" i="6"/>
  <c r="AO15" i="6"/>
  <c r="AI15" i="6"/>
  <c r="AH15" i="6"/>
  <c r="BP15" i="6" s="1"/>
  <c r="AG15" i="6"/>
  <c r="AX15" i="6" s="1"/>
  <c r="AF15" i="6"/>
  <c r="AE15" i="6"/>
  <c r="BM15" i="6" s="1"/>
  <c r="AD15" i="6"/>
  <c r="BL15" i="6" s="1"/>
  <c r="AC15" i="6"/>
  <c r="BK15" i="6" s="1"/>
  <c r="AB15" i="6"/>
  <c r="BJ15" i="6" s="1"/>
  <c r="AA15" i="6"/>
  <c r="Z15" i="6"/>
  <c r="BH15" i="6" s="1"/>
  <c r="Y15" i="6"/>
  <c r="AP15" i="6" s="1"/>
  <c r="X15" i="6"/>
  <c r="W15" i="6"/>
  <c r="BE15" i="6" s="1"/>
  <c r="V15" i="6"/>
  <c r="BD15" i="6" s="1"/>
  <c r="U15" i="6"/>
  <c r="BC15" i="6" s="1"/>
  <c r="T15" i="6"/>
  <c r="BB15" i="6" s="1"/>
  <c r="S15" i="6"/>
  <c r="J15" i="6"/>
  <c r="BQ14" i="6"/>
  <c r="BJ14" i="6"/>
  <c r="BI14" i="6"/>
  <c r="AW14" i="6"/>
  <c r="AR14" i="6"/>
  <c r="AO14" i="6"/>
  <c r="AI14" i="6"/>
  <c r="AZ14" i="6" s="1"/>
  <c r="AH14" i="6"/>
  <c r="BP14" i="6" s="1"/>
  <c r="AG14" i="6"/>
  <c r="BO14" i="6" s="1"/>
  <c r="AF14" i="6"/>
  <c r="BN14" i="6" s="1"/>
  <c r="AE14" i="6"/>
  <c r="AD14" i="6"/>
  <c r="BL14" i="6" s="1"/>
  <c r="AC14" i="6"/>
  <c r="AT14" i="6" s="1"/>
  <c r="AB14" i="6"/>
  <c r="AS14" i="6" s="1"/>
  <c r="AA14" i="6"/>
  <c r="Z14" i="6"/>
  <c r="BH14" i="6" s="1"/>
  <c r="Y14" i="6"/>
  <c r="BG14" i="6" s="1"/>
  <c r="X14" i="6"/>
  <c r="BF14" i="6" s="1"/>
  <c r="W14" i="6"/>
  <c r="V14" i="6"/>
  <c r="BD14" i="6" s="1"/>
  <c r="U14" i="6"/>
  <c r="AL14" i="6" s="1"/>
  <c r="T14" i="6"/>
  <c r="BB14" i="6" s="1"/>
  <c r="S14" i="6"/>
  <c r="J14" i="6"/>
  <c r="BJ13" i="6"/>
  <c r="BG13" i="6"/>
  <c r="BE13" i="6"/>
  <c r="AW13" i="6"/>
  <c r="AV13" i="6"/>
  <c r="AQ13" i="6"/>
  <c r="AO13" i="6"/>
  <c r="AI13" i="6"/>
  <c r="AH13" i="6"/>
  <c r="BP13" i="6" s="1"/>
  <c r="AG13" i="6"/>
  <c r="AX13" i="6" s="1"/>
  <c r="AF13" i="6"/>
  <c r="BN13" i="6" s="1"/>
  <c r="AE13" i="6"/>
  <c r="BM13" i="6" s="1"/>
  <c r="AD13" i="6"/>
  <c r="BL13" i="6" s="1"/>
  <c r="AC13" i="6"/>
  <c r="BK13" i="6" s="1"/>
  <c r="AB13" i="6"/>
  <c r="AS13" i="6" s="1"/>
  <c r="AA13" i="6"/>
  <c r="Z13" i="6"/>
  <c r="BH13" i="6" s="1"/>
  <c r="Y13" i="6"/>
  <c r="AP13" i="6" s="1"/>
  <c r="X13" i="6"/>
  <c r="BF13" i="6" s="1"/>
  <c r="W13" i="6"/>
  <c r="AN13" i="6" s="1"/>
  <c r="V13" i="6"/>
  <c r="U13" i="6"/>
  <c r="T13" i="6"/>
  <c r="S13" i="6"/>
  <c r="J13" i="6"/>
  <c r="BN12" i="6"/>
  <c r="BF12" i="6"/>
  <c r="AW12" i="6"/>
  <c r="AT12" i="6"/>
  <c r="AO12" i="6"/>
  <c r="AI12" i="6"/>
  <c r="AZ12" i="6" s="1"/>
  <c r="AH12" i="6"/>
  <c r="BP12" i="6" s="1"/>
  <c r="AG12" i="6"/>
  <c r="BO12" i="6" s="1"/>
  <c r="AF12" i="6"/>
  <c r="AE12" i="6"/>
  <c r="AD12" i="6"/>
  <c r="BL12" i="6" s="1"/>
  <c r="AC12" i="6"/>
  <c r="BK12" i="6" s="1"/>
  <c r="AB12" i="6"/>
  <c r="AS12" i="6" s="1"/>
  <c r="AA12" i="6"/>
  <c r="AR12" i="6" s="1"/>
  <c r="Z12" i="6"/>
  <c r="BH12" i="6" s="1"/>
  <c r="Y12" i="6"/>
  <c r="BG12" i="6" s="1"/>
  <c r="X12" i="6"/>
  <c r="W12" i="6"/>
  <c r="V12" i="6"/>
  <c r="U12" i="6"/>
  <c r="T12" i="6"/>
  <c r="S12" i="6"/>
  <c r="J12" i="6"/>
  <c r="BJ11" i="6"/>
  <c r="AS11" i="6"/>
  <c r="AI11" i="6"/>
  <c r="AH11" i="6"/>
  <c r="AG11" i="6"/>
  <c r="BO11" i="6" s="1"/>
  <c r="AF11" i="6"/>
  <c r="BN11" i="6" s="1"/>
  <c r="AE11" i="6"/>
  <c r="BM11" i="6" s="1"/>
  <c r="AD11" i="6"/>
  <c r="BL11" i="6" s="1"/>
  <c r="AC11" i="6"/>
  <c r="BK11" i="6" s="1"/>
  <c r="AB11" i="6"/>
  <c r="AA11" i="6"/>
  <c r="Z11" i="6"/>
  <c r="Y11" i="6"/>
  <c r="BG11" i="6" s="1"/>
  <c r="X11" i="6"/>
  <c r="AO11" i="6" s="1"/>
  <c r="W11" i="6"/>
  <c r="AN11" i="6" s="1"/>
  <c r="V11" i="6"/>
  <c r="U11" i="6"/>
  <c r="T11" i="6"/>
  <c r="S11" i="6"/>
  <c r="J11" i="6"/>
  <c r="BQ10" i="6"/>
  <c r="BN10" i="6"/>
  <c r="BJ10" i="6"/>
  <c r="BF10" i="6"/>
  <c r="AZ10" i="6"/>
  <c r="AS10" i="6"/>
  <c r="AR10" i="6"/>
  <c r="AI10" i="6"/>
  <c r="AH10" i="6"/>
  <c r="BP10" i="6" s="1"/>
  <c r="AG10" i="6"/>
  <c r="BO10" i="6" s="1"/>
  <c r="AF10" i="6"/>
  <c r="AW10" i="6" s="1"/>
  <c r="AE10" i="6"/>
  <c r="AD10" i="6"/>
  <c r="BL10" i="6" s="1"/>
  <c r="AC10" i="6"/>
  <c r="BK10" i="6" s="1"/>
  <c r="AB10" i="6"/>
  <c r="AA10" i="6"/>
  <c r="BI10" i="6" s="1"/>
  <c r="Z10" i="6"/>
  <c r="BH10" i="6" s="1"/>
  <c r="Y10" i="6"/>
  <c r="BG10" i="6" s="1"/>
  <c r="X10" i="6"/>
  <c r="AO10" i="6" s="1"/>
  <c r="W10" i="6"/>
  <c r="V10" i="6"/>
  <c r="BD10" i="6" s="1"/>
  <c r="U10" i="6"/>
  <c r="AL10" i="6" s="1"/>
  <c r="T10" i="6"/>
  <c r="AK10" i="6" s="1"/>
  <c r="S10" i="6"/>
  <c r="J10" i="6"/>
  <c r="BJ9" i="6"/>
  <c r="BF9" i="6"/>
  <c r="AW9" i="6"/>
  <c r="AV9" i="6"/>
  <c r="AO9" i="6"/>
  <c r="AI9" i="6"/>
  <c r="AH9" i="6"/>
  <c r="BP9" i="6" s="1"/>
  <c r="AG9" i="6"/>
  <c r="BO9" i="6" s="1"/>
  <c r="AF9" i="6"/>
  <c r="BN9" i="6" s="1"/>
  <c r="AE9" i="6"/>
  <c r="BM9" i="6" s="1"/>
  <c r="AD9" i="6"/>
  <c r="BL9" i="6" s="1"/>
  <c r="AC9" i="6"/>
  <c r="BK9" i="6" s="1"/>
  <c r="AB9" i="6"/>
  <c r="AS9" i="6" s="1"/>
  <c r="AA9" i="6"/>
  <c r="Z9" i="6"/>
  <c r="BH9" i="6" s="1"/>
  <c r="Y9" i="6"/>
  <c r="BG9" i="6" s="1"/>
  <c r="X9" i="6"/>
  <c r="W9" i="6"/>
  <c r="BE9" i="6" s="1"/>
  <c r="V9" i="6"/>
  <c r="U9" i="6"/>
  <c r="BC9" i="6" s="1"/>
  <c r="T9" i="6"/>
  <c r="BB9" i="6" s="1"/>
  <c r="S9" i="6"/>
  <c r="J9" i="6"/>
  <c r="BQ8" i="6"/>
  <c r="AZ8" i="6"/>
  <c r="AX8" i="6"/>
  <c r="AR8" i="6"/>
  <c r="AM8" i="6"/>
  <c r="AI8" i="6"/>
  <c r="AH8" i="6"/>
  <c r="AY8" i="6" s="1"/>
  <c r="AG8" i="6"/>
  <c r="BO8" i="6" s="1"/>
  <c r="AF8" i="6"/>
  <c r="AW8" i="6" s="1"/>
  <c r="AE8" i="6"/>
  <c r="AD8" i="6"/>
  <c r="BL8" i="6" s="1"/>
  <c r="AC8" i="6"/>
  <c r="AT8" i="6" s="1"/>
  <c r="AB8" i="6"/>
  <c r="AS8" i="6" s="1"/>
  <c r="AA8" i="6"/>
  <c r="BI8" i="6" s="1"/>
  <c r="Z8" i="6"/>
  <c r="AQ8" i="6" s="1"/>
  <c r="Y8" i="6"/>
  <c r="BG8" i="6" s="1"/>
  <c r="X8" i="6"/>
  <c r="AO8" i="6" s="1"/>
  <c r="W8" i="6"/>
  <c r="V8" i="6"/>
  <c r="BD8" i="6" s="1"/>
  <c r="U8" i="6"/>
  <c r="T8" i="6"/>
  <c r="S8" i="6"/>
  <c r="J8" i="6"/>
  <c r="BN7" i="6"/>
  <c r="BL7" i="6"/>
  <c r="BF7" i="6"/>
  <c r="AW7" i="6"/>
  <c r="AI7" i="6"/>
  <c r="AZ7" i="6" s="1"/>
  <c r="AH7" i="6"/>
  <c r="AG7" i="6"/>
  <c r="AX7" i="6" s="1"/>
  <c r="AF7" i="6"/>
  <c r="AE7" i="6"/>
  <c r="BM7" i="6" s="1"/>
  <c r="AD7" i="6"/>
  <c r="AU7" i="6" s="1"/>
  <c r="AC7" i="6"/>
  <c r="BK7" i="6" s="1"/>
  <c r="AB7" i="6"/>
  <c r="BJ7" i="6" s="1"/>
  <c r="AA7" i="6"/>
  <c r="AR7" i="6" s="1"/>
  <c r="Z7" i="6"/>
  <c r="Y7" i="6"/>
  <c r="AP7" i="6" s="1"/>
  <c r="X7" i="6"/>
  <c r="AO7" i="6" s="1"/>
  <c r="W7" i="6"/>
  <c r="V7" i="6"/>
  <c r="U7" i="6"/>
  <c r="T7" i="6"/>
  <c r="S7" i="6"/>
  <c r="J7" i="6"/>
  <c r="BN6" i="6"/>
  <c r="BJ6" i="6"/>
  <c r="BF6" i="6"/>
  <c r="AO6" i="6"/>
  <c r="AI6" i="6"/>
  <c r="AZ6" i="6" s="1"/>
  <c r="AH6" i="6"/>
  <c r="AY6" i="6" s="1"/>
  <c r="AG6" i="6"/>
  <c r="BO6" i="6" s="1"/>
  <c r="AF6" i="6"/>
  <c r="AW6" i="6" s="1"/>
  <c r="AE6" i="6"/>
  <c r="AV6" i="6" s="1"/>
  <c r="AD6" i="6"/>
  <c r="AC6" i="6"/>
  <c r="AT6" i="6" s="1"/>
  <c r="AB6" i="6"/>
  <c r="AS6" i="6" s="1"/>
  <c r="AA6" i="6"/>
  <c r="AR6" i="6" s="1"/>
  <c r="Z6" i="6"/>
  <c r="AQ6" i="6" s="1"/>
  <c r="Y6" i="6"/>
  <c r="BG6" i="6" s="1"/>
  <c r="X6" i="6"/>
  <c r="W6" i="6"/>
  <c r="AN6" i="6" s="1"/>
  <c r="V6" i="6"/>
  <c r="U6" i="6"/>
  <c r="BC6" i="6" s="1"/>
  <c r="T6" i="6"/>
  <c r="BB6" i="6" s="1"/>
  <c r="S6" i="6"/>
  <c r="J6" i="6"/>
  <c r="BJ5" i="6"/>
  <c r="BB5" i="6"/>
  <c r="AV5" i="6"/>
  <c r="AS5" i="6"/>
  <c r="AN5" i="6"/>
  <c r="AI5" i="6"/>
  <c r="AZ5" i="6" s="1"/>
  <c r="AH5" i="6"/>
  <c r="BP5" i="6" s="1"/>
  <c r="AG5" i="6"/>
  <c r="AF5" i="6"/>
  <c r="AW5" i="6" s="1"/>
  <c r="AE5" i="6"/>
  <c r="BM5" i="6" s="1"/>
  <c r="AD5" i="6"/>
  <c r="AU5" i="6" s="1"/>
  <c r="AC5" i="6"/>
  <c r="BK5" i="6" s="1"/>
  <c r="AB5" i="6"/>
  <c r="AA5" i="6"/>
  <c r="AR5" i="6" s="1"/>
  <c r="Z5" i="6"/>
  <c r="BH5" i="6" s="1"/>
  <c r="Y5" i="6"/>
  <c r="X5" i="6"/>
  <c r="AO5" i="6" s="1"/>
  <c r="W5" i="6"/>
  <c r="BE5" i="6" s="1"/>
  <c r="V5" i="6"/>
  <c r="AM5" i="6" s="1"/>
  <c r="U5" i="6"/>
  <c r="BC5" i="6" s="1"/>
  <c r="T5" i="6"/>
  <c r="AK5" i="6" s="1"/>
  <c r="S5" i="6"/>
  <c r="J5" i="6"/>
  <c r="B201" i="7"/>
  <c r="H201" i="7" s="1"/>
  <c r="A201" i="7"/>
  <c r="B200" i="7"/>
  <c r="H200" i="7" s="1"/>
  <c r="A200" i="7"/>
  <c r="B199" i="7"/>
  <c r="H199" i="7" s="1"/>
  <c r="A199" i="7"/>
  <c r="B198" i="7"/>
  <c r="H198" i="7" s="1"/>
  <c r="A198" i="7"/>
  <c r="B197" i="7"/>
  <c r="H197" i="7" s="1"/>
  <c r="A197" i="7"/>
  <c r="B196" i="7"/>
  <c r="H196" i="7" s="1"/>
  <c r="A196" i="7"/>
  <c r="B195" i="7"/>
  <c r="H195" i="7" s="1"/>
  <c r="A195" i="7"/>
  <c r="B194" i="7"/>
  <c r="H194" i="7" s="1"/>
  <c r="A194" i="7"/>
  <c r="B193" i="7"/>
  <c r="H193" i="7" s="1"/>
  <c r="A193" i="7"/>
  <c r="B192" i="7"/>
  <c r="H192" i="7" s="1"/>
  <c r="A192" i="7"/>
  <c r="B191" i="7"/>
  <c r="H191" i="7" s="1"/>
  <c r="A191" i="7"/>
  <c r="B190" i="7"/>
  <c r="H190" i="7" s="1"/>
  <c r="A190" i="7"/>
  <c r="B189" i="7"/>
  <c r="H189" i="7" s="1"/>
  <c r="A189" i="7"/>
  <c r="B188" i="7"/>
  <c r="H188" i="7" s="1"/>
  <c r="A188" i="7"/>
  <c r="B187" i="7"/>
  <c r="H187" i="7" s="1"/>
  <c r="A187" i="7"/>
  <c r="B186" i="7"/>
  <c r="H186" i="7" s="1"/>
  <c r="A186" i="7"/>
  <c r="B185" i="7"/>
  <c r="H185" i="7" s="1"/>
  <c r="A185" i="7"/>
  <c r="B184" i="7"/>
  <c r="H184" i="7" s="1"/>
  <c r="A184" i="7"/>
  <c r="B183" i="7"/>
  <c r="H183" i="7" s="1"/>
  <c r="A183" i="7"/>
  <c r="B182" i="7"/>
  <c r="H182" i="7" s="1"/>
  <c r="A182" i="7"/>
  <c r="B181" i="7"/>
  <c r="H181" i="7" s="1"/>
  <c r="A181" i="7"/>
  <c r="B180" i="7"/>
  <c r="H180" i="7" s="1"/>
  <c r="A180" i="7"/>
  <c r="B179" i="7"/>
  <c r="H179" i="7" s="1"/>
  <c r="A179" i="7"/>
  <c r="B178" i="7"/>
  <c r="H178" i="7" s="1"/>
  <c r="A178" i="7"/>
  <c r="B177" i="7"/>
  <c r="H177" i="7" s="1"/>
  <c r="A177" i="7"/>
  <c r="B176" i="7"/>
  <c r="H176" i="7" s="1"/>
  <c r="A176" i="7"/>
  <c r="B175" i="7"/>
  <c r="H175" i="7" s="1"/>
  <c r="A175" i="7"/>
  <c r="B174" i="7"/>
  <c r="H174" i="7" s="1"/>
  <c r="A174" i="7"/>
  <c r="B173" i="7"/>
  <c r="H173" i="7" s="1"/>
  <c r="A173" i="7"/>
  <c r="B172" i="7"/>
  <c r="H172" i="7" s="1"/>
  <c r="A172" i="7"/>
  <c r="B171" i="7"/>
  <c r="H171" i="7" s="1"/>
  <c r="A171" i="7"/>
  <c r="B170" i="7"/>
  <c r="H170" i="7" s="1"/>
  <c r="A170" i="7"/>
  <c r="B169" i="7"/>
  <c r="H169" i="7" s="1"/>
  <c r="A169" i="7"/>
  <c r="B168" i="7"/>
  <c r="H168" i="7" s="1"/>
  <c r="A168" i="7"/>
  <c r="B167" i="7"/>
  <c r="H167" i="7" s="1"/>
  <c r="A167" i="7"/>
  <c r="B166" i="7"/>
  <c r="H166" i="7" s="1"/>
  <c r="A166" i="7"/>
  <c r="B165" i="7"/>
  <c r="H165" i="7" s="1"/>
  <c r="A165" i="7"/>
  <c r="B164" i="7"/>
  <c r="H164" i="7" s="1"/>
  <c r="A164" i="7"/>
  <c r="B163" i="7"/>
  <c r="H163" i="7" s="1"/>
  <c r="A163" i="7"/>
  <c r="B162" i="7"/>
  <c r="H162" i="7" s="1"/>
  <c r="A162" i="7"/>
  <c r="B161" i="7"/>
  <c r="H161" i="7" s="1"/>
  <c r="A161" i="7"/>
  <c r="H160" i="7"/>
  <c r="B160" i="7"/>
  <c r="A160" i="7"/>
  <c r="B159" i="7"/>
  <c r="H159" i="7" s="1"/>
  <c r="A159" i="7"/>
  <c r="B158" i="7"/>
  <c r="H158" i="7" s="1"/>
  <c r="A158" i="7"/>
  <c r="B157" i="7"/>
  <c r="H157" i="7" s="1"/>
  <c r="A157" i="7"/>
  <c r="B156" i="7"/>
  <c r="H156" i="7" s="1"/>
  <c r="A156" i="7"/>
  <c r="B155" i="7"/>
  <c r="H155" i="7" s="1"/>
  <c r="A155" i="7"/>
  <c r="B154" i="7"/>
  <c r="H154" i="7" s="1"/>
  <c r="A154" i="7"/>
  <c r="B153" i="7"/>
  <c r="H153" i="7" s="1"/>
  <c r="A153" i="7"/>
  <c r="B152" i="7"/>
  <c r="H152" i="7" s="1"/>
  <c r="A152" i="7"/>
  <c r="B151" i="7"/>
  <c r="H151" i="7" s="1"/>
  <c r="A151" i="7"/>
  <c r="B150" i="7"/>
  <c r="H150" i="7" s="1"/>
  <c r="A150" i="7"/>
  <c r="B149" i="7"/>
  <c r="H149" i="7" s="1"/>
  <c r="A149" i="7"/>
  <c r="B148" i="7"/>
  <c r="H148" i="7" s="1"/>
  <c r="A148" i="7"/>
  <c r="B147" i="7"/>
  <c r="H147" i="7" s="1"/>
  <c r="A147" i="7"/>
  <c r="B146" i="7"/>
  <c r="H146" i="7" s="1"/>
  <c r="A146" i="7"/>
  <c r="B145" i="7"/>
  <c r="H145" i="7" s="1"/>
  <c r="A145" i="7"/>
  <c r="B144" i="7"/>
  <c r="H144" i="7" s="1"/>
  <c r="A144" i="7"/>
  <c r="B143" i="7"/>
  <c r="H143" i="7" s="1"/>
  <c r="A143" i="7"/>
  <c r="B142" i="7"/>
  <c r="H142" i="7" s="1"/>
  <c r="A142" i="7"/>
  <c r="B141" i="7"/>
  <c r="H141" i="7" s="1"/>
  <c r="A141" i="7"/>
  <c r="B140" i="7"/>
  <c r="H140" i="7" s="1"/>
  <c r="A140" i="7"/>
  <c r="B139" i="7"/>
  <c r="H139" i="7" s="1"/>
  <c r="A139" i="7"/>
  <c r="B138" i="7"/>
  <c r="H138" i="7" s="1"/>
  <c r="A138" i="7"/>
  <c r="B137" i="7"/>
  <c r="H137" i="7" s="1"/>
  <c r="A137" i="7"/>
  <c r="B136" i="7"/>
  <c r="H136" i="7" s="1"/>
  <c r="A136" i="7"/>
  <c r="B135" i="7"/>
  <c r="H135" i="7" s="1"/>
  <c r="A135" i="7"/>
  <c r="B134" i="7"/>
  <c r="H134" i="7" s="1"/>
  <c r="A134" i="7"/>
  <c r="B133" i="7"/>
  <c r="H133" i="7" s="1"/>
  <c r="A133" i="7"/>
  <c r="B132" i="7"/>
  <c r="H132" i="7" s="1"/>
  <c r="A132" i="7"/>
  <c r="B131" i="7"/>
  <c r="H131" i="7" s="1"/>
  <c r="A131" i="7"/>
  <c r="B130" i="7"/>
  <c r="H130" i="7" s="1"/>
  <c r="A130" i="7"/>
  <c r="B129" i="7"/>
  <c r="H129" i="7" s="1"/>
  <c r="A129" i="7"/>
  <c r="B128" i="7"/>
  <c r="H128" i="7" s="1"/>
  <c r="A128" i="7"/>
  <c r="B127" i="7"/>
  <c r="H127" i="7" s="1"/>
  <c r="A127" i="7"/>
  <c r="B126" i="7"/>
  <c r="H126" i="7" s="1"/>
  <c r="A126" i="7"/>
  <c r="B125" i="7"/>
  <c r="H125" i="7" s="1"/>
  <c r="A125" i="7"/>
  <c r="B124" i="7"/>
  <c r="H124" i="7" s="1"/>
  <c r="A124" i="7"/>
  <c r="B123" i="7"/>
  <c r="H123" i="7" s="1"/>
  <c r="A123" i="7"/>
  <c r="B122" i="7"/>
  <c r="H122" i="7" s="1"/>
  <c r="A122" i="7"/>
  <c r="B121" i="7"/>
  <c r="H121" i="7" s="1"/>
  <c r="A121" i="7"/>
  <c r="B120" i="7"/>
  <c r="H120" i="7" s="1"/>
  <c r="A120" i="7"/>
  <c r="B119" i="7"/>
  <c r="H119" i="7" s="1"/>
  <c r="A119" i="7"/>
  <c r="B118" i="7"/>
  <c r="H118" i="7" s="1"/>
  <c r="A118" i="7"/>
  <c r="B117" i="7"/>
  <c r="H117" i="7" s="1"/>
  <c r="A117" i="7"/>
  <c r="B116" i="7"/>
  <c r="H116" i="7" s="1"/>
  <c r="A116" i="7"/>
  <c r="B115" i="7"/>
  <c r="H115" i="7" s="1"/>
  <c r="A115" i="7"/>
  <c r="B114" i="7"/>
  <c r="H114" i="7" s="1"/>
  <c r="A114" i="7"/>
  <c r="B113" i="7"/>
  <c r="H113" i="7" s="1"/>
  <c r="A113" i="7"/>
  <c r="B112" i="7"/>
  <c r="H112" i="7" s="1"/>
  <c r="A112" i="7"/>
  <c r="B111" i="7"/>
  <c r="H111" i="7" s="1"/>
  <c r="A111" i="7"/>
  <c r="B110" i="7"/>
  <c r="H110" i="7" s="1"/>
  <c r="A110" i="7"/>
  <c r="B109" i="7"/>
  <c r="H109" i="7" s="1"/>
  <c r="A109" i="7"/>
  <c r="B108" i="7"/>
  <c r="H108" i="7" s="1"/>
  <c r="A108" i="7"/>
  <c r="B107" i="7"/>
  <c r="H107" i="7" s="1"/>
  <c r="A107" i="7"/>
  <c r="B106" i="7"/>
  <c r="H106" i="7" s="1"/>
  <c r="A106" i="7"/>
  <c r="B105" i="7"/>
  <c r="H105" i="7" s="1"/>
  <c r="A105" i="7"/>
  <c r="B104" i="7"/>
  <c r="H104" i="7" s="1"/>
  <c r="A104" i="7"/>
  <c r="B103" i="7"/>
  <c r="H103" i="7" s="1"/>
  <c r="A103" i="7"/>
  <c r="B102" i="7"/>
  <c r="H102" i="7" s="1"/>
  <c r="A102" i="7"/>
  <c r="B101" i="7"/>
  <c r="H101" i="7" s="1"/>
  <c r="A101" i="7"/>
  <c r="B100" i="7"/>
  <c r="H100" i="7" s="1"/>
  <c r="A100" i="7"/>
  <c r="B99" i="7"/>
  <c r="H99" i="7" s="1"/>
  <c r="A99" i="7"/>
  <c r="B98" i="7"/>
  <c r="H98" i="7" s="1"/>
  <c r="A98" i="7"/>
  <c r="B97" i="7"/>
  <c r="H97" i="7" s="1"/>
  <c r="A97" i="7"/>
  <c r="B96" i="7"/>
  <c r="H96" i="7" s="1"/>
  <c r="A96" i="7"/>
  <c r="B95" i="7"/>
  <c r="H95" i="7" s="1"/>
  <c r="A95" i="7"/>
  <c r="B94" i="7"/>
  <c r="H94" i="7" s="1"/>
  <c r="A94" i="7"/>
  <c r="B93" i="7"/>
  <c r="H93" i="7" s="1"/>
  <c r="A93" i="7"/>
  <c r="B92" i="7"/>
  <c r="H92" i="7" s="1"/>
  <c r="A92" i="7"/>
  <c r="B91" i="7"/>
  <c r="H91" i="7" s="1"/>
  <c r="A91" i="7"/>
  <c r="B90" i="7"/>
  <c r="H90" i="7" s="1"/>
  <c r="A90" i="7"/>
  <c r="B88" i="7"/>
  <c r="H88" i="7" s="1"/>
  <c r="A88" i="7"/>
  <c r="B87" i="7"/>
  <c r="H87" i="7" s="1"/>
  <c r="A87" i="7"/>
  <c r="B86" i="7"/>
  <c r="H86" i="7" s="1"/>
  <c r="A86" i="7"/>
  <c r="B85" i="7"/>
  <c r="H85" i="7" s="1"/>
  <c r="A85" i="7"/>
  <c r="B84" i="7"/>
  <c r="H84" i="7" s="1"/>
  <c r="A84" i="7"/>
  <c r="B83" i="7"/>
  <c r="H83" i="7" s="1"/>
  <c r="A83" i="7"/>
  <c r="B82" i="7"/>
  <c r="H82" i="7" s="1"/>
  <c r="A82" i="7"/>
  <c r="B81" i="7"/>
  <c r="H81" i="7" s="1"/>
  <c r="A81" i="7"/>
  <c r="B80" i="7"/>
  <c r="H80" i="7" s="1"/>
  <c r="A80" i="7"/>
  <c r="B79" i="7"/>
  <c r="A79" i="7"/>
  <c r="B78" i="7"/>
  <c r="A78" i="7"/>
  <c r="B77" i="7"/>
  <c r="A77" i="7"/>
  <c r="B76" i="7"/>
  <c r="H76" i="7" s="1"/>
  <c r="A76" i="7"/>
  <c r="B75" i="7"/>
  <c r="A75" i="7"/>
  <c r="B74" i="7"/>
  <c r="A74" i="7"/>
  <c r="B73" i="7"/>
  <c r="H73" i="7" s="1"/>
  <c r="A73" i="7"/>
  <c r="B72" i="7"/>
  <c r="H72" i="7" s="1"/>
  <c r="A72" i="7"/>
  <c r="B71" i="7"/>
  <c r="H71" i="7" s="1"/>
  <c r="A71" i="7"/>
  <c r="B70" i="7"/>
  <c r="H70" i="7" s="1"/>
  <c r="A70" i="7"/>
  <c r="B69" i="7"/>
  <c r="H69" i="7" s="1"/>
  <c r="A69" i="7"/>
  <c r="B68" i="7"/>
  <c r="H68" i="7" s="1"/>
  <c r="A68" i="7"/>
  <c r="B67" i="7"/>
  <c r="H67" i="7" s="1"/>
  <c r="A67" i="7"/>
  <c r="B66" i="7"/>
  <c r="A66" i="7"/>
  <c r="B65" i="7"/>
  <c r="A65" i="7"/>
  <c r="B64" i="7"/>
  <c r="A64" i="7"/>
  <c r="B63" i="7"/>
  <c r="A63" i="7"/>
  <c r="B62" i="7"/>
  <c r="A62" i="7"/>
  <c r="B61" i="7"/>
  <c r="A61" i="7"/>
  <c r="B60" i="7"/>
  <c r="A60" i="7"/>
  <c r="B59" i="7"/>
  <c r="A59" i="7"/>
  <c r="B58" i="7"/>
  <c r="A58" i="7"/>
  <c r="B57" i="7"/>
  <c r="A57" i="7"/>
  <c r="B56" i="7"/>
  <c r="A56" i="7"/>
  <c r="B55" i="7"/>
  <c r="A55" i="7"/>
  <c r="B54" i="7"/>
  <c r="A54" i="7"/>
  <c r="B53" i="7"/>
  <c r="A53" i="7"/>
  <c r="B52" i="7"/>
  <c r="A52" i="7"/>
  <c r="B51" i="7"/>
  <c r="A51" i="7"/>
  <c r="B50" i="7"/>
  <c r="H50" i="7" s="1"/>
  <c r="A50" i="7"/>
  <c r="B49" i="7"/>
  <c r="A49" i="7"/>
  <c r="B48" i="7"/>
  <c r="H48" i="7" s="1"/>
  <c r="A48" i="7"/>
  <c r="B47" i="7"/>
  <c r="H47" i="7" s="1"/>
  <c r="A47" i="7"/>
  <c r="B46" i="7"/>
  <c r="A46" i="7"/>
  <c r="B45" i="7"/>
  <c r="H45" i="7" s="1"/>
  <c r="A45" i="7"/>
  <c r="B44" i="7"/>
  <c r="A44" i="7"/>
  <c r="B43" i="7"/>
  <c r="H43" i="7" s="1"/>
  <c r="A43" i="7"/>
  <c r="B42" i="7"/>
  <c r="H42" i="7" s="1"/>
  <c r="A42" i="7"/>
  <c r="B41" i="7"/>
  <c r="H41" i="7" s="1"/>
  <c r="A41" i="7"/>
  <c r="B40" i="7"/>
  <c r="A40" i="7"/>
  <c r="B39" i="7"/>
  <c r="A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4" i="7"/>
  <c r="A24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B14" i="7"/>
  <c r="A14" i="7"/>
  <c r="B13" i="7"/>
  <c r="A13" i="7"/>
  <c r="B12" i="7"/>
  <c r="A12" i="7"/>
  <c r="B11" i="7"/>
  <c r="A11" i="7"/>
  <c r="B10" i="7"/>
  <c r="A10" i="7"/>
  <c r="B9" i="7"/>
  <c r="A9" i="7"/>
  <c r="B8" i="7"/>
  <c r="A8" i="7"/>
  <c r="B7" i="7"/>
  <c r="A7" i="7"/>
  <c r="B6" i="7"/>
  <c r="A6" i="7"/>
  <c r="B5" i="7"/>
  <c r="A5" i="7"/>
  <c r="B4" i="7"/>
  <c r="A4" i="7"/>
  <c r="B3" i="7"/>
  <c r="A3" i="7"/>
  <c r="B2" i="7"/>
  <c r="A2" i="7"/>
  <c r="B1" i="7"/>
  <c r="H670" i="5"/>
  <c r="G670" i="5"/>
  <c r="F670" i="5"/>
  <c r="E670" i="5"/>
  <c r="D670" i="5"/>
  <c r="C670" i="5"/>
  <c r="A670" i="5"/>
  <c r="B670" i="5" s="1"/>
  <c r="H669" i="5"/>
  <c r="G669" i="5"/>
  <c r="F669" i="5"/>
  <c r="E669" i="5"/>
  <c r="D669" i="5"/>
  <c r="C669" i="5"/>
  <c r="A669" i="5"/>
  <c r="B669" i="5" s="1"/>
  <c r="H668" i="5"/>
  <c r="G668" i="5"/>
  <c r="F668" i="5"/>
  <c r="E668" i="5"/>
  <c r="D668" i="5"/>
  <c r="C668" i="5"/>
  <c r="A668" i="5"/>
  <c r="B668" i="5" s="1"/>
  <c r="H667" i="5"/>
  <c r="G667" i="5"/>
  <c r="F667" i="5"/>
  <c r="E667" i="5"/>
  <c r="D667" i="5"/>
  <c r="C667" i="5"/>
  <c r="A667" i="5"/>
  <c r="B667" i="5" s="1"/>
  <c r="H666" i="5"/>
  <c r="G666" i="5"/>
  <c r="F666" i="5"/>
  <c r="E666" i="5"/>
  <c r="D666" i="5"/>
  <c r="C666" i="5"/>
  <c r="A666" i="5"/>
  <c r="B666" i="5" s="1"/>
  <c r="H665" i="5"/>
  <c r="G665" i="5"/>
  <c r="F665" i="5"/>
  <c r="E665" i="5"/>
  <c r="D665" i="5"/>
  <c r="B665" i="5"/>
  <c r="A665" i="5"/>
  <c r="H664" i="5"/>
  <c r="G664" i="5"/>
  <c r="F664" i="5"/>
  <c r="E664" i="5"/>
  <c r="D664" i="5"/>
  <c r="A664" i="5"/>
  <c r="B664" i="5" s="1"/>
  <c r="H663" i="5"/>
  <c r="G663" i="5"/>
  <c r="F663" i="5"/>
  <c r="E663" i="5"/>
  <c r="D663" i="5"/>
  <c r="A663" i="5"/>
  <c r="B663" i="5" s="1"/>
  <c r="H662" i="5"/>
  <c r="G662" i="5"/>
  <c r="F662" i="5"/>
  <c r="E662" i="5"/>
  <c r="D662" i="5"/>
  <c r="A662" i="5"/>
  <c r="B662" i="5" s="1"/>
  <c r="H661" i="5"/>
  <c r="G661" i="5"/>
  <c r="F661" i="5"/>
  <c r="E661" i="5"/>
  <c r="D661" i="5"/>
  <c r="A661" i="5"/>
  <c r="B661" i="5" s="1"/>
  <c r="H660" i="5"/>
  <c r="G660" i="5"/>
  <c r="F660" i="5"/>
  <c r="E660" i="5"/>
  <c r="D660" i="5"/>
  <c r="B660" i="5"/>
  <c r="H659" i="5"/>
  <c r="G659" i="5"/>
  <c r="F659" i="5"/>
  <c r="E659" i="5"/>
  <c r="D659" i="5"/>
  <c r="B659" i="5"/>
  <c r="H658" i="5"/>
  <c r="G658" i="5"/>
  <c r="F658" i="5"/>
  <c r="E658" i="5"/>
  <c r="D658" i="5"/>
  <c r="B658" i="5"/>
  <c r="H657" i="5"/>
  <c r="G657" i="5"/>
  <c r="F657" i="5"/>
  <c r="E657" i="5"/>
  <c r="D657" i="5"/>
  <c r="B657" i="5"/>
  <c r="H656" i="5"/>
  <c r="G656" i="5"/>
  <c r="F656" i="5"/>
  <c r="E656" i="5"/>
  <c r="D656" i="5"/>
  <c r="B656" i="5"/>
  <c r="H655" i="5"/>
  <c r="G655" i="5"/>
  <c r="F655" i="5"/>
  <c r="E655" i="5"/>
  <c r="D655" i="5"/>
  <c r="B655" i="5"/>
  <c r="H654" i="5"/>
  <c r="G654" i="5"/>
  <c r="F654" i="5"/>
  <c r="E654" i="5"/>
  <c r="D654" i="5"/>
  <c r="B654" i="5"/>
  <c r="H653" i="5"/>
  <c r="G653" i="5"/>
  <c r="F653" i="5"/>
  <c r="E653" i="5"/>
  <c r="D653" i="5"/>
  <c r="B653" i="5"/>
  <c r="H652" i="5"/>
  <c r="G652" i="5"/>
  <c r="F652" i="5"/>
  <c r="E652" i="5"/>
  <c r="D652" i="5"/>
  <c r="B652" i="5"/>
  <c r="H651" i="5"/>
  <c r="G651" i="5"/>
  <c r="F651" i="5"/>
  <c r="E651" i="5"/>
  <c r="D651" i="5"/>
  <c r="B651" i="5"/>
  <c r="H650" i="5"/>
  <c r="G650" i="5"/>
  <c r="F650" i="5"/>
  <c r="E650" i="5"/>
  <c r="D650" i="5"/>
  <c r="B650" i="5"/>
  <c r="H649" i="5"/>
  <c r="G649" i="5"/>
  <c r="F649" i="5"/>
  <c r="E649" i="5"/>
  <c r="D649" i="5"/>
  <c r="B649" i="5"/>
  <c r="H648" i="5"/>
  <c r="G648" i="5"/>
  <c r="F648" i="5"/>
  <c r="E648" i="5"/>
  <c r="D648" i="5"/>
  <c r="B648" i="5"/>
  <c r="H647" i="5"/>
  <c r="G647" i="5"/>
  <c r="F647" i="5"/>
  <c r="E647" i="5"/>
  <c r="D647" i="5"/>
  <c r="B647" i="5"/>
  <c r="H646" i="5"/>
  <c r="G646" i="5"/>
  <c r="F646" i="5"/>
  <c r="E646" i="5"/>
  <c r="D646" i="5"/>
  <c r="B646" i="5"/>
  <c r="H645" i="5"/>
  <c r="G645" i="5"/>
  <c r="F645" i="5"/>
  <c r="E645" i="5"/>
  <c r="D645" i="5"/>
  <c r="B645" i="5"/>
  <c r="H644" i="5"/>
  <c r="G644" i="5"/>
  <c r="F644" i="5"/>
  <c r="E644" i="5"/>
  <c r="D644" i="5"/>
  <c r="B644" i="5"/>
  <c r="H643" i="5"/>
  <c r="G643" i="5"/>
  <c r="F643" i="5"/>
  <c r="E643" i="5"/>
  <c r="D643" i="5"/>
  <c r="B643" i="5"/>
  <c r="H642" i="5"/>
  <c r="G642" i="5"/>
  <c r="F642" i="5"/>
  <c r="E642" i="5"/>
  <c r="D642" i="5"/>
  <c r="B642" i="5"/>
  <c r="H641" i="5"/>
  <c r="G641" i="5"/>
  <c r="F641" i="5"/>
  <c r="E641" i="5"/>
  <c r="D641" i="5"/>
  <c r="B641" i="5"/>
  <c r="H640" i="5"/>
  <c r="G640" i="5"/>
  <c r="F640" i="5"/>
  <c r="E640" i="5"/>
  <c r="D640" i="5"/>
  <c r="B640" i="5"/>
  <c r="H639" i="5"/>
  <c r="G639" i="5"/>
  <c r="F639" i="5"/>
  <c r="E639" i="5"/>
  <c r="D639" i="5"/>
  <c r="B639" i="5"/>
  <c r="H638" i="5"/>
  <c r="G638" i="5"/>
  <c r="F638" i="5"/>
  <c r="E638" i="5"/>
  <c r="D638" i="5"/>
  <c r="B638" i="5"/>
  <c r="H637" i="5"/>
  <c r="G637" i="5"/>
  <c r="F637" i="5"/>
  <c r="E637" i="5"/>
  <c r="D637" i="5"/>
  <c r="B637" i="5"/>
  <c r="H636" i="5"/>
  <c r="G636" i="5"/>
  <c r="F636" i="5"/>
  <c r="E636" i="5"/>
  <c r="D636" i="5"/>
  <c r="B636" i="5"/>
  <c r="H635" i="5"/>
  <c r="G635" i="5"/>
  <c r="F635" i="5"/>
  <c r="E635" i="5"/>
  <c r="D635" i="5"/>
  <c r="B635" i="5"/>
  <c r="H634" i="5"/>
  <c r="G634" i="5"/>
  <c r="F634" i="5"/>
  <c r="E634" i="5"/>
  <c r="D634" i="5"/>
  <c r="B634" i="5"/>
  <c r="H633" i="5"/>
  <c r="G633" i="5"/>
  <c r="F633" i="5"/>
  <c r="E633" i="5"/>
  <c r="D633" i="5"/>
  <c r="B633" i="5"/>
  <c r="H632" i="5"/>
  <c r="G632" i="5"/>
  <c r="F632" i="5"/>
  <c r="E632" i="5"/>
  <c r="D632" i="5"/>
  <c r="B632" i="5"/>
  <c r="H631" i="5"/>
  <c r="G631" i="5"/>
  <c r="F631" i="5"/>
  <c r="E631" i="5"/>
  <c r="D631" i="5"/>
  <c r="B631" i="5"/>
  <c r="H630" i="5"/>
  <c r="G630" i="5"/>
  <c r="F630" i="5"/>
  <c r="E630" i="5"/>
  <c r="D630" i="5"/>
  <c r="B630" i="5"/>
  <c r="H629" i="5"/>
  <c r="G629" i="5"/>
  <c r="F629" i="5"/>
  <c r="E629" i="5"/>
  <c r="D629" i="5"/>
  <c r="B629" i="5"/>
  <c r="H628" i="5"/>
  <c r="G628" i="5"/>
  <c r="F628" i="5"/>
  <c r="E628" i="5"/>
  <c r="D628" i="5"/>
  <c r="B628" i="5"/>
  <c r="H627" i="5"/>
  <c r="G627" i="5"/>
  <c r="F627" i="5"/>
  <c r="E627" i="5"/>
  <c r="D627" i="5"/>
  <c r="B627" i="5"/>
  <c r="H626" i="5"/>
  <c r="G626" i="5"/>
  <c r="F626" i="5"/>
  <c r="E626" i="5"/>
  <c r="D626" i="5"/>
  <c r="B626" i="5"/>
  <c r="H625" i="5"/>
  <c r="G625" i="5"/>
  <c r="F625" i="5"/>
  <c r="E625" i="5"/>
  <c r="D625" i="5"/>
  <c r="B625" i="5"/>
  <c r="H624" i="5"/>
  <c r="G624" i="5"/>
  <c r="F624" i="5"/>
  <c r="E624" i="5"/>
  <c r="D624" i="5"/>
  <c r="B624" i="5"/>
  <c r="H623" i="5"/>
  <c r="G623" i="5"/>
  <c r="F623" i="5"/>
  <c r="E623" i="5"/>
  <c r="D623" i="5"/>
  <c r="B623" i="5"/>
  <c r="H622" i="5"/>
  <c r="G622" i="5"/>
  <c r="F622" i="5"/>
  <c r="E622" i="5"/>
  <c r="D622" i="5"/>
  <c r="B622" i="5"/>
  <c r="H621" i="5"/>
  <c r="G621" i="5"/>
  <c r="F621" i="5"/>
  <c r="E621" i="5"/>
  <c r="D621" i="5"/>
  <c r="B621" i="5"/>
  <c r="H620" i="5"/>
  <c r="G620" i="5"/>
  <c r="F620" i="5"/>
  <c r="E620" i="5"/>
  <c r="D620" i="5"/>
  <c r="B620" i="5"/>
  <c r="H619" i="5"/>
  <c r="G619" i="5"/>
  <c r="F619" i="5"/>
  <c r="E619" i="5"/>
  <c r="D619" i="5"/>
  <c r="B619" i="5"/>
  <c r="H618" i="5"/>
  <c r="G618" i="5"/>
  <c r="F618" i="5"/>
  <c r="E618" i="5"/>
  <c r="D618" i="5"/>
  <c r="B618" i="5"/>
  <c r="H617" i="5"/>
  <c r="G617" i="5"/>
  <c r="F617" i="5"/>
  <c r="E617" i="5"/>
  <c r="D617" i="5"/>
  <c r="B617" i="5"/>
  <c r="H616" i="5"/>
  <c r="G616" i="5"/>
  <c r="F616" i="5"/>
  <c r="E616" i="5"/>
  <c r="D616" i="5"/>
  <c r="B616" i="5"/>
  <c r="H615" i="5"/>
  <c r="G615" i="5"/>
  <c r="F615" i="5"/>
  <c r="E615" i="5"/>
  <c r="D615" i="5"/>
  <c r="B615" i="5"/>
  <c r="H614" i="5"/>
  <c r="G614" i="5"/>
  <c r="F614" i="5"/>
  <c r="E614" i="5"/>
  <c r="D614" i="5"/>
  <c r="B614" i="5"/>
  <c r="H613" i="5"/>
  <c r="G613" i="5"/>
  <c r="F613" i="5"/>
  <c r="E613" i="5"/>
  <c r="D613" i="5"/>
  <c r="B613" i="5"/>
  <c r="H612" i="5"/>
  <c r="G612" i="5"/>
  <c r="F612" i="5"/>
  <c r="E612" i="5"/>
  <c r="D612" i="5"/>
  <c r="B612" i="5"/>
  <c r="H611" i="5"/>
  <c r="G611" i="5"/>
  <c r="F611" i="5"/>
  <c r="E611" i="5"/>
  <c r="D611" i="5"/>
  <c r="B611" i="5"/>
  <c r="H610" i="5"/>
  <c r="G610" i="5"/>
  <c r="F610" i="5"/>
  <c r="E610" i="5"/>
  <c r="D610" i="5"/>
  <c r="B610" i="5"/>
  <c r="H609" i="5"/>
  <c r="G609" i="5"/>
  <c r="F609" i="5"/>
  <c r="E609" i="5"/>
  <c r="D609" i="5"/>
  <c r="B609" i="5"/>
  <c r="H608" i="5"/>
  <c r="G608" i="5"/>
  <c r="F608" i="5"/>
  <c r="E608" i="5"/>
  <c r="D608" i="5"/>
  <c r="B608" i="5"/>
  <c r="H607" i="5"/>
  <c r="G607" i="5"/>
  <c r="F607" i="5"/>
  <c r="E607" i="5"/>
  <c r="D607" i="5"/>
  <c r="B607" i="5"/>
  <c r="H606" i="5"/>
  <c r="G606" i="5"/>
  <c r="F606" i="5"/>
  <c r="E606" i="5"/>
  <c r="D606" i="5"/>
  <c r="B606" i="5"/>
  <c r="H605" i="5"/>
  <c r="G605" i="5"/>
  <c r="F605" i="5"/>
  <c r="E605" i="5"/>
  <c r="D605" i="5"/>
  <c r="B605" i="5"/>
  <c r="H604" i="5"/>
  <c r="G604" i="5"/>
  <c r="F604" i="5"/>
  <c r="E604" i="5"/>
  <c r="D604" i="5"/>
  <c r="B604" i="5"/>
  <c r="H603" i="5"/>
  <c r="G603" i="5"/>
  <c r="F603" i="5"/>
  <c r="E603" i="5"/>
  <c r="D603" i="5"/>
  <c r="B603" i="5"/>
  <c r="H602" i="5"/>
  <c r="G602" i="5"/>
  <c r="F602" i="5"/>
  <c r="E602" i="5"/>
  <c r="D602" i="5"/>
  <c r="B602" i="5"/>
  <c r="H601" i="5"/>
  <c r="G601" i="5"/>
  <c r="F601" i="5"/>
  <c r="E601" i="5"/>
  <c r="D601" i="5"/>
  <c r="B601" i="5"/>
  <c r="H600" i="5"/>
  <c r="G600" i="5"/>
  <c r="F600" i="5"/>
  <c r="E600" i="5"/>
  <c r="D600" i="5"/>
  <c r="B600" i="5"/>
  <c r="H599" i="5"/>
  <c r="G599" i="5"/>
  <c r="F599" i="5"/>
  <c r="E599" i="5"/>
  <c r="D599" i="5"/>
  <c r="B599" i="5"/>
  <c r="H598" i="5"/>
  <c r="G598" i="5"/>
  <c r="F598" i="5"/>
  <c r="E598" i="5"/>
  <c r="D598" i="5"/>
  <c r="B598" i="5"/>
  <c r="H597" i="5"/>
  <c r="G597" i="5"/>
  <c r="F597" i="5"/>
  <c r="E597" i="5"/>
  <c r="D597" i="5"/>
  <c r="B597" i="5"/>
  <c r="H596" i="5"/>
  <c r="G596" i="5"/>
  <c r="F596" i="5"/>
  <c r="E596" i="5"/>
  <c r="D596" i="5"/>
  <c r="B596" i="5"/>
  <c r="H595" i="5"/>
  <c r="G595" i="5"/>
  <c r="F595" i="5"/>
  <c r="E595" i="5"/>
  <c r="D595" i="5"/>
  <c r="B595" i="5"/>
  <c r="H594" i="5"/>
  <c r="G594" i="5"/>
  <c r="F594" i="5"/>
  <c r="E594" i="5"/>
  <c r="D594" i="5"/>
  <c r="B594" i="5"/>
  <c r="H593" i="5"/>
  <c r="G593" i="5"/>
  <c r="F593" i="5"/>
  <c r="E593" i="5"/>
  <c r="D593" i="5"/>
  <c r="B593" i="5"/>
  <c r="H592" i="5"/>
  <c r="G592" i="5"/>
  <c r="F592" i="5"/>
  <c r="E592" i="5"/>
  <c r="D592" i="5"/>
  <c r="B592" i="5"/>
  <c r="H591" i="5"/>
  <c r="G591" i="5"/>
  <c r="F591" i="5"/>
  <c r="E591" i="5"/>
  <c r="D591" i="5"/>
  <c r="B591" i="5"/>
  <c r="H590" i="5"/>
  <c r="G590" i="5"/>
  <c r="F590" i="5"/>
  <c r="E590" i="5"/>
  <c r="D590" i="5"/>
  <c r="B590" i="5"/>
  <c r="H589" i="5"/>
  <c r="G589" i="5"/>
  <c r="F589" i="5"/>
  <c r="E589" i="5"/>
  <c r="D589" i="5"/>
  <c r="B589" i="5"/>
  <c r="H588" i="5"/>
  <c r="G588" i="5"/>
  <c r="F588" i="5"/>
  <c r="E588" i="5"/>
  <c r="D588" i="5"/>
  <c r="B588" i="5"/>
  <c r="H587" i="5"/>
  <c r="G587" i="5"/>
  <c r="F587" i="5"/>
  <c r="E587" i="5"/>
  <c r="D587" i="5"/>
  <c r="B587" i="5"/>
  <c r="H586" i="5"/>
  <c r="G586" i="5"/>
  <c r="F586" i="5"/>
  <c r="E586" i="5"/>
  <c r="D586" i="5"/>
  <c r="B586" i="5"/>
  <c r="H585" i="5"/>
  <c r="G585" i="5"/>
  <c r="F585" i="5"/>
  <c r="E585" i="5"/>
  <c r="D585" i="5"/>
  <c r="B585" i="5"/>
  <c r="H584" i="5"/>
  <c r="G584" i="5"/>
  <c r="F584" i="5"/>
  <c r="E584" i="5"/>
  <c r="D584" i="5"/>
  <c r="B584" i="5"/>
  <c r="H583" i="5"/>
  <c r="G583" i="5"/>
  <c r="F583" i="5"/>
  <c r="E583" i="5"/>
  <c r="D583" i="5"/>
  <c r="B583" i="5"/>
  <c r="H582" i="5"/>
  <c r="G582" i="5"/>
  <c r="F582" i="5"/>
  <c r="E582" i="5"/>
  <c r="D582" i="5"/>
  <c r="B582" i="5"/>
  <c r="H581" i="5"/>
  <c r="G581" i="5"/>
  <c r="F581" i="5"/>
  <c r="E581" i="5"/>
  <c r="D581" i="5"/>
  <c r="B581" i="5"/>
  <c r="H580" i="5"/>
  <c r="G580" i="5"/>
  <c r="F580" i="5"/>
  <c r="E580" i="5"/>
  <c r="D580" i="5"/>
  <c r="B580" i="5"/>
  <c r="H579" i="5"/>
  <c r="G579" i="5"/>
  <c r="F579" i="5"/>
  <c r="E579" i="5"/>
  <c r="D579" i="5"/>
  <c r="B579" i="5"/>
  <c r="H578" i="5"/>
  <c r="G578" i="5"/>
  <c r="F578" i="5"/>
  <c r="E578" i="5"/>
  <c r="D578" i="5"/>
  <c r="B578" i="5"/>
  <c r="H577" i="5"/>
  <c r="G577" i="5"/>
  <c r="F577" i="5"/>
  <c r="E577" i="5"/>
  <c r="D577" i="5"/>
  <c r="B577" i="5"/>
  <c r="H576" i="5"/>
  <c r="G576" i="5"/>
  <c r="F576" i="5"/>
  <c r="E576" i="5"/>
  <c r="D576" i="5"/>
  <c r="B576" i="5"/>
  <c r="H575" i="5"/>
  <c r="G575" i="5"/>
  <c r="F575" i="5"/>
  <c r="E575" i="5"/>
  <c r="D575" i="5"/>
  <c r="B575" i="5"/>
  <c r="H574" i="5"/>
  <c r="G574" i="5"/>
  <c r="F574" i="5"/>
  <c r="E574" i="5"/>
  <c r="D574" i="5"/>
  <c r="B574" i="5"/>
  <c r="H573" i="5"/>
  <c r="G573" i="5"/>
  <c r="F573" i="5"/>
  <c r="E573" i="5"/>
  <c r="D573" i="5"/>
  <c r="B573" i="5"/>
  <c r="H572" i="5"/>
  <c r="G572" i="5"/>
  <c r="F572" i="5"/>
  <c r="E572" i="5"/>
  <c r="D572" i="5"/>
  <c r="B572" i="5"/>
  <c r="H571" i="5"/>
  <c r="G571" i="5"/>
  <c r="F571" i="5"/>
  <c r="E571" i="5"/>
  <c r="D571" i="5"/>
  <c r="B571" i="5"/>
  <c r="H570" i="5"/>
  <c r="G570" i="5"/>
  <c r="F570" i="5"/>
  <c r="E570" i="5"/>
  <c r="D570" i="5"/>
  <c r="B570" i="5"/>
  <c r="H569" i="5"/>
  <c r="G569" i="5"/>
  <c r="F569" i="5"/>
  <c r="E569" i="5"/>
  <c r="D569" i="5"/>
  <c r="C569" i="5"/>
  <c r="B569" i="5"/>
  <c r="H568" i="5"/>
  <c r="G568" i="5"/>
  <c r="F568" i="5"/>
  <c r="E568" i="5"/>
  <c r="D568" i="5"/>
  <c r="C568" i="5"/>
  <c r="B568" i="5"/>
  <c r="H567" i="5"/>
  <c r="G567" i="5"/>
  <c r="F567" i="5"/>
  <c r="E567" i="5"/>
  <c r="D567" i="5"/>
  <c r="C567" i="5"/>
  <c r="B567" i="5"/>
  <c r="H566" i="5"/>
  <c r="G566" i="5"/>
  <c r="F566" i="5"/>
  <c r="E566" i="5"/>
  <c r="D566" i="5"/>
  <c r="C566" i="5"/>
  <c r="B566" i="5"/>
  <c r="H565" i="5"/>
  <c r="G565" i="5"/>
  <c r="F565" i="5"/>
  <c r="E565" i="5"/>
  <c r="D565" i="5"/>
  <c r="C565" i="5"/>
  <c r="B565" i="5"/>
  <c r="H564" i="5"/>
  <c r="G564" i="5"/>
  <c r="F564" i="5"/>
  <c r="E564" i="5"/>
  <c r="D564" i="5"/>
  <c r="C564" i="5"/>
  <c r="B564" i="5"/>
  <c r="H563" i="5"/>
  <c r="G563" i="5"/>
  <c r="F563" i="5"/>
  <c r="E563" i="5"/>
  <c r="D563" i="5"/>
  <c r="C563" i="5"/>
  <c r="B563" i="5"/>
  <c r="H562" i="5"/>
  <c r="G562" i="5"/>
  <c r="F562" i="5"/>
  <c r="E562" i="5"/>
  <c r="D562" i="5"/>
  <c r="C562" i="5"/>
  <c r="B562" i="5"/>
  <c r="H561" i="5"/>
  <c r="G561" i="5"/>
  <c r="F561" i="5"/>
  <c r="E561" i="5"/>
  <c r="D561" i="5"/>
  <c r="C561" i="5"/>
  <c r="B561" i="5"/>
  <c r="H560" i="5"/>
  <c r="G560" i="5"/>
  <c r="F560" i="5"/>
  <c r="E560" i="5"/>
  <c r="D560" i="5"/>
  <c r="C560" i="5"/>
  <c r="B560" i="5"/>
  <c r="H559" i="5"/>
  <c r="G559" i="5"/>
  <c r="F559" i="5"/>
  <c r="E559" i="5"/>
  <c r="D559" i="5"/>
  <c r="C559" i="5"/>
  <c r="B559" i="5"/>
  <c r="H558" i="5"/>
  <c r="G558" i="5"/>
  <c r="F558" i="5"/>
  <c r="E558" i="5"/>
  <c r="D558" i="5"/>
  <c r="C558" i="5"/>
  <c r="B558" i="5"/>
  <c r="H557" i="5"/>
  <c r="G557" i="5"/>
  <c r="F557" i="5"/>
  <c r="E557" i="5"/>
  <c r="D557" i="5"/>
  <c r="C557" i="5"/>
  <c r="B557" i="5"/>
  <c r="H556" i="5"/>
  <c r="G556" i="5"/>
  <c r="F556" i="5"/>
  <c r="E556" i="5"/>
  <c r="D556" i="5"/>
  <c r="C556" i="5"/>
  <c r="B556" i="5"/>
  <c r="H555" i="5"/>
  <c r="G555" i="5"/>
  <c r="F555" i="5"/>
  <c r="E555" i="5"/>
  <c r="D555" i="5"/>
  <c r="C555" i="5"/>
  <c r="B555" i="5"/>
  <c r="H554" i="5"/>
  <c r="G554" i="5"/>
  <c r="F554" i="5"/>
  <c r="E554" i="5"/>
  <c r="D554" i="5"/>
  <c r="C554" i="5"/>
  <c r="B554" i="5"/>
  <c r="H553" i="5"/>
  <c r="G553" i="5"/>
  <c r="F553" i="5"/>
  <c r="E553" i="5"/>
  <c r="D553" i="5"/>
  <c r="C553" i="5"/>
  <c r="B553" i="5"/>
  <c r="H552" i="5"/>
  <c r="G552" i="5"/>
  <c r="F552" i="5"/>
  <c r="E552" i="5"/>
  <c r="D552" i="5"/>
  <c r="C552" i="5"/>
  <c r="B552" i="5"/>
  <c r="H551" i="5"/>
  <c r="G551" i="5"/>
  <c r="F551" i="5"/>
  <c r="E551" i="5"/>
  <c r="D551" i="5"/>
  <c r="C551" i="5"/>
  <c r="B551" i="5"/>
  <c r="H550" i="5"/>
  <c r="G550" i="5"/>
  <c r="F550" i="5"/>
  <c r="E550" i="5"/>
  <c r="D550" i="5"/>
  <c r="C550" i="5"/>
  <c r="B550" i="5"/>
  <c r="H549" i="5"/>
  <c r="G549" i="5"/>
  <c r="F549" i="5"/>
  <c r="E549" i="5"/>
  <c r="D549" i="5"/>
  <c r="C549" i="5"/>
  <c r="B549" i="5"/>
  <c r="H548" i="5"/>
  <c r="G548" i="5"/>
  <c r="F548" i="5"/>
  <c r="E548" i="5"/>
  <c r="D548" i="5"/>
  <c r="C548" i="5"/>
  <c r="B548" i="5"/>
  <c r="H547" i="5"/>
  <c r="G547" i="5"/>
  <c r="F547" i="5"/>
  <c r="E547" i="5"/>
  <c r="D547" i="5"/>
  <c r="C547" i="5"/>
  <c r="B547" i="5"/>
  <c r="H546" i="5"/>
  <c r="G546" i="5"/>
  <c r="F546" i="5"/>
  <c r="E546" i="5"/>
  <c r="D546" i="5"/>
  <c r="C546" i="5"/>
  <c r="B546" i="5"/>
  <c r="H545" i="5"/>
  <c r="G545" i="5"/>
  <c r="F545" i="5"/>
  <c r="E545" i="5"/>
  <c r="D545" i="5"/>
  <c r="C545" i="5"/>
  <c r="B545" i="5"/>
  <c r="H544" i="5"/>
  <c r="G544" i="5"/>
  <c r="F544" i="5"/>
  <c r="E544" i="5"/>
  <c r="D544" i="5"/>
  <c r="C544" i="5"/>
  <c r="B544" i="5"/>
  <c r="H543" i="5"/>
  <c r="G543" i="5"/>
  <c r="F543" i="5"/>
  <c r="E543" i="5"/>
  <c r="D543" i="5"/>
  <c r="C543" i="5"/>
  <c r="B543" i="5"/>
  <c r="H542" i="5"/>
  <c r="G542" i="5"/>
  <c r="F542" i="5"/>
  <c r="E542" i="5"/>
  <c r="D542" i="5"/>
  <c r="C542" i="5"/>
  <c r="B542" i="5"/>
  <c r="H541" i="5"/>
  <c r="G541" i="5"/>
  <c r="F541" i="5"/>
  <c r="E541" i="5"/>
  <c r="D541" i="5"/>
  <c r="C541" i="5"/>
  <c r="B541" i="5"/>
  <c r="H540" i="5"/>
  <c r="G540" i="5"/>
  <c r="F540" i="5"/>
  <c r="E540" i="5"/>
  <c r="D540" i="5"/>
  <c r="C540" i="5"/>
  <c r="B540" i="5"/>
  <c r="H539" i="5"/>
  <c r="G539" i="5"/>
  <c r="F539" i="5"/>
  <c r="E539" i="5"/>
  <c r="D539" i="5"/>
  <c r="C539" i="5"/>
  <c r="B539" i="5"/>
  <c r="H538" i="5"/>
  <c r="G538" i="5"/>
  <c r="F538" i="5"/>
  <c r="E538" i="5"/>
  <c r="D538" i="5"/>
  <c r="C538" i="5"/>
  <c r="B538" i="5"/>
  <c r="H537" i="5"/>
  <c r="G537" i="5"/>
  <c r="F537" i="5"/>
  <c r="E537" i="5"/>
  <c r="D537" i="5"/>
  <c r="C537" i="5"/>
  <c r="B537" i="5"/>
  <c r="H536" i="5"/>
  <c r="G536" i="5"/>
  <c r="F536" i="5"/>
  <c r="E536" i="5"/>
  <c r="D536" i="5"/>
  <c r="C536" i="5"/>
  <c r="B536" i="5"/>
  <c r="H535" i="5"/>
  <c r="G535" i="5"/>
  <c r="F535" i="5"/>
  <c r="E535" i="5"/>
  <c r="D535" i="5"/>
  <c r="C535" i="5"/>
  <c r="B535" i="5"/>
  <c r="H534" i="5"/>
  <c r="G534" i="5"/>
  <c r="F534" i="5"/>
  <c r="E534" i="5"/>
  <c r="D534" i="5"/>
  <c r="C534" i="5"/>
  <c r="A534" i="5"/>
  <c r="B534" i="5" s="1"/>
  <c r="H533" i="5"/>
  <c r="G533" i="5"/>
  <c r="F533" i="5"/>
  <c r="E533" i="5"/>
  <c r="D533" i="5"/>
  <c r="C533" i="5"/>
  <c r="A533" i="5"/>
  <c r="B533" i="5" s="1"/>
  <c r="H532" i="5"/>
  <c r="G532" i="5"/>
  <c r="F532" i="5"/>
  <c r="E532" i="5"/>
  <c r="D532" i="5"/>
  <c r="C532" i="5"/>
  <c r="A532" i="5"/>
  <c r="B532" i="5" s="1"/>
  <c r="H531" i="5"/>
  <c r="G531" i="5"/>
  <c r="F531" i="5"/>
  <c r="E531" i="5"/>
  <c r="D531" i="5"/>
  <c r="C531" i="5"/>
  <c r="A531" i="5"/>
  <c r="B531" i="5" s="1"/>
  <c r="H530" i="5"/>
  <c r="G530" i="5"/>
  <c r="F530" i="5"/>
  <c r="E530" i="5"/>
  <c r="D530" i="5"/>
  <c r="C530" i="5"/>
  <c r="A530" i="5"/>
  <c r="B530" i="5" s="1"/>
  <c r="H529" i="5"/>
  <c r="G529" i="5"/>
  <c r="F529" i="5"/>
  <c r="E529" i="5"/>
  <c r="D529" i="5"/>
  <c r="C529" i="5"/>
  <c r="A529" i="5"/>
  <c r="B529" i="5" s="1"/>
  <c r="H528" i="5"/>
  <c r="G528" i="5"/>
  <c r="F528" i="5"/>
  <c r="E528" i="5"/>
  <c r="D528" i="5"/>
  <c r="C528" i="5"/>
  <c r="A528" i="5"/>
  <c r="B528" i="5" s="1"/>
  <c r="H527" i="5"/>
  <c r="G527" i="5"/>
  <c r="F527" i="5"/>
  <c r="E527" i="5"/>
  <c r="D527" i="5"/>
  <c r="C527" i="5"/>
  <c r="A527" i="5"/>
  <c r="B527" i="5" s="1"/>
  <c r="H526" i="5"/>
  <c r="G526" i="5"/>
  <c r="F526" i="5"/>
  <c r="E526" i="5"/>
  <c r="D526" i="5"/>
  <c r="C526" i="5"/>
  <c r="A526" i="5"/>
  <c r="B526" i="5" s="1"/>
  <c r="H525" i="5"/>
  <c r="G525" i="5"/>
  <c r="F525" i="5"/>
  <c r="E525" i="5"/>
  <c r="D525" i="5"/>
  <c r="C525" i="5"/>
  <c r="A525" i="5"/>
  <c r="B525" i="5" s="1"/>
  <c r="H524" i="5"/>
  <c r="G524" i="5"/>
  <c r="F524" i="5"/>
  <c r="E524" i="5"/>
  <c r="D524" i="5"/>
  <c r="C524" i="5"/>
  <c r="A524" i="5"/>
  <c r="B524" i="5" s="1"/>
  <c r="H523" i="5"/>
  <c r="G523" i="5"/>
  <c r="F523" i="5"/>
  <c r="E523" i="5"/>
  <c r="D523" i="5"/>
  <c r="C523" i="5"/>
  <c r="A523" i="5"/>
  <c r="B523" i="5" s="1"/>
  <c r="H522" i="5"/>
  <c r="G522" i="5"/>
  <c r="F522" i="5"/>
  <c r="E522" i="5"/>
  <c r="D522" i="5"/>
  <c r="C522" i="5"/>
  <c r="A522" i="5"/>
  <c r="B522" i="5" s="1"/>
  <c r="H521" i="5"/>
  <c r="G521" i="5"/>
  <c r="F521" i="5"/>
  <c r="E521" i="5"/>
  <c r="D521" i="5"/>
  <c r="C521" i="5"/>
  <c r="A521" i="5"/>
  <c r="B521" i="5" s="1"/>
  <c r="H520" i="5"/>
  <c r="G520" i="5"/>
  <c r="F520" i="5"/>
  <c r="E520" i="5"/>
  <c r="D520" i="5"/>
  <c r="C520" i="5"/>
  <c r="A520" i="5"/>
  <c r="B520" i="5" s="1"/>
  <c r="H519" i="5"/>
  <c r="G519" i="5"/>
  <c r="F519" i="5"/>
  <c r="E519" i="5"/>
  <c r="D519" i="5"/>
  <c r="C519" i="5"/>
  <c r="A519" i="5"/>
  <c r="B519" i="5" s="1"/>
  <c r="H518" i="5"/>
  <c r="G518" i="5"/>
  <c r="F518" i="5"/>
  <c r="E518" i="5"/>
  <c r="D518" i="5"/>
  <c r="C518" i="5"/>
  <c r="A518" i="5"/>
  <c r="B518" i="5" s="1"/>
  <c r="H517" i="5"/>
  <c r="G517" i="5"/>
  <c r="F517" i="5"/>
  <c r="E517" i="5"/>
  <c r="D517" i="5"/>
  <c r="C517" i="5"/>
  <c r="A517" i="5"/>
  <c r="B517" i="5" s="1"/>
  <c r="H516" i="5"/>
  <c r="G516" i="5"/>
  <c r="F516" i="5"/>
  <c r="E516" i="5"/>
  <c r="D516" i="5"/>
  <c r="C516" i="5"/>
  <c r="A516" i="5"/>
  <c r="B516" i="5" s="1"/>
  <c r="H515" i="5"/>
  <c r="G515" i="5"/>
  <c r="F515" i="5"/>
  <c r="E515" i="5"/>
  <c r="D515" i="5"/>
  <c r="C515" i="5"/>
  <c r="A515" i="5"/>
  <c r="B515" i="5" s="1"/>
  <c r="H514" i="5"/>
  <c r="G514" i="5"/>
  <c r="F514" i="5"/>
  <c r="E514" i="5"/>
  <c r="D514" i="5"/>
  <c r="C514" i="5"/>
  <c r="A514" i="5"/>
  <c r="B514" i="5" s="1"/>
  <c r="H513" i="5"/>
  <c r="G513" i="5"/>
  <c r="F513" i="5"/>
  <c r="E513" i="5"/>
  <c r="D513" i="5"/>
  <c r="C513" i="5"/>
  <c r="A513" i="5"/>
  <c r="B513" i="5" s="1"/>
  <c r="H512" i="5"/>
  <c r="G512" i="5"/>
  <c r="F512" i="5"/>
  <c r="E512" i="5"/>
  <c r="D512" i="5"/>
  <c r="C512" i="5"/>
  <c r="A512" i="5"/>
  <c r="B512" i="5" s="1"/>
  <c r="H511" i="5"/>
  <c r="G511" i="5"/>
  <c r="F511" i="5"/>
  <c r="E511" i="5"/>
  <c r="D511" i="5"/>
  <c r="C511" i="5"/>
  <c r="A511" i="5"/>
  <c r="B511" i="5" s="1"/>
  <c r="H510" i="5"/>
  <c r="G510" i="5"/>
  <c r="F510" i="5"/>
  <c r="E510" i="5"/>
  <c r="D510" i="5"/>
  <c r="C510" i="5"/>
  <c r="A510" i="5"/>
  <c r="B510" i="5" s="1"/>
  <c r="H509" i="5"/>
  <c r="G509" i="5"/>
  <c r="F509" i="5"/>
  <c r="E509" i="5"/>
  <c r="D509" i="5"/>
  <c r="C509" i="5"/>
  <c r="A509" i="5"/>
  <c r="B509" i="5" s="1"/>
  <c r="H508" i="5"/>
  <c r="G508" i="5"/>
  <c r="F508" i="5"/>
  <c r="E508" i="5"/>
  <c r="D508" i="5"/>
  <c r="C508" i="5"/>
  <c r="A508" i="5"/>
  <c r="B508" i="5" s="1"/>
  <c r="H507" i="5"/>
  <c r="G507" i="5"/>
  <c r="F507" i="5"/>
  <c r="E507" i="5"/>
  <c r="D507" i="5"/>
  <c r="C507" i="5"/>
  <c r="A507" i="5"/>
  <c r="B507" i="5" s="1"/>
  <c r="H506" i="5"/>
  <c r="G506" i="5"/>
  <c r="F506" i="5"/>
  <c r="E506" i="5"/>
  <c r="D506" i="5"/>
  <c r="C506" i="5"/>
  <c r="A506" i="5"/>
  <c r="B506" i="5" s="1"/>
  <c r="H505" i="5"/>
  <c r="G505" i="5"/>
  <c r="F505" i="5"/>
  <c r="E505" i="5"/>
  <c r="D505" i="5"/>
  <c r="C505" i="5"/>
  <c r="A505" i="5"/>
  <c r="B505" i="5" s="1"/>
  <c r="H504" i="5"/>
  <c r="G504" i="5"/>
  <c r="F504" i="5"/>
  <c r="E504" i="5"/>
  <c r="D504" i="5"/>
  <c r="C504" i="5"/>
  <c r="A504" i="5"/>
  <c r="B504" i="5" s="1"/>
  <c r="H503" i="5"/>
  <c r="G503" i="5"/>
  <c r="F503" i="5"/>
  <c r="E503" i="5"/>
  <c r="D503" i="5"/>
  <c r="C503" i="5"/>
  <c r="A503" i="5"/>
  <c r="B503" i="5" s="1"/>
  <c r="H502" i="5"/>
  <c r="G502" i="5"/>
  <c r="F502" i="5"/>
  <c r="E502" i="5"/>
  <c r="D502" i="5"/>
  <c r="C502" i="5"/>
  <c r="A502" i="5"/>
  <c r="B502" i="5" s="1"/>
  <c r="H501" i="5"/>
  <c r="G501" i="5"/>
  <c r="F501" i="5"/>
  <c r="E501" i="5"/>
  <c r="D501" i="5"/>
  <c r="C501" i="5"/>
  <c r="A501" i="5"/>
  <c r="B501" i="5" s="1"/>
  <c r="H500" i="5"/>
  <c r="G500" i="5"/>
  <c r="F500" i="5"/>
  <c r="E500" i="5"/>
  <c r="D500" i="5"/>
  <c r="C500" i="5"/>
  <c r="A500" i="5"/>
  <c r="B500" i="5" s="1"/>
  <c r="H499" i="5"/>
  <c r="G499" i="5"/>
  <c r="F499" i="5"/>
  <c r="E499" i="5"/>
  <c r="D499" i="5"/>
  <c r="C499" i="5"/>
  <c r="A499" i="5"/>
  <c r="B499" i="5" s="1"/>
  <c r="H498" i="5"/>
  <c r="G498" i="5"/>
  <c r="F498" i="5"/>
  <c r="E498" i="5"/>
  <c r="D498" i="5"/>
  <c r="C498" i="5"/>
  <c r="A498" i="5"/>
  <c r="B498" i="5" s="1"/>
  <c r="H497" i="5"/>
  <c r="G497" i="5"/>
  <c r="F497" i="5"/>
  <c r="E497" i="5"/>
  <c r="D497" i="5"/>
  <c r="C497" i="5"/>
  <c r="A497" i="5"/>
  <c r="B497" i="5" s="1"/>
  <c r="H496" i="5"/>
  <c r="G496" i="5"/>
  <c r="F496" i="5"/>
  <c r="E496" i="5"/>
  <c r="D496" i="5"/>
  <c r="C496" i="5"/>
  <c r="A496" i="5"/>
  <c r="B496" i="5" s="1"/>
  <c r="H495" i="5"/>
  <c r="G495" i="5"/>
  <c r="F495" i="5"/>
  <c r="E495" i="5"/>
  <c r="D495" i="5"/>
  <c r="C495" i="5"/>
  <c r="A495" i="5"/>
  <c r="B495" i="5" s="1"/>
  <c r="H494" i="5"/>
  <c r="G494" i="5"/>
  <c r="F494" i="5"/>
  <c r="E494" i="5"/>
  <c r="D494" i="5"/>
  <c r="C494" i="5"/>
  <c r="A494" i="5"/>
  <c r="B494" i="5" s="1"/>
  <c r="H493" i="5"/>
  <c r="G493" i="5"/>
  <c r="F493" i="5"/>
  <c r="E493" i="5"/>
  <c r="D493" i="5"/>
  <c r="C493" i="5"/>
  <c r="A493" i="5"/>
  <c r="B493" i="5" s="1"/>
  <c r="H492" i="5"/>
  <c r="G492" i="5"/>
  <c r="F492" i="5"/>
  <c r="E492" i="5"/>
  <c r="D492" i="5"/>
  <c r="C492" i="5"/>
  <c r="A492" i="5"/>
  <c r="B492" i="5" s="1"/>
  <c r="H491" i="5"/>
  <c r="G491" i="5"/>
  <c r="F491" i="5"/>
  <c r="E491" i="5"/>
  <c r="D491" i="5"/>
  <c r="C491" i="5"/>
  <c r="A491" i="5"/>
  <c r="B491" i="5" s="1"/>
  <c r="H490" i="5"/>
  <c r="G490" i="5"/>
  <c r="F490" i="5"/>
  <c r="E490" i="5"/>
  <c r="D490" i="5"/>
  <c r="C490" i="5"/>
  <c r="A490" i="5"/>
  <c r="B490" i="5" s="1"/>
  <c r="H489" i="5"/>
  <c r="G489" i="5"/>
  <c r="F489" i="5"/>
  <c r="E489" i="5"/>
  <c r="D489" i="5"/>
  <c r="C489" i="5"/>
  <c r="A489" i="5"/>
  <c r="B489" i="5" s="1"/>
  <c r="H488" i="5"/>
  <c r="G488" i="5"/>
  <c r="F488" i="5"/>
  <c r="E488" i="5"/>
  <c r="D488" i="5"/>
  <c r="C488" i="5"/>
  <c r="A488" i="5"/>
  <c r="B488" i="5" s="1"/>
  <c r="H487" i="5"/>
  <c r="G487" i="5"/>
  <c r="F487" i="5"/>
  <c r="E487" i="5"/>
  <c r="D487" i="5"/>
  <c r="C487" i="5"/>
  <c r="A487" i="5"/>
  <c r="B487" i="5" s="1"/>
  <c r="H486" i="5"/>
  <c r="G486" i="5"/>
  <c r="F486" i="5"/>
  <c r="E486" i="5"/>
  <c r="D486" i="5"/>
  <c r="C486" i="5"/>
  <c r="A486" i="5"/>
  <c r="B486" i="5" s="1"/>
  <c r="H485" i="5"/>
  <c r="G485" i="5"/>
  <c r="F485" i="5"/>
  <c r="E485" i="5"/>
  <c r="D485" i="5"/>
  <c r="C485" i="5"/>
  <c r="A485" i="5"/>
  <c r="B485" i="5" s="1"/>
  <c r="H484" i="5"/>
  <c r="G484" i="5"/>
  <c r="F484" i="5"/>
  <c r="E484" i="5"/>
  <c r="D484" i="5"/>
  <c r="C484" i="5"/>
  <c r="A484" i="5"/>
  <c r="B484" i="5" s="1"/>
  <c r="H483" i="5"/>
  <c r="G483" i="5"/>
  <c r="F483" i="5"/>
  <c r="E483" i="5"/>
  <c r="D483" i="5"/>
  <c r="C483" i="5"/>
  <c r="A483" i="5"/>
  <c r="B483" i="5" s="1"/>
  <c r="H482" i="5"/>
  <c r="G482" i="5"/>
  <c r="F482" i="5"/>
  <c r="E482" i="5"/>
  <c r="D482" i="5"/>
  <c r="C482" i="5"/>
  <c r="A482" i="5"/>
  <c r="B482" i="5" s="1"/>
  <c r="H481" i="5"/>
  <c r="G481" i="5"/>
  <c r="F481" i="5"/>
  <c r="E481" i="5"/>
  <c r="D481" i="5"/>
  <c r="C481" i="5"/>
  <c r="A481" i="5"/>
  <c r="B481" i="5" s="1"/>
  <c r="H480" i="5"/>
  <c r="G480" i="5"/>
  <c r="F480" i="5"/>
  <c r="E480" i="5"/>
  <c r="D480" i="5"/>
  <c r="C480" i="5"/>
  <c r="A480" i="5"/>
  <c r="B480" i="5" s="1"/>
  <c r="H479" i="5"/>
  <c r="G479" i="5"/>
  <c r="F479" i="5"/>
  <c r="E479" i="5"/>
  <c r="D479" i="5"/>
  <c r="C479" i="5"/>
  <c r="A479" i="5"/>
  <c r="B479" i="5" s="1"/>
  <c r="H478" i="5"/>
  <c r="G478" i="5"/>
  <c r="F478" i="5"/>
  <c r="E478" i="5"/>
  <c r="D478" i="5"/>
  <c r="C478" i="5"/>
  <c r="A478" i="5"/>
  <c r="B478" i="5" s="1"/>
  <c r="H477" i="5"/>
  <c r="G477" i="5"/>
  <c r="F477" i="5"/>
  <c r="E477" i="5"/>
  <c r="D477" i="5"/>
  <c r="C477" i="5"/>
  <c r="A477" i="5"/>
  <c r="B477" i="5" s="1"/>
  <c r="H476" i="5"/>
  <c r="G476" i="5"/>
  <c r="F476" i="5"/>
  <c r="E476" i="5"/>
  <c r="D476" i="5"/>
  <c r="C476" i="5"/>
  <c r="A476" i="5"/>
  <c r="B476" i="5" s="1"/>
  <c r="H475" i="5"/>
  <c r="G475" i="5"/>
  <c r="F475" i="5"/>
  <c r="E475" i="5"/>
  <c r="D475" i="5"/>
  <c r="C475" i="5"/>
  <c r="A475" i="5"/>
  <c r="B475" i="5" s="1"/>
  <c r="H474" i="5"/>
  <c r="G474" i="5"/>
  <c r="F474" i="5"/>
  <c r="E474" i="5"/>
  <c r="D474" i="5"/>
  <c r="C474" i="5"/>
  <c r="A474" i="5"/>
  <c r="B474" i="5" s="1"/>
  <c r="H473" i="5"/>
  <c r="G473" i="5"/>
  <c r="F473" i="5"/>
  <c r="E473" i="5"/>
  <c r="D473" i="5"/>
  <c r="C473" i="5"/>
  <c r="A473" i="5"/>
  <c r="B473" i="5" s="1"/>
  <c r="H472" i="5"/>
  <c r="G472" i="5"/>
  <c r="F472" i="5"/>
  <c r="E472" i="5"/>
  <c r="D472" i="5"/>
  <c r="C472" i="5"/>
  <c r="A472" i="5"/>
  <c r="B472" i="5" s="1"/>
  <c r="H471" i="5"/>
  <c r="G471" i="5"/>
  <c r="F471" i="5"/>
  <c r="E471" i="5"/>
  <c r="D471" i="5"/>
  <c r="C471" i="5"/>
  <c r="A471" i="5"/>
  <c r="B471" i="5" s="1"/>
  <c r="H470" i="5"/>
  <c r="G470" i="5"/>
  <c r="F470" i="5"/>
  <c r="E470" i="5"/>
  <c r="D470" i="5"/>
  <c r="C470" i="5"/>
  <c r="A470" i="5"/>
  <c r="B470" i="5" s="1"/>
  <c r="H469" i="5"/>
  <c r="G469" i="5"/>
  <c r="F469" i="5"/>
  <c r="E469" i="5"/>
  <c r="D469" i="5"/>
  <c r="C469" i="5"/>
  <c r="A469" i="5"/>
  <c r="B469" i="5" s="1"/>
  <c r="H468" i="5"/>
  <c r="G468" i="5"/>
  <c r="F468" i="5"/>
  <c r="E468" i="5"/>
  <c r="D468" i="5"/>
  <c r="C468" i="5"/>
  <c r="A468" i="5"/>
  <c r="B468" i="5" s="1"/>
  <c r="H467" i="5"/>
  <c r="G467" i="5"/>
  <c r="F467" i="5"/>
  <c r="E467" i="5"/>
  <c r="D467" i="5"/>
  <c r="C467" i="5"/>
  <c r="A467" i="5"/>
  <c r="B467" i="5" s="1"/>
  <c r="H466" i="5"/>
  <c r="G466" i="5"/>
  <c r="F466" i="5"/>
  <c r="E466" i="5"/>
  <c r="D466" i="5"/>
  <c r="C466" i="5"/>
  <c r="A466" i="5"/>
  <c r="B466" i="5" s="1"/>
  <c r="H465" i="5"/>
  <c r="G465" i="5"/>
  <c r="F465" i="5"/>
  <c r="E465" i="5"/>
  <c r="D465" i="5"/>
  <c r="C465" i="5"/>
  <c r="A465" i="5"/>
  <c r="B465" i="5" s="1"/>
  <c r="H464" i="5"/>
  <c r="G464" i="5"/>
  <c r="F464" i="5"/>
  <c r="E464" i="5"/>
  <c r="D464" i="5"/>
  <c r="C464" i="5"/>
  <c r="A464" i="5"/>
  <c r="B464" i="5" s="1"/>
  <c r="H463" i="5"/>
  <c r="G463" i="5"/>
  <c r="F463" i="5"/>
  <c r="E463" i="5"/>
  <c r="D463" i="5"/>
  <c r="C463" i="5"/>
  <c r="A463" i="5"/>
  <c r="B463" i="5" s="1"/>
  <c r="H462" i="5"/>
  <c r="G462" i="5"/>
  <c r="F462" i="5"/>
  <c r="E462" i="5"/>
  <c r="D462" i="5"/>
  <c r="C462" i="5"/>
  <c r="A462" i="5"/>
  <c r="B462" i="5" s="1"/>
  <c r="H461" i="5"/>
  <c r="G461" i="5"/>
  <c r="F461" i="5"/>
  <c r="E461" i="5"/>
  <c r="D461" i="5"/>
  <c r="C461" i="5"/>
  <c r="A461" i="5"/>
  <c r="B461" i="5" s="1"/>
  <c r="H460" i="5"/>
  <c r="G460" i="5"/>
  <c r="F460" i="5"/>
  <c r="E460" i="5"/>
  <c r="D460" i="5"/>
  <c r="C460" i="5"/>
  <c r="A460" i="5"/>
  <c r="B460" i="5" s="1"/>
  <c r="H459" i="5"/>
  <c r="G459" i="5"/>
  <c r="F459" i="5"/>
  <c r="E459" i="5"/>
  <c r="D459" i="5"/>
  <c r="C459" i="5"/>
  <c r="A459" i="5"/>
  <c r="B459" i="5" s="1"/>
  <c r="H458" i="5"/>
  <c r="G458" i="5"/>
  <c r="F458" i="5"/>
  <c r="E458" i="5"/>
  <c r="D458" i="5"/>
  <c r="C458" i="5"/>
  <c r="A458" i="5"/>
  <c r="B458" i="5" s="1"/>
  <c r="H457" i="5"/>
  <c r="G457" i="5"/>
  <c r="F457" i="5"/>
  <c r="E457" i="5"/>
  <c r="D457" i="5"/>
  <c r="C457" i="5"/>
  <c r="A457" i="5"/>
  <c r="B457" i="5" s="1"/>
  <c r="H456" i="5"/>
  <c r="G456" i="5"/>
  <c r="F456" i="5"/>
  <c r="E456" i="5"/>
  <c r="D456" i="5"/>
  <c r="C456" i="5"/>
  <c r="A456" i="5"/>
  <c r="B456" i="5" s="1"/>
  <c r="H455" i="5"/>
  <c r="G455" i="5"/>
  <c r="F455" i="5"/>
  <c r="E455" i="5"/>
  <c r="D455" i="5"/>
  <c r="C455" i="5"/>
  <c r="A455" i="5"/>
  <c r="B455" i="5" s="1"/>
  <c r="H454" i="5"/>
  <c r="G454" i="5"/>
  <c r="F454" i="5"/>
  <c r="E454" i="5"/>
  <c r="D454" i="5"/>
  <c r="C454" i="5"/>
  <c r="A454" i="5"/>
  <c r="B454" i="5" s="1"/>
  <c r="H453" i="5"/>
  <c r="G453" i="5"/>
  <c r="F453" i="5"/>
  <c r="E453" i="5"/>
  <c r="D453" i="5"/>
  <c r="C453" i="5"/>
  <c r="A453" i="5"/>
  <c r="B453" i="5" s="1"/>
  <c r="H452" i="5"/>
  <c r="G452" i="5"/>
  <c r="F452" i="5"/>
  <c r="E452" i="5"/>
  <c r="D452" i="5"/>
  <c r="C452" i="5"/>
  <c r="A452" i="5"/>
  <c r="B452" i="5" s="1"/>
  <c r="H451" i="5"/>
  <c r="G451" i="5"/>
  <c r="F451" i="5"/>
  <c r="E451" i="5"/>
  <c r="D451" i="5"/>
  <c r="C451" i="5"/>
  <c r="A451" i="5"/>
  <c r="B451" i="5" s="1"/>
  <c r="H450" i="5"/>
  <c r="G450" i="5"/>
  <c r="F450" i="5"/>
  <c r="E450" i="5"/>
  <c r="D450" i="5"/>
  <c r="C450" i="5"/>
  <c r="A450" i="5"/>
  <c r="B450" i="5" s="1"/>
  <c r="H449" i="5"/>
  <c r="G449" i="5"/>
  <c r="F449" i="5"/>
  <c r="E449" i="5"/>
  <c r="D449" i="5"/>
  <c r="C449" i="5"/>
  <c r="A449" i="5"/>
  <c r="B449" i="5" s="1"/>
  <c r="H448" i="5"/>
  <c r="G448" i="5"/>
  <c r="F448" i="5"/>
  <c r="E448" i="5"/>
  <c r="D448" i="5"/>
  <c r="C448" i="5"/>
  <c r="A448" i="5"/>
  <c r="B448" i="5" s="1"/>
  <c r="H447" i="5"/>
  <c r="G447" i="5"/>
  <c r="F447" i="5"/>
  <c r="E447" i="5"/>
  <c r="D447" i="5"/>
  <c r="C447" i="5"/>
  <c r="A447" i="5"/>
  <c r="B447" i="5" s="1"/>
  <c r="H446" i="5"/>
  <c r="G446" i="5"/>
  <c r="F446" i="5"/>
  <c r="E446" i="5"/>
  <c r="D446" i="5"/>
  <c r="C446" i="5"/>
  <c r="A446" i="5"/>
  <c r="B446" i="5" s="1"/>
  <c r="H445" i="5"/>
  <c r="G445" i="5"/>
  <c r="F445" i="5"/>
  <c r="E445" i="5"/>
  <c r="D445" i="5"/>
  <c r="C445" i="5"/>
  <c r="A445" i="5"/>
  <c r="B445" i="5" s="1"/>
  <c r="H444" i="5"/>
  <c r="G444" i="5"/>
  <c r="F444" i="5"/>
  <c r="E444" i="5"/>
  <c r="D444" i="5"/>
  <c r="C444" i="5"/>
  <c r="A444" i="5"/>
  <c r="B444" i="5" s="1"/>
  <c r="H443" i="5"/>
  <c r="G443" i="5"/>
  <c r="F443" i="5"/>
  <c r="E443" i="5"/>
  <c r="D443" i="5"/>
  <c r="C443" i="5"/>
  <c r="A443" i="5"/>
  <c r="B443" i="5" s="1"/>
  <c r="H442" i="5"/>
  <c r="G442" i="5"/>
  <c r="F442" i="5"/>
  <c r="E442" i="5"/>
  <c r="D442" i="5"/>
  <c r="C442" i="5"/>
  <c r="A442" i="5"/>
  <c r="B442" i="5" s="1"/>
  <c r="H441" i="5"/>
  <c r="G441" i="5"/>
  <c r="F441" i="5"/>
  <c r="E441" i="5"/>
  <c r="D441" i="5"/>
  <c r="C441" i="5"/>
  <c r="A441" i="5"/>
  <c r="B441" i="5" s="1"/>
  <c r="H440" i="5"/>
  <c r="G440" i="5"/>
  <c r="F440" i="5"/>
  <c r="E440" i="5"/>
  <c r="D440" i="5"/>
  <c r="C440" i="5"/>
  <c r="A440" i="5"/>
  <c r="B440" i="5" s="1"/>
  <c r="H439" i="5"/>
  <c r="G439" i="5"/>
  <c r="F439" i="5"/>
  <c r="E439" i="5"/>
  <c r="D439" i="5"/>
  <c r="C439" i="5"/>
  <c r="A439" i="5"/>
  <c r="B439" i="5" s="1"/>
  <c r="H438" i="5"/>
  <c r="G438" i="5"/>
  <c r="F438" i="5"/>
  <c r="E438" i="5"/>
  <c r="D438" i="5"/>
  <c r="C438" i="5"/>
  <c r="A438" i="5"/>
  <c r="B438" i="5" s="1"/>
  <c r="H437" i="5"/>
  <c r="G437" i="5"/>
  <c r="F437" i="5"/>
  <c r="E437" i="5"/>
  <c r="D437" i="5"/>
  <c r="C437" i="5"/>
  <c r="A437" i="5"/>
  <c r="B437" i="5" s="1"/>
  <c r="H436" i="5"/>
  <c r="G436" i="5"/>
  <c r="F436" i="5"/>
  <c r="E436" i="5"/>
  <c r="D436" i="5"/>
  <c r="C436" i="5"/>
  <c r="A436" i="5"/>
  <c r="B436" i="5" s="1"/>
  <c r="H435" i="5"/>
  <c r="G435" i="5"/>
  <c r="F435" i="5"/>
  <c r="E435" i="5"/>
  <c r="D435" i="5"/>
  <c r="C435" i="5"/>
  <c r="A435" i="5"/>
  <c r="B435" i="5" s="1"/>
  <c r="H434" i="5"/>
  <c r="G434" i="5"/>
  <c r="F434" i="5"/>
  <c r="E434" i="5"/>
  <c r="D434" i="5"/>
  <c r="C434" i="5"/>
  <c r="A434" i="5"/>
  <c r="B434" i="5" s="1"/>
  <c r="H433" i="5"/>
  <c r="G433" i="5"/>
  <c r="F433" i="5"/>
  <c r="E433" i="5"/>
  <c r="D433" i="5"/>
  <c r="C433" i="5"/>
  <c r="A433" i="5"/>
  <c r="B433" i="5" s="1"/>
  <c r="H432" i="5"/>
  <c r="G432" i="5"/>
  <c r="F432" i="5"/>
  <c r="E432" i="5"/>
  <c r="D432" i="5"/>
  <c r="C432" i="5"/>
  <c r="A432" i="5"/>
  <c r="B432" i="5" s="1"/>
  <c r="H431" i="5"/>
  <c r="G431" i="5"/>
  <c r="F431" i="5"/>
  <c r="E431" i="5"/>
  <c r="D431" i="5"/>
  <c r="C431" i="5"/>
  <c r="A431" i="5"/>
  <c r="B431" i="5" s="1"/>
  <c r="H430" i="5"/>
  <c r="G430" i="5"/>
  <c r="F430" i="5"/>
  <c r="E430" i="5"/>
  <c r="D430" i="5"/>
  <c r="C430" i="5"/>
  <c r="A430" i="5"/>
  <c r="B430" i="5" s="1"/>
  <c r="H429" i="5"/>
  <c r="G429" i="5"/>
  <c r="F429" i="5"/>
  <c r="E429" i="5"/>
  <c r="D429" i="5"/>
  <c r="C429" i="5"/>
  <c r="A429" i="5"/>
  <c r="B429" i="5" s="1"/>
  <c r="H428" i="5"/>
  <c r="G428" i="5"/>
  <c r="F428" i="5"/>
  <c r="E428" i="5"/>
  <c r="D428" i="5"/>
  <c r="C428" i="5"/>
  <c r="A428" i="5"/>
  <c r="B428" i="5" s="1"/>
  <c r="H427" i="5"/>
  <c r="G427" i="5"/>
  <c r="F427" i="5"/>
  <c r="E427" i="5"/>
  <c r="D427" i="5"/>
  <c r="C427" i="5"/>
  <c r="A427" i="5"/>
  <c r="B427" i="5" s="1"/>
  <c r="H426" i="5"/>
  <c r="G426" i="5"/>
  <c r="F426" i="5"/>
  <c r="E426" i="5"/>
  <c r="D426" i="5"/>
  <c r="C426" i="5"/>
  <c r="A426" i="5"/>
  <c r="B426" i="5" s="1"/>
  <c r="H425" i="5"/>
  <c r="G425" i="5"/>
  <c r="F425" i="5"/>
  <c r="E425" i="5"/>
  <c r="D425" i="5"/>
  <c r="C425" i="5"/>
  <c r="A425" i="5"/>
  <c r="B425" i="5" s="1"/>
  <c r="H424" i="5"/>
  <c r="G424" i="5"/>
  <c r="F424" i="5"/>
  <c r="E424" i="5"/>
  <c r="D424" i="5"/>
  <c r="C424" i="5"/>
  <c r="A424" i="5"/>
  <c r="B424" i="5" s="1"/>
  <c r="H423" i="5"/>
  <c r="G423" i="5"/>
  <c r="F423" i="5"/>
  <c r="E423" i="5"/>
  <c r="D423" i="5"/>
  <c r="C423" i="5"/>
  <c r="A423" i="5"/>
  <c r="B423" i="5" s="1"/>
  <c r="H422" i="5"/>
  <c r="G422" i="5"/>
  <c r="F422" i="5"/>
  <c r="E422" i="5"/>
  <c r="D422" i="5"/>
  <c r="C422" i="5"/>
  <c r="A422" i="5"/>
  <c r="B422" i="5" s="1"/>
  <c r="H421" i="5"/>
  <c r="G421" i="5"/>
  <c r="F421" i="5"/>
  <c r="E421" i="5"/>
  <c r="D421" i="5"/>
  <c r="C421" i="5"/>
  <c r="A421" i="5"/>
  <c r="B421" i="5" s="1"/>
  <c r="H420" i="5"/>
  <c r="G420" i="5"/>
  <c r="F420" i="5"/>
  <c r="E420" i="5"/>
  <c r="D420" i="5"/>
  <c r="C420" i="5"/>
  <c r="A420" i="5"/>
  <c r="B420" i="5" s="1"/>
  <c r="H419" i="5"/>
  <c r="G419" i="5"/>
  <c r="F419" i="5"/>
  <c r="E419" i="5"/>
  <c r="D419" i="5"/>
  <c r="C419" i="5"/>
  <c r="A419" i="5"/>
  <c r="B419" i="5" s="1"/>
  <c r="H418" i="5"/>
  <c r="G418" i="5"/>
  <c r="F418" i="5"/>
  <c r="E418" i="5"/>
  <c r="D418" i="5"/>
  <c r="C418" i="5"/>
  <c r="A418" i="5"/>
  <c r="B418" i="5" s="1"/>
  <c r="H417" i="5"/>
  <c r="G417" i="5"/>
  <c r="F417" i="5"/>
  <c r="E417" i="5"/>
  <c r="D417" i="5"/>
  <c r="C417" i="5"/>
  <c r="A417" i="5"/>
  <c r="B417" i="5" s="1"/>
  <c r="H416" i="5"/>
  <c r="G416" i="5"/>
  <c r="F416" i="5"/>
  <c r="E416" i="5"/>
  <c r="D416" i="5"/>
  <c r="C416" i="5"/>
  <c r="A416" i="5"/>
  <c r="B416" i="5" s="1"/>
  <c r="H415" i="5"/>
  <c r="G415" i="5"/>
  <c r="F415" i="5"/>
  <c r="E415" i="5"/>
  <c r="D415" i="5"/>
  <c r="C415" i="5"/>
  <c r="A415" i="5"/>
  <c r="B415" i="5" s="1"/>
  <c r="H414" i="5"/>
  <c r="G414" i="5"/>
  <c r="F414" i="5"/>
  <c r="E414" i="5"/>
  <c r="D414" i="5"/>
  <c r="C414" i="5"/>
  <c r="A414" i="5"/>
  <c r="B414" i="5" s="1"/>
  <c r="H413" i="5"/>
  <c r="G413" i="5"/>
  <c r="F413" i="5"/>
  <c r="E413" i="5"/>
  <c r="D413" i="5"/>
  <c r="C413" i="5"/>
  <c r="A413" i="5"/>
  <c r="B413" i="5" s="1"/>
  <c r="H412" i="5"/>
  <c r="G412" i="5"/>
  <c r="F412" i="5"/>
  <c r="E412" i="5"/>
  <c r="D412" i="5"/>
  <c r="C412" i="5"/>
  <c r="A412" i="5"/>
  <c r="B412" i="5" s="1"/>
  <c r="H411" i="5"/>
  <c r="G411" i="5"/>
  <c r="F411" i="5"/>
  <c r="E411" i="5"/>
  <c r="D411" i="5"/>
  <c r="C411" i="5"/>
  <c r="A411" i="5"/>
  <c r="B411" i="5" s="1"/>
  <c r="H410" i="5"/>
  <c r="G410" i="5"/>
  <c r="F410" i="5"/>
  <c r="E410" i="5"/>
  <c r="D410" i="5"/>
  <c r="C410" i="5"/>
  <c r="A410" i="5"/>
  <c r="B410" i="5" s="1"/>
  <c r="H409" i="5"/>
  <c r="G409" i="5"/>
  <c r="F409" i="5"/>
  <c r="E409" i="5"/>
  <c r="D409" i="5"/>
  <c r="C409" i="5"/>
  <c r="A409" i="5"/>
  <c r="B409" i="5" s="1"/>
  <c r="H408" i="5"/>
  <c r="G408" i="5"/>
  <c r="F408" i="5"/>
  <c r="E408" i="5"/>
  <c r="D408" i="5"/>
  <c r="C408" i="5"/>
  <c r="A408" i="5"/>
  <c r="B408" i="5" s="1"/>
  <c r="H407" i="5"/>
  <c r="G407" i="5"/>
  <c r="F407" i="5"/>
  <c r="E407" i="5"/>
  <c r="D407" i="5"/>
  <c r="C407" i="5"/>
  <c r="A407" i="5"/>
  <c r="B407" i="5" s="1"/>
  <c r="H406" i="5"/>
  <c r="G406" i="5"/>
  <c r="F406" i="5"/>
  <c r="E406" i="5"/>
  <c r="D406" i="5"/>
  <c r="C406" i="5"/>
  <c r="A406" i="5"/>
  <c r="B406" i="5" s="1"/>
  <c r="H405" i="5"/>
  <c r="G405" i="5"/>
  <c r="F405" i="5"/>
  <c r="E405" i="5"/>
  <c r="D405" i="5"/>
  <c r="C405" i="5"/>
  <c r="A405" i="5"/>
  <c r="B405" i="5" s="1"/>
  <c r="H404" i="5"/>
  <c r="G404" i="5"/>
  <c r="F404" i="5"/>
  <c r="E404" i="5"/>
  <c r="D404" i="5"/>
  <c r="C404" i="5"/>
  <c r="A404" i="5"/>
  <c r="B404" i="5" s="1"/>
  <c r="H403" i="5"/>
  <c r="G403" i="5"/>
  <c r="F403" i="5"/>
  <c r="E403" i="5"/>
  <c r="D403" i="5"/>
  <c r="C403" i="5"/>
  <c r="A403" i="5"/>
  <c r="B403" i="5" s="1"/>
  <c r="H402" i="5"/>
  <c r="G402" i="5"/>
  <c r="F402" i="5"/>
  <c r="E402" i="5"/>
  <c r="D402" i="5"/>
  <c r="C402" i="5"/>
  <c r="A402" i="5"/>
  <c r="B402" i="5" s="1"/>
  <c r="H401" i="5"/>
  <c r="G401" i="5"/>
  <c r="F401" i="5"/>
  <c r="E401" i="5"/>
  <c r="D401" i="5"/>
  <c r="C401" i="5"/>
  <c r="A401" i="5"/>
  <c r="B401" i="5" s="1"/>
  <c r="H400" i="5"/>
  <c r="G400" i="5"/>
  <c r="F400" i="5"/>
  <c r="E400" i="5"/>
  <c r="D400" i="5"/>
  <c r="C400" i="5"/>
  <c r="A400" i="5"/>
  <c r="B400" i="5" s="1"/>
  <c r="H399" i="5"/>
  <c r="G399" i="5"/>
  <c r="F399" i="5"/>
  <c r="E399" i="5"/>
  <c r="D399" i="5"/>
  <c r="C399" i="5"/>
  <c r="A399" i="5"/>
  <c r="B399" i="5" s="1"/>
  <c r="H398" i="5"/>
  <c r="G398" i="5"/>
  <c r="F398" i="5"/>
  <c r="E398" i="5"/>
  <c r="D398" i="5"/>
  <c r="C398" i="5"/>
  <c r="A398" i="5"/>
  <c r="B398" i="5" s="1"/>
  <c r="H397" i="5"/>
  <c r="G397" i="5"/>
  <c r="F397" i="5"/>
  <c r="E397" i="5"/>
  <c r="D397" i="5"/>
  <c r="C397" i="5"/>
  <c r="A397" i="5"/>
  <c r="B397" i="5" s="1"/>
  <c r="H396" i="5"/>
  <c r="G396" i="5"/>
  <c r="F396" i="5"/>
  <c r="E396" i="5"/>
  <c r="D396" i="5"/>
  <c r="C396" i="5"/>
  <c r="A396" i="5"/>
  <c r="B396" i="5" s="1"/>
  <c r="H395" i="5"/>
  <c r="G395" i="5"/>
  <c r="F395" i="5"/>
  <c r="E395" i="5"/>
  <c r="D395" i="5"/>
  <c r="C395" i="5"/>
  <c r="A395" i="5"/>
  <c r="B395" i="5" s="1"/>
  <c r="H394" i="5"/>
  <c r="G394" i="5"/>
  <c r="F394" i="5"/>
  <c r="E394" i="5"/>
  <c r="D394" i="5"/>
  <c r="C394" i="5"/>
  <c r="A394" i="5"/>
  <c r="B394" i="5" s="1"/>
  <c r="H393" i="5"/>
  <c r="G393" i="5"/>
  <c r="F393" i="5"/>
  <c r="E393" i="5"/>
  <c r="D393" i="5"/>
  <c r="C393" i="5"/>
  <c r="A393" i="5"/>
  <c r="B393" i="5" s="1"/>
  <c r="H392" i="5"/>
  <c r="G392" i="5"/>
  <c r="F392" i="5"/>
  <c r="E392" i="5"/>
  <c r="D392" i="5"/>
  <c r="C392" i="5"/>
  <c r="A392" i="5"/>
  <c r="B392" i="5" s="1"/>
  <c r="H391" i="5"/>
  <c r="G391" i="5"/>
  <c r="F391" i="5"/>
  <c r="E391" i="5"/>
  <c r="D391" i="5"/>
  <c r="C391" i="5"/>
  <c r="A391" i="5"/>
  <c r="B391" i="5" s="1"/>
  <c r="H390" i="5"/>
  <c r="G390" i="5"/>
  <c r="F390" i="5"/>
  <c r="E390" i="5"/>
  <c r="D390" i="5"/>
  <c r="C390" i="5"/>
  <c r="A390" i="5"/>
  <c r="B390" i="5" s="1"/>
  <c r="H389" i="5"/>
  <c r="G389" i="5"/>
  <c r="F389" i="5"/>
  <c r="E389" i="5"/>
  <c r="D389" i="5"/>
  <c r="C389" i="5"/>
  <c r="A389" i="5"/>
  <c r="B389" i="5" s="1"/>
  <c r="H388" i="5"/>
  <c r="G388" i="5"/>
  <c r="F388" i="5"/>
  <c r="E388" i="5"/>
  <c r="D388" i="5"/>
  <c r="C388" i="5"/>
  <c r="A388" i="5"/>
  <c r="B388" i="5" s="1"/>
  <c r="H387" i="5"/>
  <c r="G387" i="5"/>
  <c r="F387" i="5"/>
  <c r="E387" i="5"/>
  <c r="D387" i="5"/>
  <c r="C387" i="5"/>
  <c r="A387" i="5"/>
  <c r="B387" i="5" s="1"/>
  <c r="H386" i="5"/>
  <c r="G386" i="5"/>
  <c r="F386" i="5"/>
  <c r="E386" i="5"/>
  <c r="D386" i="5"/>
  <c r="C386" i="5"/>
  <c r="A386" i="5"/>
  <c r="B386" i="5" s="1"/>
  <c r="H385" i="5"/>
  <c r="G385" i="5"/>
  <c r="F385" i="5"/>
  <c r="E385" i="5"/>
  <c r="D385" i="5"/>
  <c r="C385" i="5"/>
  <c r="A385" i="5"/>
  <c r="B385" i="5" s="1"/>
  <c r="H384" i="5"/>
  <c r="G384" i="5"/>
  <c r="F384" i="5"/>
  <c r="E384" i="5"/>
  <c r="D384" i="5"/>
  <c r="C384" i="5"/>
  <c r="A384" i="5"/>
  <c r="B384" i="5" s="1"/>
  <c r="H383" i="5"/>
  <c r="G383" i="5"/>
  <c r="F383" i="5"/>
  <c r="E383" i="5"/>
  <c r="D383" i="5"/>
  <c r="C383" i="5"/>
  <c r="A383" i="5"/>
  <c r="B383" i="5" s="1"/>
  <c r="H382" i="5"/>
  <c r="G382" i="5"/>
  <c r="F382" i="5"/>
  <c r="E382" i="5"/>
  <c r="D382" i="5"/>
  <c r="C382" i="5"/>
  <c r="A382" i="5"/>
  <c r="B382" i="5" s="1"/>
  <c r="H381" i="5"/>
  <c r="G381" i="5"/>
  <c r="F381" i="5"/>
  <c r="E381" i="5"/>
  <c r="D381" i="5"/>
  <c r="C381" i="5"/>
  <c r="A381" i="5"/>
  <c r="B381" i="5" s="1"/>
  <c r="H380" i="5"/>
  <c r="G380" i="5"/>
  <c r="F380" i="5"/>
  <c r="E380" i="5"/>
  <c r="D380" i="5"/>
  <c r="C380" i="5"/>
  <c r="A380" i="5"/>
  <c r="B380" i="5" s="1"/>
  <c r="H379" i="5"/>
  <c r="G379" i="5"/>
  <c r="F379" i="5"/>
  <c r="E379" i="5"/>
  <c r="D379" i="5"/>
  <c r="C379" i="5"/>
  <c r="A379" i="5"/>
  <c r="B379" i="5" s="1"/>
  <c r="H378" i="5"/>
  <c r="G378" i="5"/>
  <c r="F378" i="5"/>
  <c r="E378" i="5"/>
  <c r="D378" i="5"/>
  <c r="C378" i="5"/>
  <c r="A378" i="5"/>
  <c r="B378" i="5" s="1"/>
  <c r="H377" i="5"/>
  <c r="G377" i="5"/>
  <c r="F377" i="5"/>
  <c r="E377" i="5"/>
  <c r="D377" i="5"/>
  <c r="C377" i="5"/>
  <c r="A377" i="5"/>
  <c r="B377" i="5" s="1"/>
  <c r="H376" i="5"/>
  <c r="G376" i="5"/>
  <c r="F376" i="5"/>
  <c r="E376" i="5"/>
  <c r="D376" i="5"/>
  <c r="C376" i="5"/>
  <c r="A376" i="5"/>
  <c r="B376" i="5" s="1"/>
  <c r="H375" i="5"/>
  <c r="G375" i="5"/>
  <c r="F375" i="5"/>
  <c r="E375" i="5"/>
  <c r="D375" i="5"/>
  <c r="C375" i="5"/>
  <c r="A375" i="5"/>
  <c r="B375" i="5" s="1"/>
  <c r="H374" i="5"/>
  <c r="G374" i="5"/>
  <c r="F374" i="5"/>
  <c r="E374" i="5"/>
  <c r="D374" i="5"/>
  <c r="C374" i="5"/>
  <c r="A374" i="5"/>
  <c r="B374" i="5" s="1"/>
  <c r="H373" i="5"/>
  <c r="G373" i="5"/>
  <c r="F373" i="5"/>
  <c r="E373" i="5"/>
  <c r="D373" i="5"/>
  <c r="C373" i="5"/>
  <c r="A373" i="5"/>
  <c r="B373" i="5" s="1"/>
  <c r="H372" i="5"/>
  <c r="G372" i="5"/>
  <c r="F372" i="5"/>
  <c r="E372" i="5"/>
  <c r="D372" i="5"/>
  <c r="C372" i="5"/>
  <c r="A372" i="5"/>
  <c r="B372" i="5" s="1"/>
  <c r="H371" i="5"/>
  <c r="G371" i="5"/>
  <c r="F371" i="5"/>
  <c r="E371" i="5"/>
  <c r="D371" i="5"/>
  <c r="C371" i="5"/>
  <c r="A371" i="5"/>
  <c r="B371" i="5" s="1"/>
  <c r="H370" i="5"/>
  <c r="G370" i="5"/>
  <c r="F370" i="5"/>
  <c r="E370" i="5"/>
  <c r="D370" i="5"/>
  <c r="C370" i="5"/>
  <c r="A370" i="5"/>
  <c r="B370" i="5" s="1"/>
  <c r="H369" i="5"/>
  <c r="G369" i="5"/>
  <c r="F369" i="5"/>
  <c r="E369" i="5"/>
  <c r="D369" i="5"/>
  <c r="C369" i="5"/>
  <c r="A369" i="5"/>
  <c r="B369" i="5" s="1"/>
  <c r="H368" i="5"/>
  <c r="G368" i="5"/>
  <c r="F368" i="5"/>
  <c r="E368" i="5"/>
  <c r="D368" i="5"/>
  <c r="C368" i="5"/>
  <c r="A368" i="5"/>
  <c r="B368" i="5" s="1"/>
  <c r="H367" i="5"/>
  <c r="G367" i="5"/>
  <c r="F367" i="5"/>
  <c r="E367" i="5"/>
  <c r="D367" i="5"/>
  <c r="C367" i="5"/>
  <c r="A367" i="5"/>
  <c r="B367" i="5" s="1"/>
  <c r="H366" i="5"/>
  <c r="G366" i="5"/>
  <c r="F366" i="5"/>
  <c r="E366" i="5"/>
  <c r="D366" i="5"/>
  <c r="C366" i="5"/>
  <c r="A366" i="5"/>
  <c r="B366" i="5" s="1"/>
  <c r="H365" i="5"/>
  <c r="G365" i="5"/>
  <c r="F365" i="5"/>
  <c r="E365" i="5"/>
  <c r="D365" i="5"/>
  <c r="C365" i="5"/>
  <c r="A365" i="5"/>
  <c r="B365" i="5" s="1"/>
  <c r="H364" i="5"/>
  <c r="G364" i="5"/>
  <c r="F364" i="5"/>
  <c r="E364" i="5"/>
  <c r="D364" i="5"/>
  <c r="C364" i="5"/>
  <c r="A364" i="5"/>
  <c r="B364" i="5" s="1"/>
  <c r="H363" i="5"/>
  <c r="G363" i="5"/>
  <c r="F363" i="5"/>
  <c r="E363" i="5"/>
  <c r="D363" i="5"/>
  <c r="C363" i="5"/>
  <c r="A363" i="5"/>
  <c r="B363" i="5" s="1"/>
  <c r="H362" i="5"/>
  <c r="G362" i="5"/>
  <c r="F362" i="5"/>
  <c r="E362" i="5"/>
  <c r="D362" i="5"/>
  <c r="C362" i="5"/>
  <c r="A362" i="5"/>
  <c r="B362" i="5" s="1"/>
  <c r="H361" i="5"/>
  <c r="G361" i="5"/>
  <c r="F361" i="5"/>
  <c r="E361" i="5"/>
  <c r="D361" i="5"/>
  <c r="C361" i="5"/>
  <c r="A361" i="5"/>
  <c r="B361" i="5" s="1"/>
  <c r="H360" i="5"/>
  <c r="G360" i="5"/>
  <c r="F360" i="5"/>
  <c r="E360" i="5"/>
  <c r="D360" i="5"/>
  <c r="C360" i="5"/>
  <c r="A360" i="5"/>
  <c r="B360" i="5" s="1"/>
  <c r="H359" i="5"/>
  <c r="G359" i="5"/>
  <c r="F359" i="5"/>
  <c r="E359" i="5"/>
  <c r="D359" i="5"/>
  <c r="C359" i="5"/>
  <c r="A359" i="5"/>
  <c r="B359" i="5" s="1"/>
  <c r="H358" i="5"/>
  <c r="G358" i="5"/>
  <c r="F358" i="5"/>
  <c r="E358" i="5"/>
  <c r="D358" i="5"/>
  <c r="C358" i="5"/>
  <c r="A358" i="5"/>
  <c r="B358" i="5" s="1"/>
  <c r="H357" i="5"/>
  <c r="G357" i="5"/>
  <c r="F357" i="5"/>
  <c r="E357" i="5"/>
  <c r="D357" i="5"/>
  <c r="C357" i="5"/>
  <c r="A357" i="5"/>
  <c r="B357" i="5" s="1"/>
  <c r="H356" i="5"/>
  <c r="G356" i="5"/>
  <c r="F356" i="5"/>
  <c r="E356" i="5"/>
  <c r="D356" i="5"/>
  <c r="C356" i="5"/>
  <c r="A356" i="5"/>
  <c r="B356" i="5" s="1"/>
  <c r="H355" i="5"/>
  <c r="G355" i="5"/>
  <c r="F355" i="5"/>
  <c r="E355" i="5"/>
  <c r="D355" i="5"/>
  <c r="C355" i="5"/>
  <c r="A355" i="5"/>
  <c r="B355" i="5" s="1"/>
  <c r="H354" i="5"/>
  <c r="G354" i="5"/>
  <c r="F354" i="5"/>
  <c r="E354" i="5"/>
  <c r="D354" i="5"/>
  <c r="C354" i="5"/>
  <c r="A354" i="5"/>
  <c r="B354" i="5" s="1"/>
  <c r="H353" i="5"/>
  <c r="G353" i="5"/>
  <c r="F353" i="5"/>
  <c r="E353" i="5"/>
  <c r="D353" i="5"/>
  <c r="C353" i="5"/>
  <c r="A353" i="5"/>
  <c r="B353" i="5" s="1"/>
  <c r="H352" i="5"/>
  <c r="G352" i="5"/>
  <c r="F352" i="5"/>
  <c r="E352" i="5"/>
  <c r="D352" i="5"/>
  <c r="C352" i="5"/>
  <c r="A352" i="5"/>
  <c r="B352" i="5" s="1"/>
  <c r="H351" i="5"/>
  <c r="G351" i="5"/>
  <c r="F351" i="5"/>
  <c r="E351" i="5"/>
  <c r="D351" i="5"/>
  <c r="C351" i="5"/>
  <c r="A351" i="5"/>
  <c r="B351" i="5" s="1"/>
  <c r="H350" i="5"/>
  <c r="G350" i="5"/>
  <c r="F350" i="5"/>
  <c r="E350" i="5"/>
  <c r="D350" i="5"/>
  <c r="C350" i="5"/>
  <c r="A350" i="5"/>
  <c r="B350" i="5" s="1"/>
  <c r="H349" i="5"/>
  <c r="G349" i="5"/>
  <c r="F349" i="5"/>
  <c r="E349" i="5"/>
  <c r="D349" i="5"/>
  <c r="C349" i="5"/>
  <c r="A349" i="5"/>
  <c r="B349" i="5" s="1"/>
  <c r="H348" i="5"/>
  <c r="G348" i="5"/>
  <c r="F348" i="5"/>
  <c r="E348" i="5"/>
  <c r="D348" i="5"/>
  <c r="C348" i="5"/>
  <c r="A348" i="5"/>
  <c r="B348" i="5" s="1"/>
  <c r="H347" i="5"/>
  <c r="G347" i="5"/>
  <c r="F347" i="5"/>
  <c r="E347" i="5"/>
  <c r="D347" i="5"/>
  <c r="C347" i="5"/>
  <c r="A347" i="5"/>
  <c r="B347" i="5" s="1"/>
  <c r="H346" i="5"/>
  <c r="G346" i="5"/>
  <c r="F346" i="5"/>
  <c r="E346" i="5"/>
  <c r="D346" i="5"/>
  <c r="C346" i="5"/>
  <c r="A346" i="5"/>
  <c r="B346" i="5" s="1"/>
  <c r="H345" i="5"/>
  <c r="G345" i="5"/>
  <c r="F345" i="5"/>
  <c r="E345" i="5"/>
  <c r="D345" i="5"/>
  <c r="C345" i="5"/>
  <c r="A345" i="5"/>
  <c r="B345" i="5" s="1"/>
  <c r="H344" i="5"/>
  <c r="G344" i="5"/>
  <c r="F344" i="5"/>
  <c r="E344" i="5"/>
  <c r="D344" i="5"/>
  <c r="C344" i="5"/>
  <c r="A344" i="5"/>
  <c r="B344" i="5" s="1"/>
  <c r="H343" i="5"/>
  <c r="G343" i="5"/>
  <c r="F343" i="5"/>
  <c r="E343" i="5"/>
  <c r="D343" i="5"/>
  <c r="C343" i="5"/>
  <c r="B343" i="5"/>
  <c r="A343" i="5"/>
  <c r="H342" i="5"/>
  <c r="G342" i="5"/>
  <c r="F342" i="5"/>
  <c r="E342" i="5"/>
  <c r="D342" i="5"/>
  <c r="C342" i="5"/>
  <c r="A342" i="5"/>
  <c r="B342" i="5" s="1"/>
  <c r="H341" i="5"/>
  <c r="G341" i="5"/>
  <c r="F341" i="5"/>
  <c r="E341" i="5"/>
  <c r="D341" i="5"/>
  <c r="C341" i="5"/>
  <c r="A341" i="5"/>
  <c r="B341" i="5" s="1"/>
  <c r="H340" i="5"/>
  <c r="G340" i="5"/>
  <c r="F340" i="5"/>
  <c r="E340" i="5"/>
  <c r="D340" i="5"/>
  <c r="C340" i="5"/>
  <c r="A340" i="5"/>
  <c r="B340" i="5" s="1"/>
  <c r="H339" i="5"/>
  <c r="G339" i="5"/>
  <c r="F339" i="5"/>
  <c r="E339" i="5"/>
  <c r="D339" i="5"/>
  <c r="C339" i="5"/>
  <c r="A339" i="5"/>
  <c r="B339" i="5" s="1"/>
  <c r="H338" i="5"/>
  <c r="G338" i="5"/>
  <c r="F338" i="5"/>
  <c r="E338" i="5"/>
  <c r="D338" i="5"/>
  <c r="C338" i="5"/>
  <c r="A338" i="5"/>
  <c r="B338" i="5" s="1"/>
  <c r="H337" i="5"/>
  <c r="G337" i="5"/>
  <c r="F337" i="5"/>
  <c r="E337" i="5"/>
  <c r="D337" i="5"/>
  <c r="C337" i="5"/>
  <c r="A337" i="5"/>
  <c r="B337" i="5" s="1"/>
  <c r="H336" i="5"/>
  <c r="G336" i="5"/>
  <c r="F336" i="5"/>
  <c r="E336" i="5"/>
  <c r="D336" i="5"/>
  <c r="C336" i="5"/>
  <c r="A336" i="5"/>
  <c r="B336" i="5" s="1"/>
  <c r="H335" i="5"/>
  <c r="G335" i="5"/>
  <c r="F335" i="5"/>
  <c r="E335" i="5"/>
  <c r="D335" i="5"/>
  <c r="C335" i="5"/>
  <c r="B335" i="5"/>
  <c r="A335" i="5"/>
  <c r="H334" i="5"/>
  <c r="G334" i="5"/>
  <c r="F334" i="5"/>
  <c r="E334" i="5"/>
  <c r="D334" i="5"/>
  <c r="C334" i="5"/>
  <c r="A334" i="5"/>
  <c r="B334" i="5" s="1"/>
  <c r="H333" i="5"/>
  <c r="G333" i="5"/>
  <c r="F333" i="5"/>
  <c r="E333" i="5"/>
  <c r="D333" i="5"/>
  <c r="C333" i="5"/>
  <c r="A333" i="5"/>
  <c r="B333" i="5" s="1"/>
  <c r="H332" i="5"/>
  <c r="G332" i="5"/>
  <c r="F332" i="5"/>
  <c r="E332" i="5"/>
  <c r="D332" i="5"/>
  <c r="C332" i="5"/>
  <c r="A332" i="5"/>
  <c r="B332" i="5" s="1"/>
  <c r="H331" i="5"/>
  <c r="G331" i="5"/>
  <c r="F331" i="5"/>
  <c r="E331" i="5"/>
  <c r="D331" i="5"/>
  <c r="C331" i="5"/>
  <c r="A331" i="5"/>
  <c r="B331" i="5" s="1"/>
  <c r="H330" i="5"/>
  <c r="G330" i="5"/>
  <c r="F330" i="5"/>
  <c r="E330" i="5"/>
  <c r="D330" i="5"/>
  <c r="C330" i="5"/>
  <c r="A330" i="5"/>
  <c r="B330" i="5" s="1"/>
  <c r="H329" i="5"/>
  <c r="G329" i="5"/>
  <c r="F329" i="5"/>
  <c r="E329" i="5"/>
  <c r="D329" i="5"/>
  <c r="C329" i="5"/>
  <c r="A329" i="5"/>
  <c r="B329" i="5" s="1"/>
  <c r="H328" i="5"/>
  <c r="G328" i="5"/>
  <c r="F328" i="5"/>
  <c r="E328" i="5"/>
  <c r="D328" i="5"/>
  <c r="C328" i="5"/>
  <c r="A328" i="5"/>
  <c r="B328" i="5" s="1"/>
  <c r="H327" i="5"/>
  <c r="G327" i="5"/>
  <c r="F327" i="5"/>
  <c r="E327" i="5"/>
  <c r="D327" i="5"/>
  <c r="C327" i="5"/>
  <c r="A327" i="5"/>
  <c r="B327" i="5" s="1"/>
  <c r="H326" i="5"/>
  <c r="G326" i="5"/>
  <c r="F326" i="5"/>
  <c r="E326" i="5"/>
  <c r="D326" i="5"/>
  <c r="C326" i="5"/>
  <c r="A326" i="5"/>
  <c r="B326" i="5" s="1"/>
  <c r="H325" i="5"/>
  <c r="G325" i="5"/>
  <c r="F325" i="5"/>
  <c r="E325" i="5"/>
  <c r="D325" i="5"/>
  <c r="C325" i="5"/>
  <c r="A325" i="5"/>
  <c r="B325" i="5" s="1"/>
  <c r="H324" i="5"/>
  <c r="G324" i="5"/>
  <c r="F324" i="5"/>
  <c r="E324" i="5"/>
  <c r="D324" i="5"/>
  <c r="C324" i="5"/>
  <c r="A324" i="5"/>
  <c r="B324" i="5" s="1"/>
  <c r="H323" i="5"/>
  <c r="G323" i="5"/>
  <c r="F323" i="5"/>
  <c r="E323" i="5"/>
  <c r="D323" i="5"/>
  <c r="C323" i="5"/>
  <c r="A323" i="5"/>
  <c r="B323" i="5" s="1"/>
  <c r="H322" i="5"/>
  <c r="G322" i="5"/>
  <c r="F322" i="5"/>
  <c r="E322" i="5"/>
  <c r="D322" i="5"/>
  <c r="C322" i="5"/>
  <c r="A322" i="5"/>
  <c r="B322" i="5" s="1"/>
  <c r="H321" i="5"/>
  <c r="G321" i="5"/>
  <c r="F321" i="5"/>
  <c r="E321" i="5"/>
  <c r="D321" i="5"/>
  <c r="C321" i="5"/>
  <c r="A321" i="5"/>
  <c r="B321" i="5" s="1"/>
  <c r="H320" i="5"/>
  <c r="G320" i="5"/>
  <c r="F320" i="5"/>
  <c r="E320" i="5"/>
  <c r="D320" i="5"/>
  <c r="C320" i="5"/>
  <c r="A320" i="5"/>
  <c r="B320" i="5" s="1"/>
  <c r="H319" i="5"/>
  <c r="G319" i="5"/>
  <c r="F319" i="5"/>
  <c r="E319" i="5"/>
  <c r="D319" i="5"/>
  <c r="C319" i="5"/>
  <c r="A319" i="5"/>
  <c r="B319" i="5" s="1"/>
  <c r="H318" i="5"/>
  <c r="G318" i="5"/>
  <c r="F318" i="5"/>
  <c r="E318" i="5"/>
  <c r="D318" i="5"/>
  <c r="C318" i="5"/>
  <c r="A318" i="5"/>
  <c r="B318" i="5" s="1"/>
  <c r="H317" i="5"/>
  <c r="G317" i="5"/>
  <c r="F317" i="5"/>
  <c r="E317" i="5"/>
  <c r="D317" i="5"/>
  <c r="C317" i="5"/>
  <c r="A317" i="5"/>
  <c r="B317" i="5" s="1"/>
  <c r="H316" i="5"/>
  <c r="G316" i="5"/>
  <c r="F316" i="5"/>
  <c r="E316" i="5"/>
  <c r="D316" i="5"/>
  <c r="C316" i="5"/>
  <c r="A316" i="5"/>
  <c r="B316" i="5" s="1"/>
  <c r="H315" i="5"/>
  <c r="G315" i="5"/>
  <c r="F315" i="5"/>
  <c r="E315" i="5"/>
  <c r="D315" i="5"/>
  <c r="C315" i="5"/>
  <c r="A315" i="5"/>
  <c r="B315" i="5" s="1"/>
  <c r="H314" i="5"/>
  <c r="G314" i="5"/>
  <c r="F314" i="5"/>
  <c r="E314" i="5"/>
  <c r="D314" i="5"/>
  <c r="C314" i="5"/>
  <c r="A314" i="5"/>
  <c r="B314" i="5" s="1"/>
  <c r="H313" i="5"/>
  <c r="G313" i="5"/>
  <c r="F313" i="5"/>
  <c r="E313" i="5"/>
  <c r="D313" i="5"/>
  <c r="C313" i="5"/>
  <c r="A313" i="5"/>
  <c r="B313" i="5" s="1"/>
  <c r="H312" i="5"/>
  <c r="G312" i="5"/>
  <c r="F312" i="5"/>
  <c r="E312" i="5"/>
  <c r="D312" i="5"/>
  <c r="C312" i="5"/>
  <c r="A312" i="5"/>
  <c r="B312" i="5" s="1"/>
  <c r="H311" i="5"/>
  <c r="G311" i="5"/>
  <c r="F311" i="5"/>
  <c r="E311" i="5"/>
  <c r="D311" i="5"/>
  <c r="C311" i="5"/>
  <c r="A311" i="5"/>
  <c r="B311" i="5" s="1"/>
  <c r="H310" i="5"/>
  <c r="G310" i="5"/>
  <c r="F310" i="5"/>
  <c r="E310" i="5"/>
  <c r="D310" i="5"/>
  <c r="C310" i="5"/>
  <c r="A310" i="5"/>
  <c r="B310" i="5" s="1"/>
  <c r="H309" i="5"/>
  <c r="G309" i="5"/>
  <c r="F309" i="5"/>
  <c r="E309" i="5"/>
  <c r="D309" i="5"/>
  <c r="C309" i="5"/>
  <c r="A309" i="5"/>
  <c r="B309" i="5" s="1"/>
  <c r="H308" i="5"/>
  <c r="G308" i="5"/>
  <c r="F308" i="5"/>
  <c r="E308" i="5"/>
  <c r="D308" i="5"/>
  <c r="C308" i="5"/>
  <c r="A308" i="5"/>
  <c r="B308" i="5" s="1"/>
  <c r="H307" i="5"/>
  <c r="G307" i="5"/>
  <c r="F307" i="5"/>
  <c r="E307" i="5"/>
  <c r="D307" i="5"/>
  <c r="C307" i="5"/>
  <c r="A307" i="5"/>
  <c r="B307" i="5" s="1"/>
  <c r="H306" i="5"/>
  <c r="G306" i="5"/>
  <c r="F306" i="5"/>
  <c r="E306" i="5"/>
  <c r="D306" i="5"/>
  <c r="C306" i="5"/>
  <c r="A306" i="5"/>
  <c r="B306" i="5" s="1"/>
  <c r="H305" i="5"/>
  <c r="G305" i="5"/>
  <c r="F305" i="5"/>
  <c r="E305" i="5"/>
  <c r="D305" i="5"/>
  <c r="C305" i="5"/>
  <c r="A305" i="5"/>
  <c r="B305" i="5" s="1"/>
  <c r="H304" i="5"/>
  <c r="G304" i="5"/>
  <c r="F304" i="5"/>
  <c r="E304" i="5"/>
  <c r="D304" i="5"/>
  <c r="C304" i="5"/>
  <c r="A304" i="5"/>
  <c r="B304" i="5" s="1"/>
  <c r="H303" i="5"/>
  <c r="G303" i="5"/>
  <c r="F303" i="5"/>
  <c r="E303" i="5"/>
  <c r="D303" i="5"/>
  <c r="C303" i="5"/>
  <c r="A303" i="5"/>
  <c r="B303" i="5" s="1"/>
  <c r="H302" i="5"/>
  <c r="G302" i="5"/>
  <c r="F302" i="5"/>
  <c r="E302" i="5"/>
  <c r="D302" i="5"/>
  <c r="C302" i="5"/>
  <c r="A302" i="5"/>
  <c r="B302" i="5" s="1"/>
  <c r="H301" i="5"/>
  <c r="G301" i="5"/>
  <c r="F301" i="5"/>
  <c r="E301" i="5"/>
  <c r="D301" i="5"/>
  <c r="C301" i="5"/>
  <c r="A301" i="5"/>
  <c r="B301" i="5" s="1"/>
  <c r="H300" i="5"/>
  <c r="G300" i="5"/>
  <c r="F300" i="5"/>
  <c r="E300" i="5"/>
  <c r="D300" i="5"/>
  <c r="C300" i="5"/>
  <c r="A300" i="5"/>
  <c r="B300" i="5" s="1"/>
  <c r="H299" i="5"/>
  <c r="G299" i="5"/>
  <c r="F299" i="5"/>
  <c r="E299" i="5"/>
  <c r="D299" i="5"/>
  <c r="C299" i="5"/>
  <c r="A299" i="5"/>
  <c r="B299" i="5" s="1"/>
  <c r="H298" i="5"/>
  <c r="G298" i="5"/>
  <c r="F298" i="5"/>
  <c r="E298" i="5"/>
  <c r="D298" i="5"/>
  <c r="C298" i="5"/>
  <c r="A298" i="5"/>
  <c r="B298" i="5" s="1"/>
  <c r="H297" i="5"/>
  <c r="G297" i="5"/>
  <c r="F297" i="5"/>
  <c r="E297" i="5"/>
  <c r="D297" i="5"/>
  <c r="C297" i="5"/>
  <c r="A297" i="5"/>
  <c r="B297" i="5" s="1"/>
  <c r="H296" i="5"/>
  <c r="G296" i="5"/>
  <c r="F296" i="5"/>
  <c r="E296" i="5"/>
  <c r="D296" i="5"/>
  <c r="C296" i="5"/>
  <c r="A296" i="5"/>
  <c r="B296" i="5" s="1"/>
  <c r="H295" i="5"/>
  <c r="G295" i="5"/>
  <c r="F295" i="5"/>
  <c r="E295" i="5"/>
  <c r="D295" i="5"/>
  <c r="C295" i="5"/>
  <c r="A295" i="5"/>
  <c r="B295" i="5" s="1"/>
  <c r="H294" i="5"/>
  <c r="G294" i="5"/>
  <c r="F294" i="5"/>
  <c r="E294" i="5"/>
  <c r="D294" i="5"/>
  <c r="C294" i="5"/>
  <c r="A294" i="5"/>
  <c r="B294" i="5" s="1"/>
  <c r="H293" i="5"/>
  <c r="G293" i="5"/>
  <c r="F293" i="5"/>
  <c r="E293" i="5"/>
  <c r="D293" i="5"/>
  <c r="C293" i="5"/>
  <c r="A293" i="5"/>
  <c r="B293" i="5" s="1"/>
  <c r="H292" i="5"/>
  <c r="G292" i="5"/>
  <c r="F292" i="5"/>
  <c r="E292" i="5"/>
  <c r="D292" i="5"/>
  <c r="C292" i="5"/>
  <c r="A292" i="5"/>
  <c r="B292" i="5" s="1"/>
  <c r="H291" i="5"/>
  <c r="G291" i="5"/>
  <c r="F291" i="5"/>
  <c r="E291" i="5"/>
  <c r="D291" i="5"/>
  <c r="C291" i="5"/>
  <c r="A291" i="5"/>
  <c r="B291" i="5" s="1"/>
  <c r="H290" i="5"/>
  <c r="G290" i="5"/>
  <c r="F290" i="5"/>
  <c r="E290" i="5"/>
  <c r="D290" i="5"/>
  <c r="C290" i="5"/>
  <c r="A290" i="5"/>
  <c r="B290" i="5" s="1"/>
  <c r="H289" i="5"/>
  <c r="G289" i="5"/>
  <c r="F289" i="5"/>
  <c r="E289" i="5"/>
  <c r="D289" i="5"/>
  <c r="C289" i="5"/>
  <c r="A289" i="5"/>
  <c r="B289" i="5" s="1"/>
  <c r="H288" i="5"/>
  <c r="G288" i="5"/>
  <c r="F288" i="5"/>
  <c r="E288" i="5"/>
  <c r="D288" i="5"/>
  <c r="C288" i="5"/>
  <c r="A288" i="5"/>
  <c r="B288" i="5" s="1"/>
  <c r="H287" i="5"/>
  <c r="G287" i="5"/>
  <c r="F287" i="5"/>
  <c r="E287" i="5"/>
  <c r="D287" i="5"/>
  <c r="C287" i="5"/>
  <c r="A287" i="5"/>
  <c r="B287" i="5" s="1"/>
  <c r="H286" i="5"/>
  <c r="G286" i="5"/>
  <c r="F286" i="5"/>
  <c r="E286" i="5"/>
  <c r="D286" i="5"/>
  <c r="C286" i="5"/>
  <c r="A286" i="5"/>
  <c r="B286" i="5" s="1"/>
  <c r="H285" i="5"/>
  <c r="G285" i="5"/>
  <c r="F285" i="5"/>
  <c r="E285" i="5"/>
  <c r="D285" i="5"/>
  <c r="C285" i="5"/>
  <c r="A285" i="5"/>
  <c r="B285" i="5" s="1"/>
  <c r="H284" i="5"/>
  <c r="G284" i="5"/>
  <c r="F284" i="5"/>
  <c r="E284" i="5"/>
  <c r="D284" i="5"/>
  <c r="C284" i="5"/>
  <c r="A284" i="5"/>
  <c r="B284" i="5" s="1"/>
  <c r="H283" i="5"/>
  <c r="G283" i="5"/>
  <c r="F283" i="5"/>
  <c r="E283" i="5"/>
  <c r="D283" i="5"/>
  <c r="C283" i="5"/>
  <c r="A283" i="5"/>
  <c r="B283" i="5" s="1"/>
  <c r="H282" i="5"/>
  <c r="G282" i="5"/>
  <c r="F282" i="5"/>
  <c r="E282" i="5"/>
  <c r="D282" i="5"/>
  <c r="C282" i="5"/>
  <c r="A282" i="5"/>
  <c r="B282" i="5" s="1"/>
  <c r="H281" i="5"/>
  <c r="G281" i="5"/>
  <c r="F281" i="5"/>
  <c r="E281" i="5"/>
  <c r="D281" i="5"/>
  <c r="C281" i="5"/>
  <c r="A281" i="5"/>
  <c r="B281" i="5" s="1"/>
  <c r="H280" i="5"/>
  <c r="G280" i="5"/>
  <c r="F280" i="5"/>
  <c r="E280" i="5"/>
  <c r="D280" i="5"/>
  <c r="C280" i="5"/>
  <c r="A280" i="5"/>
  <c r="B280" i="5" s="1"/>
  <c r="H279" i="5"/>
  <c r="G279" i="5"/>
  <c r="F279" i="5"/>
  <c r="E279" i="5"/>
  <c r="D279" i="5"/>
  <c r="C279" i="5"/>
  <c r="A279" i="5"/>
  <c r="B279" i="5" s="1"/>
  <c r="H278" i="5"/>
  <c r="G278" i="5"/>
  <c r="F278" i="5"/>
  <c r="E278" i="5"/>
  <c r="D278" i="5"/>
  <c r="C278" i="5"/>
  <c r="A278" i="5"/>
  <c r="B278" i="5" s="1"/>
  <c r="H277" i="5"/>
  <c r="G277" i="5"/>
  <c r="F277" i="5"/>
  <c r="E277" i="5"/>
  <c r="D277" i="5"/>
  <c r="C277" i="5"/>
  <c r="A277" i="5"/>
  <c r="B277" i="5" s="1"/>
  <c r="H276" i="5"/>
  <c r="G276" i="5"/>
  <c r="F276" i="5"/>
  <c r="E276" i="5"/>
  <c r="D276" i="5"/>
  <c r="C276" i="5"/>
  <c r="A276" i="5"/>
  <c r="B276" i="5" s="1"/>
  <c r="H275" i="5"/>
  <c r="G275" i="5"/>
  <c r="F275" i="5"/>
  <c r="E275" i="5"/>
  <c r="D275" i="5"/>
  <c r="C275" i="5"/>
  <c r="A275" i="5"/>
  <c r="B275" i="5" s="1"/>
  <c r="H274" i="5"/>
  <c r="G274" i="5"/>
  <c r="F274" i="5"/>
  <c r="E274" i="5"/>
  <c r="D274" i="5"/>
  <c r="C274" i="5"/>
  <c r="A274" i="5"/>
  <c r="B274" i="5" s="1"/>
  <c r="H273" i="5"/>
  <c r="G273" i="5"/>
  <c r="F273" i="5"/>
  <c r="E273" i="5"/>
  <c r="D273" i="5"/>
  <c r="C273" i="5"/>
  <c r="A273" i="5"/>
  <c r="B273" i="5" s="1"/>
  <c r="H272" i="5"/>
  <c r="G272" i="5"/>
  <c r="F272" i="5"/>
  <c r="E272" i="5"/>
  <c r="D272" i="5"/>
  <c r="C272" i="5"/>
  <c r="A272" i="5"/>
  <c r="B272" i="5" s="1"/>
  <c r="H271" i="5"/>
  <c r="G271" i="5"/>
  <c r="F271" i="5"/>
  <c r="E271" i="5"/>
  <c r="D271" i="5"/>
  <c r="C271" i="5"/>
  <c r="A271" i="5"/>
  <c r="B271" i="5" s="1"/>
  <c r="H270" i="5"/>
  <c r="G270" i="5"/>
  <c r="F270" i="5"/>
  <c r="E270" i="5"/>
  <c r="D270" i="5"/>
  <c r="C270" i="5"/>
  <c r="A270" i="5"/>
  <c r="B270" i="5" s="1"/>
  <c r="H269" i="5"/>
  <c r="G269" i="5"/>
  <c r="F269" i="5"/>
  <c r="E269" i="5"/>
  <c r="D269" i="5"/>
  <c r="C269" i="5"/>
  <c r="A269" i="5"/>
  <c r="B269" i="5" s="1"/>
  <c r="H268" i="5"/>
  <c r="G268" i="5"/>
  <c r="F268" i="5"/>
  <c r="E268" i="5"/>
  <c r="D268" i="5"/>
  <c r="C268" i="5"/>
  <c r="A268" i="5"/>
  <c r="B268" i="5" s="1"/>
  <c r="H267" i="5"/>
  <c r="G267" i="5"/>
  <c r="F267" i="5"/>
  <c r="E267" i="5"/>
  <c r="D267" i="5"/>
  <c r="C267" i="5"/>
  <c r="A267" i="5"/>
  <c r="B267" i="5" s="1"/>
  <c r="H266" i="5"/>
  <c r="G266" i="5"/>
  <c r="F266" i="5"/>
  <c r="E266" i="5"/>
  <c r="D266" i="5"/>
  <c r="C266" i="5"/>
  <c r="A266" i="5"/>
  <c r="B266" i="5" s="1"/>
  <c r="H265" i="5"/>
  <c r="G265" i="5"/>
  <c r="F265" i="5"/>
  <c r="E265" i="5"/>
  <c r="D265" i="5"/>
  <c r="C265" i="5"/>
  <c r="A265" i="5"/>
  <c r="B265" i="5" s="1"/>
  <c r="H264" i="5"/>
  <c r="G264" i="5"/>
  <c r="F264" i="5"/>
  <c r="E264" i="5"/>
  <c r="D264" i="5"/>
  <c r="C264" i="5"/>
  <c r="A264" i="5"/>
  <c r="B264" i="5" s="1"/>
  <c r="H263" i="5"/>
  <c r="G263" i="5"/>
  <c r="F263" i="5"/>
  <c r="E263" i="5"/>
  <c r="D263" i="5"/>
  <c r="C263" i="5"/>
  <c r="A263" i="5"/>
  <c r="B263" i="5" s="1"/>
  <c r="H262" i="5"/>
  <c r="G262" i="5"/>
  <c r="F262" i="5"/>
  <c r="E262" i="5"/>
  <c r="D262" i="5"/>
  <c r="C262" i="5"/>
  <c r="A262" i="5"/>
  <c r="B262" i="5" s="1"/>
  <c r="H261" i="5"/>
  <c r="G261" i="5"/>
  <c r="F261" i="5"/>
  <c r="E261" i="5"/>
  <c r="D261" i="5"/>
  <c r="C261" i="5"/>
  <c r="A261" i="5"/>
  <c r="B261" i="5" s="1"/>
  <c r="H260" i="5"/>
  <c r="G260" i="5"/>
  <c r="F260" i="5"/>
  <c r="E260" i="5"/>
  <c r="D260" i="5"/>
  <c r="C260" i="5"/>
  <c r="B260" i="5"/>
  <c r="A260" i="5"/>
  <c r="H259" i="5"/>
  <c r="G259" i="5"/>
  <c r="F259" i="5"/>
  <c r="E259" i="5"/>
  <c r="D259" i="5"/>
  <c r="C259" i="5"/>
  <c r="B259" i="5"/>
  <c r="A259" i="5"/>
  <c r="H258" i="5"/>
  <c r="G258" i="5"/>
  <c r="F258" i="5"/>
  <c r="E258" i="5"/>
  <c r="D258" i="5"/>
  <c r="C258" i="5"/>
  <c r="B258" i="5"/>
  <c r="A258" i="5"/>
  <c r="H257" i="5"/>
  <c r="G257" i="5"/>
  <c r="F257" i="5"/>
  <c r="E257" i="5"/>
  <c r="D257" i="5"/>
  <c r="C257" i="5"/>
  <c r="B257" i="5"/>
  <c r="A257" i="5"/>
  <c r="H256" i="5"/>
  <c r="G256" i="5"/>
  <c r="F256" i="5"/>
  <c r="E256" i="5"/>
  <c r="D256" i="5"/>
  <c r="C256" i="5"/>
  <c r="B256" i="5"/>
  <c r="A256" i="5"/>
  <c r="H255" i="5"/>
  <c r="G255" i="5"/>
  <c r="F255" i="5"/>
  <c r="E255" i="5"/>
  <c r="D255" i="5"/>
  <c r="C255" i="5"/>
  <c r="A255" i="5"/>
  <c r="B255" i="5" s="1"/>
  <c r="H254" i="5"/>
  <c r="G254" i="5"/>
  <c r="F254" i="5"/>
  <c r="E254" i="5"/>
  <c r="D254" i="5"/>
  <c r="C254" i="5"/>
  <c r="A254" i="5"/>
  <c r="B254" i="5" s="1"/>
  <c r="H253" i="5"/>
  <c r="G253" i="5"/>
  <c r="F253" i="5"/>
  <c r="E253" i="5"/>
  <c r="D253" i="5"/>
  <c r="C253" i="5"/>
  <c r="A253" i="5"/>
  <c r="B253" i="5" s="1"/>
  <c r="H252" i="5"/>
  <c r="G252" i="5"/>
  <c r="F252" i="5"/>
  <c r="E252" i="5"/>
  <c r="D252" i="5"/>
  <c r="C252" i="5"/>
  <c r="A252" i="5"/>
  <c r="B252" i="5" s="1"/>
  <c r="H251" i="5"/>
  <c r="G251" i="5"/>
  <c r="F251" i="5"/>
  <c r="E251" i="5"/>
  <c r="D251" i="5"/>
  <c r="C251" i="5"/>
  <c r="A251" i="5"/>
  <c r="B251" i="5" s="1"/>
  <c r="H250" i="5"/>
  <c r="G250" i="5"/>
  <c r="F250" i="5"/>
  <c r="E250" i="5"/>
  <c r="D250" i="5"/>
  <c r="C250" i="5"/>
  <c r="A250" i="5"/>
  <c r="B250" i="5" s="1"/>
  <c r="H249" i="5"/>
  <c r="G249" i="5"/>
  <c r="F249" i="5"/>
  <c r="E249" i="5"/>
  <c r="D249" i="5"/>
  <c r="C249" i="5"/>
  <c r="B249" i="5"/>
  <c r="A249" i="5"/>
  <c r="H248" i="5"/>
  <c r="G248" i="5"/>
  <c r="F248" i="5"/>
  <c r="E248" i="5"/>
  <c r="D248" i="5"/>
  <c r="C248" i="5"/>
  <c r="B248" i="5"/>
  <c r="A248" i="5"/>
  <c r="H247" i="5"/>
  <c r="G247" i="5"/>
  <c r="F247" i="5"/>
  <c r="E247" i="5"/>
  <c r="D247" i="5"/>
  <c r="C247" i="5"/>
  <c r="B247" i="5"/>
  <c r="A247" i="5"/>
  <c r="H246" i="5"/>
  <c r="G246" i="5"/>
  <c r="F246" i="5"/>
  <c r="E246" i="5"/>
  <c r="D246" i="5"/>
  <c r="C246" i="5"/>
  <c r="B246" i="5"/>
  <c r="A246" i="5"/>
  <c r="H245" i="5"/>
  <c r="G245" i="5"/>
  <c r="F245" i="5"/>
  <c r="E245" i="5"/>
  <c r="D245" i="5"/>
  <c r="C245" i="5"/>
  <c r="B245" i="5"/>
  <c r="A245" i="5"/>
  <c r="H244" i="5"/>
  <c r="G244" i="5"/>
  <c r="F244" i="5"/>
  <c r="E244" i="5"/>
  <c r="D244" i="5"/>
  <c r="C244" i="5"/>
  <c r="A244" i="5"/>
  <c r="B244" i="5" s="1"/>
  <c r="H243" i="5"/>
  <c r="G243" i="5"/>
  <c r="F243" i="5"/>
  <c r="E243" i="5"/>
  <c r="D243" i="5"/>
  <c r="C243" i="5"/>
  <c r="A243" i="5"/>
  <c r="B243" i="5" s="1"/>
  <c r="H242" i="5"/>
  <c r="G242" i="5"/>
  <c r="F242" i="5"/>
  <c r="E242" i="5"/>
  <c r="D242" i="5"/>
  <c r="C242" i="5"/>
  <c r="A242" i="5"/>
  <c r="B242" i="5" s="1"/>
  <c r="H241" i="5"/>
  <c r="G241" i="5"/>
  <c r="F241" i="5"/>
  <c r="E241" i="5"/>
  <c r="D241" i="5"/>
  <c r="C241" i="5"/>
  <c r="A241" i="5"/>
  <c r="B241" i="5" s="1"/>
  <c r="H240" i="5"/>
  <c r="G240" i="5"/>
  <c r="F240" i="5"/>
  <c r="E240" i="5"/>
  <c r="D240" i="5"/>
  <c r="C240" i="5"/>
  <c r="A240" i="5"/>
  <c r="B240" i="5" s="1"/>
  <c r="H239" i="5"/>
  <c r="G239" i="5"/>
  <c r="F239" i="5"/>
  <c r="E239" i="5"/>
  <c r="D239" i="5"/>
  <c r="C239" i="5"/>
  <c r="A239" i="5"/>
  <c r="B239" i="5" s="1"/>
  <c r="H238" i="5"/>
  <c r="G238" i="5"/>
  <c r="F238" i="5"/>
  <c r="E238" i="5"/>
  <c r="D238" i="5"/>
  <c r="C238" i="5"/>
  <c r="A238" i="5"/>
  <c r="B238" i="5" s="1"/>
  <c r="H237" i="5"/>
  <c r="G237" i="5"/>
  <c r="F237" i="5"/>
  <c r="E237" i="5"/>
  <c r="D237" i="5"/>
  <c r="C237" i="5"/>
  <c r="A237" i="5"/>
  <c r="B237" i="5" s="1"/>
  <c r="H236" i="5"/>
  <c r="G236" i="5"/>
  <c r="F236" i="5"/>
  <c r="E236" i="5"/>
  <c r="D236" i="5"/>
  <c r="C236" i="5"/>
  <c r="A236" i="5"/>
  <c r="B236" i="5" s="1"/>
  <c r="H235" i="5"/>
  <c r="G235" i="5"/>
  <c r="F235" i="5"/>
  <c r="E235" i="5"/>
  <c r="D235" i="5"/>
  <c r="C235" i="5"/>
  <c r="A235" i="5"/>
  <c r="B235" i="5" s="1"/>
  <c r="H234" i="5"/>
  <c r="G234" i="5"/>
  <c r="F234" i="5"/>
  <c r="E234" i="5"/>
  <c r="D234" i="5"/>
  <c r="C234" i="5"/>
  <c r="A234" i="5"/>
  <c r="B234" i="5" s="1"/>
  <c r="H233" i="5"/>
  <c r="G233" i="5"/>
  <c r="F233" i="5"/>
  <c r="E233" i="5"/>
  <c r="D233" i="5"/>
  <c r="C233" i="5"/>
  <c r="A233" i="5"/>
  <c r="B233" i="5" s="1"/>
  <c r="H232" i="5"/>
  <c r="G232" i="5"/>
  <c r="F232" i="5"/>
  <c r="E232" i="5"/>
  <c r="D232" i="5"/>
  <c r="C232" i="5"/>
  <c r="A232" i="5"/>
  <c r="B232" i="5" s="1"/>
  <c r="H231" i="5"/>
  <c r="G231" i="5"/>
  <c r="F231" i="5"/>
  <c r="E231" i="5"/>
  <c r="D231" i="5"/>
  <c r="C231" i="5"/>
  <c r="A231" i="5"/>
  <c r="B231" i="5" s="1"/>
  <c r="H230" i="5"/>
  <c r="G230" i="5"/>
  <c r="F230" i="5"/>
  <c r="E230" i="5"/>
  <c r="D230" i="5"/>
  <c r="C230" i="5"/>
  <c r="A230" i="5"/>
  <c r="B230" i="5" s="1"/>
  <c r="H229" i="5"/>
  <c r="G229" i="5"/>
  <c r="F229" i="5"/>
  <c r="E229" i="5"/>
  <c r="D229" i="5"/>
  <c r="C229" i="5"/>
  <c r="A229" i="5"/>
  <c r="B229" i="5" s="1"/>
  <c r="H228" i="5"/>
  <c r="G228" i="5"/>
  <c r="F228" i="5"/>
  <c r="E228" i="5"/>
  <c r="D228" i="5"/>
  <c r="C228" i="5"/>
  <c r="A228" i="5"/>
  <c r="B228" i="5" s="1"/>
  <c r="H227" i="5"/>
  <c r="G227" i="5"/>
  <c r="F227" i="5"/>
  <c r="E227" i="5"/>
  <c r="D227" i="5"/>
  <c r="C227" i="5"/>
  <c r="A227" i="5"/>
  <c r="B227" i="5" s="1"/>
  <c r="H226" i="5"/>
  <c r="G226" i="5"/>
  <c r="F226" i="5"/>
  <c r="E226" i="5"/>
  <c r="D226" i="5"/>
  <c r="C226" i="5"/>
  <c r="A226" i="5"/>
  <c r="B226" i="5" s="1"/>
  <c r="H225" i="5"/>
  <c r="G225" i="5"/>
  <c r="F225" i="5"/>
  <c r="E225" i="5"/>
  <c r="D225" i="5"/>
  <c r="C225" i="5"/>
  <c r="A225" i="5"/>
  <c r="B225" i="5" s="1"/>
  <c r="H224" i="5"/>
  <c r="G224" i="5"/>
  <c r="F224" i="5"/>
  <c r="E224" i="5"/>
  <c r="D224" i="5"/>
  <c r="C224" i="5"/>
  <c r="A224" i="5"/>
  <c r="B224" i="5" s="1"/>
  <c r="H223" i="5"/>
  <c r="G223" i="5"/>
  <c r="F223" i="5"/>
  <c r="E223" i="5"/>
  <c r="D223" i="5"/>
  <c r="C223" i="5"/>
  <c r="A223" i="5"/>
  <c r="B223" i="5" s="1"/>
  <c r="H222" i="5"/>
  <c r="G222" i="5"/>
  <c r="F222" i="5"/>
  <c r="E222" i="5"/>
  <c r="D222" i="5"/>
  <c r="C222" i="5"/>
  <c r="A222" i="5"/>
  <c r="B222" i="5" s="1"/>
  <c r="H221" i="5"/>
  <c r="G221" i="5"/>
  <c r="F221" i="5"/>
  <c r="E221" i="5"/>
  <c r="D221" i="5"/>
  <c r="C221" i="5"/>
  <c r="A221" i="5"/>
  <c r="B221" i="5" s="1"/>
  <c r="H220" i="5"/>
  <c r="G220" i="5"/>
  <c r="F220" i="5"/>
  <c r="E220" i="5"/>
  <c r="D220" i="5"/>
  <c r="C220" i="5"/>
  <c r="A220" i="5"/>
  <c r="B220" i="5" s="1"/>
  <c r="H219" i="5"/>
  <c r="G219" i="5"/>
  <c r="F219" i="5"/>
  <c r="E219" i="5"/>
  <c r="D219" i="5"/>
  <c r="C219" i="5"/>
  <c r="A219" i="5"/>
  <c r="B219" i="5" s="1"/>
  <c r="H218" i="5"/>
  <c r="G218" i="5"/>
  <c r="F218" i="5"/>
  <c r="E218" i="5"/>
  <c r="D218" i="5"/>
  <c r="C218" i="5"/>
  <c r="A218" i="5"/>
  <c r="B218" i="5" s="1"/>
  <c r="H217" i="5"/>
  <c r="G217" i="5"/>
  <c r="F217" i="5"/>
  <c r="E217" i="5"/>
  <c r="D217" i="5"/>
  <c r="C217" i="5"/>
  <c r="A217" i="5"/>
  <c r="B217" i="5" s="1"/>
  <c r="H216" i="5"/>
  <c r="G216" i="5"/>
  <c r="F216" i="5"/>
  <c r="E216" i="5"/>
  <c r="D216" i="5"/>
  <c r="C216" i="5"/>
  <c r="A216" i="5"/>
  <c r="B216" i="5" s="1"/>
  <c r="H215" i="5"/>
  <c r="G215" i="5"/>
  <c r="F215" i="5"/>
  <c r="E215" i="5"/>
  <c r="D215" i="5"/>
  <c r="C215" i="5"/>
  <c r="A215" i="5"/>
  <c r="B215" i="5" s="1"/>
  <c r="H214" i="5"/>
  <c r="G214" i="5"/>
  <c r="F214" i="5"/>
  <c r="E214" i="5"/>
  <c r="D214" i="5"/>
  <c r="C214" i="5"/>
  <c r="A214" i="5"/>
  <c r="B214" i="5" s="1"/>
  <c r="H213" i="5"/>
  <c r="G213" i="5"/>
  <c r="F213" i="5"/>
  <c r="E213" i="5"/>
  <c r="D213" i="5"/>
  <c r="C213" i="5"/>
  <c r="A213" i="5"/>
  <c r="B213" i="5" s="1"/>
  <c r="H212" i="5"/>
  <c r="G212" i="5"/>
  <c r="F212" i="5"/>
  <c r="E212" i="5"/>
  <c r="D212" i="5"/>
  <c r="C212" i="5"/>
  <c r="A212" i="5"/>
  <c r="B212" i="5" s="1"/>
  <c r="H211" i="5"/>
  <c r="G211" i="5"/>
  <c r="F211" i="5"/>
  <c r="E211" i="5"/>
  <c r="D211" i="5"/>
  <c r="C211" i="5"/>
  <c r="A211" i="5"/>
  <c r="B211" i="5" s="1"/>
  <c r="H210" i="5"/>
  <c r="G210" i="5"/>
  <c r="F210" i="5"/>
  <c r="E210" i="5"/>
  <c r="D210" i="5"/>
  <c r="C210" i="5"/>
  <c r="A210" i="5"/>
  <c r="B210" i="5" s="1"/>
  <c r="H209" i="5"/>
  <c r="G209" i="5"/>
  <c r="F209" i="5"/>
  <c r="E209" i="5"/>
  <c r="D209" i="5"/>
  <c r="C209" i="5"/>
  <c r="A209" i="5"/>
  <c r="B209" i="5" s="1"/>
  <c r="H208" i="5"/>
  <c r="G208" i="5"/>
  <c r="F208" i="5"/>
  <c r="E208" i="5"/>
  <c r="D208" i="5"/>
  <c r="C208" i="5"/>
  <c r="A208" i="5"/>
  <c r="B208" i="5" s="1"/>
  <c r="H207" i="5"/>
  <c r="G207" i="5"/>
  <c r="F207" i="5"/>
  <c r="E207" i="5"/>
  <c r="D207" i="5"/>
  <c r="C207" i="5"/>
  <c r="A207" i="5"/>
  <c r="B207" i="5" s="1"/>
  <c r="H206" i="5"/>
  <c r="G206" i="5"/>
  <c r="F206" i="5"/>
  <c r="E206" i="5"/>
  <c r="D206" i="5"/>
  <c r="C206" i="5"/>
  <c r="A206" i="5"/>
  <c r="B206" i="5" s="1"/>
  <c r="H205" i="5"/>
  <c r="G205" i="5"/>
  <c r="F205" i="5"/>
  <c r="E205" i="5"/>
  <c r="D205" i="5"/>
  <c r="C205" i="5"/>
  <c r="A205" i="5"/>
  <c r="B205" i="5" s="1"/>
  <c r="H204" i="5"/>
  <c r="G204" i="5"/>
  <c r="F204" i="5"/>
  <c r="E204" i="5"/>
  <c r="D204" i="5"/>
  <c r="C204" i="5"/>
  <c r="A204" i="5"/>
  <c r="B204" i="5" s="1"/>
  <c r="H203" i="5"/>
  <c r="G203" i="5"/>
  <c r="F203" i="5"/>
  <c r="E203" i="5"/>
  <c r="D203" i="5"/>
  <c r="C203" i="5"/>
  <c r="A203" i="5"/>
  <c r="B203" i="5" s="1"/>
  <c r="H202" i="5"/>
  <c r="G202" i="5"/>
  <c r="F202" i="5"/>
  <c r="E202" i="5"/>
  <c r="D202" i="5"/>
  <c r="C202" i="5"/>
  <c r="A202" i="5"/>
  <c r="B202" i="5" s="1"/>
  <c r="H201" i="5"/>
  <c r="G201" i="5"/>
  <c r="F201" i="5"/>
  <c r="E201" i="5"/>
  <c r="D201" i="5"/>
  <c r="C201" i="5"/>
  <c r="A201" i="5"/>
  <c r="B201" i="5" s="1"/>
  <c r="H200" i="5"/>
  <c r="G200" i="5"/>
  <c r="F200" i="5"/>
  <c r="E200" i="5"/>
  <c r="D200" i="5"/>
  <c r="C200" i="5"/>
  <c r="A200" i="5"/>
  <c r="B200" i="5" s="1"/>
  <c r="H199" i="5"/>
  <c r="G199" i="5"/>
  <c r="F199" i="5"/>
  <c r="E199" i="5"/>
  <c r="D199" i="5"/>
  <c r="C199" i="5"/>
  <c r="A199" i="5"/>
  <c r="B199" i="5" s="1"/>
  <c r="H198" i="5"/>
  <c r="G198" i="5"/>
  <c r="F198" i="5"/>
  <c r="E198" i="5"/>
  <c r="D198" i="5"/>
  <c r="C198" i="5"/>
  <c r="A198" i="5"/>
  <c r="B198" i="5" s="1"/>
  <c r="H197" i="5"/>
  <c r="G197" i="5"/>
  <c r="F197" i="5"/>
  <c r="E197" i="5"/>
  <c r="D197" i="5"/>
  <c r="C197" i="5"/>
  <c r="A197" i="5"/>
  <c r="B197" i="5" s="1"/>
  <c r="H196" i="5"/>
  <c r="G196" i="5"/>
  <c r="F196" i="5"/>
  <c r="E196" i="5"/>
  <c r="D196" i="5"/>
  <c r="C196" i="5"/>
  <c r="A196" i="5"/>
  <c r="B196" i="5" s="1"/>
  <c r="H195" i="5"/>
  <c r="G195" i="5"/>
  <c r="F195" i="5"/>
  <c r="E195" i="5"/>
  <c r="D195" i="5"/>
  <c r="C195" i="5"/>
  <c r="A195" i="5"/>
  <c r="B195" i="5" s="1"/>
  <c r="AU194" i="5"/>
  <c r="AT194" i="5"/>
  <c r="AS194" i="5"/>
  <c r="AR194" i="5"/>
  <c r="AQ194" i="5"/>
  <c r="AP194" i="5"/>
  <c r="AO194" i="5"/>
  <c r="AN194" i="5"/>
  <c r="AM194" i="5"/>
  <c r="AL194" i="5"/>
  <c r="AK194" i="5"/>
  <c r="AJ194" i="5"/>
  <c r="H194" i="5"/>
  <c r="G194" i="5"/>
  <c r="F194" i="5"/>
  <c r="E194" i="5"/>
  <c r="D194" i="5"/>
  <c r="C194" i="5"/>
  <c r="A194" i="5"/>
  <c r="B194" i="5" s="1"/>
  <c r="AU193" i="5"/>
  <c r="AT193" i="5"/>
  <c r="AS193" i="5"/>
  <c r="AR193" i="5"/>
  <c r="AQ193" i="5"/>
  <c r="AP193" i="5"/>
  <c r="AO193" i="5"/>
  <c r="AN193" i="5"/>
  <c r="AM193" i="5"/>
  <c r="AL193" i="5"/>
  <c r="AK193" i="5"/>
  <c r="AJ193" i="5"/>
  <c r="H193" i="5"/>
  <c r="G193" i="5"/>
  <c r="F193" i="5"/>
  <c r="E193" i="5"/>
  <c r="D193" i="5"/>
  <c r="C193" i="5"/>
  <c r="A193" i="5"/>
  <c r="B193" i="5" s="1"/>
  <c r="AU192" i="5"/>
  <c r="AT192" i="5"/>
  <c r="AS192" i="5"/>
  <c r="AR192" i="5"/>
  <c r="AQ192" i="5"/>
  <c r="AP192" i="5"/>
  <c r="AO192" i="5"/>
  <c r="AN192" i="5"/>
  <c r="AM192" i="5"/>
  <c r="AL192" i="5"/>
  <c r="AK192" i="5"/>
  <c r="AJ192" i="5"/>
  <c r="H192" i="5"/>
  <c r="G192" i="5"/>
  <c r="F192" i="5"/>
  <c r="E192" i="5"/>
  <c r="D192" i="5"/>
  <c r="C192" i="5"/>
  <c r="A192" i="5"/>
  <c r="B192" i="5" s="1"/>
  <c r="AU191" i="5"/>
  <c r="AT191" i="5"/>
  <c r="AS191" i="5"/>
  <c r="AR191" i="5"/>
  <c r="AQ191" i="5"/>
  <c r="AP191" i="5"/>
  <c r="AO191" i="5"/>
  <c r="AN191" i="5"/>
  <c r="AM191" i="5"/>
  <c r="AL191" i="5"/>
  <c r="AK191" i="5"/>
  <c r="AJ191" i="5"/>
  <c r="H191" i="5"/>
  <c r="G191" i="5"/>
  <c r="F191" i="5"/>
  <c r="E191" i="5"/>
  <c r="D191" i="5"/>
  <c r="C191" i="5"/>
  <c r="A191" i="5"/>
  <c r="B191" i="5" s="1"/>
  <c r="AU190" i="5"/>
  <c r="AT190" i="5"/>
  <c r="AS190" i="5"/>
  <c r="AR190" i="5"/>
  <c r="AQ190" i="5"/>
  <c r="AP190" i="5"/>
  <c r="AO190" i="5"/>
  <c r="AN190" i="5"/>
  <c r="AM190" i="5"/>
  <c r="AL190" i="5"/>
  <c r="AK190" i="5"/>
  <c r="AJ190" i="5"/>
  <c r="H190" i="5"/>
  <c r="G190" i="5"/>
  <c r="F190" i="5"/>
  <c r="E190" i="5"/>
  <c r="D190" i="5"/>
  <c r="C190" i="5"/>
  <c r="A190" i="5"/>
  <c r="B190" i="5" s="1"/>
  <c r="AU189" i="5"/>
  <c r="AT189" i="5"/>
  <c r="AS189" i="5"/>
  <c r="AR189" i="5"/>
  <c r="AQ189" i="5"/>
  <c r="AP189" i="5"/>
  <c r="AO189" i="5"/>
  <c r="AN189" i="5"/>
  <c r="AM189" i="5"/>
  <c r="AL189" i="5"/>
  <c r="AK189" i="5"/>
  <c r="AJ189" i="5"/>
  <c r="H189" i="5"/>
  <c r="G189" i="5"/>
  <c r="F189" i="5"/>
  <c r="E189" i="5"/>
  <c r="D189" i="5"/>
  <c r="C189" i="5"/>
  <c r="A189" i="5"/>
  <c r="B189" i="5" s="1"/>
  <c r="AU188" i="5"/>
  <c r="AT188" i="5"/>
  <c r="AS188" i="5"/>
  <c r="AR188" i="5"/>
  <c r="AQ188" i="5"/>
  <c r="AP188" i="5"/>
  <c r="AO188" i="5"/>
  <c r="AN188" i="5"/>
  <c r="AM188" i="5"/>
  <c r="AL188" i="5"/>
  <c r="AK188" i="5"/>
  <c r="AJ188" i="5"/>
  <c r="H188" i="5"/>
  <c r="G188" i="5"/>
  <c r="F188" i="5"/>
  <c r="E188" i="5"/>
  <c r="D188" i="5"/>
  <c r="C188" i="5"/>
  <c r="A188" i="5"/>
  <c r="B188" i="5" s="1"/>
  <c r="AU187" i="5"/>
  <c r="AT187" i="5"/>
  <c r="AS187" i="5"/>
  <c r="AR187" i="5"/>
  <c r="AQ187" i="5"/>
  <c r="AP187" i="5"/>
  <c r="AO187" i="5"/>
  <c r="AN187" i="5"/>
  <c r="AM187" i="5"/>
  <c r="AL187" i="5"/>
  <c r="AK187" i="5"/>
  <c r="AJ187" i="5"/>
  <c r="H187" i="5"/>
  <c r="G187" i="5"/>
  <c r="F187" i="5"/>
  <c r="E187" i="5"/>
  <c r="D187" i="5"/>
  <c r="C187" i="5"/>
  <c r="A187" i="5"/>
  <c r="B187" i="5" s="1"/>
  <c r="AU186" i="5"/>
  <c r="AT186" i="5"/>
  <c r="AS186" i="5"/>
  <c r="AR186" i="5"/>
  <c r="AQ186" i="5"/>
  <c r="AP186" i="5"/>
  <c r="AO186" i="5"/>
  <c r="AN186" i="5"/>
  <c r="AM186" i="5"/>
  <c r="AL186" i="5"/>
  <c r="AK186" i="5"/>
  <c r="AJ186" i="5"/>
  <c r="H186" i="5"/>
  <c r="G186" i="5"/>
  <c r="F186" i="5"/>
  <c r="E186" i="5"/>
  <c r="D186" i="5"/>
  <c r="C186" i="5"/>
  <c r="A186" i="5"/>
  <c r="B186" i="5" s="1"/>
  <c r="AU185" i="5"/>
  <c r="AT185" i="5"/>
  <c r="AS185" i="5"/>
  <c r="AR185" i="5"/>
  <c r="AQ185" i="5"/>
  <c r="AP185" i="5"/>
  <c r="AO185" i="5"/>
  <c r="AN185" i="5"/>
  <c r="AM185" i="5"/>
  <c r="AL185" i="5"/>
  <c r="AK185" i="5"/>
  <c r="AJ185" i="5"/>
  <c r="H185" i="5"/>
  <c r="G185" i="5"/>
  <c r="F185" i="5"/>
  <c r="E185" i="5"/>
  <c r="D185" i="5"/>
  <c r="C185" i="5"/>
  <c r="A185" i="5"/>
  <c r="B185" i="5" s="1"/>
  <c r="AU184" i="5"/>
  <c r="AT184" i="5"/>
  <c r="AS184" i="5"/>
  <c r="AR184" i="5"/>
  <c r="AQ184" i="5"/>
  <c r="AP184" i="5"/>
  <c r="AO184" i="5"/>
  <c r="AN184" i="5"/>
  <c r="AM184" i="5"/>
  <c r="AL184" i="5"/>
  <c r="AK184" i="5"/>
  <c r="AJ184" i="5"/>
  <c r="H184" i="5"/>
  <c r="G184" i="5"/>
  <c r="F184" i="5"/>
  <c r="E184" i="5"/>
  <c r="D184" i="5"/>
  <c r="C184" i="5"/>
  <c r="A184" i="5"/>
  <c r="B184" i="5" s="1"/>
  <c r="AU183" i="5"/>
  <c r="AT183" i="5"/>
  <c r="AS183" i="5"/>
  <c r="AR183" i="5"/>
  <c r="AQ183" i="5"/>
  <c r="AP183" i="5"/>
  <c r="AO183" i="5"/>
  <c r="AN183" i="5"/>
  <c r="AM183" i="5"/>
  <c r="AL183" i="5"/>
  <c r="AK183" i="5"/>
  <c r="AJ183" i="5"/>
  <c r="H183" i="5"/>
  <c r="G183" i="5"/>
  <c r="F183" i="5"/>
  <c r="E183" i="5"/>
  <c r="D183" i="5"/>
  <c r="C183" i="5"/>
  <c r="A183" i="5"/>
  <c r="B183" i="5" s="1"/>
  <c r="AU182" i="5"/>
  <c r="AT182" i="5"/>
  <c r="AS182" i="5"/>
  <c r="AR182" i="5"/>
  <c r="AQ182" i="5"/>
  <c r="AP182" i="5"/>
  <c r="AO182" i="5"/>
  <c r="AN182" i="5"/>
  <c r="AM182" i="5"/>
  <c r="AL182" i="5"/>
  <c r="AK182" i="5"/>
  <c r="AJ182" i="5"/>
  <c r="H182" i="5"/>
  <c r="G182" i="5"/>
  <c r="F182" i="5"/>
  <c r="E182" i="5"/>
  <c r="D182" i="5"/>
  <c r="C182" i="5"/>
  <c r="A182" i="5"/>
  <c r="B182" i="5" s="1"/>
  <c r="AU181" i="5"/>
  <c r="AT181" i="5"/>
  <c r="AS181" i="5"/>
  <c r="AR181" i="5"/>
  <c r="AQ181" i="5"/>
  <c r="AP181" i="5"/>
  <c r="AO181" i="5"/>
  <c r="AN181" i="5"/>
  <c r="AM181" i="5"/>
  <c r="AL181" i="5"/>
  <c r="AK181" i="5"/>
  <c r="AJ181" i="5"/>
  <c r="H181" i="5"/>
  <c r="G181" i="5"/>
  <c r="F181" i="5"/>
  <c r="E181" i="5"/>
  <c r="D181" i="5"/>
  <c r="C181" i="5"/>
  <c r="A181" i="5"/>
  <c r="B181" i="5" s="1"/>
  <c r="AU180" i="5"/>
  <c r="AT180" i="5"/>
  <c r="AS180" i="5"/>
  <c r="AR180" i="5"/>
  <c r="AQ180" i="5"/>
  <c r="AP180" i="5"/>
  <c r="AO180" i="5"/>
  <c r="AN180" i="5"/>
  <c r="AM180" i="5"/>
  <c r="AL180" i="5"/>
  <c r="AK180" i="5"/>
  <c r="AJ180" i="5"/>
  <c r="H180" i="5"/>
  <c r="G180" i="5"/>
  <c r="F180" i="5"/>
  <c r="E180" i="5"/>
  <c r="D180" i="5"/>
  <c r="C180" i="5"/>
  <c r="A180" i="5"/>
  <c r="B180" i="5" s="1"/>
  <c r="AU179" i="5"/>
  <c r="AT179" i="5"/>
  <c r="AS179" i="5"/>
  <c r="AR179" i="5"/>
  <c r="AQ179" i="5"/>
  <c r="AP179" i="5"/>
  <c r="AO179" i="5"/>
  <c r="AN179" i="5"/>
  <c r="AM179" i="5"/>
  <c r="AL179" i="5"/>
  <c r="AK179" i="5"/>
  <c r="AJ179" i="5"/>
  <c r="H179" i="5"/>
  <c r="G179" i="5"/>
  <c r="F179" i="5"/>
  <c r="E179" i="5"/>
  <c r="D179" i="5"/>
  <c r="C179" i="5"/>
  <c r="B179" i="5"/>
  <c r="A179" i="5"/>
  <c r="AU178" i="5"/>
  <c r="AT178" i="5"/>
  <c r="AS178" i="5"/>
  <c r="AR178" i="5"/>
  <c r="AQ178" i="5"/>
  <c r="AP178" i="5"/>
  <c r="AO178" i="5"/>
  <c r="AN178" i="5"/>
  <c r="AM178" i="5"/>
  <c r="AL178" i="5"/>
  <c r="AK178" i="5"/>
  <c r="AJ178" i="5"/>
  <c r="H178" i="5"/>
  <c r="G178" i="5"/>
  <c r="F178" i="5"/>
  <c r="E178" i="5"/>
  <c r="D178" i="5"/>
  <c r="C178" i="5"/>
  <c r="A178" i="5"/>
  <c r="B178" i="5" s="1"/>
  <c r="AU177" i="5"/>
  <c r="AT177" i="5"/>
  <c r="AS177" i="5"/>
  <c r="AR177" i="5"/>
  <c r="AQ177" i="5"/>
  <c r="AP177" i="5"/>
  <c r="AO177" i="5"/>
  <c r="AN177" i="5"/>
  <c r="AM177" i="5"/>
  <c r="AL177" i="5"/>
  <c r="AK177" i="5"/>
  <c r="AJ177" i="5"/>
  <c r="H177" i="5"/>
  <c r="G177" i="5"/>
  <c r="F177" i="5"/>
  <c r="E177" i="5"/>
  <c r="D177" i="5"/>
  <c r="C177" i="5"/>
  <c r="A177" i="5"/>
  <c r="B177" i="5" s="1"/>
  <c r="AU176" i="5"/>
  <c r="AT176" i="5"/>
  <c r="AS176" i="5"/>
  <c r="AR176" i="5"/>
  <c r="AQ176" i="5"/>
  <c r="AP176" i="5"/>
  <c r="AO176" i="5"/>
  <c r="AN176" i="5"/>
  <c r="AM176" i="5"/>
  <c r="AL176" i="5"/>
  <c r="AK176" i="5"/>
  <c r="AJ176" i="5"/>
  <c r="H176" i="5"/>
  <c r="G176" i="5"/>
  <c r="F176" i="5"/>
  <c r="E176" i="5"/>
  <c r="D176" i="5"/>
  <c r="C176" i="5"/>
  <c r="A176" i="5"/>
  <c r="B176" i="5" s="1"/>
  <c r="AU175" i="5"/>
  <c r="AT175" i="5"/>
  <c r="AS175" i="5"/>
  <c r="AR175" i="5"/>
  <c r="AQ175" i="5"/>
  <c r="AP175" i="5"/>
  <c r="AO175" i="5"/>
  <c r="AN175" i="5"/>
  <c r="AM175" i="5"/>
  <c r="AL175" i="5"/>
  <c r="AK175" i="5"/>
  <c r="AJ175" i="5"/>
  <c r="H175" i="5"/>
  <c r="G175" i="5"/>
  <c r="F175" i="5"/>
  <c r="E175" i="5"/>
  <c r="D175" i="5"/>
  <c r="C175" i="5"/>
  <c r="A175" i="5"/>
  <c r="B175" i="5" s="1"/>
  <c r="AU174" i="5"/>
  <c r="AT174" i="5"/>
  <c r="AS174" i="5"/>
  <c r="AR174" i="5"/>
  <c r="AQ174" i="5"/>
  <c r="AP174" i="5"/>
  <c r="AO174" i="5"/>
  <c r="AN174" i="5"/>
  <c r="AM174" i="5"/>
  <c r="AL174" i="5"/>
  <c r="AK174" i="5"/>
  <c r="AJ174" i="5"/>
  <c r="H174" i="5"/>
  <c r="G174" i="5"/>
  <c r="F174" i="5"/>
  <c r="E174" i="5"/>
  <c r="D174" i="5"/>
  <c r="C174" i="5"/>
  <c r="A174" i="5"/>
  <c r="B174" i="5" s="1"/>
  <c r="AU173" i="5"/>
  <c r="AT173" i="5"/>
  <c r="AS173" i="5"/>
  <c r="AR173" i="5"/>
  <c r="AQ173" i="5"/>
  <c r="AP173" i="5"/>
  <c r="AO173" i="5"/>
  <c r="AN173" i="5"/>
  <c r="AM173" i="5"/>
  <c r="AL173" i="5"/>
  <c r="AK173" i="5"/>
  <c r="AJ173" i="5"/>
  <c r="H173" i="5"/>
  <c r="G173" i="5"/>
  <c r="F173" i="5"/>
  <c r="E173" i="5"/>
  <c r="D173" i="5"/>
  <c r="C173" i="5"/>
  <c r="A173" i="5"/>
  <c r="B173" i="5" s="1"/>
  <c r="AU172" i="5"/>
  <c r="AT172" i="5"/>
  <c r="AS172" i="5"/>
  <c r="AR172" i="5"/>
  <c r="AQ172" i="5"/>
  <c r="AP172" i="5"/>
  <c r="AO172" i="5"/>
  <c r="AN172" i="5"/>
  <c r="AM172" i="5"/>
  <c r="AL172" i="5"/>
  <c r="AK172" i="5"/>
  <c r="AJ172" i="5"/>
  <c r="H172" i="5"/>
  <c r="G172" i="5"/>
  <c r="F172" i="5"/>
  <c r="E172" i="5"/>
  <c r="D172" i="5"/>
  <c r="C172" i="5"/>
  <c r="A172" i="5"/>
  <c r="B172" i="5" s="1"/>
  <c r="AU171" i="5"/>
  <c r="AT171" i="5"/>
  <c r="AS171" i="5"/>
  <c r="AR171" i="5"/>
  <c r="AQ171" i="5"/>
  <c r="AP171" i="5"/>
  <c r="AO171" i="5"/>
  <c r="AN171" i="5"/>
  <c r="AM171" i="5"/>
  <c r="AL171" i="5"/>
  <c r="AK171" i="5"/>
  <c r="AJ171" i="5"/>
  <c r="H171" i="5"/>
  <c r="G171" i="5"/>
  <c r="F171" i="5"/>
  <c r="E171" i="5"/>
  <c r="D171" i="5"/>
  <c r="C171" i="5"/>
  <c r="B171" i="5"/>
  <c r="A171" i="5"/>
  <c r="AU170" i="5"/>
  <c r="AT170" i="5"/>
  <c r="AS170" i="5"/>
  <c r="AR170" i="5"/>
  <c r="AQ170" i="5"/>
  <c r="AP170" i="5"/>
  <c r="AO170" i="5"/>
  <c r="AN170" i="5"/>
  <c r="AM170" i="5"/>
  <c r="AL170" i="5"/>
  <c r="AK170" i="5"/>
  <c r="AJ170" i="5"/>
  <c r="H170" i="5"/>
  <c r="G170" i="5"/>
  <c r="F170" i="5"/>
  <c r="E170" i="5"/>
  <c r="D170" i="5"/>
  <c r="C170" i="5"/>
  <c r="A170" i="5"/>
  <c r="B170" i="5" s="1"/>
  <c r="AU169" i="5"/>
  <c r="AT169" i="5"/>
  <c r="AS169" i="5"/>
  <c r="AR169" i="5"/>
  <c r="AQ169" i="5"/>
  <c r="AP169" i="5"/>
  <c r="AO169" i="5"/>
  <c r="AN169" i="5"/>
  <c r="AM169" i="5"/>
  <c r="AL169" i="5"/>
  <c r="AK169" i="5"/>
  <c r="AJ169" i="5"/>
  <c r="H169" i="5"/>
  <c r="G169" i="5"/>
  <c r="F169" i="5"/>
  <c r="E169" i="5"/>
  <c r="D169" i="5"/>
  <c r="C169" i="5"/>
  <c r="A169" i="5"/>
  <c r="B169" i="5" s="1"/>
  <c r="AU168" i="5"/>
  <c r="AT168" i="5"/>
  <c r="AS168" i="5"/>
  <c r="AR168" i="5"/>
  <c r="AQ168" i="5"/>
  <c r="AP168" i="5"/>
  <c r="AO168" i="5"/>
  <c r="AN168" i="5"/>
  <c r="AM168" i="5"/>
  <c r="AL168" i="5"/>
  <c r="AK168" i="5"/>
  <c r="AJ168" i="5"/>
  <c r="H168" i="5"/>
  <c r="G168" i="5"/>
  <c r="F168" i="5"/>
  <c r="E168" i="5"/>
  <c r="D168" i="5"/>
  <c r="C168" i="5"/>
  <c r="A168" i="5"/>
  <c r="B168" i="5" s="1"/>
  <c r="AU167" i="5"/>
  <c r="AT167" i="5"/>
  <c r="AS167" i="5"/>
  <c r="AR167" i="5"/>
  <c r="AQ167" i="5"/>
  <c r="AP167" i="5"/>
  <c r="AO167" i="5"/>
  <c r="AN167" i="5"/>
  <c r="AM167" i="5"/>
  <c r="AL167" i="5"/>
  <c r="AK167" i="5"/>
  <c r="AJ167" i="5"/>
  <c r="H167" i="5"/>
  <c r="G167" i="5"/>
  <c r="F167" i="5"/>
  <c r="E167" i="5"/>
  <c r="D167" i="5"/>
  <c r="C167" i="5"/>
  <c r="A167" i="5"/>
  <c r="B167" i="5" s="1"/>
  <c r="AU166" i="5"/>
  <c r="AT166" i="5"/>
  <c r="AS166" i="5"/>
  <c r="AR166" i="5"/>
  <c r="AQ166" i="5"/>
  <c r="AP166" i="5"/>
  <c r="AO166" i="5"/>
  <c r="AN166" i="5"/>
  <c r="AM166" i="5"/>
  <c r="AL166" i="5"/>
  <c r="AK166" i="5"/>
  <c r="AJ166" i="5"/>
  <c r="H166" i="5"/>
  <c r="G166" i="5"/>
  <c r="F166" i="5"/>
  <c r="E166" i="5"/>
  <c r="D166" i="5"/>
  <c r="C166" i="5"/>
  <c r="A166" i="5"/>
  <c r="B166" i="5" s="1"/>
  <c r="AU165" i="5"/>
  <c r="AT165" i="5"/>
  <c r="AS165" i="5"/>
  <c r="AR165" i="5"/>
  <c r="AQ165" i="5"/>
  <c r="AP165" i="5"/>
  <c r="AO165" i="5"/>
  <c r="AN165" i="5"/>
  <c r="AM165" i="5"/>
  <c r="AL165" i="5"/>
  <c r="AK165" i="5"/>
  <c r="AJ165" i="5"/>
  <c r="H165" i="5"/>
  <c r="G165" i="5"/>
  <c r="F165" i="5"/>
  <c r="E165" i="5"/>
  <c r="D165" i="5"/>
  <c r="C165" i="5"/>
  <c r="A165" i="5"/>
  <c r="B165" i="5" s="1"/>
  <c r="AU164" i="5"/>
  <c r="AT164" i="5"/>
  <c r="AS164" i="5"/>
  <c r="AR164" i="5"/>
  <c r="AQ164" i="5"/>
  <c r="AP164" i="5"/>
  <c r="AO164" i="5"/>
  <c r="AN164" i="5"/>
  <c r="AM164" i="5"/>
  <c r="AL164" i="5"/>
  <c r="AK164" i="5"/>
  <c r="AJ164" i="5"/>
  <c r="H164" i="5"/>
  <c r="G164" i="5"/>
  <c r="F164" i="5"/>
  <c r="E164" i="5"/>
  <c r="D164" i="5"/>
  <c r="C164" i="5"/>
  <c r="A164" i="5"/>
  <c r="B164" i="5" s="1"/>
  <c r="AU163" i="5"/>
  <c r="AT163" i="5"/>
  <c r="AS163" i="5"/>
  <c r="AR163" i="5"/>
  <c r="AQ163" i="5"/>
  <c r="AP163" i="5"/>
  <c r="AO163" i="5"/>
  <c r="AN163" i="5"/>
  <c r="AM163" i="5"/>
  <c r="AL163" i="5"/>
  <c r="AK163" i="5"/>
  <c r="AJ163" i="5"/>
  <c r="H163" i="5"/>
  <c r="G163" i="5"/>
  <c r="F163" i="5"/>
  <c r="E163" i="5"/>
  <c r="D163" i="5"/>
  <c r="C163" i="5"/>
  <c r="B163" i="5"/>
  <c r="A163" i="5"/>
  <c r="AU162" i="5"/>
  <c r="AT162" i="5"/>
  <c r="AS162" i="5"/>
  <c r="AR162" i="5"/>
  <c r="AQ162" i="5"/>
  <c r="AP162" i="5"/>
  <c r="AO162" i="5"/>
  <c r="AN162" i="5"/>
  <c r="AM162" i="5"/>
  <c r="AL162" i="5"/>
  <c r="AK162" i="5"/>
  <c r="AJ162" i="5"/>
  <c r="H162" i="5"/>
  <c r="G162" i="5"/>
  <c r="F162" i="5"/>
  <c r="E162" i="5"/>
  <c r="D162" i="5"/>
  <c r="C162" i="5"/>
  <c r="A162" i="5"/>
  <c r="B162" i="5" s="1"/>
  <c r="AU161" i="5"/>
  <c r="AT161" i="5"/>
  <c r="AS161" i="5"/>
  <c r="AR161" i="5"/>
  <c r="AQ161" i="5"/>
  <c r="AP161" i="5"/>
  <c r="AO161" i="5"/>
  <c r="AN161" i="5"/>
  <c r="AM161" i="5"/>
  <c r="AL161" i="5"/>
  <c r="AK161" i="5"/>
  <c r="AJ161" i="5"/>
  <c r="H161" i="5"/>
  <c r="G161" i="5"/>
  <c r="F161" i="5"/>
  <c r="E161" i="5"/>
  <c r="D161" i="5"/>
  <c r="C161" i="5"/>
  <c r="A161" i="5"/>
  <c r="B161" i="5" s="1"/>
  <c r="AU160" i="5"/>
  <c r="AT160" i="5"/>
  <c r="AS160" i="5"/>
  <c r="AR160" i="5"/>
  <c r="AQ160" i="5"/>
  <c r="AP160" i="5"/>
  <c r="AO160" i="5"/>
  <c r="AN160" i="5"/>
  <c r="AM160" i="5"/>
  <c r="AL160" i="5"/>
  <c r="AK160" i="5"/>
  <c r="AJ160" i="5"/>
  <c r="H160" i="5"/>
  <c r="G160" i="5"/>
  <c r="F160" i="5"/>
  <c r="E160" i="5"/>
  <c r="D160" i="5"/>
  <c r="C160" i="5"/>
  <c r="A160" i="5"/>
  <c r="B160" i="5" s="1"/>
  <c r="AU159" i="5"/>
  <c r="AT159" i="5"/>
  <c r="AS159" i="5"/>
  <c r="AR159" i="5"/>
  <c r="AQ159" i="5"/>
  <c r="AP159" i="5"/>
  <c r="AO159" i="5"/>
  <c r="AN159" i="5"/>
  <c r="AM159" i="5"/>
  <c r="AL159" i="5"/>
  <c r="AK159" i="5"/>
  <c r="AJ159" i="5"/>
  <c r="H159" i="5"/>
  <c r="G159" i="5"/>
  <c r="F159" i="5"/>
  <c r="E159" i="5"/>
  <c r="D159" i="5"/>
  <c r="C159" i="5"/>
  <c r="A159" i="5"/>
  <c r="B159" i="5" s="1"/>
  <c r="AU158" i="5"/>
  <c r="AT158" i="5"/>
  <c r="AS158" i="5"/>
  <c r="AR158" i="5"/>
  <c r="AQ158" i="5"/>
  <c r="AP158" i="5"/>
  <c r="AO158" i="5"/>
  <c r="AN158" i="5"/>
  <c r="AM158" i="5"/>
  <c r="AL158" i="5"/>
  <c r="AK158" i="5"/>
  <c r="AJ158" i="5"/>
  <c r="H158" i="5"/>
  <c r="G158" i="5"/>
  <c r="F158" i="5"/>
  <c r="E158" i="5"/>
  <c r="D158" i="5"/>
  <c r="C158" i="5"/>
  <c r="A158" i="5"/>
  <c r="B158" i="5" s="1"/>
  <c r="AU157" i="5"/>
  <c r="AT157" i="5"/>
  <c r="AS157" i="5"/>
  <c r="AR157" i="5"/>
  <c r="AQ157" i="5"/>
  <c r="AP157" i="5"/>
  <c r="AO157" i="5"/>
  <c r="AN157" i="5"/>
  <c r="AM157" i="5"/>
  <c r="AL157" i="5"/>
  <c r="AK157" i="5"/>
  <c r="AJ157" i="5"/>
  <c r="H157" i="5"/>
  <c r="G157" i="5"/>
  <c r="F157" i="5"/>
  <c r="E157" i="5"/>
  <c r="D157" i="5"/>
  <c r="C157" i="5"/>
  <c r="B157" i="5"/>
  <c r="A157" i="5"/>
  <c r="AU156" i="5"/>
  <c r="AT156" i="5"/>
  <c r="AS156" i="5"/>
  <c r="AR156" i="5"/>
  <c r="AQ156" i="5"/>
  <c r="AP156" i="5"/>
  <c r="AO156" i="5"/>
  <c r="AN156" i="5"/>
  <c r="AM156" i="5"/>
  <c r="AL156" i="5"/>
  <c r="AK156" i="5"/>
  <c r="AJ156" i="5"/>
  <c r="H156" i="5"/>
  <c r="G156" i="5"/>
  <c r="F156" i="5"/>
  <c r="E156" i="5"/>
  <c r="D156" i="5"/>
  <c r="C156" i="5"/>
  <c r="A156" i="5"/>
  <c r="B156" i="5" s="1"/>
  <c r="AU155" i="5"/>
  <c r="AT155" i="5"/>
  <c r="AS155" i="5"/>
  <c r="AR155" i="5"/>
  <c r="AQ155" i="5"/>
  <c r="AP155" i="5"/>
  <c r="AO155" i="5"/>
  <c r="AN155" i="5"/>
  <c r="AM155" i="5"/>
  <c r="AL155" i="5"/>
  <c r="AK155" i="5"/>
  <c r="AJ155" i="5"/>
  <c r="H155" i="5"/>
  <c r="G155" i="5"/>
  <c r="F155" i="5"/>
  <c r="E155" i="5"/>
  <c r="D155" i="5"/>
  <c r="C155" i="5"/>
  <c r="A155" i="5"/>
  <c r="B155" i="5" s="1"/>
  <c r="AU154" i="5"/>
  <c r="AT154" i="5"/>
  <c r="AS154" i="5"/>
  <c r="AR154" i="5"/>
  <c r="AQ154" i="5"/>
  <c r="AP154" i="5"/>
  <c r="AO154" i="5"/>
  <c r="AN154" i="5"/>
  <c r="AM154" i="5"/>
  <c r="AL154" i="5"/>
  <c r="AK154" i="5"/>
  <c r="AJ154" i="5"/>
  <c r="H154" i="5"/>
  <c r="G154" i="5"/>
  <c r="F154" i="5"/>
  <c r="E154" i="5"/>
  <c r="D154" i="5"/>
  <c r="C154" i="5"/>
  <c r="A154" i="5"/>
  <c r="B154" i="5" s="1"/>
  <c r="AU153" i="5"/>
  <c r="AT153" i="5"/>
  <c r="AS153" i="5"/>
  <c r="AR153" i="5"/>
  <c r="AQ153" i="5"/>
  <c r="AP153" i="5"/>
  <c r="AO153" i="5"/>
  <c r="AN153" i="5"/>
  <c r="AM153" i="5"/>
  <c r="AL153" i="5"/>
  <c r="AK153" i="5"/>
  <c r="AJ153" i="5"/>
  <c r="H153" i="5"/>
  <c r="G153" i="5"/>
  <c r="F153" i="5"/>
  <c r="E153" i="5"/>
  <c r="D153" i="5"/>
  <c r="C153" i="5"/>
  <c r="B153" i="5"/>
  <c r="A153" i="5"/>
  <c r="AU152" i="5"/>
  <c r="AT152" i="5"/>
  <c r="AS152" i="5"/>
  <c r="AR152" i="5"/>
  <c r="AQ152" i="5"/>
  <c r="AP152" i="5"/>
  <c r="AO152" i="5"/>
  <c r="AN152" i="5"/>
  <c r="AM152" i="5"/>
  <c r="AL152" i="5"/>
  <c r="AK152" i="5"/>
  <c r="AJ152" i="5"/>
  <c r="H152" i="5"/>
  <c r="G152" i="5"/>
  <c r="F152" i="5"/>
  <c r="E152" i="5"/>
  <c r="D152" i="5"/>
  <c r="C152" i="5"/>
  <c r="A152" i="5"/>
  <c r="B152" i="5" s="1"/>
  <c r="AU151" i="5"/>
  <c r="AT151" i="5"/>
  <c r="AS151" i="5"/>
  <c r="AR151" i="5"/>
  <c r="AQ151" i="5"/>
  <c r="AP151" i="5"/>
  <c r="AO151" i="5"/>
  <c r="AN151" i="5"/>
  <c r="AM151" i="5"/>
  <c r="AL151" i="5"/>
  <c r="AK151" i="5"/>
  <c r="AJ151" i="5"/>
  <c r="H151" i="5"/>
  <c r="G151" i="5"/>
  <c r="F151" i="5"/>
  <c r="E151" i="5"/>
  <c r="D151" i="5"/>
  <c r="C151" i="5"/>
  <c r="A151" i="5"/>
  <c r="B151" i="5" s="1"/>
  <c r="AU150" i="5"/>
  <c r="AT150" i="5"/>
  <c r="AS150" i="5"/>
  <c r="AR150" i="5"/>
  <c r="AQ150" i="5"/>
  <c r="AP150" i="5"/>
  <c r="AO150" i="5"/>
  <c r="AN150" i="5"/>
  <c r="AM150" i="5"/>
  <c r="AL150" i="5"/>
  <c r="AK150" i="5"/>
  <c r="AJ150" i="5"/>
  <c r="H150" i="5"/>
  <c r="G150" i="5"/>
  <c r="F150" i="5"/>
  <c r="E150" i="5"/>
  <c r="D150" i="5"/>
  <c r="C150" i="5"/>
  <c r="A150" i="5"/>
  <c r="B150" i="5" s="1"/>
  <c r="AU149" i="5"/>
  <c r="AT149" i="5"/>
  <c r="AS149" i="5"/>
  <c r="AR149" i="5"/>
  <c r="AQ149" i="5"/>
  <c r="AP149" i="5"/>
  <c r="AO149" i="5"/>
  <c r="AN149" i="5"/>
  <c r="AM149" i="5"/>
  <c r="AL149" i="5"/>
  <c r="AK149" i="5"/>
  <c r="AJ149" i="5"/>
  <c r="H149" i="5"/>
  <c r="G149" i="5"/>
  <c r="F149" i="5"/>
  <c r="E149" i="5"/>
  <c r="D149" i="5"/>
  <c r="C149" i="5"/>
  <c r="A149" i="5"/>
  <c r="B149" i="5" s="1"/>
  <c r="AU148" i="5"/>
  <c r="AT148" i="5"/>
  <c r="AS148" i="5"/>
  <c r="AR148" i="5"/>
  <c r="AQ148" i="5"/>
  <c r="AP148" i="5"/>
  <c r="AO148" i="5"/>
  <c r="AN148" i="5"/>
  <c r="AM148" i="5"/>
  <c r="AL148" i="5"/>
  <c r="AK148" i="5"/>
  <c r="AJ148" i="5"/>
  <c r="H148" i="5"/>
  <c r="G148" i="5"/>
  <c r="F148" i="5"/>
  <c r="E148" i="5"/>
  <c r="D148" i="5"/>
  <c r="C148" i="5"/>
  <c r="A148" i="5"/>
  <c r="B148" i="5" s="1"/>
  <c r="AU147" i="5"/>
  <c r="AT147" i="5"/>
  <c r="AS147" i="5"/>
  <c r="AR147" i="5"/>
  <c r="AQ147" i="5"/>
  <c r="AP147" i="5"/>
  <c r="AO147" i="5"/>
  <c r="AN147" i="5"/>
  <c r="AM147" i="5"/>
  <c r="AL147" i="5"/>
  <c r="AK147" i="5"/>
  <c r="AJ147" i="5"/>
  <c r="H147" i="5"/>
  <c r="G147" i="5"/>
  <c r="F147" i="5"/>
  <c r="E147" i="5"/>
  <c r="D147" i="5"/>
  <c r="C147" i="5"/>
  <c r="A147" i="5"/>
  <c r="B147" i="5" s="1"/>
  <c r="AU146" i="5"/>
  <c r="AT146" i="5"/>
  <c r="AS146" i="5"/>
  <c r="AR146" i="5"/>
  <c r="AQ146" i="5"/>
  <c r="AP146" i="5"/>
  <c r="AO146" i="5"/>
  <c r="AN146" i="5"/>
  <c r="AM146" i="5"/>
  <c r="AL146" i="5"/>
  <c r="AK146" i="5"/>
  <c r="AJ146" i="5"/>
  <c r="H146" i="5"/>
  <c r="G146" i="5"/>
  <c r="F146" i="5"/>
  <c r="E146" i="5"/>
  <c r="D146" i="5"/>
  <c r="C146" i="5"/>
  <c r="B146" i="5"/>
  <c r="A146" i="5"/>
  <c r="AU145" i="5"/>
  <c r="AT145" i="5"/>
  <c r="AS145" i="5"/>
  <c r="AR145" i="5"/>
  <c r="AQ145" i="5"/>
  <c r="AP145" i="5"/>
  <c r="AO145" i="5"/>
  <c r="AN145" i="5"/>
  <c r="AM145" i="5"/>
  <c r="AL145" i="5"/>
  <c r="AK145" i="5"/>
  <c r="AJ145" i="5"/>
  <c r="H145" i="5"/>
  <c r="G145" i="5"/>
  <c r="F145" i="5"/>
  <c r="E145" i="5"/>
  <c r="D145" i="5"/>
  <c r="C145" i="5"/>
  <c r="A145" i="5"/>
  <c r="B145" i="5" s="1"/>
  <c r="AU144" i="5"/>
  <c r="AT144" i="5"/>
  <c r="AS144" i="5"/>
  <c r="AR144" i="5"/>
  <c r="AQ144" i="5"/>
  <c r="AP144" i="5"/>
  <c r="AO144" i="5"/>
  <c r="AN144" i="5"/>
  <c r="AM144" i="5"/>
  <c r="AL144" i="5"/>
  <c r="AK144" i="5"/>
  <c r="AJ144" i="5"/>
  <c r="H144" i="5"/>
  <c r="G144" i="5"/>
  <c r="F144" i="5"/>
  <c r="E144" i="5"/>
  <c r="D144" i="5"/>
  <c r="C144" i="5"/>
  <c r="A144" i="5"/>
  <c r="B144" i="5" s="1"/>
  <c r="AU143" i="5"/>
  <c r="AT143" i="5"/>
  <c r="AS143" i="5"/>
  <c r="AR143" i="5"/>
  <c r="AQ143" i="5"/>
  <c r="AP143" i="5"/>
  <c r="AO143" i="5"/>
  <c r="AN143" i="5"/>
  <c r="AM143" i="5"/>
  <c r="AL143" i="5"/>
  <c r="AK143" i="5"/>
  <c r="AJ143" i="5"/>
  <c r="H143" i="5"/>
  <c r="G143" i="5"/>
  <c r="F143" i="5"/>
  <c r="E143" i="5"/>
  <c r="D143" i="5"/>
  <c r="C143" i="5"/>
  <c r="A143" i="5"/>
  <c r="B143" i="5" s="1"/>
  <c r="AU142" i="5"/>
  <c r="AT142" i="5"/>
  <c r="AS142" i="5"/>
  <c r="AR142" i="5"/>
  <c r="AQ142" i="5"/>
  <c r="AP142" i="5"/>
  <c r="AO142" i="5"/>
  <c r="AN142" i="5"/>
  <c r="AM142" i="5"/>
  <c r="AL142" i="5"/>
  <c r="AK142" i="5"/>
  <c r="AJ142" i="5"/>
  <c r="H142" i="5"/>
  <c r="G142" i="5"/>
  <c r="F142" i="5"/>
  <c r="E142" i="5"/>
  <c r="D142" i="5"/>
  <c r="C142" i="5"/>
  <c r="A142" i="5"/>
  <c r="B142" i="5" s="1"/>
  <c r="AU141" i="5"/>
  <c r="AT141" i="5"/>
  <c r="AS141" i="5"/>
  <c r="AR141" i="5"/>
  <c r="AQ141" i="5"/>
  <c r="AP141" i="5"/>
  <c r="AO141" i="5"/>
  <c r="AN141" i="5"/>
  <c r="AM141" i="5"/>
  <c r="AL141" i="5"/>
  <c r="AK141" i="5"/>
  <c r="AJ141" i="5"/>
  <c r="H141" i="5"/>
  <c r="G141" i="5"/>
  <c r="F141" i="5"/>
  <c r="E141" i="5"/>
  <c r="D141" i="5"/>
  <c r="C141" i="5"/>
  <c r="A141" i="5"/>
  <c r="B141" i="5" s="1"/>
  <c r="AU140" i="5"/>
  <c r="AT140" i="5"/>
  <c r="AS140" i="5"/>
  <c r="AR140" i="5"/>
  <c r="AQ140" i="5"/>
  <c r="AP140" i="5"/>
  <c r="AO140" i="5"/>
  <c r="AN140" i="5"/>
  <c r="AM140" i="5"/>
  <c r="AL140" i="5"/>
  <c r="AK140" i="5"/>
  <c r="AJ140" i="5"/>
  <c r="H140" i="5"/>
  <c r="G140" i="5"/>
  <c r="F140" i="5"/>
  <c r="E140" i="5"/>
  <c r="D140" i="5"/>
  <c r="C140" i="5"/>
  <c r="A140" i="5"/>
  <c r="B140" i="5" s="1"/>
  <c r="AU139" i="5"/>
  <c r="AT139" i="5"/>
  <c r="AS139" i="5"/>
  <c r="AR139" i="5"/>
  <c r="AQ139" i="5"/>
  <c r="AP139" i="5"/>
  <c r="AO139" i="5"/>
  <c r="AN139" i="5"/>
  <c r="AM139" i="5"/>
  <c r="AL139" i="5"/>
  <c r="AK139" i="5"/>
  <c r="AJ139" i="5"/>
  <c r="H139" i="5"/>
  <c r="G139" i="5"/>
  <c r="F139" i="5"/>
  <c r="E139" i="5"/>
  <c r="D139" i="5"/>
  <c r="C139" i="5"/>
  <c r="A139" i="5"/>
  <c r="B139" i="5" s="1"/>
  <c r="AU138" i="5"/>
  <c r="AT138" i="5"/>
  <c r="AS138" i="5"/>
  <c r="AR138" i="5"/>
  <c r="AQ138" i="5"/>
  <c r="AP138" i="5"/>
  <c r="AO138" i="5"/>
  <c r="AN138" i="5"/>
  <c r="AM138" i="5"/>
  <c r="AL138" i="5"/>
  <c r="AK138" i="5"/>
  <c r="AJ138" i="5"/>
  <c r="H138" i="5"/>
  <c r="G138" i="5"/>
  <c r="F138" i="5"/>
  <c r="E138" i="5"/>
  <c r="D138" i="5"/>
  <c r="C138" i="5"/>
  <c r="A138" i="5"/>
  <c r="B138" i="5" s="1"/>
  <c r="AU137" i="5"/>
  <c r="AT137" i="5"/>
  <c r="AS137" i="5"/>
  <c r="AR137" i="5"/>
  <c r="AQ137" i="5"/>
  <c r="AP137" i="5"/>
  <c r="AO137" i="5"/>
  <c r="AN137" i="5"/>
  <c r="AM137" i="5"/>
  <c r="AL137" i="5"/>
  <c r="AK137" i="5"/>
  <c r="AJ137" i="5"/>
  <c r="H137" i="5"/>
  <c r="G137" i="5"/>
  <c r="F137" i="5"/>
  <c r="E137" i="5"/>
  <c r="D137" i="5"/>
  <c r="C137" i="5"/>
  <c r="A137" i="5"/>
  <c r="B137" i="5" s="1"/>
  <c r="AU136" i="5"/>
  <c r="AT136" i="5"/>
  <c r="AS136" i="5"/>
  <c r="AR136" i="5"/>
  <c r="AQ136" i="5"/>
  <c r="AP136" i="5"/>
  <c r="AO136" i="5"/>
  <c r="AN136" i="5"/>
  <c r="AM136" i="5"/>
  <c r="AL136" i="5"/>
  <c r="AK136" i="5"/>
  <c r="AJ136" i="5"/>
  <c r="H136" i="5"/>
  <c r="G136" i="5"/>
  <c r="F136" i="5"/>
  <c r="E136" i="5"/>
  <c r="D136" i="5"/>
  <c r="C136" i="5"/>
  <c r="A136" i="5"/>
  <c r="B136" i="5" s="1"/>
  <c r="AU135" i="5"/>
  <c r="AT135" i="5"/>
  <c r="AS135" i="5"/>
  <c r="AR135" i="5"/>
  <c r="AQ135" i="5"/>
  <c r="AP135" i="5"/>
  <c r="AO135" i="5"/>
  <c r="AN135" i="5"/>
  <c r="AM135" i="5"/>
  <c r="AL135" i="5"/>
  <c r="AK135" i="5"/>
  <c r="AJ135" i="5"/>
  <c r="H135" i="5"/>
  <c r="G135" i="5"/>
  <c r="F135" i="5"/>
  <c r="E135" i="5"/>
  <c r="D135" i="5"/>
  <c r="C135" i="5"/>
  <c r="A135" i="5"/>
  <c r="B135" i="5" s="1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H134" i="5"/>
  <c r="G134" i="5"/>
  <c r="F134" i="5"/>
  <c r="E134" i="5"/>
  <c r="D134" i="5"/>
  <c r="C134" i="5"/>
  <c r="B134" i="5"/>
  <c r="A134" i="5"/>
  <c r="AU133" i="5"/>
  <c r="AT133" i="5"/>
  <c r="AS133" i="5"/>
  <c r="AR133" i="5"/>
  <c r="AQ133" i="5"/>
  <c r="AP133" i="5"/>
  <c r="AO133" i="5"/>
  <c r="AN133" i="5"/>
  <c r="AM133" i="5"/>
  <c r="AL133" i="5"/>
  <c r="AK133" i="5"/>
  <c r="AJ133" i="5"/>
  <c r="H133" i="5"/>
  <c r="G133" i="5"/>
  <c r="F133" i="5"/>
  <c r="E133" i="5"/>
  <c r="D133" i="5"/>
  <c r="C133" i="5"/>
  <c r="A133" i="5"/>
  <c r="B133" i="5" s="1"/>
  <c r="AU132" i="5"/>
  <c r="AT132" i="5"/>
  <c r="AS132" i="5"/>
  <c r="AR132" i="5"/>
  <c r="AQ132" i="5"/>
  <c r="AP132" i="5"/>
  <c r="AO132" i="5"/>
  <c r="AN132" i="5"/>
  <c r="AL132" i="5"/>
  <c r="AK132" i="5"/>
  <c r="AJ132" i="5"/>
  <c r="H132" i="5"/>
  <c r="G132" i="5"/>
  <c r="F132" i="5"/>
  <c r="E132" i="5"/>
  <c r="D132" i="5"/>
  <c r="C132" i="5"/>
  <c r="B132" i="5"/>
  <c r="A132" i="5"/>
  <c r="AU131" i="5"/>
  <c r="AT131" i="5"/>
  <c r="AS131" i="5"/>
  <c r="AR131" i="5"/>
  <c r="AQ131" i="5"/>
  <c r="AP131" i="5"/>
  <c r="AO131" i="5"/>
  <c r="AN131" i="5"/>
  <c r="AM131" i="5"/>
  <c r="AL131" i="5"/>
  <c r="AK131" i="5"/>
  <c r="AJ131" i="5"/>
  <c r="H131" i="5"/>
  <c r="G131" i="5"/>
  <c r="F131" i="5"/>
  <c r="E131" i="5"/>
  <c r="D131" i="5"/>
  <c r="C131" i="5"/>
  <c r="A131" i="5"/>
  <c r="B131" i="5" s="1"/>
  <c r="AU130" i="5"/>
  <c r="AT130" i="5"/>
  <c r="AS130" i="5"/>
  <c r="AR130" i="5"/>
  <c r="AQ130" i="5"/>
  <c r="AP130" i="5"/>
  <c r="AO130" i="5"/>
  <c r="AN130" i="5"/>
  <c r="AM130" i="5"/>
  <c r="AL130" i="5"/>
  <c r="AK130" i="5"/>
  <c r="AJ130" i="5"/>
  <c r="H130" i="5"/>
  <c r="G130" i="5"/>
  <c r="F130" i="5"/>
  <c r="E130" i="5"/>
  <c r="D130" i="5"/>
  <c r="C130" i="5"/>
  <c r="B130" i="5"/>
  <c r="A130" i="5"/>
  <c r="AU129" i="5"/>
  <c r="AT129" i="5"/>
  <c r="AS129" i="5"/>
  <c r="AR129" i="5"/>
  <c r="AQ129" i="5"/>
  <c r="AP129" i="5"/>
  <c r="AO129" i="5"/>
  <c r="AN129" i="5"/>
  <c r="AM129" i="5"/>
  <c r="AL129" i="5"/>
  <c r="AK129" i="5"/>
  <c r="AJ129" i="5"/>
  <c r="H129" i="5"/>
  <c r="G129" i="5"/>
  <c r="F129" i="5"/>
  <c r="E129" i="5"/>
  <c r="D129" i="5"/>
  <c r="C129" i="5"/>
  <c r="A129" i="5"/>
  <c r="B129" i="5" s="1"/>
  <c r="AU128" i="5"/>
  <c r="AT128" i="5"/>
  <c r="AS128" i="5"/>
  <c r="AR128" i="5"/>
  <c r="AQ128" i="5"/>
  <c r="AP128" i="5"/>
  <c r="AO128" i="5"/>
  <c r="AN128" i="5"/>
  <c r="AM128" i="5"/>
  <c r="AL128" i="5"/>
  <c r="AK128" i="5"/>
  <c r="AJ128" i="5"/>
  <c r="H128" i="5"/>
  <c r="G128" i="5"/>
  <c r="F128" i="5"/>
  <c r="E128" i="5"/>
  <c r="D128" i="5"/>
  <c r="C128" i="5"/>
  <c r="A128" i="5"/>
  <c r="B128" i="5" s="1"/>
  <c r="AU127" i="5"/>
  <c r="AT127" i="5"/>
  <c r="AS127" i="5"/>
  <c r="AR127" i="5"/>
  <c r="AQ127" i="5"/>
  <c r="AP127" i="5"/>
  <c r="AO127" i="5"/>
  <c r="AN127" i="5"/>
  <c r="AM127" i="5"/>
  <c r="AL127" i="5"/>
  <c r="AK127" i="5"/>
  <c r="AJ127" i="5"/>
  <c r="H127" i="5"/>
  <c r="G127" i="5"/>
  <c r="F127" i="5"/>
  <c r="E127" i="5"/>
  <c r="D127" i="5"/>
  <c r="C127" i="5"/>
  <c r="A127" i="5"/>
  <c r="B127" i="5" s="1"/>
  <c r="AU126" i="5"/>
  <c r="AT126" i="5"/>
  <c r="AS126" i="5"/>
  <c r="AR126" i="5"/>
  <c r="AQ126" i="5"/>
  <c r="AP126" i="5"/>
  <c r="AO126" i="5"/>
  <c r="AN126" i="5"/>
  <c r="AM126" i="5"/>
  <c r="AL126" i="5"/>
  <c r="AK126" i="5"/>
  <c r="AJ126" i="5"/>
  <c r="H126" i="5"/>
  <c r="G126" i="5"/>
  <c r="F126" i="5"/>
  <c r="E126" i="5"/>
  <c r="D126" i="5"/>
  <c r="C126" i="5"/>
  <c r="A126" i="5"/>
  <c r="B126" i="5" s="1"/>
  <c r="AU125" i="5"/>
  <c r="AT125" i="5"/>
  <c r="AS125" i="5"/>
  <c r="AR125" i="5"/>
  <c r="AQ125" i="5"/>
  <c r="AP125" i="5"/>
  <c r="AO125" i="5"/>
  <c r="AN125" i="5"/>
  <c r="AM125" i="5"/>
  <c r="AL125" i="5"/>
  <c r="AK125" i="5"/>
  <c r="AJ125" i="5"/>
  <c r="H125" i="5"/>
  <c r="G125" i="5"/>
  <c r="F125" i="5"/>
  <c r="E125" i="5"/>
  <c r="D125" i="5"/>
  <c r="C125" i="5"/>
  <c r="A125" i="5"/>
  <c r="B125" i="5" s="1"/>
  <c r="AU124" i="5"/>
  <c r="AT124" i="5"/>
  <c r="AS124" i="5"/>
  <c r="AR124" i="5"/>
  <c r="AQ124" i="5"/>
  <c r="AP124" i="5"/>
  <c r="AO124" i="5"/>
  <c r="AN124" i="5"/>
  <c r="AM124" i="5"/>
  <c r="AL124" i="5"/>
  <c r="AK124" i="5"/>
  <c r="AJ124" i="5"/>
  <c r="H124" i="5"/>
  <c r="G124" i="5"/>
  <c r="F124" i="5"/>
  <c r="E124" i="5"/>
  <c r="D124" i="5"/>
  <c r="C124" i="5"/>
  <c r="A124" i="5"/>
  <c r="B124" i="5" s="1"/>
  <c r="AU123" i="5"/>
  <c r="AT123" i="5"/>
  <c r="AS123" i="5"/>
  <c r="AR123" i="5"/>
  <c r="AQ123" i="5"/>
  <c r="AP123" i="5"/>
  <c r="AO123" i="5"/>
  <c r="AN123" i="5"/>
  <c r="AM123" i="5"/>
  <c r="AL123" i="5"/>
  <c r="AK123" i="5"/>
  <c r="AJ123" i="5"/>
  <c r="H123" i="5"/>
  <c r="G123" i="5"/>
  <c r="F123" i="5"/>
  <c r="E123" i="5"/>
  <c r="D123" i="5"/>
  <c r="C123" i="5"/>
  <c r="A123" i="5"/>
  <c r="B123" i="5" s="1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H122" i="5"/>
  <c r="G122" i="5"/>
  <c r="F122" i="5"/>
  <c r="E122" i="5"/>
  <c r="D122" i="5"/>
  <c r="C122" i="5"/>
  <c r="A122" i="5"/>
  <c r="B122" i="5" s="1"/>
  <c r="AU121" i="5"/>
  <c r="AT121" i="5"/>
  <c r="AS121" i="5"/>
  <c r="AR121" i="5"/>
  <c r="AQ121" i="5"/>
  <c r="AP121" i="5"/>
  <c r="AO121" i="5"/>
  <c r="AN121" i="5"/>
  <c r="AM121" i="5"/>
  <c r="AL121" i="5"/>
  <c r="AK121" i="5"/>
  <c r="AJ121" i="5"/>
  <c r="H121" i="5"/>
  <c r="G121" i="5"/>
  <c r="F121" i="5"/>
  <c r="E121" i="5"/>
  <c r="D121" i="5"/>
  <c r="C121" i="5"/>
  <c r="A121" i="5"/>
  <c r="B121" i="5" s="1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H120" i="5"/>
  <c r="G120" i="5"/>
  <c r="F120" i="5"/>
  <c r="E120" i="5"/>
  <c r="D120" i="5"/>
  <c r="C120" i="5"/>
  <c r="B120" i="5"/>
  <c r="A120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H119" i="5"/>
  <c r="G119" i="5"/>
  <c r="F119" i="5"/>
  <c r="E119" i="5"/>
  <c r="D119" i="5"/>
  <c r="C119" i="5"/>
  <c r="A119" i="5"/>
  <c r="B119" i="5" s="1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H118" i="5"/>
  <c r="G118" i="5"/>
  <c r="F118" i="5"/>
  <c r="E118" i="5"/>
  <c r="D118" i="5"/>
  <c r="C118" i="5"/>
  <c r="A118" i="5"/>
  <c r="B118" i="5" s="1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H117" i="5"/>
  <c r="G117" i="5"/>
  <c r="F117" i="5"/>
  <c r="E117" i="5"/>
  <c r="D117" i="5"/>
  <c r="C117" i="5"/>
  <c r="A117" i="5"/>
  <c r="B117" i="5" s="1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H116" i="5"/>
  <c r="G116" i="5"/>
  <c r="F116" i="5"/>
  <c r="E116" i="5"/>
  <c r="D116" i="5"/>
  <c r="C116" i="5"/>
  <c r="A116" i="5"/>
  <c r="B116" i="5" s="1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H115" i="5"/>
  <c r="G115" i="5"/>
  <c r="F115" i="5"/>
  <c r="E115" i="5"/>
  <c r="D115" i="5"/>
  <c r="C115" i="5"/>
  <c r="A115" i="5"/>
  <c r="B115" i="5" s="1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H114" i="5"/>
  <c r="G114" i="5"/>
  <c r="F114" i="5"/>
  <c r="E114" i="5"/>
  <c r="D114" i="5"/>
  <c r="C114" i="5"/>
  <c r="B114" i="5"/>
  <c r="A114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H113" i="5"/>
  <c r="G113" i="5"/>
  <c r="F113" i="5"/>
  <c r="E113" i="5"/>
  <c r="D113" i="5"/>
  <c r="C113" i="5"/>
  <c r="A113" i="5"/>
  <c r="B113" i="5" s="1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H112" i="5"/>
  <c r="G112" i="5"/>
  <c r="F112" i="5"/>
  <c r="E112" i="5"/>
  <c r="D112" i="5"/>
  <c r="C112" i="5"/>
  <c r="B112" i="5"/>
  <c r="A112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H111" i="5"/>
  <c r="G111" i="5"/>
  <c r="F111" i="5"/>
  <c r="E111" i="5"/>
  <c r="D111" i="5"/>
  <c r="C111" i="5"/>
  <c r="A111" i="5"/>
  <c r="B111" i="5" s="1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H110" i="5"/>
  <c r="G110" i="5"/>
  <c r="F110" i="5"/>
  <c r="E110" i="5"/>
  <c r="D110" i="5"/>
  <c r="C110" i="5"/>
  <c r="A110" i="5"/>
  <c r="B110" i="5" s="1"/>
  <c r="H109" i="5"/>
  <c r="G109" i="5"/>
  <c r="F109" i="5"/>
  <c r="E109" i="5"/>
  <c r="D109" i="5"/>
  <c r="C109" i="5"/>
  <c r="A109" i="5"/>
  <c r="B109" i="5" s="1"/>
  <c r="H108" i="5"/>
  <c r="G108" i="5"/>
  <c r="F108" i="5"/>
  <c r="E108" i="5"/>
  <c r="D108" i="5"/>
  <c r="C108" i="5"/>
  <c r="A108" i="5"/>
  <c r="B108" i="5" s="1"/>
  <c r="H107" i="5"/>
  <c r="G107" i="5"/>
  <c r="F107" i="5"/>
  <c r="E107" i="5"/>
  <c r="D107" i="5"/>
  <c r="C107" i="5"/>
  <c r="A107" i="5"/>
  <c r="B107" i="5" s="1"/>
  <c r="H106" i="5"/>
  <c r="G106" i="5"/>
  <c r="F106" i="5"/>
  <c r="E106" i="5"/>
  <c r="D106" i="5"/>
  <c r="C106" i="5"/>
  <c r="B106" i="5"/>
  <c r="A106" i="5"/>
  <c r="H105" i="5"/>
  <c r="G105" i="5"/>
  <c r="F105" i="5"/>
  <c r="E105" i="5"/>
  <c r="D105" i="5"/>
  <c r="C105" i="5"/>
  <c r="A105" i="5"/>
  <c r="B105" i="5" s="1"/>
  <c r="H104" i="5"/>
  <c r="G104" i="5"/>
  <c r="F104" i="5"/>
  <c r="E104" i="5"/>
  <c r="D104" i="5"/>
  <c r="C104" i="5"/>
  <c r="A104" i="5"/>
  <c r="B104" i="5" s="1"/>
  <c r="H103" i="5"/>
  <c r="G103" i="5"/>
  <c r="F103" i="5"/>
  <c r="E103" i="5"/>
  <c r="D103" i="5"/>
  <c r="C103" i="5"/>
  <c r="A103" i="5"/>
  <c r="B103" i="5" s="1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PT89" i="4"/>
  <c r="PS89" i="4"/>
  <c r="PR89" i="4"/>
  <c r="PQ89" i="4"/>
  <c r="PP89" i="4"/>
  <c r="PO89" i="4"/>
  <c r="PN89" i="4"/>
  <c r="PM89" i="4"/>
  <c r="PL89" i="4"/>
  <c r="PK89" i="4"/>
  <c r="PJ89" i="4"/>
  <c r="PI89" i="4"/>
  <c r="PH89" i="4"/>
  <c r="OX89" i="4"/>
  <c r="OW89" i="4"/>
  <c r="OV89" i="4"/>
  <c r="OU89" i="4"/>
  <c r="OT89" i="4"/>
  <c r="OS89" i="4"/>
  <c r="OR89" i="4"/>
  <c r="OQ89" i="4"/>
  <c r="OP89" i="4"/>
  <c r="OO89" i="4"/>
  <c r="ON89" i="4"/>
  <c r="OM89" i="4"/>
  <c r="OL89" i="4"/>
  <c r="OK89" i="4"/>
  <c r="OJ89" i="4"/>
  <c r="OI89" i="4"/>
  <c r="OH89" i="4"/>
  <c r="OG89" i="4"/>
  <c r="OF89" i="4"/>
  <c r="OE89" i="4"/>
  <c r="OD89" i="4"/>
  <c r="OC89" i="4"/>
  <c r="OB89" i="4"/>
  <c r="OA89" i="4"/>
  <c r="NZ89" i="4"/>
  <c r="NY89" i="4"/>
  <c r="NX89" i="4"/>
  <c r="NW89" i="4"/>
  <c r="KO89" i="4"/>
  <c r="KN89" i="4"/>
  <c r="KM89" i="4"/>
  <c r="KL89" i="4"/>
  <c r="KK89" i="4"/>
  <c r="IC89" i="4"/>
  <c r="IF89" i="4" s="1"/>
  <c r="II89" i="4" s="1"/>
  <c r="IL89" i="4" s="1"/>
  <c r="IO89" i="4" s="1"/>
  <c r="IR89" i="4" s="1"/>
  <c r="IU89" i="4" s="1"/>
  <c r="IX89" i="4" s="1"/>
  <c r="JA89" i="4" s="1"/>
  <c r="JD89" i="4" s="1"/>
  <c r="JG89" i="4" s="1"/>
  <c r="JJ89" i="4" s="1"/>
  <c r="JM89" i="4" s="1"/>
  <c r="JP89" i="4" s="1"/>
  <c r="JS89" i="4" s="1"/>
  <c r="JV89" i="4" s="1"/>
  <c r="JY89" i="4" s="1"/>
  <c r="KB89" i="4" s="1"/>
  <c r="KE89" i="4" s="1"/>
  <c r="IB89" i="4"/>
  <c r="IA89" i="4"/>
  <c r="GX89" i="4"/>
  <c r="FN89" i="4"/>
  <c r="FQ89" i="4" s="1"/>
  <c r="FT89" i="4" s="1"/>
  <c r="FW89" i="4" s="1"/>
  <c r="FZ89" i="4" s="1"/>
  <c r="GC89" i="4" s="1"/>
  <c r="GF89" i="4" s="1"/>
  <c r="GI89" i="4" s="1"/>
  <c r="GL89" i="4" s="1"/>
  <c r="GO89" i="4" s="1"/>
  <c r="FM89" i="4"/>
  <c r="FL89" i="4"/>
  <c r="EZ89" i="4"/>
  <c r="EX89" i="4"/>
  <c r="EV89" i="4"/>
  <c r="EU89" i="4"/>
  <c r="EY89" i="4" s="1"/>
  <c r="EM89" i="4"/>
  <c r="EA89" i="4"/>
  <c r="CA89" i="4" s="1"/>
  <c r="DR89" i="4"/>
  <c r="DM89" i="4"/>
  <c r="DH89" i="4"/>
  <c r="DC89" i="4"/>
  <c r="CX89" i="4"/>
  <c r="CJ89" i="4"/>
  <c r="BZ89" i="4"/>
  <c r="BM89" i="4"/>
  <c r="AS89" i="4"/>
  <c r="AO89" i="4"/>
  <c r="AN89" i="4"/>
  <c r="O89" i="4"/>
  <c r="N89" i="4"/>
  <c r="M89" i="4"/>
  <c r="J89" i="4"/>
  <c r="H89" i="4"/>
  <c r="PT88" i="4"/>
  <c r="PS88" i="4"/>
  <c r="PR88" i="4"/>
  <c r="PQ88" i="4"/>
  <c r="PP88" i="4"/>
  <c r="PO88" i="4"/>
  <c r="PN88" i="4"/>
  <c r="PM88" i="4"/>
  <c r="PL88" i="4"/>
  <c r="PK88" i="4"/>
  <c r="PJ88" i="4"/>
  <c r="PI88" i="4"/>
  <c r="PH88" i="4"/>
  <c r="OX88" i="4"/>
  <c r="OW88" i="4"/>
  <c r="OV88" i="4"/>
  <c r="OU88" i="4"/>
  <c r="OT88" i="4"/>
  <c r="OS88" i="4"/>
  <c r="OR88" i="4"/>
  <c r="OQ88" i="4"/>
  <c r="OP88" i="4"/>
  <c r="OO88" i="4"/>
  <c r="ON88" i="4"/>
  <c r="OM88" i="4"/>
  <c r="OL88" i="4"/>
  <c r="OK88" i="4"/>
  <c r="OJ88" i="4"/>
  <c r="OI88" i="4"/>
  <c r="OH88" i="4"/>
  <c r="OG88" i="4"/>
  <c r="OF88" i="4"/>
  <c r="OE88" i="4"/>
  <c r="OD88" i="4"/>
  <c r="OC88" i="4"/>
  <c r="OB88" i="4"/>
  <c r="OA88" i="4"/>
  <c r="NZ88" i="4"/>
  <c r="NY88" i="4"/>
  <c r="NX88" i="4"/>
  <c r="NW88" i="4"/>
  <c r="IC88" i="4"/>
  <c r="IB88" i="4"/>
  <c r="FN88" i="4"/>
  <c r="FQ88" i="4" s="1"/>
  <c r="FT88" i="4" s="1"/>
  <c r="FW88" i="4" s="1"/>
  <c r="FZ88" i="4" s="1"/>
  <c r="GC88" i="4" s="1"/>
  <c r="GF88" i="4" s="1"/>
  <c r="GI88" i="4" s="1"/>
  <c r="GL88" i="4" s="1"/>
  <c r="FM88" i="4"/>
  <c r="FP88" i="4" s="1"/>
  <c r="FL88" i="4"/>
  <c r="EZ88" i="4"/>
  <c r="FA88" i="4" s="1"/>
  <c r="EX88" i="4"/>
  <c r="EV88" i="4"/>
  <c r="EU88" i="4"/>
  <c r="EN88" i="4"/>
  <c r="EW88" i="4" s="1"/>
  <c r="EM88" i="4"/>
  <c r="EA88" i="4"/>
  <c r="DR88" i="4"/>
  <c r="DM88" i="4"/>
  <c r="DL88" i="4"/>
  <c r="DH88" i="4"/>
  <c r="DG88" i="4"/>
  <c r="DC88" i="4"/>
  <c r="CX88" i="4"/>
  <c r="CA88" i="4"/>
  <c r="BZ88" i="4"/>
  <c r="BM88" i="4"/>
  <c r="AS88" i="4"/>
  <c r="AO88" i="4"/>
  <c r="AN88" i="4"/>
  <c r="AJ88" i="4"/>
  <c r="KO88" i="4" s="1"/>
  <c r="U88" i="4"/>
  <c r="O88" i="4"/>
  <c r="N88" i="4"/>
  <c r="M88" i="4"/>
  <c r="J88" i="4"/>
  <c r="H88" i="4"/>
  <c r="PT87" i="4"/>
  <c r="PS87" i="4"/>
  <c r="PR87" i="4"/>
  <c r="PQ87" i="4"/>
  <c r="PP87" i="4"/>
  <c r="PO87" i="4"/>
  <c r="PN87" i="4"/>
  <c r="PM87" i="4"/>
  <c r="PL87" i="4"/>
  <c r="PK87" i="4"/>
  <c r="PJ87" i="4"/>
  <c r="PI87" i="4"/>
  <c r="PH87" i="4"/>
  <c r="OX87" i="4"/>
  <c r="OW87" i="4"/>
  <c r="OV87" i="4"/>
  <c r="OU87" i="4"/>
  <c r="OT87" i="4"/>
  <c r="OS87" i="4"/>
  <c r="OR87" i="4"/>
  <c r="OQ87" i="4"/>
  <c r="OP87" i="4"/>
  <c r="OO87" i="4"/>
  <c r="ON87" i="4"/>
  <c r="OM87" i="4"/>
  <c r="OL87" i="4"/>
  <c r="OK87" i="4"/>
  <c r="OJ87" i="4"/>
  <c r="OI87" i="4"/>
  <c r="OH87" i="4"/>
  <c r="OG87" i="4"/>
  <c r="OF87" i="4"/>
  <c r="OE87" i="4"/>
  <c r="OD87" i="4"/>
  <c r="OC87" i="4"/>
  <c r="OB87" i="4"/>
  <c r="OA87" i="4"/>
  <c r="NZ87" i="4"/>
  <c r="NY87" i="4"/>
  <c r="NX87" i="4"/>
  <c r="NW87" i="4"/>
  <c r="KO87" i="4"/>
  <c r="KN87" i="4"/>
  <c r="KM87" i="4"/>
  <c r="KL87" i="4"/>
  <c r="KK87" i="4"/>
  <c r="IC87" i="4"/>
  <c r="IF87" i="4" s="1"/>
  <c r="IB87" i="4"/>
  <c r="IE87" i="4" s="1"/>
  <c r="IH87" i="4" s="1"/>
  <c r="FN87" i="4"/>
  <c r="FQ87" i="4" s="1"/>
  <c r="FT87" i="4" s="1"/>
  <c r="FW87" i="4" s="1"/>
  <c r="FZ87" i="4" s="1"/>
  <c r="GC87" i="4" s="1"/>
  <c r="GF87" i="4" s="1"/>
  <c r="GI87" i="4" s="1"/>
  <c r="GL87" i="4" s="1"/>
  <c r="FM87" i="4"/>
  <c r="FP87" i="4" s="1"/>
  <c r="FL87" i="4"/>
  <c r="FA87" i="4"/>
  <c r="EZ87" i="4"/>
  <c r="EX87" i="4"/>
  <c r="EV87" i="4"/>
  <c r="EW87" i="4" s="1"/>
  <c r="EU87" i="4"/>
  <c r="EM87" i="4"/>
  <c r="EA87" i="4"/>
  <c r="CA87" i="4" s="1"/>
  <c r="DX87" i="4"/>
  <c r="DY87" i="4" s="1"/>
  <c r="DR87" i="4"/>
  <c r="DM87" i="4"/>
  <c r="DH87" i="4"/>
  <c r="DC87" i="4"/>
  <c r="CX87" i="4"/>
  <c r="CJ87" i="4"/>
  <c r="BM87" i="4"/>
  <c r="AS87" i="4"/>
  <c r="AO87" i="4"/>
  <c r="AN87" i="4"/>
  <c r="U87" i="4"/>
  <c r="O87" i="4"/>
  <c r="N87" i="4"/>
  <c r="AG87" i="4" s="1"/>
  <c r="M87" i="4"/>
  <c r="J87" i="4"/>
  <c r="H87" i="4"/>
  <c r="PT86" i="4"/>
  <c r="PS86" i="4"/>
  <c r="PR86" i="4"/>
  <c r="PQ86" i="4"/>
  <c r="PP86" i="4"/>
  <c r="PO86" i="4"/>
  <c r="PN86" i="4"/>
  <c r="PM86" i="4"/>
  <c r="PL86" i="4"/>
  <c r="PK86" i="4"/>
  <c r="PJ86" i="4"/>
  <c r="PI86" i="4"/>
  <c r="PH86" i="4"/>
  <c r="OX86" i="4"/>
  <c r="OW86" i="4"/>
  <c r="OV86" i="4"/>
  <c r="OU86" i="4"/>
  <c r="OT86" i="4"/>
  <c r="OS86" i="4"/>
  <c r="OR86" i="4"/>
  <c r="OQ86" i="4"/>
  <c r="OP86" i="4"/>
  <c r="OO86" i="4"/>
  <c r="ON86" i="4"/>
  <c r="OM86" i="4"/>
  <c r="OL86" i="4"/>
  <c r="OK86" i="4"/>
  <c r="OJ86" i="4"/>
  <c r="OI86" i="4"/>
  <c r="OH86" i="4"/>
  <c r="OG86" i="4"/>
  <c r="OF86" i="4"/>
  <c r="OE86" i="4"/>
  <c r="OD86" i="4"/>
  <c r="OC86" i="4"/>
  <c r="OB86" i="4"/>
  <c r="OA86" i="4"/>
  <c r="NZ86" i="4"/>
  <c r="NY86" i="4"/>
  <c r="NX86" i="4"/>
  <c r="NW86" i="4"/>
  <c r="KO86" i="4"/>
  <c r="KN86" i="4"/>
  <c r="KM86" i="4"/>
  <c r="KL86" i="4"/>
  <c r="KK86" i="4"/>
  <c r="IR86" i="4"/>
  <c r="IU86" i="4" s="1"/>
  <c r="IX86" i="4" s="1"/>
  <c r="JA86" i="4" s="1"/>
  <c r="JD86" i="4" s="1"/>
  <c r="JG86" i="4" s="1"/>
  <c r="JJ86" i="4" s="1"/>
  <c r="JM86" i="4" s="1"/>
  <c r="JP86" i="4" s="1"/>
  <c r="JS86" i="4" s="1"/>
  <c r="JV86" i="4" s="1"/>
  <c r="JY86" i="4" s="1"/>
  <c r="KB86" i="4" s="1"/>
  <c r="KE86" i="4" s="1"/>
  <c r="IF86" i="4"/>
  <c r="II86" i="4" s="1"/>
  <c r="IL86" i="4" s="1"/>
  <c r="IO86" i="4" s="1"/>
  <c r="IC86" i="4"/>
  <c r="IB86" i="4"/>
  <c r="IE86" i="4" s="1"/>
  <c r="FN86" i="4"/>
  <c r="FQ86" i="4" s="1"/>
  <c r="FT86" i="4" s="1"/>
  <c r="FW86" i="4" s="1"/>
  <c r="FZ86" i="4" s="1"/>
  <c r="GC86" i="4" s="1"/>
  <c r="GF86" i="4" s="1"/>
  <c r="GI86" i="4" s="1"/>
  <c r="GL86" i="4" s="1"/>
  <c r="FM86" i="4"/>
  <c r="FL86" i="4"/>
  <c r="EZ86" i="4"/>
  <c r="EX86" i="4"/>
  <c r="EV86" i="4"/>
  <c r="EU86" i="4"/>
  <c r="EW86" i="4" s="1"/>
  <c r="EM86" i="4"/>
  <c r="EA86" i="4"/>
  <c r="DX86" i="4"/>
  <c r="DY86" i="4" s="1"/>
  <c r="CA86" i="4" s="1"/>
  <c r="DV86" i="4"/>
  <c r="DR86" i="4"/>
  <c r="DQ86" i="4"/>
  <c r="DM86" i="4"/>
  <c r="DH86" i="4"/>
  <c r="DC86" i="4"/>
  <c r="CX86" i="4"/>
  <c r="CJ86" i="4"/>
  <c r="BM86" i="4"/>
  <c r="AS86" i="4"/>
  <c r="AO86" i="4"/>
  <c r="AN86" i="4"/>
  <c r="U86" i="4"/>
  <c r="O86" i="4"/>
  <c r="N86" i="4"/>
  <c r="AG86" i="4" s="1"/>
  <c r="M86" i="4"/>
  <c r="H86" i="4"/>
  <c r="PT85" i="4"/>
  <c r="PS85" i="4"/>
  <c r="PR85" i="4"/>
  <c r="PQ85" i="4"/>
  <c r="PP85" i="4"/>
  <c r="PO85" i="4"/>
  <c r="PN85" i="4"/>
  <c r="PM85" i="4"/>
  <c r="PL85" i="4"/>
  <c r="PK85" i="4"/>
  <c r="PJ85" i="4"/>
  <c r="PI85" i="4"/>
  <c r="PH85" i="4"/>
  <c r="OX85" i="4"/>
  <c r="OW85" i="4"/>
  <c r="OV85" i="4"/>
  <c r="OU85" i="4"/>
  <c r="OT85" i="4"/>
  <c r="OS85" i="4"/>
  <c r="OR85" i="4"/>
  <c r="OQ85" i="4"/>
  <c r="OP85" i="4"/>
  <c r="OO85" i="4"/>
  <c r="ON85" i="4"/>
  <c r="OM85" i="4"/>
  <c r="OL85" i="4"/>
  <c r="OK85" i="4"/>
  <c r="OJ85" i="4"/>
  <c r="OI85" i="4"/>
  <c r="OH85" i="4"/>
  <c r="OG85" i="4"/>
  <c r="OF85" i="4"/>
  <c r="OE85" i="4"/>
  <c r="OD85" i="4"/>
  <c r="OC85" i="4"/>
  <c r="OB85" i="4"/>
  <c r="OA85" i="4"/>
  <c r="NZ85" i="4"/>
  <c r="NY85" i="4"/>
  <c r="NX85" i="4"/>
  <c r="NW85" i="4"/>
  <c r="KO85" i="4"/>
  <c r="KN85" i="4"/>
  <c r="KM85" i="4"/>
  <c r="KL85" i="4"/>
  <c r="KK85" i="4"/>
  <c r="IC85" i="4"/>
  <c r="IF85" i="4" s="1"/>
  <c r="II85" i="4" s="1"/>
  <c r="IL85" i="4" s="1"/>
  <c r="IO85" i="4" s="1"/>
  <c r="IR85" i="4" s="1"/>
  <c r="IU85" i="4" s="1"/>
  <c r="IX85" i="4" s="1"/>
  <c r="JA85" i="4" s="1"/>
  <c r="JD85" i="4" s="1"/>
  <c r="JG85" i="4" s="1"/>
  <c r="JJ85" i="4" s="1"/>
  <c r="JM85" i="4" s="1"/>
  <c r="JP85" i="4" s="1"/>
  <c r="JS85" i="4" s="1"/>
  <c r="JV85" i="4" s="1"/>
  <c r="JY85" i="4" s="1"/>
  <c r="KB85" i="4" s="1"/>
  <c r="KE85" i="4" s="1"/>
  <c r="IB85" i="4"/>
  <c r="IE85" i="4" s="1"/>
  <c r="FN85" i="4"/>
  <c r="FM85" i="4"/>
  <c r="FL85" i="4"/>
  <c r="FA85" i="4"/>
  <c r="EZ85" i="4"/>
  <c r="EX85" i="4"/>
  <c r="EY85" i="4" s="1"/>
  <c r="EV85" i="4"/>
  <c r="EW85" i="4" s="1"/>
  <c r="EU85" i="4"/>
  <c r="EM85" i="4"/>
  <c r="EA85" i="4"/>
  <c r="DY85" i="4"/>
  <c r="DX85" i="4"/>
  <c r="DR85" i="4"/>
  <c r="DM85" i="4"/>
  <c r="DH85" i="4"/>
  <c r="DC85" i="4"/>
  <c r="CX85" i="4"/>
  <c r="CK85" i="4" s="1"/>
  <c r="CJ85" i="4"/>
  <c r="BZ85" i="4"/>
  <c r="BM85" i="4"/>
  <c r="AS85" i="4"/>
  <c r="AO85" i="4"/>
  <c r="AN85" i="4"/>
  <c r="U85" i="4"/>
  <c r="O85" i="4"/>
  <c r="N85" i="4"/>
  <c r="AG85" i="4" s="1"/>
  <c r="M85" i="4"/>
  <c r="J85" i="4"/>
  <c r="H85" i="4"/>
  <c r="PT84" i="4"/>
  <c r="PS84" i="4"/>
  <c r="PR84" i="4"/>
  <c r="PQ84" i="4"/>
  <c r="PP84" i="4"/>
  <c r="PO84" i="4"/>
  <c r="PN84" i="4"/>
  <c r="PM84" i="4"/>
  <c r="PL84" i="4"/>
  <c r="PK84" i="4"/>
  <c r="PJ84" i="4"/>
  <c r="PI84" i="4"/>
  <c r="PH84" i="4"/>
  <c r="OX84" i="4"/>
  <c r="OW84" i="4"/>
  <c r="OV84" i="4"/>
  <c r="OU84" i="4"/>
  <c r="OT84" i="4"/>
  <c r="OS84" i="4"/>
  <c r="OR84" i="4"/>
  <c r="OQ84" i="4"/>
  <c r="OP84" i="4"/>
  <c r="OO84" i="4"/>
  <c r="ON84" i="4"/>
  <c r="OM84" i="4"/>
  <c r="OL84" i="4"/>
  <c r="OK84" i="4"/>
  <c r="OJ84" i="4"/>
  <c r="OI84" i="4"/>
  <c r="OH84" i="4"/>
  <c r="OG84" i="4"/>
  <c r="OF84" i="4"/>
  <c r="OE84" i="4"/>
  <c r="OD84" i="4"/>
  <c r="OC84" i="4"/>
  <c r="OB84" i="4"/>
  <c r="OA84" i="4"/>
  <c r="NZ84" i="4"/>
  <c r="NY84" i="4"/>
  <c r="NX84" i="4"/>
  <c r="NW84" i="4"/>
  <c r="KO84" i="4"/>
  <c r="KN84" i="4"/>
  <c r="KM84" i="4"/>
  <c r="KL84" i="4"/>
  <c r="KK84" i="4"/>
  <c r="IF84" i="4"/>
  <c r="IC84" i="4"/>
  <c r="IB84" i="4"/>
  <c r="IE84" i="4" s="1"/>
  <c r="FP84" i="4"/>
  <c r="FS84" i="4" s="1"/>
  <c r="FO84" i="4"/>
  <c r="FN84" i="4"/>
  <c r="FM84" i="4"/>
  <c r="FL84" i="4"/>
  <c r="EZ84" i="4"/>
  <c r="FA84" i="4" s="1"/>
  <c r="EX84" i="4"/>
  <c r="EV84" i="4"/>
  <c r="EW84" i="4" s="1"/>
  <c r="EU84" i="4"/>
  <c r="EM84" i="4"/>
  <c r="DY84" i="4"/>
  <c r="DX84" i="4"/>
  <c r="EA84" i="4" s="1"/>
  <c r="DV84" i="4"/>
  <c r="DR84" i="4"/>
  <c r="DM84" i="4"/>
  <c r="DH84" i="4"/>
  <c r="DC84" i="4"/>
  <c r="CX84" i="4"/>
  <c r="CJ84" i="4"/>
  <c r="BZ84" i="4"/>
  <c r="BM84" i="4"/>
  <c r="AS84" i="4"/>
  <c r="AO84" i="4"/>
  <c r="AN84" i="4"/>
  <c r="U84" i="4"/>
  <c r="O84" i="4"/>
  <c r="N84" i="4"/>
  <c r="M84" i="4"/>
  <c r="H84" i="4"/>
  <c r="PT83" i="4"/>
  <c r="PS83" i="4"/>
  <c r="PR83" i="4"/>
  <c r="PQ83" i="4"/>
  <c r="PP83" i="4"/>
  <c r="PO83" i="4"/>
  <c r="PN83" i="4"/>
  <c r="PM83" i="4"/>
  <c r="PL83" i="4"/>
  <c r="PK83" i="4"/>
  <c r="PJ83" i="4"/>
  <c r="PI83" i="4"/>
  <c r="PH83" i="4"/>
  <c r="OX83" i="4"/>
  <c r="OW83" i="4"/>
  <c r="OV83" i="4"/>
  <c r="OU83" i="4"/>
  <c r="OT83" i="4"/>
  <c r="OS83" i="4"/>
  <c r="OR83" i="4"/>
  <c r="OQ83" i="4"/>
  <c r="OP83" i="4"/>
  <c r="OO83" i="4"/>
  <c r="ON83" i="4"/>
  <c r="OM83" i="4"/>
  <c r="OL83" i="4"/>
  <c r="OK83" i="4"/>
  <c r="OJ83" i="4"/>
  <c r="OI83" i="4"/>
  <c r="OH83" i="4"/>
  <c r="OG83" i="4"/>
  <c r="OF83" i="4"/>
  <c r="OE83" i="4"/>
  <c r="OD83" i="4"/>
  <c r="OC83" i="4"/>
  <c r="OB83" i="4"/>
  <c r="OA83" i="4"/>
  <c r="NZ83" i="4"/>
  <c r="NY83" i="4"/>
  <c r="NX83" i="4"/>
  <c r="NW83" i="4"/>
  <c r="KO83" i="4"/>
  <c r="KN83" i="4"/>
  <c r="KM83" i="4"/>
  <c r="KL83" i="4"/>
  <c r="KK83" i="4"/>
  <c r="IC83" i="4"/>
  <c r="IF83" i="4" s="1"/>
  <c r="II83" i="4" s="1"/>
  <c r="IL83" i="4" s="1"/>
  <c r="IO83" i="4" s="1"/>
  <c r="IR83" i="4" s="1"/>
  <c r="IU83" i="4" s="1"/>
  <c r="IX83" i="4" s="1"/>
  <c r="JA83" i="4" s="1"/>
  <c r="JD83" i="4" s="1"/>
  <c r="JG83" i="4" s="1"/>
  <c r="JJ83" i="4" s="1"/>
  <c r="JM83" i="4" s="1"/>
  <c r="JP83" i="4" s="1"/>
  <c r="JS83" i="4" s="1"/>
  <c r="JV83" i="4" s="1"/>
  <c r="JY83" i="4" s="1"/>
  <c r="KB83" i="4" s="1"/>
  <c r="KE83" i="4" s="1"/>
  <c r="IB83" i="4"/>
  <c r="IE83" i="4" s="1"/>
  <c r="IH83" i="4" s="1"/>
  <c r="IK83" i="4" s="1"/>
  <c r="IN83" i="4" s="1"/>
  <c r="FN83" i="4"/>
  <c r="FQ83" i="4" s="1"/>
  <c r="FT83" i="4" s="1"/>
  <c r="FW83" i="4" s="1"/>
  <c r="FZ83" i="4" s="1"/>
  <c r="GC83" i="4" s="1"/>
  <c r="GF83" i="4" s="1"/>
  <c r="GI83" i="4" s="1"/>
  <c r="GL83" i="4" s="1"/>
  <c r="FM83" i="4"/>
  <c r="FL83" i="4"/>
  <c r="FA83" i="4"/>
  <c r="EZ83" i="4"/>
  <c r="EX83" i="4"/>
  <c r="EY83" i="4" s="1"/>
  <c r="EV83" i="4"/>
  <c r="EW83" i="4" s="1"/>
  <c r="EU83" i="4"/>
  <c r="EM83" i="4"/>
  <c r="EA83" i="4"/>
  <c r="DY83" i="4"/>
  <c r="DX83" i="4"/>
  <c r="DV83" i="4"/>
  <c r="DR83" i="4"/>
  <c r="DQ83" i="4"/>
  <c r="DM83" i="4"/>
  <c r="DH83" i="4"/>
  <c r="DC83" i="4"/>
  <c r="CX83" i="4"/>
  <c r="CJ83" i="4"/>
  <c r="BZ83" i="4"/>
  <c r="BM83" i="4"/>
  <c r="AS83" i="4"/>
  <c r="AO83" i="4"/>
  <c r="AN83" i="4"/>
  <c r="U83" i="4"/>
  <c r="O83" i="4"/>
  <c r="N83" i="4"/>
  <c r="M83" i="4"/>
  <c r="J83" i="4"/>
  <c r="H83" i="4"/>
  <c r="PT82" i="4"/>
  <c r="PS82" i="4"/>
  <c r="PR82" i="4"/>
  <c r="PQ82" i="4"/>
  <c r="PP82" i="4"/>
  <c r="PO82" i="4"/>
  <c r="PN82" i="4"/>
  <c r="PM82" i="4"/>
  <c r="PL82" i="4"/>
  <c r="PK82" i="4"/>
  <c r="PJ82" i="4"/>
  <c r="PI82" i="4"/>
  <c r="PH82" i="4"/>
  <c r="OX82" i="4"/>
  <c r="OW82" i="4"/>
  <c r="OV82" i="4"/>
  <c r="OU82" i="4"/>
  <c r="OT82" i="4"/>
  <c r="OS82" i="4"/>
  <c r="OR82" i="4"/>
  <c r="OQ82" i="4"/>
  <c r="OP82" i="4"/>
  <c r="OO82" i="4"/>
  <c r="ON82" i="4"/>
  <c r="OM82" i="4"/>
  <c r="OL82" i="4"/>
  <c r="OK82" i="4"/>
  <c r="OJ82" i="4"/>
  <c r="OI82" i="4"/>
  <c r="OH82" i="4"/>
  <c r="OG82" i="4"/>
  <c r="OF82" i="4"/>
  <c r="OE82" i="4"/>
  <c r="OD82" i="4"/>
  <c r="OC82" i="4"/>
  <c r="OB82" i="4"/>
  <c r="OA82" i="4"/>
  <c r="NZ82" i="4"/>
  <c r="NY82" i="4"/>
  <c r="NX82" i="4"/>
  <c r="NW82" i="4"/>
  <c r="KO82" i="4"/>
  <c r="KN82" i="4"/>
  <c r="KM82" i="4"/>
  <c r="KL82" i="4"/>
  <c r="KK82" i="4"/>
  <c r="IC82" i="4"/>
  <c r="IF82" i="4" s="1"/>
  <c r="II82" i="4" s="1"/>
  <c r="IL82" i="4" s="1"/>
  <c r="IO82" i="4" s="1"/>
  <c r="IR82" i="4" s="1"/>
  <c r="IU82" i="4" s="1"/>
  <c r="IX82" i="4" s="1"/>
  <c r="JA82" i="4" s="1"/>
  <c r="JD82" i="4" s="1"/>
  <c r="JG82" i="4" s="1"/>
  <c r="JJ82" i="4" s="1"/>
  <c r="JM82" i="4" s="1"/>
  <c r="JP82" i="4" s="1"/>
  <c r="JS82" i="4" s="1"/>
  <c r="JV82" i="4" s="1"/>
  <c r="JY82" i="4" s="1"/>
  <c r="KB82" i="4" s="1"/>
  <c r="KE82" i="4" s="1"/>
  <c r="IB82" i="4"/>
  <c r="FT82" i="4"/>
  <c r="FW82" i="4" s="1"/>
  <c r="FZ82" i="4" s="1"/>
  <c r="GC82" i="4" s="1"/>
  <c r="GF82" i="4" s="1"/>
  <c r="GI82" i="4" s="1"/>
  <c r="GL82" i="4" s="1"/>
  <c r="FN82" i="4"/>
  <c r="FQ82" i="4" s="1"/>
  <c r="FM82" i="4"/>
  <c r="FP82" i="4" s="1"/>
  <c r="FL82" i="4"/>
  <c r="EZ82" i="4"/>
  <c r="FA82" i="4" s="1"/>
  <c r="EX82" i="4"/>
  <c r="EY82" i="4" s="1"/>
  <c r="EV82" i="4"/>
  <c r="EW82" i="4" s="1"/>
  <c r="EU82" i="4"/>
  <c r="EM82" i="4"/>
  <c r="DX82" i="4"/>
  <c r="DY82" i="4" s="1"/>
  <c r="DV82" i="4"/>
  <c r="DR82" i="4"/>
  <c r="DQ82" i="4"/>
  <c r="DM82" i="4"/>
  <c r="DH82" i="4"/>
  <c r="DC82" i="4"/>
  <c r="CX82" i="4"/>
  <c r="CJ82" i="4"/>
  <c r="BM82" i="4"/>
  <c r="BD82" i="4"/>
  <c r="AS82" i="4"/>
  <c r="AO82" i="4"/>
  <c r="AN82" i="4"/>
  <c r="U82" i="4"/>
  <c r="O82" i="4"/>
  <c r="N82" i="4"/>
  <c r="AG82" i="4" s="1"/>
  <c r="M82" i="4"/>
  <c r="H82" i="4"/>
  <c r="PT81" i="4"/>
  <c r="PS81" i="4"/>
  <c r="PR81" i="4"/>
  <c r="PQ81" i="4"/>
  <c r="PP81" i="4"/>
  <c r="PO81" i="4"/>
  <c r="PN81" i="4"/>
  <c r="PM81" i="4"/>
  <c r="PL81" i="4"/>
  <c r="PK81" i="4"/>
  <c r="PJ81" i="4"/>
  <c r="PI81" i="4"/>
  <c r="PH81" i="4"/>
  <c r="OX81" i="4"/>
  <c r="OW81" i="4"/>
  <c r="OV81" i="4"/>
  <c r="OU81" i="4"/>
  <c r="OT81" i="4"/>
  <c r="OS81" i="4"/>
  <c r="OR81" i="4"/>
  <c r="OQ81" i="4"/>
  <c r="OP81" i="4"/>
  <c r="OO81" i="4"/>
  <c r="ON81" i="4"/>
  <c r="OM81" i="4"/>
  <c r="OL81" i="4"/>
  <c r="OK81" i="4"/>
  <c r="OJ81" i="4"/>
  <c r="OI81" i="4"/>
  <c r="OH81" i="4"/>
  <c r="OG81" i="4"/>
  <c r="OF81" i="4"/>
  <c r="OE81" i="4"/>
  <c r="OD81" i="4"/>
  <c r="OC81" i="4"/>
  <c r="OB81" i="4"/>
  <c r="OA81" i="4"/>
  <c r="NZ81" i="4"/>
  <c r="NY81" i="4"/>
  <c r="NX81" i="4"/>
  <c r="NW81" i="4"/>
  <c r="KO81" i="4"/>
  <c r="KN81" i="4"/>
  <c r="KM81" i="4"/>
  <c r="KL81" i="4"/>
  <c r="KK81" i="4"/>
  <c r="IC81" i="4"/>
  <c r="IF81" i="4" s="1"/>
  <c r="II81" i="4" s="1"/>
  <c r="IL81" i="4" s="1"/>
  <c r="IO81" i="4" s="1"/>
  <c r="IR81" i="4" s="1"/>
  <c r="IU81" i="4" s="1"/>
  <c r="IX81" i="4" s="1"/>
  <c r="JA81" i="4" s="1"/>
  <c r="JD81" i="4" s="1"/>
  <c r="JG81" i="4" s="1"/>
  <c r="JJ81" i="4" s="1"/>
  <c r="JM81" i="4" s="1"/>
  <c r="JP81" i="4" s="1"/>
  <c r="JS81" i="4" s="1"/>
  <c r="JV81" i="4" s="1"/>
  <c r="JY81" i="4" s="1"/>
  <c r="KB81" i="4" s="1"/>
  <c r="KE81" i="4" s="1"/>
  <c r="IB81" i="4"/>
  <c r="FQ81" i="4"/>
  <c r="FT81" i="4" s="1"/>
  <c r="FW81" i="4" s="1"/>
  <c r="FZ81" i="4" s="1"/>
  <c r="GC81" i="4" s="1"/>
  <c r="GF81" i="4" s="1"/>
  <c r="GI81" i="4" s="1"/>
  <c r="GL81" i="4" s="1"/>
  <c r="FN81" i="4"/>
  <c r="FM81" i="4"/>
  <c r="FL81" i="4"/>
  <c r="EZ81" i="4"/>
  <c r="FA81" i="4" s="1"/>
  <c r="EX81" i="4"/>
  <c r="EY81" i="4" s="1"/>
  <c r="EV81" i="4"/>
  <c r="EW81" i="4" s="1"/>
  <c r="EU81" i="4"/>
  <c r="EM81" i="4"/>
  <c r="DX81" i="4"/>
  <c r="DR81" i="4"/>
  <c r="CK81" i="4" s="1"/>
  <c r="DM81" i="4"/>
  <c r="DL81" i="4"/>
  <c r="DH81" i="4"/>
  <c r="DG81" i="4"/>
  <c r="DC81" i="4"/>
  <c r="CX81" i="4"/>
  <c r="CJ81" i="4"/>
  <c r="BM81" i="4"/>
  <c r="AS81" i="4"/>
  <c r="AO81" i="4"/>
  <c r="AN81" i="4"/>
  <c r="U81" i="4"/>
  <c r="O81" i="4"/>
  <c r="N81" i="4"/>
  <c r="AG81" i="4" s="1"/>
  <c r="M81" i="4"/>
  <c r="H81" i="4"/>
  <c r="PT80" i="4"/>
  <c r="PS80" i="4"/>
  <c r="PR80" i="4"/>
  <c r="PQ80" i="4"/>
  <c r="PP80" i="4"/>
  <c r="PO80" i="4"/>
  <c r="PN80" i="4"/>
  <c r="PM80" i="4"/>
  <c r="PL80" i="4"/>
  <c r="PK80" i="4"/>
  <c r="PJ80" i="4"/>
  <c r="PI80" i="4"/>
  <c r="PH80" i="4"/>
  <c r="OX80" i="4"/>
  <c r="OW80" i="4"/>
  <c r="OV80" i="4"/>
  <c r="OU80" i="4"/>
  <c r="OT80" i="4"/>
  <c r="OS80" i="4"/>
  <c r="OR80" i="4"/>
  <c r="OQ80" i="4"/>
  <c r="OP80" i="4"/>
  <c r="OO80" i="4"/>
  <c r="ON80" i="4"/>
  <c r="OM80" i="4"/>
  <c r="OL80" i="4"/>
  <c r="OK80" i="4"/>
  <c r="OJ80" i="4"/>
  <c r="OI80" i="4"/>
  <c r="OH80" i="4"/>
  <c r="OG80" i="4"/>
  <c r="OF80" i="4"/>
  <c r="OE80" i="4"/>
  <c r="OD80" i="4"/>
  <c r="OC80" i="4"/>
  <c r="OB80" i="4"/>
  <c r="OA80" i="4"/>
  <c r="NZ80" i="4"/>
  <c r="NY80" i="4"/>
  <c r="NX80" i="4"/>
  <c r="NW80" i="4"/>
  <c r="KO80" i="4"/>
  <c r="KN80" i="4"/>
  <c r="KM80" i="4"/>
  <c r="KL80" i="4"/>
  <c r="KK80" i="4"/>
  <c r="JG80" i="4"/>
  <c r="JJ80" i="4" s="1"/>
  <c r="JM80" i="4" s="1"/>
  <c r="JP80" i="4" s="1"/>
  <c r="JS80" i="4" s="1"/>
  <c r="JV80" i="4" s="1"/>
  <c r="JY80" i="4" s="1"/>
  <c r="KB80" i="4" s="1"/>
  <c r="KE80" i="4" s="1"/>
  <c r="IC80" i="4"/>
  <c r="IF80" i="4" s="1"/>
  <c r="II80" i="4" s="1"/>
  <c r="IL80" i="4" s="1"/>
  <c r="IO80" i="4" s="1"/>
  <c r="IR80" i="4" s="1"/>
  <c r="IU80" i="4" s="1"/>
  <c r="IX80" i="4" s="1"/>
  <c r="JA80" i="4" s="1"/>
  <c r="JD80" i="4" s="1"/>
  <c r="IB80" i="4"/>
  <c r="FN80" i="4"/>
  <c r="FQ80" i="4" s="1"/>
  <c r="FT80" i="4" s="1"/>
  <c r="FW80" i="4" s="1"/>
  <c r="FZ80" i="4" s="1"/>
  <c r="GC80" i="4" s="1"/>
  <c r="GF80" i="4" s="1"/>
  <c r="GI80" i="4" s="1"/>
  <c r="GL80" i="4" s="1"/>
  <c r="FM80" i="4"/>
  <c r="FP80" i="4" s="1"/>
  <c r="FL80" i="4"/>
  <c r="EZ80" i="4"/>
  <c r="FA80" i="4" s="1"/>
  <c r="EX80" i="4"/>
  <c r="EY80" i="4" s="1"/>
  <c r="EV80" i="4"/>
  <c r="EU80" i="4"/>
  <c r="EM80" i="4"/>
  <c r="DY80" i="4"/>
  <c r="DX80" i="4"/>
  <c r="EA80" i="4" s="1"/>
  <c r="DR80" i="4"/>
  <c r="DM80" i="4"/>
  <c r="DL80" i="4"/>
  <c r="DH80" i="4"/>
  <c r="DG80" i="4"/>
  <c r="DC80" i="4"/>
  <c r="CX80" i="4"/>
  <c r="CJ80" i="4"/>
  <c r="CA80" i="4"/>
  <c r="BZ80" i="4"/>
  <c r="BM80" i="4"/>
  <c r="AS80" i="4"/>
  <c r="AO80" i="4"/>
  <c r="AN80" i="4"/>
  <c r="U80" i="4"/>
  <c r="O80" i="4"/>
  <c r="N80" i="4"/>
  <c r="M80" i="4"/>
  <c r="H80" i="4"/>
  <c r="PT79" i="4"/>
  <c r="PS79" i="4"/>
  <c r="PR79" i="4"/>
  <c r="PQ79" i="4"/>
  <c r="PP79" i="4"/>
  <c r="PO79" i="4"/>
  <c r="PN79" i="4"/>
  <c r="PM79" i="4"/>
  <c r="PL79" i="4"/>
  <c r="PK79" i="4"/>
  <c r="PJ79" i="4"/>
  <c r="PI79" i="4"/>
  <c r="PH79" i="4"/>
  <c r="OX79" i="4"/>
  <c r="OW79" i="4"/>
  <c r="OV79" i="4"/>
  <c r="OU79" i="4"/>
  <c r="OT79" i="4"/>
  <c r="OS79" i="4"/>
  <c r="OR79" i="4"/>
  <c r="OQ79" i="4"/>
  <c r="OP79" i="4"/>
  <c r="OO79" i="4"/>
  <c r="ON79" i="4"/>
  <c r="OM79" i="4"/>
  <c r="OL79" i="4"/>
  <c r="OK79" i="4"/>
  <c r="OJ79" i="4"/>
  <c r="OI79" i="4"/>
  <c r="OH79" i="4"/>
  <c r="OG79" i="4"/>
  <c r="OF79" i="4"/>
  <c r="OE79" i="4"/>
  <c r="OD79" i="4"/>
  <c r="OC79" i="4"/>
  <c r="OB79" i="4"/>
  <c r="OA79" i="4"/>
  <c r="NZ79" i="4"/>
  <c r="NY79" i="4"/>
  <c r="NX79" i="4"/>
  <c r="NW79" i="4"/>
  <c r="KO79" i="4"/>
  <c r="KN79" i="4"/>
  <c r="KM79" i="4"/>
  <c r="KL79" i="4"/>
  <c r="KK79" i="4"/>
  <c r="IE79" i="4"/>
  <c r="IH79" i="4" s="1"/>
  <c r="IC79" i="4"/>
  <c r="IF79" i="4" s="1"/>
  <c r="II79" i="4" s="1"/>
  <c r="IL79" i="4" s="1"/>
  <c r="IO79" i="4" s="1"/>
  <c r="IR79" i="4" s="1"/>
  <c r="IU79" i="4" s="1"/>
  <c r="IX79" i="4" s="1"/>
  <c r="JA79" i="4" s="1"/>
  <c r="JD79" i="4" s="1"/>
  <c r="JG79" i="4" s="1"/>
  <c r="JJ79" i="4" s="1"/>
  <c r="JM79" i="4" s="1"/>
  <c r="JP79" i="4" s="1"/>
  <c r="JS79" i="4" s="1"/>
  <c r="JV79" i="4" s="1"/>
  <c r="JY79" i="4" s="1"/>
  <c r="KB79" i="4" s="1"/>
  <c r="KE79" i="4" s="1"/>
  <c r="IB79" i="4"/>
  <c r="FS79" i="4"/>
  <c r="FR79" i="4"/>
  <c r="FN79" i="4"/>
  <c r="FQ79" i="4" s="1"/>
  <c r="FT79" i="4" s="1"/>
  <c r="FW79" i="4" s="1"/>
  <c r="FZ79" i="4" s="1"/>
  <c r="GC79" i="4" s="1"/>
  <c r="GF79" i="4" s="1"/>
  <c r="GI79" i="4" s="1"/>
  <c r="GL79" i="4" s="1"/>
  <c r="FM79" i="4"/>
  <c r="FP79" i="4" s="1"/>
  <c r="FL79" i="4"/>
  <c r="EZ79" i="4"/>
  <c r="FA79" i="4" s="1"/>
  <c r="EX79" i="4"/>
  <c r="EV79" i="4"/>
  <c r="EU79" i="4"/>
  <c r="EM79" i="4"/>
  <c r="EA79" i="4"/>
  <c r="DY79" i="4"/>
  <c r="DX79" i="4"/>
  <c r="DR79" i="4"/>
  <c r="DM79" i="4"/>
  <c r="DH79" i="4"/>
  <c r="DG79" i="4"/>
  <c r="DC79" i="4"/>
  <c r="DB79" i="4"/>
  <c r="CX79" i="4"/>
  <c r="CJ79" i="4"/>
  <c r="AS79" i="4"/>
  <c r="AO79" i="4"/>
  <c r="AN79" i="4"/>
  <c r="U79" i="4"/>
  <c r="O79" i="4"/>
  <c r="N79" i="4"/>
  <c r="M79" i="4"/>
  <c r="J79" i="4"/>
  <c r="H79" i="4"/>
  <c r="PT78" i="4"/>
  <c r="PS78" i="4"/>
  <c r="PR78" i="4"/>
  <c r="PQ78" i="4"/>
  <c r="PP78" i="4"/>
  <c r="PO78" i="4"/>
  <c r="PN78" i="4"/>
  <c r="PM78" i="4"/>
  <c r="PL78" i="4"/>
  <c r="PK78" i="4"/>
  <c r="PJ78" i="4"/>
  <c r="PI78" i="4"/>
  <c r="PH78" i="4"/>
  <c r="OX78" i="4"/>
  <c r="OW78" i="4"/>
  <c r="OV78" i="4"/>
  <c r="OU78" i="4"/>
  <c r="OT78" i="4"/>
  <c r="OS78" i="4"/>
  <c r="OR78" i="4"/>
  <c r="OQ78" i="4"/>
  <c r="OP78" i="4"/>
  <c r="OO78" i="4"/>
  <c r="ON78" i="4"/>
  <c r="OM78" i="4"/>
  <c r="OL78" i="4"/>
  <c r="OK78" i="4"/>
  <c r="OJ78" i="4"/>
  <c r="OI78" i="4"/>
  <c r="OH78" i="4"/>
  <c r="OG78" i="4"/>
  <c r="OF78" i="4"/>
  <c r="OE78" i="4"/>
  <c r="OD78" i="4"/>
  <c r="OC78" i="4"/>
  <c r="OB78" i="4"/>
  <c r="OA78" i="4"/>
  <c r="NZ78" i="4"/>
  <c r="NY78" i="4"/>
  <c r="NX78" i="4"/>
  <c r="NW78" i="4"/>
  <c r="KO78" i="4"/>
  <c r="KN78" i="4"/>
  <c r="KM78" i="4"/>
  <c r="KL78" i="4"/>
  <c r="KK78" i="4"/>
  <c r="IC78" i="4"/>
  <c r="IF78" i="4" s="1"/>
  <c r="II78" i="4" s="1"/>
  <c r="IL78" i="4" s="1"/>
  <c r="IO78" i="4" s="1"/>
  <c r="IR78" i="4" s="1"/>
  <c r="IU78" i="4" s="1"/>
  <c r="IX78" i="4" s="1"/>
  <c r="JA78" i="4" s="1"/>
  <c r="JD78" i="4" s="1"/>
  <c r="JG78" i="4" s="1"/>
  <c r="JJ78" i="4" s="1"/>
  <c r="JM78" i="4" s="1"/>
  <c r="JP78" i="4" s="1"/>
  <c r="JS78" i="4" s="1"/>
  <c r="JV78" i="4" s="1"/>
  <c r="JY78" i="4" s="1"/>
  <c r="KB78" i="4" s="1"/>
  <c r="KE78" i="4" s="1"/>
  <c r="IB78" i="4"/>
  <c r="IE78" i="4" s="1"/>
  <c r="FP78" i="4"/>
  <c r="FO78" i="4"/>
  <c r="FN78" i="4"/>
  <c r="FQ78" i="4" s="1"/>
  <c r="FT78" i="4" s="1"/>
  <c r="FW78" i="4" s="1"/>
  <c r="FZ78" i="4" s="1"/>
  <c r="GC78" i="4" s="1"/>
  <c r="GF78" i="4" s="1"/>
  <c r="GI78" i="4" s="1"/>
  <c r="GL78" i="4" s="1"/>
  <c r="FM78" i="4"/>
  <c r="FL78" i="4"/>
  <c r="EZ78" i="4"/>
  <c r="FA78" i="4" s="1"/>
  <c r="EX78" i="4"/>
  <c r="EY78" i="4" s="1"/>
  <c r="EV78" i="4"/>
  <c r="EW78" i="4" s="1"/>
  <c r="EU78" i="4"/>
  <c r="EM78" i="4"/>
  <c r="DX78" i="4"/>
  <c r="DR78" i="4"/>
  <c r="DM78" i="4"/>
  <c r="DH78" i="4"/>
  <c r="DG78" i="4"/>
  <c r="DC78" i="4"/>
  <c r="DB78" i="4"/>
  <c r="CX78" i="4"/>
  <c r="CJ78" i="4"/>
  <c r="BM78" i="4"/>
  <c r="AS78" i="4"/>
  <c r="AO78" i="4"/>
  <c r="AN78" i="4"/>
  <c r="U78" i="4"/>
  <c r="O78" i="4"/>
  <c r="N78" i="4"/>
  <c r="M78" i="4"/>
  <c r="J78" i="4"/>
  <c r="H78" i="4"/>
  <c r="PT77" i="4"/>
  <c r="PS77" i="4"/>
  <c r="PR77" i="4"/>
  <c r="PQ77" i="4"/>
  <c r="PP77" i="4"/>
  <c r="PO77" i="4"/>
  <c r="PN77" i="4"/>
  <c r="PM77" i="4"/>
  <c r="PL77" i="4"/>
  <c r="PK77" i="4"/>
  <c r="PJ77" i="4"/>
  <c r="PI77" i="4"/>
  <c r="PH77" i="4"/>
  <c r="OX77" i="4"/>
  <c r="OW77" i="4"/>
  <c r="OV77" i="4"/>
  <c r="OU77" i="4"/>
  <c r="OT77" i="4"/>
  <c r="OS77" i="4"/>
  <c r="OR77" i="4"/>
  <c r="OQ77" i="4"/>
  <c r="OP77" i="4"/>
  <c r="OO77" i="4"/>
  <c r="ON77" i="4"/>
  <c r="OM77" i="4"/>
  <c r="OL77" i="4"/>
  <c r="OK77" i="4"/>
  <c r="OJ77" i="4"/>
  <c r="OI77" i="4"/>
  <c r="OH77" i="4"/>
  <c r="OG77" i="4"/>
  <c r="OF77" i="4"/>
  <c r="OE77" i="4"/>
  <c r="OD77" i="4"/>
  <c r="OC77" i="4"/>
  <c r="OB77" i="4"/>
  <c r="OA77" i="4"/>
  <c r="NZ77" i="4"/>
  <c r="NY77" i="4"/>
  <c r="NX77" i="4"/>
  <c r="NW77" i="4"/>
  <c r="KO77" i="4"/>
  <c r="KN77" i="4"/>
  <c r="KM77" i="4"/>
  <c r="KL77" i="4"/>
  <c r="KK77" i="4"/>
  <c r="IC77" i="4"/>
  <c r="IB77" i="4"/>
  <c r="FO77" i="4"/>
  <c r="FN77" i="4"/>
  <c r="FM77" i="4"/>
  <c r="FP77" i="4" s="1"/>
  <c r="FL77" i="4"/>
  <c r="EZ77" i="4"/>
  <c r="FA77" i="4" s="1"/>
  <c r="EX77" i="4"/>
  <c r="EV77" i="4"/>
  <c r="EW77" i="4" s="1"/>
  <c r="EU77" i="4"/>
  <c r="EM77" i="4"/>
  <c r="DY77" i="4"/>
  <c r="CA77" i="4" s="1"/>
  <c r="DX77" i="4"/>
  <c r="EA77" i="4" s="1"/>
  <c r="DR77" i="4"/>
  <c r="DM77" i="4"/>
  <c r="DH77" i="4"/>
  <c r="DC77" i="4"/>
  <c r="DB77" i="4"/>
  <c r="CX77" i="4"/>
  <c r="CJ77" i="4"/>
  <c r="BM77" i="4"/>
  <c r="AS77" i="4"/>
  <c r="AO77" i="4"/>
  <c r="AN77" i="4"/>
  <c r="U77" i="4"/>
  <c r="O77" i="4"/>
  <c r="AG77" i="4" s="1"/>
  <c r="N77" i="4"/>
  <c r="M77" i="4"/>
  <c r="J77" i="4"/>
  <c r="H77" i="4"/>
  <c r="PT76" i="4"/>
  <c r="PS76" i="4"/>
  <c r="PR76" i="4"/>
  <c r="PQ76" i="4"/>
  <c r="PP76" i="4"/>
  <c r="PO76" i="4"/>
  <c r="PN76" i="4"/>
  <c r="PM76" i="4"/>
  <c r="PL76" i="4"/>
  <c r="PK76" i="4"/>
  <c r="PJ76" i="4"/>
  <c r="PI76" i="4"/>
  <c r="PH76" i="4"/>
  <c r="OX76" i="4"/>
  <c r="OW76" i="4"/>
  <c r="OV76" i="4"/>
  <c r="OU76" i="4"/>
  <c r="OT76" i="4"/>
  <c r="OS76" i="4"/>
  <c r="OR76" i="4"/>
  <c r="OQ76" i="4"/>
  <c r="OP76" i="4"/>
  <c r="OO76" i="4"/>
  <c r="ON76" i="4"/>
  <c r="OM76" i="4"/>
  <c r="OL76" i="4"/>
  <c r="OK76" i="4"/>
  <c r="OJ76" i="4"/>
  <c r="OI76" i="4"/>
  <c r="OH76" i="4"/>
  <c r="OG76" i="4"/>
  <c r="OF76" i="4"/>
  <c r="OE76" i="4"/>
  <c r="OD76" i="4"/>
  <c r="OC76" i="4"/>
  <c r="OB76" i="4"/>
  <c r="OA76" i="4"/>
  <c r="NZ76" i="4"/>
  <c r="NY76" i="4"/>
  <c r="NX76" i="4"/>
  <c r="NW76" i="4"/>
  <c r="KO76" i="4"/>
  <c r="KN76" i="4"/>
  <c r="KM76" i="4"/>
  <c r="KL76" i="4"/>
  <c r="KK76" i="4"/>
  <c r="IC76" i="4"/>
  <c r="IF76" i="4" s="1"/>
  <c r="II76" i="4" s="1"/>
  <c r="IL76" i="4" s="1"/>
  <c r="IO76" i="4" s="1"/>
  <c r="IR76" i="4" s="1"/>
  <c r="IU76" i="4" s="1"/>
  <c r="IX76" i="4" s="1"/>
  <c r="JA76" i="4" s="1"/>
  <c r="JD76" i="4" s="1"/>
  <c r="JG76" i="4" s="1"/>
  <c r="JJ76" i="4" s="1"/>
  <c r="JM76" i="4" s="1"/>
  <c r="JP76" i="4" s="1"/>
  <c r="JS76" i="4" s="1"/>
  <c r="JV76" i="4" s="1"/>
  <c r="JY76" i="4" s="1"/>
  <c r="KB76" i="4" s="1"/>
  <c r="KE76" i="4" s="1"/>
  <c r="IB76" i="4"/>
  <c r="IE76" i="4" s="1"/>
  <c r="IA76" i="4"/>
  <c r="FR76" i="4"/>
  <c r="FQ76" i="4"/>
  <c r="FT76" i="4" s="1"/>
  <c r="FO76" i="4"/>
  <c r="FN76" i="4"/>
  <c r="FM76" i="4"/>
  <c r="FP76" i="4" s="1"/>
  <c r="FS76" i="4" s="1"/>
  <c r="FL76" i="4"/>
  <c r="EZ76" i="4"/>
  <c r="EX76" i="4"/>
  <c r="EV76" i="4"/>
  <c r="EW76" i="4" s="1"/>
  <c r="EU76" i="4"/>
  <c r="EM76" i="4"/>
  <c r="DX76" i="4"/>
  <c r="DV76" i="4"/>
  <c r="DR76" i="4"/>
  <c r="DQ76" i="4"/>
  <c r="DM76" i="4"/>
  <c r="DL76" i="4"/>
  <c r="DH76" i="4"/>
  <c r="DG76" i="4"/>
  <c r="DC76" i="4"/>
  <c r="DB76" i="4"/>
  <c r="CX76" i="4"/>
  <c r="CJ76" i="4"/>
  <c r="BM76" i="4"/>
  <c r="AS76" i="4"/>
  <c r="AO76" i="4"/>
  <c r="AN76" i="4"/>
  <c r="O76" i="4"/>
  <c r="N76" i="4"/>
  <c r="AG76" i="4" s="1"/>
  <c r="M76" i="4"/>
  <c r="J76" i="4"/>
  <c r="H76" i="4"/>
  <c r="PT75" i="4"/>
  <c r="PS75" i="4"/>
  <c r="PR75" i="4"/>
  <c r="PQ75" i="4"/>
  <c r="PP75" i="4"/>
  <c r="PO75" i="4"/>
  <c r="PN75" i="4"/>
  <c r="PM75" i="4"/>
  <c r="PL75" i="4"/>
  <c r="PK75" i="4"/>
  <c r="PJ75" i="4"/>
  <c r="PI75" i="4"/>
  <c r="PH75" i="4"/>
  <c r="OX75" i="4"/>
  <c r="OW75" i="4"/>
  <c r="OV75" i="4"/>
  <c r="OU75" i="4"/>
  <c r="OT75" i="4"/>
  <c r="OS75" i="4"/>
  <c r="OR75" i="4"/>
  <c r="OQ75" i="4"/>
  <c r="OP75" i="4"/>
  <c r="OO75" i="4"/>
  <c r="ON75" i="4"/>
  <c r="OM75" i="4"/>
  <c r="OL75" i="4"/>
  <c r="OK75" i="4"/>
  <c r="OJ75" i="4"/>
  <c r="OI75" i="4"/>
  <c r="OH75" i="4"/>
  <c r="OG75" i="4"/>
  <c r="OF75" i="4"/>
  <c r="OE75" i="4"/>
  <c r="OD75" i="4"/>
  <c r="OC75" i="4"/>
  <c r="OB75" i="4"/>
  <c r="OA75" i="4"/>
  <c r="NZ75" i="4"/>
  <c r="NY75" i="4"/>
  <c r="NX75" i="4"/>
  <c r="NW75" i="4"/>
  <c r="KO75" i="4"/>
  <c r="KN75" i="4"/>
  <c r="KM75" i="4"/>
  <c r="KL75" i="4"/>
  <c r="KK75" i="4"/>
  <c r="IF75" i="4"/>
  <c r="II75" i="4" s="1"/>
  <c r="IL75" i="4" s="1"/>
  <c r="IO75" i="4" s="1"/>
  <c r="IR75" i="4" s="1"/>
  <c r="IU75" i="4" s="1"/>
  <c r="IX75" i="4" s="1"/>
  <c r="JA75" i="4" s="1"/>
  <c r="JD75" i="4" s="1"/>
  <c r="JG75" i="4" s="1"/>
  <c r="JJ75" i="4" s="1"/>
  <c r="JM75" i="4" s="1"/>
  <c r="JP75" i="4" s="1"/>
  <c r="JS75" i="4" s="1"/>
  <c r="JV75" i="4" s="1"/>
  <c r="JY75" i="4" s="1"/>
  <c r="KB75" i="4" s="1"/>
  <c r="KE75" i="4" s="1"/>
  <c r="IC75" i="4"/>
  <c r="IB75" i="4"/>
  <c r="IE75" i="4" s="1"/>
  <c r="FQ75" i="4"/>
  <c r="FT75" i="4" s="1"/>
  <c r="FW75" i="4" s="1"/>
  <c r="FZ75" i="4" s="1"/>
  <c r="GC75" i="4" s="1"/>
  <c r="GF75" i="4" s="1"/>
  <c r="GI75" i="4" s="1"/>
  <c r="GL75" i="4" s="1"/>
  <c r="FO75" i="4"/>
  <c r="FN75" i="4"/>
  <c r="FM75" i="4"/>
  <c r="FL75" i="4"/>
  <c r="EZ75" i="4"/>
  <c r="EX75" i="4"/>
  <c r="EV75" i="4"/>
  <c r="EW75" i="4" s="1"/>
  <c r="EU75" i="4"/>
  <c r="EY75" i="4" s="1"/>
  <c r="EM75" i="4"/>
  <c r="DX75" i="4"/>
  <c r="DV75" i="4"/>
  <c r="DR75" i="4"/>
  <c r="DQ75" i="4"/>
  <c r="DM75" i="4"/>
  <c r="DL75" i="4"/>
  <c r="DH75" i="4"/>
  <c r="DC75" i="4"/>
  <c r="CX75" i="4"/>
  <c r="CJ75" i="4"/>
  <c r="AS75" i="4"/>
  <c r="AO75" i="4"/>
  <c r="AN75" i="4"/>
  <c r="U75" i="4"/>
  <c r="O75" i="4"/>
  <c r="N75" i="4"/>
  <c r="J75" i="4"/>
  <c r="H75" i="4"/>
  <c r="PT74" i="4"/>
  <c r="PS74" i="4"/>
  <c r="PR74" i="4"/>
  <c r="PQ74" i="4"/>
  <c r="PP74" i="4"/>
  <c r="PO74" i="4"/>
  <c r="PN74" i="4"/>
  <c r="PM74" i="4"/>
  <c r="PL74" i="4"/>
  <c r="PK74" i="4"/>
  <c r="PJ74" i="4"/>
  <c r="PI74" i="4"/>
  <c r="PH74" i="4"/>
  <c r="OX74" i="4"/>
  <c r="OW74" i="4"/>
  <c r="OV74" i="4"/>
  <c r="OU74" i="4"/>
  <c r="OT74" i="4"/>
  <c r="OS74" i="4"/>
  <c r="OR74" i="4"/>
  <c r="OQ74" i="4"/>
  <c r="OP74" i="4"/>
  <c r="OO74" i="4"/>
  <c r="ON74" i="4"/>
  <c r="OM74" i="4"/>
  <c r="OL74" i="4"/>
  <c r="OK74" i="4"/>
  <c r="OJ74" i="4"/>
  <c r="OI74" i="4"/>
  <c r="OH74" i="4"/>
  <c r="OG74" i="4"/>
  <c r="OF74" i="4"/>
  <c r="OE74" i="4"/>
  <c r="OD74" i="4"/>
  <c r="OC74" i="4"/>
  <c r="OB74" i="4"/>
  <c r="OA74" i="4"/>
  <c r="NZ74" i="4"/>
  <c r="NY74" i="4"/>
  <c r="NX74" i="4"/>
  <c r="NW74" i="4"/>
  <c r="KO74" i="4"/>
  <c r="KN74" i="4"/>
  <c r="KM74" i="4"/>
  <c r="KL74" i="4"/>
  <c r="KK74" i="4"/>
  <c r="KE74" i="4"/>
  <c r="IO74" i="4"/>
  <c r="IR74" i="4" s="1"/>
  <c r="IU74" i="4" s="1"/>
  <c r="IX74" i="4" s="1"/>
  <c r="JA74" i="4" s="1"/>
  <c r="JD74" i="4" s="1"/>
  <c r="JG74" i="4" s="1"/>
  <c r="JJ74" i="4" s="1"/>
  <c r="JM74" i="4" s="1"/>
  <c r="JP74" i="4" s="1"/>
  <c r="JS74" i="4" s="1"/>
  <c r="JV74" i="4" s="1"/>
  <c r="JY74" i="4" s="1"/>
  <c r="KB74" i="4" s="1"/>
  <c r="IF74" i="4"/>
  <c r="II74" i="4" s="1"/>
  <c r="IL74" i="4" s="1"/>
  <c r="IC74" i="4"/>
  <c r="IB74" i="4"/>
  <c r="FR74" i="4"/>
  <c r="FP74" i="4"/>
  <c r="FS74" i="4" s="1"/>
  <c r="FN74" i="4"/>
  <c r="FM74" i="4"/>
  <c r="FO74" i="4" s="1"/>
  <c r="FL74" i="4"/>
  <c r="EZ74" i="4"/>
  <c r="EX74" i="4"/>
  <c r="EY74" i="4" s="1"/>
  <c r="EV74" i="4"/>
  <c r="EW74" i="4" s="1"/>
  <c r="EU74" i="4"/>
  <c r="EM74" i="4"/>
  <c r="EA74" i="4"/>
  <c r="DY74" i="4"/>
  <c r="DX74" i="4"/>
  <c r="BZ74" i="4" s="1"/>
  <c r="DV74" i="4"/>
  <c r="DR74" i="4"/>
  <c r="DQ74" i="4"/>
  <c r="DM74" i="4"/>
  <c r="DL74" i="4"/>
  <c r="DH74" i="4"/>
  <c r="DC74" i="4"/>
  <c r="CX74" i="4"/>
  <c r="CJ74" i="4"/>
  <c r="BM74" i="4"/>
  <c r="AS74" i="4"/>
  <c r="AO74" i="4"/>
  <c r="AN74" i="4"/>
  <c r="U74" i="4"/>
  <c r="O74" i="4"/>
  <c r="AG74" i="4" s="1"/>
  <c r="N74" i="4"/>
  <c r="J74" i="4"/>
  <c r="H74" i="4"/>
  <c r="PT73" i="4"/>
  <c r="PS73" i="4"/>
  <c r="PR73" i="4"/>
  <c r="PQ73" i="4"/>
  <c r="PP73" i="4"/>
  <c r="PO73" i="4"/>
  <c r="PN73" i="4"/>
  <c r="PM73" i="4"/>
  <c r="PL73" i="4"/>
  <c r="PK73" i="4"/>
  <c r="PJ73" i="4"/>
  <c r="PI73" i="4"/>
  <c r="PH73" i="4"/>
  <c r="OX73" i="4"/>
  <c r="OW73" i="4"/>
  <c r="OV73" i="4"/>
  <c r="OU73" i="4"/>
  <c r="OT73" i="4"/>
  <c r="OS73" i="4"/>
  <c r="OR73" i="4"/>
  <c r="OQ73" i="4"/>
  <c r="OP73" i="4"/>
  <c r="OO73" i="4"/>
  <c r="ON73" i="4"/>
  <c r="OM73" i="4"/>
  <c r="OL73" i="4"/>
  <c r="OK73" i="4"/>
  <c r="OJ73" i="4"/>
  <c r="OI73" i="4"/>
  <c r="OH73" i="4"/>
  <c r="OG73" i="4"/>
  <c r="OF73" i="4"/>
  <c r="OE73" i="4"/>
  <c r="OD73" i="4"/>
  <c r="OC73" i="4"/>
  <c r="OB73" i="4"/>
  <c r="OA73" i="4"/>
  <c r="NZ73" i="4"/>
  <c r="NY73" i="4"/>
  <c r="NX73" i="4"/>
  <c r="NW73" i="4"/>
  <c r="KO73" i="4"/>
  <c r="KN73" i="4"/>
  <c r="KM73" i="4"/>
  <c r="KL73" i="4"/>
  <c r="KK73" i="4"/>
  <c r="IC73" i="4"/>
  <c r="IF73" i="4" s="1"/>
  <c r="II73" i="4" s="1"/>
  <c r="IL73" i="4" s="1"/>
  <c r="IO73" i="4" s="1"/>
  <c r="IR73" i="4" s="1"/>
  <c r="IU73" i="4" s="1"/>
  <c r="IX73" i="4" s="1"/>
  <c r="JA73" i="4" s="1"/>
  <c r="JD73" i="4" s="1"/>
  <c r="JG73" i="4" s="1"/>
  <c r="JJ73" i="4" s="1"/>
  <c r="JM73" i="4" s="1"/>
  <c r="JP73" i="4" s="1"/>
  <c r="JS73" i="4" s="1"/>
  <c r="JV73" i="4" s="1"/>
  <c r="JY73" i="4" s="1"/>
  <c r="KB73" i="4" s="1"/>
  <c r="KE73" i="4" s="1"/>
  <c r="IB73" i="4"/>
  <c r="FQ73" i="4"/>
  <c r="FT73" i="4" s="1"/>
  <c r="FW73" i="4" s="1"/>
  <c r="FZ73" i="4" s="1"/>
  <c r="GC73" i="4" s="1"/>
  <c r="GF73" i="4" s="1"/>
  <c r="GI73" i="4" s="1"/>
  <c r="GL73" i="4" s="1"/>
  <c r="FN73" i="4"/>
  <c r="FM73" i="4"/>
  <c r="FO73" i="4" s="1"/>
  <c r="FL73" i="4"/>
  <c r="EZ73" i="4"/>
  <c r="EX73" i="4"/>
  <c r="EV73" i="4"/>
  <c r="EU73" i="4"/>
  <c r="EW73" i="4" s="1"/>
  <c r="EM73" i="4"/>
  <c r="DY73" i="4"/>
  <c r="DX73" i="4"/>
  <c r="EA73" i="4" s="1"/>
  <c r="DV73" i="4"/>
  <c r="DR73" i="4"/>
  <c r="DQ73" i="4"/>
  <c r="DM73" i="4"/>
  <c r="DH73" i="4"/>
  <c r="DC73" i="4"/>
  <c r="CX73" i="4"/>
  <c r="CJ73" i="4"/>
  <c r="BM73" i="4"/>
  <c r="AS73" i="4"/>
  <c r="AO73" i="4"/>
  <c r="AN73" i="4"/>
  <c r="AG73" i="4"/>
  <c r="U73" i="4"/>
  <c r="O73" i="4"/>
  <c r="N73" i="4"/>
  <c r="H73" i="4"/>
  <c r="PT72" i="4"/>
  <c r="PS72" i="4"/>
  <c r="PR72" i="4"/>
  <c r="PQ72" i="4"/>
  <c r="PP72" i="4"/>
  <c r="PO72" i="4"/>
  <c r="PN72" i="4"/>
  <c r="PM72" i="4"/>
  <c r="PL72" i="4"/>
  <c r="PK72" i="4"/>
  <c r="PJ72" i="4"/>
  <c r="PI72" i="4"/>
  <c r="PH72" i="4"/>
  <c r="OX72" i="4"/>
  <c r="OW72" i="4"/>
  <c r="OV72" i="4"/>
  <c r="OU72" i="4"/>
  <c r="OT72" i="4"/>
  <c r="OS72" i="4"/>
  <c r="OR72" i="4"/>
  <c r="OQ72" i="4"/>
  <c r="OP72" i="4"/>
  <c r="OO72" i="4"/>
  <c r="ON72" i="4"/>
  <c r="OM72" i="4"/>
  <c r="OL72" i="4"/>
  <c r="OK72" i="4"/>
  <c r="OJ72" i="4"/>
  <c r="OI72" i="4"/>
  <c r="OH72" i="4"/>
  <c r="OG72" i="4"/>
  <c r="OF72" i="4"/>
  <c r="OE72" i="4"/>
  <c r="OD72" i="4"/>
  <c r="OC72" i="4"/>
  <c r="OB72" i="4"/>
  <c r="OA72" i="4"/>
  <c r="NZ72" i="4"/>
  <c r="NY72" i="4"/>
  <c r="NX72" i="4"/>
  <c r="NW72" i="4"/>
  <c r="KO72" i="4"/>
  <c r="KN72" i="4"/>
  <c r="KM72" i="4"/>
  <c r="KL72" i="4"/>
  <c r="KK72" i="4"/>
  <c r="IE72" i="4"/>
  <c r="IH72" i="4" s="1"/>
  <c r="IK72" i="4" s="1"/>
  <c r="IN72" i="4" s="1"/>
  <c r="IQ72" i="4" s="1"/>
  <c r="IT72" i="4" s="1"/>
  <c r="IW72" i="4" s="1"/>
  <c r="IZ72" i="4" s="1"/>
  <c r="JC72" i="4" s="1"/>
  <c r="JF72" i="4" s="1"/>
  <c r="JI72" i="4" s="1"/>
  <c r="IC72" i="4"/>
  <c r="IF72" i="4" s="1"/>
  <c r="II72" i="4" s="1"/>
  <c r="IL72" i="4" s="1"/>
  <c r="IO72" i="4" s="1"/>
  <c r="IR72" i="4" s="1"/>
  <c r="IU72" i="4" s="1"/>
  <c r="IX72" i="4" s="1"/>
  <c r="JA72" i="4" s="1"/>
  <c r="JD72" i="4" s="1"/>
  <c r="JG72" i="4" s="1"/>
  <c r="JJ72" i="4" s="1"/>
  <c r="JM72" i="4" s="1"/>
  <c r="JP72" i="4" s="1"/>
  <c r="JS72" i="4" s="1"/>
  <c r="JV72" i="4" s="1"/>
  <c r="JY72" i="4" s="1"/>
  <c r="KB72" i="4" s="1"/>
  <c r="KE72" i="4" s="1"/>
  <c r="IB72" i="4"/>
  <c r="FN72" i="4"/>
  <c r="FQ72" i="4" s="1"/>
  <c r="FT72" i="4" s="1"/>
  <c r="FW72" i="4" s="1"/>
  <c r="FZ72" i="4" s="1"/>
  <c r="GC72" i="4" s="1"/>
  <c r="GF72" i="4" s="1"/>
  <c r="GI72" i="4" s="1"/>
  <c r="GL72" i="4" s="1"/>
  <c r="HD72" i="4" s="1"/>
  <c r="FM72" i="4"/>
  <c r="FL72" i="4"/>
  <c r="EZ72" i="4"/>
  <c r="FA72" i="4" s="1"/>
  <c r="EY72" i="4"/>
  <c r="EX72" i="4"/>
  <c r="EV72" i="4"/>
  <c r="EW72" i="4" s="1"/>
  <c r="EU72" i="4"/>
  <c r="EM72" i="4"/>
  <c r="DX72" i="4"/>
  <c r="BZ72" i="4" s="1"/>
  <c r="DR72" i="4"/>
  <c r="DM72" i="4"/>
  <c r="DH72" i="4"/>
  <c r="DC72" i="4"/>
  <c r="CX72" i="4"/>
  <c r="CJ72" i="4"/>
  <c r="BM72" i="4"/>
  <c r="AS72" i="4"/>
  <c r="AO72" i="4"/>
  <c r="AN72" i="4"/>
  <c r="U72" i="4"/>
  <c r="O72" i="4"/>
  <c r="N72" i="4"/>
  <c r="M72" i="4"/>
  <c r="J72" i="4"/>
  <c r="H72" i="4"/>
  <c r="PT71" i="4"/>
  <c r="PS71" i="4"/>
  <c r="PR71" i="4"/>
  <c r="PQ71" i="4"/>
  <c r="PP71" i="4"/>
  <c r="PO71" i="4"/>
  <c r="PN71" i="4"/>
  <c r="PM71" i="4"/>
  <c r="PL71" i="4"/>
  <c r="PK71" i="4"/>
  <c r="PJ71" i="4"/>
  <c r="PI71" i="4"/>
  <c r="PH71" i="4"/>
  <c r="OX71" i="4"/>
  <c r="OW71" i="4"/>
  <c r="OV71" i="4"/>
  <c r="OU71" i="4"/>
  <c r="OT71" i="4"/>
  <c r="OS71" i="4"/>
  <c r="OR71" i="4"/>
  <c r="OQ71" i="4"/>
  <c r="OP71" i="4"/>
  <c r="OO71" i="4"/>
  <c r="ON71" i="4"/>
  <c r="OM71" i="4"/>
  <c r="OL71" i="4"/>
  <c r="OK71" i="4"/>
  <c r="OJ71" i="4"/>
  <c r="OI71" i="4"/>
  <c r="OH71" i="4"/>
  <c r="OG71" i="4"/>
  <c r="OF71" i="4"/>
  <c r="OE71" i="4"/>
  <c r="OD71" i="4"/>
  <c r="OC71" i="4"/>
  <c r="OB71" i="4"/>
  <c r="OA71" i="4"/>
  <c r="NZ71" i="4"/>
  <c r="NY71" i="4"/>
  <c r="NX71" i="4"/>
  <c r="NW71" i="4"/>
  <c r="KO71" i="4"/>
  <c r="KN71" i="4"/>
  <c r="KM71" i="4"/>
  <c r="KL71" i="4"/>
  <c r="KK71" i="4"/>
  <c r="JM71" i="4"/>
  <c r="JP71" i="4" s="1"/>
  <c r="JS71" i="4" s="1"/>
  <c r="JV71" i="4" s="1"/>
  <c r="JY71" i="4" s="1"/>
  <c r="KB71" i="4" s="1"/>
  <c r="KE71" i="4" s="1"/>
  <c r="IC71" i="4"/>
  <c r="IF71" i="4" s="1"/>
  <c r="II71" i="4" s="1"/>
  <c r="IL71" i="4" s="1"/>
  <c r="IO71" i="4" s="1"/>
  <c r="IR71" i="4" s="1"/>
  <c r="IU71" i="4" s="1"/>
  <c r="IX71" i="4" s="1"/>
  <c r="JA71" i="4" s="1"/>
  <c r="JD71" i="4" s="1"/>
  <c r="JG71" i="4" s="1"/>
  <c r="JJ71" i="4" s="1"/>
  <c r="IB71" i="4"/>
  <c r="IE71" i="4" s="1"/>
  <c r="IH71" i="4" s="1"/>
  <c r="IK71" i="4" s="1"/>
  <c r="IN71" i="4" s="1"/>
  <c r="FN71" i="4"/>
  <c r="FQ71" i="4" s="1"/>
  <c r="FT71" i="4" s="1"/>
  <c r="FW71" i="4" s="1"/>
  <c r="FZ71" i="4" s="1"/>
  <c r="GC71" i="4" s="1"/>
  <c r="GF71" i="4" s="1"/>
  <c r="GI71" i="4" s="1"/>
  <c r="GL71" i="4" s="1"/>
  <c r="FM71" i="4"/>
  <c r="FL71" i="4"/>
  <c r="EZ71" i="4"/>
  <c r="FA71" i="4" s="1"/>
  <c r="EX71" i="4"/>
  <c r="EV71" i="4"/>
  <c r="EU71" i="4"/>
  <c r="EY71" i="4" s="1"/>
  <c r="EM71" i="4"/>
  <c r="DY71" i="4"/>
  <c r="CA71" i="4" s="1"/>
  <c r="DX71" i="4"/>
  <c r="EA71" i="4" s="1"/>
  <c r="DV71" i="4"/>
  <c r="DR71" i="4"/>
  <c r="DM71" i="4"/>
  <c r="DH71" i="4"/>
  <c r="DC71" i="4"/>
  <c r="CX71" i="4"/>
  <c r="CK71" i="4"/>
  <c r="CJ71" i="4"/>
  <c r="BZ71" i="4"/>
  <c r="BM71" i="4"/>
  <c r="AS71" i="4"/>
  <c r="AO71" i="4"/>
  <c r="AN71" i="4"/>
  <c r="U71" i="4"/>
  <c r="O71" i="4"/>
  <c r="N71" i="4"/>
  <c r="AG71" i="4" s="1"/>
  <c r="M71" i="4"/>
  <c r="J71" i="4"/>
  <c r="H71" i="4"/>
  <c r="PT70" i="4"/>
  <c r="PS70" i="4"/>
  <c r="PR70" i="4"/>
  <c r="PQ70" i="4"/>
  <c r="PP70" i="4"/>
  <c r="PO70" i="4"/>
  <c r="PN70" i="4"/>
  <c r="PM70" i="4"/>
  <c r="PL70" i="4"/>
  <c r="PK70" i="4"/>
  <c r="PJ70" i="4"/>
  <c r="PI70" i="4"/>
  <c r="PH70" i="4"/>
  <c r="OX70" i="4"/>
  <c r="OW70" i="4"/>
  <c r="OV70" i="4"/>
  <c r="OU70" i="4"/>
  <c r="OT70" i="4"/>
  <c r="OS70" i="4"/>
  <c r="OR70" i="4"/>
  <c r="OQ70" i="4"/>
  <c r="OP70" i="4"/>
  <c r="OO70" i="4"/>
  <c r="ON70" i="4"/>
  <c r="OM70" i="4"/>
  <c r="OL70" i="4"/>
  <c r="OK70" i="4"/>
  <c r="OJ70" i="4"/>
  <c r="OI70" i="4"/>
  <c r="OH70" i="4"/>
  <c r="OG70" i="4"/>
  <c r="OF70" i="4"/>
  <c r="OE70" i="4"/>
  <c r="OD70" i="4"/>
  <c r="OC70" i="4"/>
  <c r="OB70" i="4"/>
  <c r="OA70" i="4"/>
  <c r="NZ70" i="4"/>
  <c r="NY70" i="4"/>
  <c r="NX70" i="4"/>
  <c r="NW70" i="4"/>
  <c r="KO70" i="4"/>
  <c r="KN70" i="4"/>
  <c r="KM70" i="4"/>
  <c r="KL70" i="4"/>
  <c r="KK70" i="4"/>
  <c r="IE70" i="4"/>
  <c r="IC70" i="4"/>
  <c r="IF70" i="4" s="1"/>
  <c r="II70" i="4" s="1"/>
  <c r="IL70" i="4" s="1"/>
  <c r="IO70" i="4" s="1"/>
  <c r="IR70" i="4" s="1"/>
  <c r="IU70" i="4" s="1"/>
  <c r="IX70" i="4" s="1"/>
  <c r="JA70" i="4" s="1"/>
  <c r="JD70" i="4" s="1"/>
  <c r="JG70" i="4" s="1"/>
  <c r="JJ70" i="4" s="1"/>
  <c r="JM70" i="4" s="1"/>
  <c r="JP70" i="4" s="1"/>
  <c r="JS70" i="4" s="1"/>
  <c r="JV70" i="4" s="1"/>
  <c r="JY70" i="4" s="1"/>
  <c r="KB70" i="4" s="1"/>
  <c r="KE70" i="4" s="1"/>
  <c r="IB70" i="4"/>
  <c r="FQ70" i="4"/>
  <c r="FT70" i="4" s="1"/>
  <c r="FW70" i="4" s="1"/>
  <c r="FZ70" i="4" s="1"/>
  <c r="GC70" i="4" s="1"/>
  <c r="GF70" i="4" s="1"/>
  <c r="GI70" i="4" s="1"/>
  <c r="GL70" i="4" s="1"/>
  <c r="HM70" i="4" s="1"/>
  <c r="FN70" i="4"/>
  <c r="FM70" i="4"/>
  <c r="FL70" i="4"/>
  <c r="EZ70" i="4"/>
  <c r="FA70" i="4" s="1"/>
  <c r="EX70" i="4"/>
  <c r="EV70" i="4"/>
  <c r="EU70" i="4"/>
  <c r="EM70" i="4"/>
  <c r="DX70" i="4"/>
  <c r="DV70" i="4"/>
  <c r="DR70" i="4"/>
  <c r="DQ70" i="4"/>
  <c r="DM70" i="4"/>
  <c r="DH70" i="4"/>
  <c r="DC70" i="4"/>
  <c r="CX70" i="4"/>
  <c r="CJ70" i="4"/>
  <c r="BZ70" i="4"/>
  <c r="BM70" i="4"/>
  <c r="AS70" i="4"/>
  <c r="AO70" i="4"/>
  <c r="AN70" i="4"/>
  <c r="U70" i="4"/>
  <c r="O70" i="4"/>
  <c r="N70" i="4"/>
  <c r="AG70" i="4" s="1"/>
  <c r="M70" i="4"/>
  <c r="J70" i="4"/>
  <c r="H70" i="4"/>
  <c r="PT69" i="4"/>
  <c r="PS69" i="4"/>
  <c r="PR69" i="4"/>
  <c r="PQ69" i="4"/>
  <c r="PP69" i="4"/>
  <c r="PO69" i="4"/>
  <c r="PN69" i="4"/>
  <c r="PM69" i="4"/>
  <c r="PL69" i="4"/>
  <c r="PK69" i="4"/>
  <c r="PJ69" i="4"/>
  <c r="PI69" i="4"/>
  <c r="PH69" i="4"/>
  <c r="OX69" i="4"/>
  <c r="OW69" i="4"/>
  <c r="OV69" i="4"/>
  <c r="OU69" i="4"/>
  <c r="OT69" i="4"/>
  <c r="OS69" i="4"/>
  <c r="OR69" i="4"/>
  <c r="OQ69" i="4"/>
  <c r="OP69" i="4"/>
  <c r="OO69" i="4"/>
  <c r="ON69" i="4"/>
  <c r="OM69" i="4"/>
  <c r="OL69" i="4"/>
  <c r="OK69" i="4"/>
  <c r="OJ69" i="4"/>
  <c r="OI69" i="4"/>
  <c r="OH69" i="4"/>
  <c r="OG69" i="4"/>
  <c r="OF69" i="4"/>
  <c r="OE69" i="4"/>
  <c r="OD69" i="4"/>
  <c r="OC69" i="4"/>
  <c r="OB69" i="4"/>
  <c r="OA69" i="4"/>
  <c r="NZ69" i="4"/>
  <c r="NY69" i="4"/>
  <c r="NX69" i="4"/>
  <c r="NW69" i="4"/>
  <c r="KO69" i="4"/>
  <c r="KN69" i="4"/>
  <c r="KM69" i="4"/>
  <c r="KL69" i="4"/>
  <c r="KK69" i="4"/>
  <c r="JM69" i="4"/>
  <c r="JP69" i="4" s="1"/>
  <c r="JS69" i="4" s="1"/>
  <c r="JV69" i="4" s="1"/>
  <c r="JY69" i="4" s="1"/>
  <c r="KB69" i="4" s="1"/>
  <c r="KE69" i="4" s="1"/>
  <c r="IK69" i="4"/>
  <c r="IN69" i="4" s="1"/>
  <c r="II69" i="4"/>
  <c r="IL69" i="4" s="1"/>
  <c r="IO69" i="4" s="1"/>
  <c r="IR69" i="4" s="1"/>
  <c r="IU69" i="4" s="1"/>
  <c r="IX69" i="4" s="1"/>
  <c r="JA69" i="4" s="1"/>
  <c r="JD69" i="4" s="1"/>
  <c r="JG69" i="4" s="1"/>
  <c r="JJ69" i="4" s="1"/>
  <c r="IC69" i="4"/>
  <c r="IF69" i="4" s="1"/>
  <c r="IB69" i="4"/>
  <c r="IE69" i="4" s="1"/>
  <c r="IH69" i="4" s="1"/>
  <c r="FN69" i="4"/>
  <c r="FQ69" i="4" s="1"/>
  <c r="FT69" i="4" s="1"/>
  <c r="FW69" i="4" s="1"/>
  <c r="FZ69" i="4" s="1"/>
  <c r="GC69" i="4" s="1"/>
  <c r="GF69" i="4" s="1"/>
  <c r="GI69" i="4" s="1"/>
  <c r="GL69" i="4" s="1"/>
  <c r="FM69" i="4"/>
  <c r="FO69" i="4" s="1"/>
  <c r="FL69" i="4"/>
  <c r="EZ69" i="4"/>
  <c r="EX69" i="4"/>
  <c r="EY69" i="4" s="1"/>
  <c r="EV69" i="4"/>
  <c r="EW69" i="4" s="1"/>
  <c r="AP69" i="4" s="1"/>
  <c r="EU69" i="4"/>
  <c r="FA69" i="4" s="1"/>
  <c r="EM69" i="4"/>
  <c r="DX69" i="4"/>
  <c r="DV69" i="4"/>
  <c r="DR69" i="4"/>
  <c r="DQ69" i="4"/>
  <c r="DM69" i="4"/>
  <c r="DH69" i="4"/>
  <c r="CK69" i="4" s="1"/>
  <c r="DC69" i="4"/>
  <c r="CX69" i="4"/>
  <c r="CJ69" i="4"/>
  <c r="BM69" i="4"/>
  <c r="AS69" i="4"/>
  <c r="AO69" i="4"/>
  <c r="AN69" i="4"/>
  <c r="U69" i="4"/>
  <c r="O69" i="4"/>
  <c r="N69" i="4"/>
  <c r="J69" i="4"/>
  <c r="H69" i="4"/>
  <c r="PT68" i="4"/>
  <c r="PS68" i="4"/>
  <c r="PR68" i="4"/>
  <c r="PQ68" i="4"/>
  <c r="PP68" i="4"/>
  <c r="PO68" i="4"/>
  <c r="PN68" i="4"/>
  <c r="PM68" i="4"/>
  <c r="PL68" i="4"/>
  <c r="PK68" i="4"/>
  <c r="PJ68" i="4"/>
  <c r="PI68" i="4"/>
  <c r="PH68" i="4"/>
  <c r="OX68" i="4"/>
  <c r="OW68" i="4"/>
  <c r="OV68" i="4"/>
  <c r="OU68" i="4"/>
  <c r="OT68" i="4"/>
  <c r="OS68" i="4"/>
  <c r="OR68" i="4"/>
  <c r="OQ68" i="4"/>
  <c r="OP68" i="4"/>
  <c r="OO68" i="4"/>
  <c r="ON68" i="4"/>
  <c r="OM68" i="4"/>
  <c r="OL68" i="4"/>
  <c r="OK68" i="4"/>
  <c r="OJ68" i="4"/>
  <c r="OI68" i="4"/>
  <c r="OH68" i="4"/>
  <c r="OG68" i="4"/>
  <c r="OF68" i="4"/>
  <c r="OE68" i="4"/>
  <c r="OD68" i="4"/>
  <c r="OC68" i="4"/>
  <c r="OB68" i="4"/>
  <c r="OA68" i="4"/>
  <c r="NZ68" i="4"/>
  <c r="NY68" i="4"/>
  <c r="NX68" i="4"/>
  <c r="NW68" i="4"/>
  <c r="KO68" i="4"/>
  <c r="KN68" i="4"/>
  <c r="KM68" i="4"/>
  <c r="KL68" i="4"/>
  <c r="KK68" i="4"/>
  <c r="IF68" i="4"/>
  <c r="II68" i="4" s="1"/>
  <c r="IL68" i="4" s="1"/>
  <c r="IO68" i="4" s="1"/>
  <c r="IR68" i="4" s="1"/>
  <c r="IU68" i="4" s="1"/>
  <c r="IX68" i="4" s="1"/>
  <c r="JA68" i="4" s="1"/>
  <c r="JD68" i="4" s="1"/>
  <c r="JG68" i="4" s="1"/>
  <c r="JJ68" i="4" s="1"/>
  <c r="JM68" i="4" s="1"/>
  <c r="JP68" i="4" s="1"/>
  <c r="JS68" i="4" s="1"/>
  <c r="JV68" i="4" s="1"/>
  <c r="JY68" i="4" s="1"/>
  <c r="KB68" i="4" s="1"/>
  <c r="KE68" i="4" s="1"/>
  <c r="IC68" i="4"/>
  <c r="IB68" i="4"/>
  <c r="FQ68" i="4"/>
  <c r="FT68" i="4" s="1"/>
  <c r="FW68" i="4" s="1"/>
  <c r="FZ68" i="4" s="1"/>
  <c r="GC68" i="4" s="1"/>
  <c r="GF68" i="4" s="1"/>
  <c r="GI68" i="4" s="1"/>
  <c r="GL68" i="4" s="1"/>
  <c r="FN68" i="4"/>
  <c r="FM68" i="4"/>
  <c r="FP68" i="4" s="1"/>
  <c r="FL68" i="4"/>
  <c r="EZ68" i="4"/>
  <c r="EX68" i="4"/>
  <c r="EV68" i="4"/>
  <c r="EW68" i="4" s="1"/>
  <c r="EU68" i="4"/>
  <c r="EM68" i="4"/>
  <c r="DX68" i="4"/>
  <c r="BZ68" i="4" s="1"/>
  <c r="DV68" i="4"/>
  <c r="DR68" i="4"/>
  <c r="DM68" i="4"/>
  <c r="DH68" i="4"/>
  <c r="DC68" i="4"/>
  <c r="CX68" i="4"/>
  <c r="CJ68" i="4"/>
  <c r="BM68" i="4"/>
  <c r="AS68" i="4"/>
  <c r="AO68" i="4"/>
  <c r="AN68" i="4"/>
  <c r="U68" i="4"/>
  <c r="O68" i="4"/>
  <c r="AG68" i="4" s="1"/>
  <c r="N68" i="4"/>
  <c r="M68" i="4"/>
  <c r="H68" i="4"/>
  <c r="PT67" i="4"/>
  <c r="PS67" i="4"/>
  <c r="PR67" i="4"/>
  <c r="PQ67" i="4"/>
  <c r="PP67" i="4"/>
  <c r="PO67" i="4"/>
  <c r="PN67" i="4"/>
  <c r="PM67" i="4"/>
  <c r="PL67" i="4"/>
  <c r="PK67" i="4"/>
  <c r="PJ67" i="4"/>
  <c r="PI67" i="4"/>
  <c r="PH67" i="4"/>
  <c r="OX67" i="4"/>
  <c r="OW67" i="4"/>
  <c r="OV67" i="4"/>
  <c r="OU67" i="4"/>
  <c r="OT67" i="4"/>
  <c r="OS67" i="4"/>
  <c r="OR67" i="4"/>
  <c r="OQ67" i="4"/>
  <c r="OP67" i="4"/>
  <c r="OO67" i="4"/>
  <c r="ON67" i="4"/>
  <c r="OM67" i="4"/>
  <c r="OL67" i="4"/>
  <c r="OK67" i="4"/>
  <c r="OJ67" i="4"/>
  <c r="OI67" i="4"/>
  <c r="OH67" i="4"/>
  <c r="OG67" i="4"/>
  <c r="OF67" i="4"/>
  <c r="OE67" i="4"/>
  <c r="OD67" i="4"/>
  <c r="OC67" i="4"/>
  <c r="OB67" i="4"/>
  <c r="OA67" i="4"/>
  <c r="NZ67" i="4"/>
  <c r="NY67" i="4"/>
  <c r="NX67" i="4"/>
  <c r="NW67" i="4"/>
  <c r="KO67" i="4"/>
  <c r="KN67" i="4"/>
  <c r="KM67" i="4"/>
  <c r="KL67" i="4"/>
  <c r="KK67" i="4"/>
  <c r="JM67" i="4"/>
  <c r="JP67" i="4" s="1"/>
  <c r="JS67" i="4" s="1"/>
  <c r="JV67" i="4" s="1"/>
  <c r="JY67" i="4" s="1"/>
  <c r="KB67" i="4" s="1"/>
  <c r="KE67" i="4" s="1"/>
  <c r="IF67" i="4"/>
  <c r="II67" i="4" s="1"/>
  <c r="IL67" i="4" s="1"/>
  <c r="IO67" i="4" s="1"/>
  <c r="IR67" i="4" s="1"/>
  <c r="IU67" i="4" s="1"/>
  <c r="IX67" i="4" s="1"/>
  <c r="JA67" i="4" s="1"/>
  <c r="JD67" i="4" s="1"/>
  <c r="JG67" i="4" s="1"/>
  <c r="JJ67" i="4" s="1"/>
  <c r="IC67" i="4"/>
  <c r="IB67" i="4"/>
  <c r="IE67" i="4" s="1"/>
  <c r="IH67" i="4" s="1"/>
  <c r="FN67" i="4"/>
  <c r="FQ67" i="4" s="1"/>
  <c r="FT67" i="4" s="1"/>
  <c r="FW67" i="4" s="1"/>
  <c r="FZ67" i="4" s="1"/>
  <c r="GC67" i="4" s="1"/>
  <c r="GF67" i="4" s="1"/>
  <c r="GI67" i="4" s="1"/>
  <c r="GL67" i="4" s="1"/>
  <c r="FM67" i="4"/>
  <c r="FL67" i="4"/>
  <c r="EZ67" i="4"/>
  <c r="FA67" i="4" s="1"/>
  <c r="EX67" i="4"/>
  <c r="EV67" i="4"/>
  <c r="EW67" i="4" s="1"/>
  <c r="EU67" i="4"/>
  <c r="EM67" i="4"/>
  <c r="DX67" i="4"/>
  <c r="DY67" i="4" s="1"/>
  <c r="DR67" i="4"/>
  <c r="DM67" i="4"/>
  <c r="DH67" i="4"/>
  <c r="DC67" i="4"/>
  <c r="CX67" i="4"/>
  <c r="CK67" i="4"/>
  <c r="BM67" i="4"/>
  <c r="AS67" i="4"/>
  <c r="AO67" i="4"/>
  <c r="AN67" i="4"/>
  <c r="U67" i="4"/>
  <c r="O67" i="4"/>
  <c r="N67" i="4"/>
  <c r="AG67" i="4" s="1"/>
  <c r="M67" i="4"/>
  <c r="H67" i="4"/>
  <c r="PT66" i="4"/>
  <c r="PS66" i="4"/>
  <c r="PR66" i="4"/>
  <c r="PQ66" i="4"/>
  <c r="PP66" i="4"/>
  <c r="PO66" i="4"/>
  <c r="PN66" i="4"/>
  <c r="PM66" i="4"/>
  <c r="PL66" i="4"/>
  <c r="PK66" i="4"/>
  <c r="PJ66" i="4"/>
  <c r="PI66" i="4"/>
  <c r="PH66" i="4"/>
  <c r="OX66" i="4"/>
  <c r="OW66" i="4"/>
  <c r="OV66" i="4"/>
  <c r="OU66" i="4"/>
  <c r="OT66" i="4"/>
  <c r="OS66" i="4"/>
  <c r="OR66" i="4"/>
  <c r="OQ66" i="4"/>
  <c r="OP66" i="4"/>
  <c r="OO66" i="4"/>
  <c r="ON66" i="4"/>
  <c r="OM66" i="4"/>
  <c r="OL66" i="4"/>
  <c r="OK66" i="4"/>
  <c r="OJ66" i="4"/>
  <c r="OI66" i="4"/>
  <c r="OH66" i="4"/>
  <c r="OG66" i="4"/>
  <c r="OF66" i="4"/>
  <c r="OE66" i="4"/>
  <c r="OD66" i="4"/>
  <c r="OC66" i="4"/>
  <c r="OB66" i="4"/>
  <c r="OA66" i="4"/>
  <c r="NZ66" i="4"/>
  <c r="NY66" i="4"/>
  <c r="NX66" i="4"/>
  <c r="NW66" i="4"/>
  <c r="KO66" i="4"/>
  <c r="KN66" i="4"/>
  <c r="KM66" i="4"/>
  <c r="KL66" i="4"/>
  <c r="KK66" i="4"/>
  <c r="IL66" i="4"/>
  <c r="IK66" i="4"/>
  <c r="IC66" i="4"/>
  <c r="IF66" i="4" s="1"/>
  <c r="II66" i="4" s="1"/>
  <c r="IB66" i="4"/>
  <c r="IE66" i="4" s="1"/>
  <c r="IH66" i="4" s="1"/>
  <c r="FN66" i="4"/>
  <c r="FQ66" i="4" s="1"/>
  <c r="FM66" i="4"/>
  <c r="FL66" i="4"/>
  <c r="EZ66" i="4"/>
  <c r="EX66" i="4"/>
  <c r="EV66" i="4"/>
  <c r="EU66" i="4"/>
  <c r="EM66" i="4"/>
  <c r="DZ66" i="4"/>
  <c r="DX66" i="4"/>
  <c r="CK66" i="4"/>
  <c r="CJ66" i="4"/>
  <c r="BM66" i="4"/>
  <c r="BG66" i="4"/>
  <c r="AS66" i="4"/>
  <c r="AO66" i="4"/>
  <c r="AN66" i="4"/>
  <c r="AL66" i="4"/>
  <c r="AL67" i="4" s="1"/>
  <c r="AK66" i="4"/>
  <c r="AK67" i="4" s="1"/>
  <c r="O66" i="4"/>
  <c r="N66" i="4"/>
  <c r="AG66" i="4" s="1"/>
  <c r="M66" i="4"/>
  <c r="J66" i="4"/>
  <c r="H66" i="4"/>
  <c r="PT65" i="4"/>
  <c r="PS65" i="4"/>
  <c r="PR65" i="4"/>
  <c r="PQ65" i="4"/>
  <c r="PP65" i="4"/>
  <c r="PO65" i="4"/>
  <c r="PN65" i="4"/>
  <c r="PM65" i="4"/>
  <c r="PL65" i="4"/>
  <c r="PK65" i="4"/>
  <c r="PJ65" i="4"/>
  <c r="PI65" i="4"/>
  <c r="PH65" i="4"/>
  <c r="OX65" i="4"/>
  <c r="OW65" i="4"/>
  <c r="OV65" i="4"/>
  <c r="OU65" i="4"/>
  <c r="OT65" i="4"/>
  <c r="OS65" i="4"/>
  <c r="OR65" i="4"/>
  <c r="OQ65" i="4"/>
  <c r="OP65" i="4"/>
  <c r="OO65" i="4"/>
  <c r="ON65" i="4"/>
  <c r="OM65" i="4"/>
  <c r="OL65" i="4"/>
  <c r="OK65" i="4"/>
  <c r="OJ65" i="4"/>
  <c r="OI65" i="4"/>
  <c r="OH65" i="4"/>
  <c r="OG65" i="4"/>
  <c r="OF65" i="4"/>
  <c r="OE65" i="4"/>
  <c r="OD65" i="4"/>
  <c r="OC65" i="4"/>
  <c r="OB65" i="4"/>
  <c r="OA65" i="4"/>
  <c r="NZ65" i="4"/>
  <c r="NY65" i="4"/>
  <c r="NX65" i="4"/>
  <c r="NW65" i="4"/>
  <c r="KO65" i="4"/>
  <c r="KN65" i="4"/>
  <c r="KM65" i="4"/>
  <c r="KL65" i="4"/>
  <c r="KK65" i="4"/>
  <c r="IE65" i="4"/>
  <c r="IH65" i="4" s="1"/>
  <c r="IK65" i="4" s="1"/>
  <c r="IN65" i="4" s="1"/>
  <c r="IC65" i="4"/>
  <c r="IF65" i="4" s="1"/>
  <c r="II65" i="4" s="1"/>
  <c r="IL65" i="4" s="1"/>
  <c r="IO65" i="4" s="1"/>
  <c r="IR65" i="4" s="1"/>
  <c r="IU65" i="4" s="1"/>
  <c r="IX65" i="4" s="1"/>
  <c r="JA65" i="4" s="1"/>
  <c r="JD65" i="4" s="1"/>
  <c r="JG65" i="4" s="1"/>
  <c r="JJ65" i="4" s="1"/>
  <c r="JM65" i="4" s="1"/>
  <c r="JP65" i="4" s="1"/>
  <c r="JS65" i="4" s="1"/>
  <c r="JV65" i="4" s="1"/>
  <c r="JY65" i="4" s="1"/>
  <c r="KB65" i="4" s="1"/>
  <c r="KE65" i="4" s="1"/>
  <c r="IB65" i="4"/>
  <c r="FP65" i="4"/>
  <c r="FO65" i="4"/>
  <c r="FN65" i="4"/>
  <c r="FQ65" i="4" s="1"/>
  <c r="FT65" i="4" s="1"/>
  <c r="FW65" i="4" s="1"/>
  <c r="FZ65" i="4" s="1"/>
  <c r="GC65" i="4" s="1"/>
  <c r="GF65" i="4" s="1"/>
  <c r="GI65" i="4" s="1"/>
  <c r="GL65" i="4" s="1"/>
  <c r="FM65" i="4"/>
  <c r="FL65" i="4"/>
  <c r="EZ65" i="4"/>
  <c r="EX65" i="4"/>
  <c r="EV65" i="4"/>
  <c r="EU65" i="4"/>
  <c r="EM65" i="4"/>
  <c r="DZ65" i="4"/>
  <c r="DX65" i="4"/>
  <c r="CK65" i="4"/>
  <c r="CJ65" i="4"/>
  <c r="BM65" i="4"/>
  <c r="BG65" i="4"/>
  <c r="AS65" i="4"/>
  <c r="AO65" i="4"/>
  <c r="AN65" i="4"/>
  <c r="O65" i="4"/>
  <c r="AG65" i="4" s="1"/>
  <c r="N65" i="4"/>
  <c r="M65" i="4"/>
  <c r="J65" i="4"/>
  <c r="H65" i="4"/>
  <c r="PT64" i="4"/>
  <c r="PS64" i="4"/>
  <c r="PR64" i="4"/>
  <c r="PQ64" i="4"/>
  <c r="PP64" i="4"/>
  <c r="PO64" i="4"/>
  <c r="PN64" i="4"/>
  <c r="PM64" i="4"/>
  <c r="PL64" i="4"/>
  <c r="PK64" i="4"/>
  <c r="PJ64" i="4"/>
  <c r="PI64" i="4"/>
  <c r="PH64" i="4"/>
  <c r="OX64" i="4"/>
  <c r="OW64" i="4"/>
  <c r="OV64" i="4"/>
  <c r="OU64" i="4"/>
  <c r="OT64" i="4"/>
  <c r="OS64" i="4"/>
  <c r="OR64" i="4"/>
  <c r="OQ64" i="4"/>
  <c r="OP64" i="4"/>
  <c r="OO64" i="4"/>
  <c r="ON64" i="4"/>
  <c r="OM64" i="4"/>
  <c r="OL64" i="4"/>
  <c r="OK64" i="4"/>
  <c r="OJ64" i="4"/>
  <c r="OI64" i="4"/>
  <c r="OH64" i="4"/>
  <c r="OG64" i="4"/>
  <c r="OF64" i="4"/>
  <c r="OE64" i="4"/>
  <c r="OD64" i="4"/>
  <c r="OC64" i="4"/>
  <c r="OB64" i="4"/>
  <c r="OA64" i="4"/>
  <c r="NZ64" i="4"/>
  <c r="NY64" i="4"/>
  <c r="NX64" i="4"/>
  <c r="NW64" i="4"/>
  <c r="KO64" i="4"/>
  <c r="KN64" i="4"/>
  <c r="KM64" i="4"/>
  <c r="KL64" i="4"/>
  <c r="KK64" i="4"/>
  <c r="IX64" i="4"/>
  <c r="JA64" i="4" s="1"/>
  <c r="JD64" i="4" s="1"/>
  <c r="JG64" i="4" s="1"/>
  <c r="JJ64" i="4" s="1"/>
  <c r="JM64" i="4" s="1"/>
  <c r="JP64" i="4" s="1"/>
  <c r="JS64" i="4" s="1"/>
  <c r="JV64" i="4" s="1"/>
  <c r="JY64" i="4" s="1"/>
  <c r="KB64" i="4" s="1"/>
  <c r="KE64" i="4" s="1"/>
  <c r="IE64" i="4"/>
  <c r="IC64" i="4"/>
  <c r="IF64" i="4" s="1"/>
  <c r="II64" i="4" s="1"/>
  <c r="IL64" i="4" s="1"/>
  <c r="IO64" i="4" s="1"/>
  <c r="IR64" i="4" s="1"/>
  <c r="IU64" i="4" s="1"/>
  <c r="IB64" i="4"/>
  <c r="GC64" i="4"/>
  <c r="GF64" i="4" s="1"/>
  <c r="GI64" i="4" s="1"/>
  <c r="GL64" i="4" s="1"/>
  <c r="FO64" i="4"/>
  <c r="FN64" i="4"/>
  <c r="FQ64" i="4" s="1"/>
  <c r="FT64" i="4" s="1"/>
  <c r="FW64" i="4" s="1"/>
  <c r="FZ64" i="4" s="1"/>
  <c r="FM64" i="4"/>
  <c r="FP64" i="4" s="1"/>
  <c r="FS64" i="4" s="1"/>
  <c r="FL64" i="4"/>
  <c r="EZ64" i="4"/>
  <c r="EX64" i="4"/>
  <c r="EV64" i="4"/>
  <c r="EU64" i="4"/>
  <c r="EM64" i="4"/>
  <c r="EA64" i="4"/>
  <c r="DZ64" i="4"/>
  <c r="DX64" i="4"/>
  <c r="BZ64" i="4" s="1"/>
  <c r="CK64" i="4"/>
  <c r="CJ64" i="4"/>
  <c r="BM64" i="4"/>
  <c r="BG64" i="4"/>
  <c r="AS64" i="4"/>
  <c r="AO64" i="4"/>
  <c r="AN64" i="4"/>
  <c r="O64" i="4"/>
  <c r="N64" i="4"/>
  <c r="AG64" i="4" s="1"/>
  <c r="M64" i="4"/>
  <c r="J64" i="4"/>
  <c r="H64" i="4"/>
  <c r="PT63" i="4"/>
  <c r="PS63" i="4"/>
  <c r="PR63" i="4"/>
  <c r="PQ63" i="4"/>
  <c r="PP63" i="4"/>
  <c r="PO63" i="4"/>
  <c r="PN63" i="4"/>
  <c r="PM63" i="4"/>
  <c r="PL63" i="4"/>
  <c r="PK63" i="4"/>
  <c r="PJ63" i="4"/>
  <c r="PI63" i="4"/>
  <c r="PH63" i="4"/>
  <c r="OX63" i="4"/>
  <c r="OW63" i="4"/>
  <c r="OV63" i="4"/>
  <c r="OU63" i="4"/>
  <c r="OT63" i="4"/>
  <c r="OS63" i="4"/>
  <c r="OR63" i="4"/>
  <c r="OQ63" i="4"/>
  <c r="OP63" i="4"/>
  <c r="OO63" i="4"/>
  <c r="ON63" i="4"/>
  <c r="OM63" i="4"/>
  <c r="OL63" i="4"/>
  <c r="OK63" i="4"/>
  <c r="OJ63" i="4"/>
  <c r="OI63" i="4"/>
  <c r="OH63" i="4"/>
  <c r="OG63" i="4"/>
  <c r="OF63" i="4"/>
  <c r="OE63" i="4"/>
  <c r="OD63" i="4"/>
  <c r="OC63" i="4"/>
  <c r="OB63" i="4"/>
  <c r="OA63" i="4"/>
  <c r="NZ63" i="4"/>
  <c r="NY63" i="4"/>
  <c r="NX63" i="4"/>
  <c r="NW63" i="4"/>
  <c r="KO63" i="4"/>
  <c r="KN63" i="4"/>
  <c r="KM63" i="4"/>
  <c r="KL63" i="4"/>
  <c r="KK63" i="4"/>
  <c r="IE63" i="4"/>
  <c r="IC63" i="4"/>
  <c r="IF63" i="4" s="1"/>
  <c r="II63" i="4" s="1"/>
  <c r="IL63" i="4" s="1"/>
  <c r="IO63" i="4" s="1"/>
  <c r="IR63" i="4" s="1"/>
  <c r="IU63" i="4" s="1"/>
  <c r="IX63" i="4" s="1"/>
  <c r="JA63" i="4" s="1"/>
  <c r="JD63" i="4" s="1"/>
  <c r="JG63" i="4" s="1"/>
  <c r="JJ63" i="4" s="1"/>
  <c r="JM63" i="4" s="1"/>
  <c r="JP63" i="4" s="1"/>
  <c r="JS63" i="4" s="1"/>
  <c r="JV63" i="4" s="1"/>
  <c r="JY63" i="4" s="1"/>
  <c r="KB63" i="4" s="1"/>
  <c r="KE63" i="4" s="1"/>
  <c r="IB63" i="4"/>
  <c r="FN63" i="4"/>
  <c r="FQ63" i="4" s="1"/>
  <c r="FM63" i="4"/>
  <c r="FP63" i="4" s="1"/>
  <c r="FL63" i="4"/>
  <c r="EZ63" i="4"/>
  <c r="EX63" i="4"/>
  <c r="EV63" i="4"/>
  <c r="EU63" i="4"/>
  <c r="EM63" i="4"/>
  <c r="DZ63" i="4"/>
  <c r="DX63" i="4"/>
  <c r="EA63" i="4" s="1"/>
  <c r="CK63" i="4"/>
  <c r="CJ63" i="4"/>
  <c r="BZ63" i="4"/>
  <c r="BM63" i="4"/>
  <c r="BG63" i="4"/>
  <c r="AS63" i="4"/>
  <c r="AO63" i="4"/>
  <c r="AN63" i="4"/>
  <c r="AL63" i="4"/>
  <c r="AL64" i="4" s="1"/>
  <c r="AL65" i="4" s="1"/>
  <c r="AK63" i="4"/>
  <c r="AK64" i="4" s="1"/>
  <c r="AK65" i="4" s="1"/>
  <c r="O63" i="4"/>
  <c r="AG63" i="4" s="1"/>
  <c r="N63" i="4"/>
  <c r="M63" i="4"/>
  <c r="J63" i="4"/>
  <c r="H63" i="4"/>
  <c r="PT62" i="4"/>
  <c r="PS62" i="4"/>
  <c r="PR62" i="4"/>
  <c r="PQ62" i="4"/>
  <c r="PP62" i="4"/>
  <c r="PO62" i="4"/>
  <c r="PN62" i="4"/>
  <c r="PM62" i="4"/>
  <c r="PL62" i="4"/>
  <c r="PK62" i="4"/>
  <c r="PJ62" i="4"/>
  <c r="PI62" i="4"/>
  <c r="PH62" i="4"/>
  <c r="OX62" i="4"/>
  <c r="OW62" i="4"/>
  <c r="OV62" i="4"/>
  <c r="OU62" i="4"/>
  <c r="OT62" i="4"/>
  <c r="OS62" i="4"/>
  <c r="OR62" i="4"/>
  <c r="OQ62" i="4"/>
  <c r="OP62" i="4"/>
  <c r="OO62" i="4"/>
  <c r="ON62" i="4"/>
  <c r="OM62" i="4"/>
  <c r="OL62" i="4"/>
  <c r="OK62" i="4"/>
  <c r="OJ62" i="4"/>
  <c r="OI62" i="4"/>
  <c r="OH62" i="4"/>
  <c r="OG62" i="4"/>
  <c r="OF62" i="4"/>
  <c r="OE62" i="4"/>
  <c r="OD62" i="4"/>
  <c r="OC62" i="4"/>
  <c r="OB62" i="4"/>
  <c r="OA62" i="4"/>
  <c r="NZ62" i="4"/>
  <c r="NY62" i="4"/>
  <c r="NX62" i="4"/>
  <c r="NW62" i="4"/>
  <c r="KO62" i="4"/>
  <c r="KN62" i="4"/>
  <c r="KM62" i="4"/>
  <c r="KL62" i="4"/>
  <c r="KK62" i="4"/>
  <c r="IC62" i="4"/>
  <c r="IF62" i="4" s="1"/>
  <c r="II62" i="4" s="1"/>
  <c r="IL62" i="4" s="1"/>
  <c r="IO62" i="4" s="1"/>
  <c r="IR62" i="4" s="1"/>
  <c r="IU62" i="4" s="1"/>
  <c r="IX62" i="4" s="1"/>
  <c r="JA62" i="4" s="1"/>
  <c r="JD62" i="4" s="1"/>
  <c r="JG62" i="4" s="1"/>
  <c r="JJ62" i="4" s="1"/>
  <c r="JM62" i="4" s="1"/>
  <c r="JP62" i="4" s="1"/>
  <c r="JS62" i="4" s="1"/>
  <c r="JV62" i="4" s="1"/>
  <c r="JY62" i="4" s="1"/>
  <c r="KB62" i="4" s="1"/>
  <c r="KE62" i="4" s="1"/>
  <c r="IB62" i="4"/>
  <c r="IE62" i="4" s="1"/>
  <c r="IH62" i="4" s="1"/>
  <c r="GL62" i="4"/>
  <c r="HA62" i="4" s="1"/>
  <c r="GC62" i="4"/>
  <c r="GF62" i="4" s="1"/>
  <c r="GI62" i="4" s="1"/>
  <c r="FN62" i="4"/>
  <c r="FQ62" i="4" s="1"/>
  <c r="FT62" i="4" s="1"/>
  <c r="FW62" i="4" s="1"/>
  <c r="FZ62" i="4" s="1"/>
  <c r="FM62" i="4"/>
  <c r="FL62" i="4"/>
  <c r="EZ62" i="4"/>
  <c r="EX62" i="4"/>
  <c r="EV62" i="4"/>
  <c r="EU62" i="4"/>
  <c r="FA62" i="4" s="1"/>
  <c r="EN62" i="4"/>
  <c r="EN63" i="4" s="1"/>
  <c r="EM62" i="4"/>
  <c r="DZ62" i="4"/>
  <c r="DX62" i="4"/>
  <c r="EA62" i="4" s="1"/>
  <c r="CK62" i="4"/>
  <c r="CJ62" i="4"/>
  <c r="BZ62" i="4"/>
  <c r="BM62" i="4"/>
  <c r="BG62" i="4"/>
  <c r="AS62" i="4"/>
  <c r="AO62" i="4"/>
  <c r="AN62" i="4"/>
  <c r="AL62" i="4"/>
  <c r="AK62" i="4"/>
  <c r="O62" i="4"/>
  <c r="N62" i="4"/>
  <c r="M62" i="4"/>
  <c r="J62" i="4"/>
  <c r="H62" i="4"/>
  <c r="PT61" i="4"/>
  <c r="PS61" i="4"/>
  <c r="PR61" i="4"/>
  <c r="PQ61" i="4"/>
  <c r="PP61" i="4"/>
  <c r="PO61" i="4"/>
  <c r="PN61" i="4"/>
  <c r="PM61" i="4"/>
  <c r="PL61" i="4"/>
  <c r="PK61" i="4"/>
  <c r="PJ61" i="4"/>
  <c r="PI61" i="4"/>
  <c r="PH61" i="4"/>
  <c r="OX61" i="4"/>
  <c r="OW61" i="4"/>
  <c r="OV61" i="4"/>
  <c r="OU61" i="4"/>
  <c r="OT61" i="4"/>
  <c r="OS61" i="4"/>
  <c r="OR61" i="4"/>
  <c r="OQ61" i="4"/>
  <c r="OP61" i="4"/>
  <c r="OO61" i="4"/>
  <c r="ON61" i="4"/>
  <c r="OM61" i="4"/>
  <c r="OL61" i="4"/>
  <c r="OK61" i="4"/>
  <c r="OJ61" i="4"/>
  <c r="OI61" i="4"/>
  <c r="OH61" i="4"/>
  <c r="OG61" i="4"/>
  <c r="OF61" i="4"/>
  <c r="OE61" i="4"/>
  <c r="OD61" i="4"/>
  <c r="OC61" i="4"/>
  <c r="OB61" i="4"/>
  <c r="OA61" i="4"/>
  <c r="NZ61" i="4"/>
  <c r="NY61" i="4"/>
  <c r="NX61" i="4"/>
  <c r="NW61" i="4"/>
  <c r="KO61" i="4"/>
  <c r="KN61" i="4"/>
  <c r="KM61" i="4"/>
  <c r="KL61" i="4"/>
  <c r="KK61" i="4"/>
  <c r="IE61" i="4"/>
  <c r="IH61" i="4" s="1"/>
  <c r="IC61" i="4"/>
  <c r="IB61" i="4"/>
  <c r="ID61" i="4" s="1"/>
  <c r="IA61" i="4"/>
  <c r="FP61" i="4"/>
  <c r="FN61" i="4"/>
  <c r="FQ61" i="4" s="1"/>
  <c r="FT61" i="4" s="1"/>
  <c r="FW61" i="4" s="1"/>
  <c r="FZ61" i="4" s="1"/>
  <c r="GC61" i="4" s="1"/>
  <c r="GF61" i="4" s="1"/>
  <c r="GI61" i="4" s="1"/>
  <c r="GL61" i="4" s="1"/>
  <c r="FM61" i="4"/>
  <c r="FO61" i="4" s="1"/>
  <c r="FL61" i="4"/>
  <c r="EZ61" i="4"/>
  <c r="EX61" i="4"/>
  <c r="EY61" i="4" s="1"/>
  <c r="EV61" i="4"/>
  <c r="EW61" i="4" s="1"/>
  <c r="EU61" i="4"/>
  <c r="EM61" i="4"/>
  <c r="DX61" i="4"/>
  <c r="DV61" i="4"/>
  <c r="DR61" i="4"/>
  <c r="DQ61" i="4"/>
  <c r="DM61" i="4"/>
  <c r="DL61" i="4"/>
  <c r="DH61" i="4"/>
  <c r="DG61" i="4"/>
  <c r="DC61" i="4"/>
  <c r="CK61" i="4" s="1"/>
  <c r="DB61" i="4"/>
  <c r="CX61" i="4"/>
  <c r="CJ61" i="4"/>
  <c r="AS61" i="4"/>
  <c r="AO61" i="4"/>
  <c r="AN61" i="4"/>
  <c r="O61" i="4"/>
  <c r="N61" i="4"/>
  <c r="AG61" i="4" s="1"/>
  <c r="M61" i="4"/>
  <c r="J61" i="4"/>
  <c r="H61" i="4"/>
  <c r="PT60" i="4"/>
  <c r="PS60" i="4"/>
  <c r="PR60" i="4"/>
  <c r="PQ60" i="4"/>
  <c r="PP60" i="4"/>
  <c r="PO60" i="4"/>
  <c r="PN60" i="4"/>
  <c r="PM60" i="4"/>
  <c r="PL60" i="4"/>
  <c r="PK60" i="4"/>
  <c r="PJ60" i="4"/>
  <c r="PI60" i="4"/>
  <c r="PH60" i="4"/>
  <c r="OX60" i="4"/>
  <c r="OW60" i="4"/>
  <c r="OV60" i="4"/>
  <c r="OU60" i="4"/>
  <c r="OT60" i="4"/>
  <c r="OS60" i="4"/>
  <c r="OR60" i="4"/>
  <c r="OQ60" i="4"/>
  <c r="OP60" i="4"/>
  <c r="OO60" i="4"/>
  <c r="ON60" i="4"/>
  <c r="OM60" i="4"/>
  <c r="OL60" i="4"/>
  <c r="OK60" i="4"/>
  <c r="OJ60" i="4"/>
  <c r="OI60" i="4"/>
  <c r="OH60" i="4"/>
  <c r="OG60" i="4"/>
  <c r="OF60" i="4"/>
  <c r="OE60" i="4"/>
  <c r="OD60" i="4"/>
  <c r="OC60" i="4"/>
  <c r="OB60" i="4"/>
  <c r="OA60" i="4"/>
  <c r="NZ60" i="4"/>
  <c r="NY60" i="4"/>
  <c r="NX60" i="4"/>
  <c r="NW60" i="4"/>
  <c r="KO60" i="4"/>
  <c r="KN60" i="4"/>
  <c r="KM60" i="4"/>
  <c r="KL60" i="4"/>
  <c r="KK60" i="4"/>
  <c r="IC60" i="4"/>
  <c r="IF60" i="4" s="1"/>
  <c r="II60" i="4" s="1"/>
  <c r="IL60" i="4" s="1"/>
  <c r="IO60" i="4" s="1"/>
  <c r="IR60" i="4" s="1"/>
  <c r="IU60" i="4" s="1"/>
  <c r="IX60" i="4" s="1"/>
  <c r="JA60" i="4" s="1"/>
  <c r="JD60" i="4" s="1"/>
  <c r="JG60" i="4" s="1"/>
  <c r="JJ60" i="4" s="1"/>
  <c r="JM60" i="4" s="1"/>
  <c r="JP60" i="4" s="1"/>
  <c r="JS60" i="4" s="1"/>
  <c r="JV60" i="4" s="1"/>
  <c r="JY60" i="4" s="1"/>
  <c r="KB60" i="4" s="1"/>
  <c r="KE60" i="4" s="1"/>
  <c r="IB60" i="4"/>
  <c r="IA60" i="4"/>
  <c r="FN60" i="4"/>
  <c r="FQ60" i="4" s="1"/>
  <c r="FT60" i="4" s="1"/>
  <c r="FW60" i="4" s="1"/>
  <c r="FZ60" i="4" s="1"/>
  <c r="GC60" i="4" s="1"/>
  <c r="GF60" i="4" s="1"/>
  <c r="GI60" i="4" s="1"/>
  <c r="GL60" i="4" s="1"/>
  <c r="FM60" i="4"/>
  <c r="FL60" i="4"/>
  <c r="EZ60" i="4"/>
  <c r="EX60" i="4"/>
  <c r="EY60" i="4" s="1"/>
  <c r="EW60" i="4"/>
  <c r="EV60" i="4"/>
  <c r="EU60" i="4"/>
  <c r="EM60" i="4"/>
  <c r="EA60" i="4"/>
  <c r="DY60" i="4"/>
  <c r="CA60" i="4" s="1"/>
  <c r="DX60" i="4"/>
  <c r="DV60" i="4"/>
  <c r="DR60" i="4"/>
  <c r="DQ60" i="4"/>
  <c r="DM60" i="4"/>
  <c r="DH60" i="4"/>
  <c r="DG60" i="4"/>
  <c r="DC60" i="4"/>
  <c r="DB60" i="4"/>
  <c r="CX60" i="4"/>
  <c r="CJ60" i="4"/>
  <c r="BZ60" i="4"/>
  <c r="AS60" i="4"/>
  <c r="AO60" i="4"/>
  <c r="AN60" i="4"/>
  <c r="AG60" i="4"/>
  <c r="O60" i="4"/>
  <c r="N60" i="4"/>
  <c r="M60" i="4"/>
  <c r="J60" i="4"/>
  <c r="H60" i="4"/>
  <c r="PT59" i="4"/>
  <c r="PS59" i="4"/>
  <c r="PR59" i="4"/>
  <c r="PQ59" i="4"/>
  <c r="PP59" i="4"/>
  <c r="PO59" i="4"/>
  <c r="PN59" i="4"/>
  <c r="PM59" i="4"/>
  <c r="PL59" i="4"/>
  <c r="PK59" i="4"/>
  <c r="PJ59" i="4"/>
  <c r="PI59" i="4"/>
  <c r="PH59" i="4"/>
  <c r="OX59" i="4"/>
  <c r="OW59" i="4"/>
  <c r="OV59" i="4"/>
  <c r="OU59" i="4"/>
  <c r="OT59" i="4"/>
  <c r="OS59" i="4"/>
  <c r="OR59" i="4"/>
  <c r="OQ59" i="4"/>
  <c r="OP59" i="4"/>
  <c r="OO59" i="4"/>
  <c r="ON59" i="4"/>
  <c r="OM59" i="4"/>
  <c r="OL59" i="4"/>
  <c r="OK59" i="4"/>
  <c r="OJ59" i="4"/>
  <c r="OI59" i="4"/>
  <c r="OH59" i="4"/>
  <c r="OG59" i="4"/>
  <c r="OF59" i="4"/>
  <c r="OE59" i="4"/>
  <c r="OD59" i="4"/>
  <c r="OC59" i="4"/>
  <c r="OB59" i="4"/>
  <c r="OA59" i="4"/>
  <c r="NZ59" i="4"/>
  <c r="NY59" i="4"/>
  <c r="NX59" i="4"/>
  <c r="NW59" i="4"/>
  <c r="KO59" i="4"/>
  <c r="KN59" i="4"/>
  <c r="KM59" i="4"/>
  <c r="KL59" i="4"/>
  <c r="KK59" i="4"/>
  <c r="II59" i="4"/>
  <c r="IL59" i="4" s="1"/>
  <c r="IO59" i="4" s="1"/>
  <c r="IR59" i="4" s="1"/>
  <c r="IU59" i="4" s="1"/>
  <c r="IX59" i="4" s="1"/>
  <c r="JA59" i="4" s="1"/>
  <c r="JD59" i="4" s="1"/>
  <c r="JG59" i="4" s="1"/>
  <c r="JJ59" i="4" s="1"/>
  <c r="JM59" i="4" s="1"/>
  <c r="JP59" i="4" s="1"/>
  <c r="JS59" i="4" s="1"/>
  <c r="JV59" i="4" s="1"/>
  <c r="JY59" i="4" s="1"/>
  <c r="KB59" i="4" s="1"/>
  <c r="KE59" i="4" s="1"/>
  <c r="IF59" i="4"/>
  <c r="ID59" i="4"/>
  <c r="IC59" i="4"/>
  <c r="IB59" i="4"/>
  <c r="IE59" i="4" s="1"/>
  <c r="IG59" i="4" s="1"/>
  <c r="IA59" i="4"/>
  <c r="FN59" i="4"/>
  <c r="FQ59" i="4" s="1"/>
  <c r="FT59" i="4" s="1"/>
  <c r="FW59" i="4" s="1"/>
  <c r="FZ59" i="4" s="1"/>
  <c r="GC59" i="4" s="1"/>
  <c r="GF59" i="4" s="1"/>
  <c r="GI59" i="4" s="1"/>
  <c r="GL59" i="4" s="1"/>
  <c r="FM59" i="4"/>
  <c r="FL59" i="4"/>
  <c r="EZ59" i="4"/>
  <c r="EX59" i="4"/>
  <c r="EV59" i="4"/>
  <c r="EU59" i="4"/>
  <c r="EM59" i="4"/>
  <c r="DX59" i="4"/>
  <c r="BZ59" i="4" s="1"/>
  <c r="DV59" i="4"/>
  <c r="DR59" i="4"/>
  <c r="DQ59" i="4"/>
  <c r="DM59" i="4"/>
  <c r="DL59" i="4"/>
  <c r="DH59" i="4"/>
  <c r="DG59" i="4"/>
  <c r="DC59" i="4"/>
  <c r="DB59" i="4"/>
  <c r="CX59" i="4"/>
  <c r="CJ59" i="4"/>
  <c r="BM59" i="4"/>
  <c r="AS59" i="4"/>
  <c r="AO59" i="4"/>
  <c r="AN59" i="4"/>
  <c r="O59" i="4"/>
  <c r="N59" i="4"/>
  <c r="M59" i="4"/>
  <c r="J59" i="4"/>
  <c r="H59" i="4"/>
  <c r="PT58" i="4"/>
  <c r="PS58" i="4"/>
  <c r="PR58" i="4"/>
  <c r="PQ58" i="4"/>
  <c r="PP58" i="4"/>
  <c r="PO58" i="4"/>
  <c r="PN58" i="4"/>
  <c r="PM58" i="4"/>
  <c r="PL58" i="4"/>
  <c r="PK58" i="4"/>
  <c r="PJ58" i="4"/>
  <c r="PI58" i="4"/>
  <c r="PH58" i="4"/>
  <c r="OX58" i="4"/>
  <c r="OW58" i="4"/>
  <c r="OV58" i="4"/>
  <c r="OU58" i="4"/>
  <c r="OT58" i="4"/>
  <c r="OS58" i="4"/>
  <c r="OR58" i="4"/>
  <c r="OQ58" i="4"/>
  <c r="OP58" i="4"/>
  <c r="OO58" i="4"/>
  <c r="ON58" i="4"/>
  <c r="OM58" i="4"/>
  <c r="OL58" i="4"/>
  <c r="OK58" i="4"/>
  <c r="OJ58" i="4"/>
  <c r="OI58" i="4"/>
  <c r="OH58" i="4"/>
  <c r="OG58" i="4"/>
  <c r="OF58" i="4"/>
  <c r="OE58" i="4"/>
  <c r="OD58" i="4"/>
  <c r="OC58" i="4"/>
  <c r="OB58" i="4"/>
  <c r="OA58" i="4"/>
  <c r="NZ58" i="4"/>
  <c r="NY58" i="4"/>
  <c r="NX58" i="4"/>
  <c r="NW58" i="4"/>
  <c r="KO58" i="4"/>
  <c r="KN58" i="4"/>
  <c r="KM58" i="4"/>
  <c r="KL58" i="4"/>
  <c r="KK58" i="4"/>
  <c r="IF58" i="4"/>
  <c r="II58" i="4" s="1"/>
  <c r="IL58" i="4" s="1"/>
  <c r="IO58" i="4" s="1"/>
  <c r="IR58" i="4" s="1"/>
  <c r="IU58" i="4" s="1"/>
  <c r="IX58" i="4" s="1"/>
  <c r="JA58" i="4" s="1"/>
  <c r="JD58" i="4" s="1"/>
  <c r="JG58" i="4" s="1"/>
  <c r="JJ58" i="4" s="1"/>
  <c r="JM58" i="4" s="1"/>
  <c r="JP58" i="4" s="1"/>
  <c r="JS58" i="4" s="1"/>
  <c r="JV58" i="4" s="1"/>
  <c r="JY58" i="4" s="1"/>
  <c r="KB58" i="4" s="1"/>
  <c r="KE58" i="4" s="1"/>
  <c r="IC58" i="4"/>
  <c r="IB58" i="4"/>
  <c r="ID58" i="4" s="1"/>
  <c r="IA58" i="4"/>
  <c r="FN58" i="4"/>
  <c r="FQ58" i="4" s="1"/>
  <c r="FT58" i="4" s="1"/>
  <c r="FW58" i="4" s="1"/>
  <c r="FZ58" i="4" s="1"/>
  <c r="GC58" i="4" s="1"/>
  <c r="GF58" i="4" s="1"/>
  <c r="GI58" i="4" s="1"/>
  <c r="GL58" i="4" s="1"/>
  <c r="FM58" i="4"/>
  <c r="EZ58" i="4"/>
  <c r="EX58" i="4"/>
  <c r="EV58" i="4"/>
  <c r="EU58" i="4"/>
  <c r="EM58" i="4"/>
  <c r="EA58" i="4"/>
  <c r="DZ58" i="4"/>
  <c r="DX58" i="4"/>
  <c r="DR58" i="4"/>
  <c r="CX58" i="4"/>
  <c r="CK58" i="4" s="1"/>
  <c r="CJ58" i="4"/>
  <c r="BZ58" i="4"/>
  <c r="AS58" i="4"/>
  <c r="AO58" i="4"/>
  <c r="AN58" i="4"/>
  <c r="O58" i="4"/>
  <c r="AG58" i="4" s="1"/>
  <c r="N58" i="4"/>
  <c r="M58" i="4"/>
  <c r="J58" i="4"/>
  <c r="H58" i="4"/>
  <c r="PT57" i="4"/>
  <c r="PS57" i="4"/>
  <c r="PR57" i="4"/>
  <c r="PQ57" i="4"/>
  <c r="PP57" i="4"/>
  <c r="PO57" i="4"/>
  <c r="PN57" i="4"/>
  <c r="PM57" i="4"/>
  <c r="PL57" i="4"/>
  <c r="PK57" i="4"/>
  <c r="PJ57" i="4"/>
  <c r="PI57" i="4"/>
  <c r="PH57" i="4"/>
  <c r="OX57" i="4"/>
  <c r="OW57" i="4"/>
  <c r="OV57" i="4"/>
  <c r="OU57" i="4"/>
  <c r="OT57" i="4"/>
  <c r="OS57" i="4"/>
  <c r="OR57" i="4"/>
  <c r="OQ57" i="4"/>
  <c r="OP57" i="4"/>
  <c r="OO57" i="4"/>
  <c r="ON57" i="4"/>
  <c r="OM57" i="4"/>
  <c r="OL57" i="4"/>
  <c r="OK57" i="4"/>
  <c r="OJ57" i="4"/>
  <c r="OI57" i="4"/>
  <c r="OH57" i="4"/>
  <c r="OG57" i="4"/>
  <c r="OF57" i="4"/>
  <c r="OE57" i="4"/>
  <c r="OD57" i="4"/>
  <c r="OC57" i="4"/>
  <c r="OB57" i="4"/>
  <c r="OA57" i="4"/>
  <c r="NZ57" i="4"/>
  <c r="NY57" i="4"/>
  <c r="NX57" i="4"/>
  <c r="NW57" i="4"/>
  <c r="KO57" i="4"/>
  <c r="KN57" i="4"/>
  <c r="KM57" i="4"/>
  <c r="KL57" i="4"/>
  <c r="KK57" i="4"/>
  <c r="KE57" i="4"/>
  <c r="IC57" i="4"/>
  <c r="IF57" i="4" s="1"/>
  <c r="II57" i="4" s="1"/>
  <c r="IL57" i="4" s="1"/>
  <c r="IO57" i="4" s="1"/>
  <c r="IR57" i="4" s="1"/>
  <c r="IU57" i="4" s="1"/>
  <c r="IX57" i="4" s="1"/>
  <c r="JA57" i="4" s="1"/>
  <c r="JD57" i="4" s="1"/>
  <c r="JG57" i="4" s="1"/>
  <c r="JJ57" i="4" s="1"/>
  <c r="JM57" i="4" s="1"/>
  <c r="JP57" i="4" s="1"/>
  <c r="JS57" i="4" s="1"/>
  <c r="JV57" i="4" s="1"/>
  <c r="JY57" i="4" s="1"/>
  <c r="KB57" i="4" s="1"/>
  <c r="IB57" i="4"/>
  <c r="ID57" i="4" s="1"/>
  <c r="IA57" i="4"/>
  <c r="FN57" i="4"/>
  <c r="FM57" i="4"/>
  <c r="FL57" i="4"/>
  <c r="EZ57" i="4"/>
  <c r="EX57" i="4"/>
  <c r="EV57" i="4"/>
  <c r="EU57" i="4"/>
  <c r="FA57" i="4" s="1"/>
  <c r="EM57" i="4"/>
  <c r="EA57" i="4"/>
  <c r="CA57" i="4" s="1"/>
  <c r="DY57" i="4"/>
  <c r="DX57" i="4"/>
  <c r="DR57" i="4"/>
  <c r="DM57" i="4"/>
  <c r="DL57" i="4"/>
  <c r="DH57" i="4"/>
  <c r="DG57" i="4"/>
  <c r="DC57" i="4"/>
  <c r="CK57" i="4" s="1"/>
  <c r="DB57" i="4"/>
  <c r="CX57" i="4"/>
  <c r="CJ57" i="4"/>
  <c r="BZ57" i="4"/>
  <c r="BM57" i="4"/>
  <c r="AS57" i="4"/>
  <c r="AO57" i="4"/>
  <c r="AN57" i="4"/>
  <c r="O57" i="4"/>
  <c r="N57" i="4"/>
  <c r="AG57" i="4" s="1"/>
  <c r="M57" i="4"/>
  <c r="J57" i="4"/>
  <c r="H57" i="4"/>
  <c r="PT56" i="4"/>
  <c r="PS56" i="4"/>
  <c r="PR56" i="4"/>
  <c r="PQ56" i="4"/>
  <c r="PP56" i="4"/>
  <c r="PO56" i="4"/>
  <c r="PN56" i="4"/>
  <c r="PM56" i="4"/>
  <c r="PL56" i="4"/>
  <c r="PK56" i="4"/>
  <c r="PJ56" i="4"/>
  <c r="PI56" i="4"/>
  <c r="PH56" i="4"/>
  <c r="OX56" i="4"/>
  <c r="OW56" i="4"/>
  <c r="OV56" i="4"/>
  <c r="OU56" i="4"/>
  <c r="OT56" i="4"/>
  <c r="OS56" i="4"/>
  <c r="OR56" i="4"/>
  <c r="OQ56" i="4"/>
  <c r="OP56" i="4"/>
  <c r="OO56" i="4"/>
  <c r="ON56" i="4"/>
  <c r="OM56" i="4"/>
  <c r="OL56" i="4"/>
  <c r="OK56" i="4"/>
  <c r="OJ56" i="4"/>
  <c r="OI56" i="4"/>
  <c r="OH56" i="4"/>
  <c r="OG56" i="4"/>
  <c r="OF56" i="4"/>
  <c r="OE56" i="4"/>
  <c r="OD56" i="4"/>
  <c r="OC56" i="4"/>
  <c r="OB56" i="4"/>
  <c r="OA56" i="4"/>
  <c r="NZ56" i="4"/>
  <c r="NY56" i="4"/>
  <c r="NX56" i="4"/>
  <c r="NW56" i="4"/>
  <c r="KO56" i="4"/>
  <c r="KN56" i="4"/>
  <c r="KM56" i="4"/>
  <c r="KL56" i="4"/>
  <c r="KK56" i="4"/>
  <c r="IF56" i="4"/>
  <c r="II56" i="4" s="1"/>
  <c r="IL56" i="4" s="1"/>
  <c r="IO56" i="4" s="1"/>
  <c r="IR56" i="4" s="1"/>
  <c r="IU56" i="4" s="1"/>
  <c r="IX56" i="4" s="1"/>
  <c r="JA56" i="4" s="1"/>
  <c r="JD56" i="4" s="1"/>
  <c r="JG56" i="4" s="1"/>
  <c r="JJ56" i="4" s="1"/>
  <c r="JM56" i="4" s="1"/>
  <c r="JP56" i="4" s="1"/>
  <c r="JS56" i="4" s="1"/>
  <c r="JV56" i="4" s="1"/>
  <c r="JY56" i="4" s="1"/>
  <c r="KB56" i="4" s="1"/>
  <c r="KE56" i="4" s="1"/>
  <c r="ID56" i="4"/>
  <c r="IC56" i="4"/>
  <c r="IB56" i="4"/>
  <c r="IE56" i="4" s="1"/>
  <c r="IH56" i="4" s="1"/>
  <c r="IA56" i="4"/>
  <c r="HG56" i="4"/>
  <c r="FN56" i="4"/>
  <c r="FQ56" i="4" s="1"/>
  <c r="FT56" i="4" s="1"/>
  <c r="FW56" i="4" s="1"/>
  <c r="FZ56" i="4" s="1"/>
  <c r="GC56" i="4" s="1"/>
  <c r="GF56" i="4" s="1"/>
  <c r="GI56" i="4" s="1"/>
  <c r="GL56" i="4" s="1"/>
  <c r="FM56" i="4"/>
  <c r="FO56" i="4" s="1"/>
  <c r="FL56" i="4"/>
  <c r="EZ56" i="4"/>
  <c r="FA56" i="4" s="1"/>
  <c r="EX56" i="4"/>
  <c r="EY56" i="4" s="1"/>
  <c r="EV56" i="4"/>
  <c r="EW56" i="4" s="1"/>
  <c r="EU56" i="4"/>
  <c r="EM56" i="4"/>
  <c r="EA56" i="4"/>
  <c r="DX56" i="4"/>
  <c r="DY56" i="4" s="1"/>
  <c r="DV56" i="4"/>
  <c r="DR56" i="4"/>
  <c r="DQ56" i="4"/>
  <c r="DM56" i="4"/>
  <c r="DL56" i="4"/>
  <c r="DH56" i="4"/>
  <c r="CK56" i="4" s="1"/>
  <c r="DG56" i="4"/>
  <c r="DC56" i="4"/>
  <c r="DB56" i="4"/>
  <c r="CX56" i="4"/>
  <c r="CJ56" i="4"/>
  <c r="BZ56" i="4"/>
  <c r="BM56" i="4"/>
  <c r="AS56" i="4"/>
  <c r="AO56" i="4"/>
  <c r="AN56" i="4"/>
  <c r="T56" i="4"/>
  <c r="O56" i="4"/>
  <c r="N56" i="4"/>
  <c r="AG56" i="4" s="1"/>
  <c r="M56" i="4"/>
  <c r="J56" i="4"/>
  <c r="H56" i="4"/>
  <c r="PT55" i="4"/>
  <c r="PS55" i="4"/>
  <c r="PR55" i="4"/>
  <c r="PQ55" i="4"/>
  <c r="PP55" i="4"/>
  <c r="PO55" i="4"/>
  <c r="PN55" i="4"/>
  <c r="PM55" i="4"/>
  <c r="PL55" i="4"/>
  <c r="PK55" i="4"/>
  <c r="PJ55" i="4"/>
  <c r="PI55" i="4"/>
  <c r="PH55" i="4"/>
  <c r="OX55" i="4"/>
  <c r="OW55" i="4"/>
  <c r="OV55" i="4"/>
  <c r="OU55" i="4"/>
  <c r="OT55" i="4"/>
  <c r="OS55" i="4"/>
  <c r="OR55" i="4"/>
  <c r="OQ55" i="4"/>
  <c r="OP55" i="4"/>
  <c r="OO55" i="4"/>
  <c r="ON55" i="4"/>
  <c r="OM55" i="4"/>
  <c r="OL55" i="4"/>
  <c r="OK55" i="4"/>
  <c r="OJ55" i="4"/>
  <c r="OI55" i="4"/>
  <c r="OH55" i="4"/>
  <c r="OG55" i="4"/>
  <c r="OF55" i="4"/>
  <c r="OE55" i="4"/>
  <c r="OD55" i="4"/>
  <c r="OC55" i="4"/>
  <c r="OB55" i="4"/>
  <c r="OA55" i="4"/>
  <c r="NZ55" i="4"/>
  <c r="NY55" i="4"/>
  <c r="NX55" i="4"/>
  <c r="NW55" i="4"/>
  <c r="KO55" i="4"/>
  <c r="KN55" i="4"/>
  <c r="KM55" i="4"/>
  <c r="KL55" i="4"/>
  <c r="KK55" i="4"/>
  <c r="IF55" i="4"/>
  <c r="II55" i="4" s="1"/>
  <c r="IL55" i="4" s="1"/>
  <c r="IO55" i="4" s="1"/>
  <c r="IR55" i="4" s="1"/>
  <c r="IU55" i="4" s="1"/>
  <c r="IX55" i="4" s="1"/>
  <c r="JA55" i="4" s="1"/>
  <c r="JD55" i="4" s="1"/>
  <c r="JG55" i="4" s="1"/>
  <c r="JJ55" i="4" s="1"/>
  <c r="JM55" i="4" s="1"/>
  <c r="JP55" i="4" s="1"/>
  <c r="JS55" i="4" s="1"/>
  <c r="JV55" i="4" s="1"/>
  <c r="JY55" i="4" s="1"/>
  <c r="KB55" i="4" s="1"/>
  <c r="KE55" i="4" s="1"/>
  <c r="IE55" i="4"/>
  <c r="ID55" i="4"/>
  <c r="IC55" i="4"/>
  <c r="IB55" i="4"/>
  <c r="IA55" i="4"/>
  <c r="FN55" i="4"/>
  <c r="FQ55" i="4" s="1"/>
  <c r="FT55" i="4" s="1"/>
  <c r="FW55" i="4" s="1"/>
  <c r="FZ55" i="4" s="1"/>
  <c r="GC55" i="4" s="1"/>
  <c r="GF55" i="4" s="1"/>
  <c r="GI55" i="4" s="1"/>
  <c r="GL55" i="4" s="1"/>
  <c r="HP55" i="4" s="1"/>
  <c r="FM55" i="4"/>
  <c r="FL55" i="4"/>
  <c r="EZ55" i="4"/>
  <c r="EX55" i="4"/>
  <c r="EV55" i="4"/>
  <c r="EU55" i="4"/>
  <c r="EN55" i="4"/>
  <c r="EM55" i="4"/>
  <c r="DY55" i="4"/>
  <c r="DX55" i="4"/>
  <c r="EA55" i="4" s="1"/>
  <c r="DV55" i="4"/>
  <c r="DR55" i="4"/>
  <c r="DQ55" i="4"/>
  <c r="DM55" i="4"/>
  <c r="DL55" i="4"/>
  <c r="DH55" i="4"/>
  <c r="DC55" i="4"/>
  <c r="CX55" i="4"/>
  <c r="CJ55" i="4"/>
  <c r="BZ55" i="4"/>
  <c r="BM55" i="4"/>
  <c r="AS55" i="4"/>
  <c r="AO55" i="4"/>
  <c r="AN55" i="4"/>
  <c r="O55" i="4"/>
  <c r="N55" i="4"/>
  <c r="AG55" i="4" s="1"/>
  <c r="M55" i="4"/>
  <c r="J55" i="4"/>
  <c r="H55" i="4"/>
  <c r="PT54" i="4"/>
  <c r="PS54" i="4"/>
  <c r="PR54" i="4"/>
  <c r="PQ54" i="4"/>
  <c r="PP54" i="4"/>
  <c r="PO54" i="4"/>
  <c r="PN54" i="4"/>
  <c r="PM54" i="4"/>
  <c r="PL54" i="4"/>
  <c r="PK54" i="4"/>
  <c r="PJ54" i="4"/>
  <c r="PI54" i="4"/>
  <c r="PH54" i="4"/>
  <c r="OX54" i="4"/>
  <c r="OW54" i="4"/>
  <c r="OV54" i="4"/>
  <c r="OU54" i="4"/>
  <c r="OT54" i="4"/>
  <c r="OS54" i="4"/>
  <c r="OR54" i="4"/>
  <c r="OQ54" i="4"/>
  <c r="OP54" i="4"/>
  <c r="OO54" i="4"/>
  <c r="ON54" i="4"/>
  <c r="OM54" i="4"/>
  <c r="OL54" i="4"/>
  <c r="OK54" i="4"/>
  <c r="OJ54" i="4"/>
  <c r="OI54" i="4"/>
  <c r="OH54" i="4"/>
  <c r="OG54" i="4"/>
  <c r="OF54" i="4"/>
  <c r="OE54" i="4"/>
  <c r="OD54" i="4"/>
  <c r="OC54" i="4"/>
  <c r="OB54" i="4"/>
  <c r="OA54" i="4"/>
  <c r="NZ54" i="4"/>
  <c r="NY54" i="4"/>
  <c r="NX54" i="4"/>
  <c r="NW54" i="4"/>
  <c r="KO54" i="4"/>
  <c r="KN54" i="4"/>
  <c r="KM54" i="4"/>
  <c r="KL54" i="4"/>
  <c r="KK54" i="4"/>
  <c r="IU54" i="4"/>
  <c r="IX54" i="4" s="1"/>
  <c r="JA54" i="4" s="1"/>
  <c r="JD54" i="4" s="1"/>
  <c r="JG54" i="4" s="1"/>
  <c r="JJ54" i="4" s="1"/>
  <c r="JM54" i="4" s="1"/>
  <c r="JP54" i="4" s="1"/>
  <c r="JS54" i="4" s="1"/>
  <c r="JV54" i="4" s="1"/>
  <c r="JY54" i="4" s="1"/>
  <c r="KB54" i="4" s="1"/>
  <c r="KE54" i="4" s="1"/>
  <c r="IE54" i="4"/>
  <c r="IG54" i="4" s="1"/>
  <c r="IC54" i="4"/>
  <c r="IF54" i="4" s="1"/>
  <c r="II54" i="4" s="1"/>
  <c r="IL54" i="4" s="1"/>
  <c r="IO54" i="4" s="1"/>
  <c r="IR54" i="4" s="1"/>
  <c r="IB54" i="4"/>
  <c r="ID54" i="4" s="1"/>
  <c r="IA54" i="4"/>
  <c r="GI54" i="4"/>
  <c r="GL54" i="4" s="1"/>
  <c r="FN54" i="4"/>
  <c r="FQ54" i="4" s="1"/>
  <c r="FT54" i="4" s="1"/>
  <c r="FW54" i="4" s="1"/>
  <c r="FZ54" i="4" s="1"/>
  <c r="GC54" i="4" s="1"/>
  <c r="GF54" i="4" s="1"/>
  <c r="FM54" i="4"/>
  <c r="FL54" i="4"/>
  <c r="EZ54" i="4"/>
  <c r="FA54" i="4" s="1"/>
  <c r="EX54" i="4"/>
  <c r="EY54" i="4" s="1"/>
  <c r="EV54" i="4"/>
  <c r="EU54" i="4"/>
  <c r="EW54" i="4" s="1"/>
  <c r="EM54" i="4"/>
  <c r="EA54" i="4"/>
  <c r="DR54" i="4"/>
  <c r="DM54" i="4"/>
  <c r="DH54" i="4"/>
  <c r="DC54" i="4"/>
  <c r="CX54" i="4"/>
  <c r="CJ54" i="4"/>
  <c r="CA54" i="4"/>
  <c r="BZ54" i="4"/>
  <c r="BM54" i="4"/>
  <c r="AS54" i="4"/>
  <c r="AO54" i="4"/>
  <c r="AN54" i="4"/>
  <c r="O54" i="4"/>
  <c r="N54" i="4"/>
  <c r="AG54" i="4" s="1"/>
  <c r="M54" i="4"/>
  <c r="J54" i="4"/>
  <c r="H54" i="4"/>
  <c r="PT53" i="4"/>
  <c r="PS53" i="4"/>
  <c r="PR53" i="4"/>
  <c r="PQ53" i="4"/>
  <c r="PP53" i="4"/>
  <c r="PO53" i="4"/>
  <c r="PN53" i="4"/>
  <c r="PM53" i="4"/>
  <c r="PL53" i="4"/>
  <c r="PK53" i="4"/>
  <c r="PJ53" i="4"/>
  <c r="PI53" i="4"/>
  <c r="PH53" i="4"/>
  <c r="OX53" i="4"/>
  <c r="OW53" i="4"/>
  <c r="OV53" i="4"/>
  <c r="OU53" i="4"/>
  <c r="OT53" i="4"/>
  <c r="OS53" i="4"/>
  <c r="OR53" i="4"/>
  <c r="OQ53" i="4"/>
  <c r="OP53" i="4"/>
  <c r="OO53" i="4"/>
  <c r="ON53" i="4"/>
  <c r="OM53" i="4"/>
  <c r="OL53" i="4"/>
  <c r="OK53" i="4"/>
  <c r="OJ53" i="4"/>
  <c r="OI53" i="4"/>
  <c r="OH53" i="4"/>
  <c r="OG53" i="4"/>
  <c r="OF53" i="4"/>
  <c r="OE53" i="4"/>
  <c r="OD53" i="4"/>
  <c r="OC53" i="4"/>
  <c r="OB53" i="4"/>
  <c r="OA53" i="4"/>
  <c r="NZ53" i="4"/>
  <c r="NY53" i="4"/>
  <c r="NX53" i="4"/>
  <c r="NW53" i="4"/>
  <c r="KO53" i="4"/>
  <c r="KN53" i="4"/>
  <c r="KM53" i="4"/>
  <c r="KL53" i="4"/>
  <c r="KK53" i="4"/>
  <c r="IE53" i="4"/>
  <c r="IC53" i="4"/>
  <c r="IF53" i="4" s="1"/>
  <c r="II53" i="4" s="1"/>
  <c r="IL53" i="4" s="1"/>
  <c r="IO53" i="4" s="1"/>
  <c r="IR53" i="4" s="1"/>
  <c r="IU53" i="4" s="1"/>
  <c r="IX53" i="4" s="1"/>
  <c r="JA53" i="4" s="1"/>
  <c r="JD53" i="4" s="1"/>
  <c r="JG53" i="4" s="1"/>
  <c r="JJ53" i="4" s="1"/>
  <c r="JM53" i="4" s="1"/>
  <c r="JP53" i="4" s="1"/>
  <c r="JS53" i="4" s="1"/>
  <c r="JV53" i="4" s="1"/>
  <c r="JY53" i="4" s="1"/>
  <c r="KB53" i="4" s="1"/>
  <c r="KE53" i="4" s="1"/>
  <c r="IB53" i="4"/>
  <c r="ID53" i="4" s="1"/>
  <c r="IA53" i="4"/>
  <c r="GI53" i="4"/>
  <c r="GL53" i="4" s="1"/>
  <c r="FN53" i="4"/>
  <c r="FQ53" i="4" s="1"/>
  <c r="FT53" i="4" s="1"/>
  <c r="FW53" i="4" s="1"/>
  <c r="FZ53" i="4" s="1"/>
  <c r="GC53" i="4" s="1"/>
  <c r="GF53" i="4" s="1"/>
  <c r="FM53" i="4"/>
  <c r="FL53" i="4"/>
  <c r="EZ53" i="4"/>
  <c r="EX53" i="4"/>
  <c r="EV53" i="4"/>
  <c r="EU53" i="4"/>
  <c r="EW53" i="4" s="1"/>
  <c r="EM53" i="4"/>
  <c r="DX53" i="4"/>
  <c r="DV53" i="4"/>
  <c r="DR53" i="4"/>
  <c r="DQ53" i="4"/>
  <c r="DM53" i="4"/>
  <c r="DL53" i="4"/>
  <c r="DH53" i="4"/>
  <c r="DG53" i="4"/>
  <c r="DC53" i="4"/>
  <c r="DB53" i="4"/>
  <c r="CX53" i="4"/>
  <c r="CJ53" i="4"/>
  <c r="BM53" i="4"/>
  <c r="BE53" i="4"/>
  <c r="AS53" i="4"/>
  <c r="AO53" i="4"/>
  <c r="AN53" i="4"/>
  <c r="O53" i="4"/>
  <c r="N53" i="4"/>
  <c r="M53" i="4"/>
  <c r="J53" i="4"/>
  <c r="H53" i="4"/>
  <c r="PT52" i="4"/>
  <c r="PS52" i="4"/>
  <c r="PR52" i="4"/>
  <c r="PQ52" i="4"/>
  <c r="PP52" i="4"/>
  <c r="PO52" i="4"/>
  <c r="PN52" i="4"/>
  <c r="PM52" i="4"/>
  <c r="PL52" i="4"/>
  <c r="PK52" i="4"/>
  <c r="PJ52" i="4"/>
  <c r="PI52" i="4"/>
  <c r="PH52" i="4"/>
  <c r="OX52" i="4"/>
  <c r="OW52" i="4"/>
  <c r="OV52" i="4"/>
  <c r="OU52" i="4"/>
  <c r="OT52" i="4"/>
  <c r="OS52" i="4"/>
  <c r="OR52" i="4"/>
  <c r="OQ52" i="4"/>
  <c r="OP52" i="4"/>
  <c r="OO52" i="4"/>
  <c r="ON52" i="4"/>
  <c r="OM52" i="4"/>
  <c r="OL52" i="4"/>
  <c r="OK52" i="4"/>
  <c r="OJ52" i="4"/>
  <c r="OI52" i="4"/>
  <c r="OH52" i="4"/>
  <c r="OG52" i="4"/>
  <c r="OF52" i="4"/>
  <c r="OE52" i="4"/>
  <c r="OD52" i="4"/>
  <c r="OC52" i="4"/>
  <c r="OB52" i="4"/>
  <c r="OA52" i="4"/>
  <c r="NZ52" i="4"/>
  <c r="NY52" i="4"/>
  <c r="NX52" i="4"/>
  <c r="NW52" i="4"/>
  <c r="KO52" i="4"/>
  <c r="KN52" i="4"/>
  <c r="KM52" i="4"/>
  <c r="KL52" i="4"/>
  <c r="KK52" i="4"/>
  <c r="IC52" i="4"/>
  <c r="IF52" i="4" s="1"/>
  <c r="II52" i="4" s="1"/>
  <c r="IL52" i="4" s="1"/>
  <c r="IO52" i="4" s="1"/>
  <c r="IR52" i="4" s="1"/>
  <c r="IU52" i="4" s="1"/>
  <c r="IX52" i="4" s="1"/>
  <c r="JA52" i="4" s="1"/>
  <c r="JD52" i="4" s="1"/>
  <c r="JG52" i="4" s="1"/>
  <c r="JJ52" i="4" s="1"/>
  <c r="JM52" i="4" s="1"/>
  <c r="JP52" i="4" s="1"/>
  <c r="JS52" i="4" s="1"/>
  <c r="JV52" i="4" s="1"/>
  <c r="JY52" i="4" s="1"/>
  <c r="KB52" i="4" s="1"/>
  <c r="KE52" i="4" s="1"/>
  <c r="IB52" i="4"/>
  <c r="IE52" i="4" s="1"/>
  <c r="FP52" i="4"/>
  <c r="FO52" i="4"/>
  <c r="FN52" i="4"/>
  <c r="FM52" i="4"/>
  <c r="FL52" i="4"/>
  <c r="EZ52" i="4"/>
  <c r="FA52" i="4" s="1"/>
  <c r="EX52" i="4"/>
  <c r="EV52" i="4"/>
  <c r="EW52" i="4" s="1"/>
  <c r="EU52" i="4"/>
  <c r="EM52" i="4"/>
  <c r="DX52" i="4"/>
  <c r="DR52" i="4"/>
  <c r="DM52" i="4"/>
  <c r="DH52" i="4"/>
  <c r="DG52" i="4"/>
  <c r="DC52" i="4"/>
  <c r="CX52" i="4"/>
  <c r="CJ52" i="4"/>
  <c r="BM52" i="4"/>
  <c r="AS52" i="4"/>
  <c r="AO52" i="4"/>
  <c r="AN52" i="4"/>
  <c r="U52" i="4"/>
  <c r="O52" i="4"/>
  <c r="N52" i="4"/>
  <c r="J52" i="4"/>
  <c r="H52" i="4"/>
  <c r="PT51" i="4"/>
  <c r="PS51" i="4"/>
  <c r="PR51" i="4"/>
  <c r="PQ51" i="4"/>
  <c r="PP51" i="4"/>
  <c r="PO51" i="4"/>
  <c r="PN51" i="4"/>
  <c r="PM51" i="4"/>
  <c r="PL51" i="4"/>
  <c r="PK51" i="4"/>
  <c r="PJ51" i="4"/>
  <c r="PI51" i="4"/>
  <c r="PH51" i="4"/>
  <c r="OX51" i="4"/>
  <c r="OW51" i="4"/>
  <c r="OV51" i="4"/>
  <c r="OU51" i="4"/>
  <c r="OT51" i="4"/>
  <c r="OS51" i="4"/>
  <c r="OR51" i="4"/>
  <c r="OQ51" i="4"/>
  <c r="OP51" i="4"/>
  <c r="OO51" i="4"/>
  <c r="ON51" i="4"/>
  <c r="OM51" i="4"/>
  <c r="OL51" i="4"/>
  <c r="OK51" i="4"/>
  <c r="OJ51" i="4"/>
  <c r="OI51" i="4"/>
  <c r="OH51" i="4"/>
  <c r="OG51" i="4"/>
  <c r="OF51" i="4"/>
  <c r="OE51" i="4"/>
  <c r="OD51" i="4"/>
  <c r="OC51" i="4"/>
  <c r="OB51" i="4"/>
  <c r="OA51" i="4"/>
  <c r="NZ51" i="4"/>
  <c r="NY51" i="4"/>
  <c r="NX51" i="4"/>
  <c r="NW51" i="4"/>
  <c r="KO51" i="4"/>
  <c r="KN51" i="4"/>
  <c r="KM51" i="4"/>
  <c r="KL51" i="4"/>
  <c r="KK51" i="4"/>
  <c r="IC51" i="4"/>
  <c r="IF51" i="4" s="1"/>
  <c r="II51" i="4" s="1"/>
  <c r="IL51" i="4" s="1"/>
  <c r="IO51" i="4" s="1"/>
  <c r="IR51" i="4" s="1"/>
  <c r="IU51" i="4" s="1"/>
  <c r="IX51" i="4" s="1"/>
  <c r="JA51" i="4" s="1"/>
  <c r="JD51" i="4" s="1"/>
  <c r="JG51" i="4" s="1"/>
  <c r="JJ51" i="4" s="1"/>
  <c r="JM51" i="4" s="1"/>
  <c r="JP51" i="4" s="1"/>
  <c r="JS51" i="4" s="1"/>
  <c r="JV51" i="4" s="1"/>
  <c r="JY51" i="4" s="1"/>
  <c r="KB51" i="4" s="1"/>
  <c r="KE51" i="4" s="1"/>
  <c r="IB51" i="4"/>
  <c r="IE51" i="4" s="1"/>
  <c r="IH51" i="4" s="1"/>
  <c r="IK51" i="4" s="1"/>
  <c r="IN51" i="4" s="1"/>
  <c r="IQ51" i="4" s="1"/>
  <c r="IT51" i="4" s="1"/>
  <c r="IW51" i="4" s="1"/>
  <c r="GX51" i="4"/>
  <c r="FN51" i="4"/>
  <c r="FQ51" i="4" s="1"/>
  <c r="FT51" i="4" s="1"/>
  <c r="FW51" i="4" s="1"/>
  <c r="FZ51" i="4" s="1"/>
  <c r="GC51" i="4" s="1"/>
  <c r="GF51" i="4" s="1"/>
  <c r="GI51" i="4" s="1"/>
  <c r="GL51" i="4" s="1"/>
  <c r="FM51" i="4"/>
  <c r="FL51" i="4"/>
  <c r="EZ51" i="4"/>
  <c r="EX51" i="4"/>
  <c r="EV51" i="4"/>
  <c r="EW51" i="4" s="1"/>
  <c r="EU51" i="4"/>
  <c r="EM51" i="4"/>
  <c r="DY51" i="4"/>
  <c r="CA51" i="4" s="1"/>
  <c r="DX51" i="4"/>
  <c r="EA51" i="4" s="1"/>
  <c r="DV51" i="4"/>
  <c r="DR51" i="4"/>
  <c r="DQ51" i="4"/>
  <c r="DM51" i="4"/>
  <c r="DH51" i="4"/>
  <c r="DC51" i="4"/>
  <c r="CX51" i="4"/>
  <c r="CJ51" i="4"/>
  <c r="BZ51" i="4"/>
  <c r="BD51" i="4"/>
  <c r="AS51" i="4"/>
  <c r="AO51" i="4"/>
  <c r="AN51" i="4"/>
  <c r="U51" i="4"/>
  <c r="O51" i="4"/>
  <c r="AG51" i="4" s="1"/>
  <c r="N51" i="4"/>
  <c r="H51" i="4"/>
  <c r="PT50" i="4"/>
  <c r="PS50" i="4"/>
  <c r="PR50" i="4"/>
  <c r="PQ50" i="4"/>
  <c r="PP50" i="4"/>
  <c r="PO50" i="4"/>
  <c r="PN50" i="4"/>
  <c r="PM50" i="4"/>
  <c r="PL50" i="4"/>
  <c r="PK50" i="4"/>
  <c r="PJ50" i="4"/>
  <c r="PI50" i="4"/>
  <c r="PH50" i="4"/>
  <c r="OX50" i="4"/>
  <c r="OW50" i="4"/>
  <c r="OV50" i="4"/>
  <c r="OU50" i="4"/>
  <c r="OT50" i="4"/>
  <c r="OS50" i="4"/>
  <c r="OR50" i="4"/>
  <c r="OQ50" i="4"/>
  <c r="OP50" i="4"/>
  <c r="OO50" i="4"/>
  <c r="ON50" i="4"/>
  <c r="OM50" i="4"/>
  <c r="OL50" i="4"/>
  <c r="OK50" i="4"/>
  <c r="OJ50" i="4"/>
  <c r="OI50" i="4"/>
  <c r="OH50" i="4"/>
  <c r="OG50" i="4"/>
  <c r="OF50" i="4"/>
  <c r="OE50" i="4"/>
  <c r="OD50" i="4"/>
  <c r="OC50" i="4"/>
  <c r="OB50" i="4"/>
  <c r="OA50" i="4"/>
  <c r="NZ50" i="4"/>
  <c r="NY50" i="4"/>
  <c r="NX50" i="4"/>
  <c r="NW50" i="4"/>
  <c r="KO50" i="4"/>
  <c r="KN50" i="4"/>
  <c r="KM50" i="4"/>
  <c r="KL50" i="4"/>
  <c r="KK50" i="4"/>
  <c r="IC50" i="4"/>
  <c r="IF50" i="4" s="1"/>
  <c r="II50" i="4" s="1"/>
  <c r="IL50" i="4" s="1"/>
  <c r="IO50" i="4" s="1"/>
  <c r="IR50" i="4" s="1"/>
  <c r="IU50" i="4" s="1"/>
  <c r="IX50" i="4" s="1"/>
  <c r="JA50" i="4" s="1"/>
  <c r="JD50" i="4" s="1"/>
  <c r="JG50" i="4" s="1"/>
  <c r="JJ50" i="4" s="1"/>
  <c r="JM50" i="4" s="1"/>
  <c r="JP50" i="4" s="1"/>
  <c r="JS50" i="4" s="1"/>
  <c r="JV50" i="4" s="1"/>
  <c r="JY50" i="4" s="1"/>
  <c r="KB50" i="4" s="1"/>
  <c r="KE50" i="4" s="1"/>
  <c r="IB50" i="4"/>
  <c r="IE50" i="4" s="1"/>
  <c r="IG50" i="4" s="1"/>
  <c r="IA50" i="4"/>
  <c r="FO50" i="4"/>
  <c r="FN50" i="4"/>
  <c r="FQ50" i="4" s="1"/>
  <c r="FT50" i="4" s="1"/>
  <c r="FW50" i="4" s="1"/>
  <c r="FM50" i="4"/>
  <c r="FP50" i="4" s="1"/>
  <c r="FS50" i="4" s="1"/>
  <c r="FV50" i="4" s="1"/>
  <c r="FX50" i="4" s="1"/>
  <c r="FL50" i="4"/>
  <c r="EZ50" i="4"/>
  <c r="EX50" i="4"/>
  <c r="EV50" i="4"/>
  <c r="EW50" i="4" s="1"/>
  <c r="EU50" i="4"/>
  <c r="EY50" i="4" s="1"/>
  <c r="EM50" i="4"/>
  <c r="DX50" i="4"/>
  <c r="DV50" i="4"/>
  <c r="DR50" i="4"/>
  <c r="DQ50" i="4"/>
  <c r="DM50" i="4"/>
  <c r="DH50" i="4"/>
  <c r="DC50" i="4"/>
  <c r="CX50" i="4"/>
  <c r="CJ50" i="4"/>
  <c r="AS50" i="4"/>
  <c r="AO50" i="4"/>
  <c r="AN50" i="4"/>
  <c r="U50" i="4"/>
  <c r="O50" i="4"/>
  <c r="AG50" i="4" s="1"/>
  <c r="N50" i="4"/>
  <c r="M50" i="4"/>
  <c r="H50" i="4"/>
  <c r="PT49" i="4"/>
  <c r="PS49" i="4"/>
  <c r="PR49" i="4"/>
  <c r="PQ49" i="4"/>
  <c r="PP49" i="4"/>
  <c r="PO49" i="4"/>
  <c r="PN49" i="4"/>
  <c r="PM49" i="4"/>
  <c r="PL49" i="4"/>
  <c r="PK49" i="4"/>
  <c r="PJ49" i="4"/>
  <c r="PI49" i="4"/>
  <c r="PH49" i="4"/>
  <c r="OX49" i="4"/>
  <c r="OW49" i="4"/>
  <c r="OV49" i="4"/>
  <c r="OU49" i="4"/>
  <c r="OT49" i="4"/>
  <c r="OS49" i="4"/>
  <c r="OR49" i="4"/>
  <c r="OQ49" i="4"/>
  <c r="OP49" i="4"/>
  <c r="OO49" i="4"/>
  <c r="ON49" i="4"/>
  <c r="OM49" i="4"/>
  <c r="OL49" i="4"/>
  <c r="OK49" i="4"/>
  <c r="OJ49" i="4"/>
  <c r="OI49" i="4"/>
  <c r="OH49" i="4"/>
  <c r="OG49" i="4"/>
  <c r="OF49" i="4"/>
  <c r="OE49" i="4"/>
  <c r="OD49" i="4"/>
  <c r="OC49" i="4"/>
  <c r="OB49" i="4"/>
  <c r="OA49" i="4"/>
  <c r="NZ49" i="4"/>
  <c r="NY49" i="4"/>
  <c r="NX49" i="4"/>
  <c r="NW49" i="4"/>
  <c r="KO49" i="4"/>
  <c r="KN49" i="4"/>
  <c r="KM49" i="4"/>
  <c r="KL49" i="4"/>
  <c r="KK49" i="4"/>
  <c r="IC49" i="4"/>
  <c r="IF49" i="4" s="1"/>
  <c r="II49" i="4" s="1"/>
  <c r="IL49" i="4" s="1"/>
  <c r="IO49" i="4" s="1"/>
  <c r="IR49" i="4" s="1"/>
  <c r="IU49" i="4" s="1"/>
  <c r="IX49" i="4" s="1"/>
  <c r="JA49" i="4" s="1"/>
  <c r="JD49" i="4" s="1"/>
  <c r="JG49" i="4" s="1"/>
  <c r="JJ49" i="4" s="1"/>
  <c r="JM49" i="4" s="1"/>
  <c r="JP49" i="4" s="1"/>
  <c r="JS49" i="4" s="1"/>
  <c r="JV49" i="4" s="1"/>
  <c r="JY49" i="4" s="1"/>
  <c r="KB49" i="4" s="1"/>
  <c r="KE49" i="4" s="1"/>
  <c r="IB49" i="4"/>
  <c r="IA49" i="4"/>
  <c r="FQ49" i="4"/>
  <c r="FT49" i="4" s="1"/>
  <c r="FW49" i="4" s="1"/>
  <c r="FZ49" i="4" s="1"/>
  <c r="GC49" i="4" s="1"/>
  <c r="GF49" i="4" s="1"/>
  <c r="GI49" i="4" s="1"/>
  <c r="GL49" i="4" s="1"/>
  <c r="FN49" i="4"/>
  <c r="FM49" i="4"/>
  <c r="FO49" i="4" s="1"/>
  <c r="FL49" i="4"/>
  <c r="EZ49" i="4"/>
  <c r="EX49" i="4"/>
  <c r="EY49" i="4" s="1"/>
  <c r="EV49" i="4"/>
  <c r="EU49" i="4"/>
  <c r="EM49" i="4"/>
  <c r="DX49" i="4"/>
  <c r="BZ49" i="4" s="1"/>
  <c r="DV49" i="4"/>
  <c r="DR49" i="4"/>
  <c r="DQ49" i="4"/>
  <c r="DM49" i="4"/>
  <c r="DL49" i="4"/>
  <c r="DH49" i="4"/>
  <c r="DC49" i="4"/>
  <c r="CX49" i="4"/>
  <c r="BM49" i="4"/>
  <c r="AS49" i="4"/>
  <c r="AO49" i="4"/>
  <c r="AN49" i="4"/>
  <c r="U49" i="4"/>
  <c r="O49" i="4"/>
  <c r="AG49" i="4" s="1"/>
  <c r="N49" i="4"/>
  <c r="M49" i="4"/>
  <c r="J49" i="4"/>
  <c r="H49" i="4"/>
  <c r="PT48" i="4"/>
  <c r="PS48" i="4"/>
  <c r="PR48" i="4"/>
  <c r="PQ48" i="4"/>
  <c r="PP48" i="4"/>
  <c r="PO48" i="4"/>
  <c r="PN48" i="4"/>
  <c r="PM48" i="4"/>
  <c r="PL48" i="4"/>
  <c r="PK48" i="4"/>
  <c r="PJ48" i="4"/>
  <c r="PI48" i="4"/>
  <c r="PH48" i="4"/>
  <c r="OX48" i="4"/>
  <c r="OW48" i="4"/>
  <c r="OV48" i="4"/>
  <c r="OU48" i="4"/>
  <c r="OT48" i="4"/>
  <c r="OS48" i="4"/>
  <c r="OR48" i="4"/>
  <c r="OQ48" i="4"/>
  <c r="OP48" i="4"/>
  <c r="OO48" i="4"/>
  <c r="ON48" i="4"/>
  <c r="OM48" i="4"/>
  <c r="OL48" i="4"/>
  <c r="OK48" i="4"/>
  <c r="OJ48" i="4"/>
  <c r="OI48" i="4"/>
  <c r="OH48" i="4"/>
  <c r="OG48" i="4"/>
  <c r="OF48" i="4"/>
  <c r="OE48" i="4"/>
  <c r="OD48" i="4"/>
  <c r="OC48" i="4"/>
  <c r="OB48" i="4"/>
  <c r="OA48" i="4"/>
  <c r="NZ48" i="4"/>
  <c r="NY48" i="4"/>
  <c r="NX48" i="4"/>
  <c r="NW48" i="4"/>
  <c r="KO48" i="4"/>
  <c r="KN48" i="4"/>
  <c r="KM48" i="4"/>
  <c r="KL48" i="4"/>
  <c r="KK48" i="4"/>
  <c r="IF48" i="4"/>
  <c r="II48" i="4" s="1"/>
  <c r="IL48" i="4" s="1"/>
  <c r="IO48" i="4" s="1"/>
  <c r="IR48" i="4" s="1"/>
  <c r="IU48" i="4" s="1"/>
  <c r="IX48" i="4" s="1"/>
  <c r="JA48" i="4" s="1"/>
  <c r="JD48" i="4" s="1"/>
  <c r="JG48" i="4" s="1"/>
  <c r="JJ48" i="4" s="1"/>
  <c r="JM48" i="4" s="1"/>
  <c r="JP48" i="4" s="1"/>
  <c r="JS48" i="4" s="1"/>
  <c r="JV48" i="4" s="1"/>
  <c r="JY48" i="4" s="1"/>
  <c r="KB48" i="4" s="1"/>
  <c r="KE48" i="4" s="1"/>
  <c r="IE48" i="4"/>
  <c r="IC48" i="4"/>
  <c r="IB48" i="4"/>
  <c r="ID48" i="4" s="1"/>
  <c r="IA48" i="4"/>
  <c r="FT48" i="4"/>
  <c r="FW48" i="4" s="1"/>
  <c r="FZ48" i="4" s="1"/>
  <c r="GC48" i="4" s="1"/>
  <c r="GF48" i="4" s="1"/>
  <c r="GI48" i="4" s="1"/>
  <c r="GL48" i="4" s="1"/>
  <c r="GU48" i="4" s="1"/>
  <c r="FO48" i="4"/>
  <c r="FN48" i="4"/>
  <c r="FQ48" i="4" s="1"/>
  <c r="FM48" i="4"/>
  <c r="FP48" i="4" s="1"/>
  <c r="FS48" i="4" s="1"/>
  <c r="FL48" i="4"/>
  <c r="FA48" i="4"/>
  <c r="EZ48" i="4"/>
  <c r="EY48" i="4"/>
  <c r="EX48" i="4"/>
  <c r="EV48" i="4"/>
  <c r="EW48" i="4" s="1"/>
  <c r="EU48" i="4"/>
  <c r="EM48" i="4"/>
  <c r="DX48" i="4"/>
  <c r="EA48" i="4" s="1"/>
  <c r="DV48" i="4"/>
  <c r="DR48" i="4"/>
  <c r="DQ48" i="4"/>
  <c r="DM48" i="4"/>
  <c r="DL48" i="4"/>
  <c r="DH48" i="4"/>
  <c r="DC48" i="4"/>
  <c r="CX48" i="4"/>
  <c r="CJ48" i="4"/>
  <c r="BM48" i="4"/>
  <c r="AS48" i="4"/>
  <c r="AO48" i="4"/>
  <c r="AN48" i="4"/>
  <c r="U48" i="4"/>
  <c r="O48" i="4"/>
  <c r="N48" i="4"/>
  <c r="M48" i="4"/>
  <c r="J48" i="4"/>
  <c r="H48" i="4"/>
  <c r="PT47" i="4"/>
  <c r="PS47" i="4"/>
  <c r="PR47" i="4"/>
  <c r="PQ47" i="4"/>
  <c r="PP47" i="4"/>
  <c r="PO47" i="4"/>
  <c r="PN47" i="4"/>
  <c r="PM47" i="4"/>
  <c r="PL47" i="4"/>
  <c r="PK47" i="4"/>
  <c r="PJ47" i="4"/>
  <c r="PI47" i="4"/>
  <c r="PH47" i="4"/>
  <c r="OX47" i="4"/>
  <c r="OW47" i="4"/>
  <c r="OV47" i="4"/>
  <c r="OU47" i="4"/>
  <c r="OT47" i="4"/>
  <c r="OS47" i="4"/>
  <c r="OR47" i="4"/>
  <c r="OQ47" i="4"/>
  <c r="OP47" i="4"/>
  <c r="OO47" i="4"/>
  <c r="ON47" i="4"/>
  <c r="OM47" i="4"/>
  <c r="OL47" i="4"/>
  <c r="OK47" i="4"/>
  <c r="OJ47" i="4"/>
  <c r="OI47" i="4"/>
  <c r="OH47" i="4"/>
  <c r="OG47" i="4"/>
  <c r="OF47" i="4"/>
  <c r="OE47" i="4"/>
  <c r="OD47" i="4"/>
  <c r="OC47" i="4"/>
  <c r="OB47" i="4"/>
  <c r="OA47" i="4"/>
  <c r="NZ47" i="4"/>
  <c r="NY47" i="4"/>
  <c r="NX47" i="4"/>
  <c r="NW47" i="4"/>
  <c r="KO47" i="4"/>
  <c r="KN47" i="4"/>
  <c r="KM47" i="4"/>
  <c r="KL47" i="4"/>
  <c r="KK47" i="4"/>
  <c r="ID47" i="4"/>
  <c r="IC47" i="4"/>
  <c r="IF47" i="4" s="1"/>
  <c r="II47" i="4" s="1"/>
  <c r="IL47" i="4" s="1"/>
  <c r="IO47" i="4" s="1"/>
  <c r="IR47" i="4" s="1"/>
  <c r="IU47" i="4" s="1"/>
  <c r="IX47" i="4" s="1"/>
  <c r="JA47" i="4" s="1"/>
  <c r="JD47" i="4" s="1"/>
  <c r="JG47" i="4" s="1"/>
  <c r="JJ47" i="4" s="1"/>
  <c r="JM47" i="4" s="1"/>
  <c r="JP47" i="4" s="1"/>
  <c r="JS47" i="4" s="1"/>
  <c r="JV47" i="4" s="1"/>
  <c r="JY47" i="4" s="1"/>
  <c r="KB47" i="4" s="1"/>
  <c r="KE47" i="4" s="1"/>
  <c r="IB47" i="4"/>
  <c r="IA47" i="4"/>
  <c r="FQ47" i="4"/>
  <c r="FT47" i="4" s="1"/>
  <c r="FW47" i="4" s="1"/>
  <c r="FZ47" i="4" s="1"/>
  <c r="GC47" i="4" s="1"/>
  <c r="GF47" i="4" s="1"/>
  <c r="GI47" i="4" s="1"/>
  <c r="GL47" i="4" s="1"/>
  <c r="HM47" i="4" s="1"/>
  <c r="FN47" i="4"/>
  <c r="FM47" i="4"/>
  <c r="FP47" i="4" s="1"/>
  <c r="FL47" i="4"/>
  <c r="EZ47" i="4"/>
  <c r="EX47" i="4"/>
  <c r="EV47" i="4"/>
  <c r="EU47" i="4"/>
  <c r="EM47" i="4"/>
  <c r="EA47" i="4"/>
  <c r="DY47" i="4"/>
  <c r="DX47" i="4"/>
  <c r="BZ47" i="4" s="1"/>
  <c r="DR47" i="4"/>
  <c r="DM47" i="4"/>
  <c r="DL47" i="4"/>
  <c r="DH47" i="4"/>
  <c r="DG47" i="4"/>
  <c r="DC47" i="4"/>
  <c r="CX47" i="4"/>
  <c r="CJ47" i="4"/>
  <c r="BM47" i="4"/>
  <c r="AS47" i="4"/>
  <c r="AO47" i="4"/>
  <c r="AN47" i="4"/>
  <c r="U47" i="4"/>
  <c r="O47" i="4"/>
  <c r="N47" i="4"/>
  <c r="M47" i="4"/>
  <c r="H47" i="4"/>
  <c r="PT46" i="4"/>
  <c r="PS46" i="4"/>
  <c r="PR46" i="4"/>
  <c r="PQ46" i="4"/>
  <c r="PP46" i="4"/>
  <c r="PO46" i="4"/>
  <c r="PN46" i="4"/>
  <c r="PM46" i="4"/>
  <c r="PL46" i="4"/>
  <c r="PK46" i="4"/>
  <c r="PJ46" i="4"/>
  <c r="PI46" i="4"/>
  <c r="PH46" i="4"/>
  <c r="OX46" i="4"/>
  <c r="OW46" i="4"/>
  <c r="OV46" i="4"/>
  <c r="OU46" i="4"/>
  <c r="OT46" i="4"/>
  <c r="OS46" i="4"/>
  <c r="OR46" i="4"/>
  <c r="OQ46" i="4"/>
  <c r="OP46" i="4"/>
  <c r="OO46" i="4"/>
  <c r="ON46" i="4"/>
  <c r="OM46" i="4"/>
  <c r="OL46" i="4"/>
  <c r="OK46" i="4"/>
  <c r="OJ46" i="4"/>
  <c r="OI46" i="4"/>
  <c r="OH46" i="4"/>
  <c r="OG46" i="4"/>
  <c r="OF46" i="4"/>
  <c r="OE46" i="4"/>
  <c r="OD46" i="4"/>
  <c r="OC46" i="4"/>
  <c r="OB46" i="4"/>
  <c r="OA46" i="4"/>
  <c r="NZ46" i="4"/>
  <c r="NY46" i="4"/>
  <c r="NX46" i="4"/>
  <c r="NW46" i="4"/>
  <c r="II46" i="4"/>
  <c r="IL46" i="4" s="1"/>
  <c r="IO46" i="4" s="1"/>
  <c r="IR46" i="4" s="1"/>
  <c r="IU46" i="4" s="1"/>
  <c r="IX46" i="4" s="1"/>
  <c r="JA46" i="4" s="1"/>
  <c r="JD46" i="4" s="1"/>
  <c r="JG46" i="4" s="1"/>
  <c r="JJ46" i="4" s="1"/>
  <c r="JM46" i="4" s="1"/>
  <c r="JP46" i="4" s="1"/>
  <c r="JS46" i="4" s="1"/>
  <c r="JV46" i="4" s="1"/>
  <c r="JY46" i="4" s="1"/>
  <c r="KB46" i="4" s="1"/>
  <c r="KE46" i="4" s="1"/>
  <c r="IF46" i="4"/>
  <c r="IC46" i="4"/>
  <c r="IB46" i="4"/>
  <c r="FW46" i="4"/>
  <c r="FZ46" i="4" s="1"/>
  <c r="GC46" i="4" s="1"/>
  <c r="GF46" i="4" s="1"/>
  <c r="GI46" i="4" s="1"/>
  <c r="GL46" i="4" s="1"/>
  <c r="GU46" i="4" s="1"/>
  <c r="FN46" i="4"/>
  <c r="FQ46" i="4" s="1"/>
  <c r="FT46" i="4" s="1"/>
  <c r="FM46" i="4"/>
  <c r="FP46" i="4" s="1"/>
  <c r="FL46" i="4"/>
  <c r="EZ46" i="4"/>
  <c r="EX46" i="4"/>
  <c r="EV46" i="4"/>
  <c r="EU46" i="4"/>
  <c r="EM46" i="4"/>
  <c r="EA46" i="4"/>
  <c r="DR46" i="4"/>
  <c r="DM46" i="4"/>
  <c r="DH46" i="4"/>
  <c r="DC46" i="4"/>
  <c r="CX46" i="4"/>
  <c r="CJ46" i="4"/>
  <c r="CA46" i="4"/>
  <c r="BZ46" i="4"/>
  <c r="BM46" i="4"/>
  <c r="AS46" i="4"/>
  <c r="AO46" i="4"/>
  <c r="AN46" i="4"/>
  <c r="AJ46" i="4"/>
  <c r="KM46" i="4" s="1"/>
  <c r="U46" i="4"/>
  <c r="O46" i="4"/>
  <c r="AG46" i="4" s="1"/>
  <c r="N46" i="4"/>
  <c r="M46" i="4"/>
  <c r="J46" i="4"/>
  <c r="H46" i="4"/>
  <c r="PT45" i="4"/>
  <c r="PS45" i="4"/>
  <c r="PR45" i="4"/>
  <c r="PQ45" i="4"/>
  <c r="PP45" i="4"/>
  <c r="PO45" i="4"/>
  <c r="PN45" i="4"/>
  <c r="PM45" i="4"/>
  <c r="PL45" i="4"/>
  <c r="PK45" i="4"/>
  <c r="PJ45" i="4"/>
  <c r="PI45" i="4"/>
  <c r="PH45" i="4"/>
  <c r="OX45" i="4"/>
  <c r="OW45" i="4"/>
  <c r="OV45" i="4"/>
  <c r="OU45" i="4"/>
  <c r="OT45" i="4"/>
  <c r="OS45" i="4"/>
  <c r="OR45" i="4"/>
  <c r="OQ45" i="4"/>
  <c r="OP45" i="4"/>
  <c r="OO45" i="4"/>
  <c r="ON45" i="4"/>
  <c r="OM45" i="4"/>
  <c r="OL45" i="4"/>
  <c r="OK45" i="4"/>
  <c r="OJ45" i="4"/>
  <c r="OI45" i="4"/>
  <c r="OH45" i="4"/>
  <c r="OG45" i="4"/>
  <c r="OF45" i="4"/>
  <c r="OE45" i="4"/>
  <c r="OD45" i="4"/>
  <c r="OC45" i="4"/>
  <c r="OB45" i="4"/>
  <c r="OA45" i="4"/>
  <c r="NZ45" i="4"/>
  <c r="NY45" i="4"/>
  <c r="NX45" i="4"/>
  <c r="NW45" i="4"/>
  <c r="KO45" i="4"/>
  <c r="KN45" i="4"/>
  <c r="KM45" i="4"/>
  <c r="KL45" i="4"/>
  <c r="KK45" i="4"/>
  <c r="IC45" i="4"/>
  <c r="IF45" i="4" s="1"/>
  <c r="II45" i="4" s="1"/>
  <c r="IL45" i="4" s="1"/>
  <c r="IO45" i="4" s="1"/>
  <c r="IR45" i="4" s="1"/>
  <c r="IU45" i="4" s="1"/>
  <c r="IX45" i="4" s="1"/>
  <c r="JA45" i="4" s="1"/>
  <c r="JD45" i="4" s="1"/>
  <c r="JG45" i="4" s="1"/>
  <c r="JJ45" i="4" s="1"/>
  <c r="JM45" i="4" s="1"/>
  <c r="JP45" i="4" s="1"/>
  <c r="JS45" i="4" s="1"/>
  <c r="JV45" i="4" s="1"/>
  <c r="JY45" i="4" s="1"/>
  <c r="KB45" i="4" s="1"/>
  <c r="KE45" i="4" s="1"/>
  <c r="IB45" i="4"/>
  <c r="IA45" i="4"/>
  <c r="FN45" i="4"/>
  <c r="FQ45" i="4" s="1"/>
  <c r="FT45" i="4" s="1"/>
  <c r="FW45" i="4" s="1"/>
  <c r="FZ45" i="4" s="1"/>
  <c r="GC45" i="4" s="1"/>
  <c r="GF45" i="4" s="1"/>
  <c r="GI45" i="4" s="1"/>
  <c r="GL45" i="4" s="1"/>
  <c r="FM45" i="4"/>
  <c r="FL45" i="4"/>
  <c r="EZ45" i="4"/>
  <c r="EX45" i="4"/>
  <c r="EV45" i="4"/>
  <c r="EU45" i="4"/>
  <c r="EN45" i="4"/>
  <c r="EM45" i="4"/>
  <c r="DY45" i="4"/>
  <c r="DX45" i="4"/>
  <c r="EA45" i="4" s="1"/>
  <c r="DV45" i="4"/>
  <c r="DR45" i="4"/>
  <c r="DQ45" i="4"/>
  <c r="DM45" i="4"/>
  <c r="DL45" i="4"/>
  <c r="DH45" i="4"/>
  <c r="DC45" i="4"/>
  <c r="CX45" i="4"/>
  <c r="CJ45" i="4"/>
  <c r="BM45" i="4"/>
  <c r="BE45" i="4"/>
  <c r="AS45" i="4"/>
  <c r="AO45" i="4"/>
  <c r="AN45" i="4"/>
  <c r="U45" i="4"/>
  <c r="O45" i="4"/>
  <c r="N45" i="4"/>
  <c r="M45" i="4"/>
  <c r="J45" i="4"/>
  <c r="H45" i="4"/>
  <c r="PT44" i="4"/>
  <c r="PS44" i="4"/>
  <c r="PR44" i="4"/>
  <c r="PQ44" i="4"/>
  <c r="PP44" i="4"/>
  <c r="PO44" i="4"/>
  <c r="PN44" i="4"/>
  <c r="PM44" i="4"/>
  <c r="PL44" i="4"/>
  <c r="PK44" i="4"/>
  <c r="PJ44" i="4"/>
  <c r="PI44" i="4"/>
  <c r="PH44" i="4"/>
  <c r="OX44" i="4"/>
  <c r="OW44" i="4"/>
  <c r="OV44" i="4"/>
  <c r="OU44" i="4"/>
  <c r="OT44" i="4"/>
  <c r="OS44" i="4"/>
  <c r="OR44" i="4"/>
  <c r="OQ44" i="4"/>
  <c r="OP44" i="4"/>
  <c r="OO44" i="4"/>
  <c r="ON44" i="4"/>
  <c r="OM44" i="4"/>
  <c r="OL44" i="4"/>
  <c r="OK44" i="4"/>
  <c r="OJ44" i="4"/>
  <c r="OI44" i="4"/>
  <c r="OH44" i="4"/>
  <c r="OG44" i="4"/>
  <c r="OF44" i="4"/>
  <c r="OE44" i="4"/>
  <c r="OD44" i="4"/>
  <c r="OC44" i="4"/>
  <c r="OB44" i="4"/>
  <c r="OA44" i="4"/>
  <c r="NZ44" i="4"/>
  <c r="NY44" i="4"/>
  <c r="NX44" i="4"/>
  <c r="NW44" i="4"/>
  <c r="KO44" i="4"/>
  <c r="KN44" i="4"/>
  <c r="KM44" i="4"/>
  <c r="KL44" i="4"/>
  <c r="KK44" i="4"/>
  <c r="IE44" i="4"/>
  <c r="IH44" i="4" s="1"/>
  <c r="IK44" i="4" s="1"/>
  <c r="IN44" i="4" s="1"/>
  <c r="IC44" i="4"/>
  <c r="IF44" i="4" s="1"/>
  <c r="II44" i="4" s="1"/>
  <c r="IL44" i="4" s="1"/>
  <c r="IO44" i="4" s="1"/>
  <c r="IR44" i="4" s="1"/>
  <c r="IU44" i="4" s="1"/>
  <c r="IX44" i="4" s="1"/>
  <c r="JA44" i="4" s="1"/>
  <c r="JD44" i="4" s="1"/>
  <c r="JG44" i="4" s="1"/>
  <c r="JJ44" i="4" s="1"/>
  <c r="JM44" i="4" s="1"/>
  <c r="JP44" i="4" s="1"/>
  <c r="JS44" i="4" s="1"/>
  <c r="JV44" i="4" s="1"/>
  <c r="JY44" i="4" s="1"/>
  <c r="KB44" i="4" s="1"/>
  <c r="KE44" i="4" s="1"/>
  <c r="IB44" i="4"/>
  <c r="FP44" i="4"/>
  <c r="FO44" i="4"/>
  <c r="FN44" i="4"/>
  <c r="FQ44" i="4" s="1"/>
  <c r="FT44" i="4" s="1"/>
  <c r="FW44" i="4" s="1"/>
  <c r="FM44" i="4"/>
  <c r="FL44" i="4"/>
  <c r="EZ44" i="4"/>
  <c r="EX44" i="4"/>
  <c r="EV44" i="4"/>
  <c r="EW44" i="4" s="1"/>
  <c r="EU44" i="4"/>
  <c r="EM44" i="4"/>
  <c r="DY44" i="4"/>
  <c r="DX44" i="4"/>
  <c r="DV44" i="4"/>
  <c r="DR44" i="4"/>
  <c r="DQ44" i="4"/>
  <c r="DM44" i="4"/>
  <c r="DL44" i="4"/>
  <c r="DH44" i="4"/>
  <c r="DC44" i="4"/>
  <c r="CX44" i="4"/>
  <c r="CJ44" i="4"/>
  <c r="BM44" i="4"/>
  <c r="BM51" i="4" s="1"/>
  <c r="BE44" i="4"/>
  <c r="AS44" i="4"/>
  <c r="AO44" i="4"/>
  <c r="AN44" i="4"/>
  <c r="U44" i="4"/>
  <c r="O44" i="4"/>
  <c r="N44" i="4"/>
  <c r="M44" i="4"/>
  <c r="H44" i="4"/>
  <c r="PT43" i="4"/>
  <c r="PS43" i="4"/>
  <c r="PR43" i="4"/>
  <c r="PQ43" i="4"/>
  <c r="PP43" i="4"/>
  <c r="PO43" i="4"/>
  <c r="PN43" i="4"/>
  <c r="PM43" i="4"/>
  <c r="PL43" i="4"/>
  <c r="PK43" i="4"/>
  <c r="PJ43" i="4"/>
  <c r="PI43" i="4"/>
  <c r="PH43" i="4"/>
  <c r="OX43" i="4"/>
  <c r="OW43" i="4"/>
  <c r="OV43" i="4"/>
  <c r="OU43" i="4"/>
  <c r="OT43" i="4"/>
  <c r="OS43" i="4"/>
  <c r="OR43" i="4"/>
  <c r="OQ43" i="4"/>
  <c r="OP43" i="4"/>
  <c r="OO43" i="4"/>
  <c r="ON43" i="4"/>
  <c r="OM43" i="4"/>
  <c r="OL43" i="4"/>
  <c r="OK43" i="4"/>
  <c r="OJ43" i="4"/>
  <c r="OI43" i="4"/>
  <c r="OH43" i="4"/>
  <c r="OG43" i="4"/>
  <c r="OF43" i="4"/>
  <c r="OE43" i="4"/>
  <c r="OD43" i="4"/>
  <c r="OC43" i="4"/>
  <c r="OB43" i="4"/>
  <c r="OA43" i="4"/>
  <c r="NZ43" i="4"/>
  <c r="NY43" i="4"/>
  <c r="NX43" i="4"/>
  <c r="NW43" i="4"/>
  <c r="KO43" i="4"/>
  <c r="KN43" i="4"/>
  <c r="KM43" i="4"/>
  <c r="KL43" i="4"/>
  <c r="KK43" i="4"/>
  <c r="IF43" i="4"/>
  <c r="II43" i="4" s="1"/>
  <c r="IL43" i="4" s="1"/>
  <c r="IO43" i="4" s="1"/>
  <c r="IR43" i="4" s="1"/>
  <c r="IU43" i="4" s="1"/>
  <c r="IX43" i="4" s="1"/>
  <c r="JA43" i="4" s="1"/>
  <c r="JD43" i="4" s="1"/>
  <c r="JG43" i="4" s="1"/>
  <c r="JJ43" i="4" s="1"/>
  <c r="JM43" i="4" s="1"/>
  <c r="JP43" i="4" s="1"/>
  <c r="JS43" i="4" s="1"/>
  <c r="JV43" i="4" s="1"/>
  <c r="JY43" i="4" s="1"/>
  <c r="KB43" i="4" s="1"/>
  <c r="KE43" i="4" s="1"/>
  <c r="IE43" i="4"/>
  <c r="IH43" i="4" s="1"/>
  <c r="IC43" i="4"/>
  <c r="IB43" i="4"/>
  <c r="ID43" i="4" s="1"/>
  <c r="IA43" i="4"/>
  <c r="FS43" i="4"/>
  <c r="FN43" i="4"/>
  <c r="FQ43" i="4" s="1"/>
  <c r="FT43" i="4" s="1"/>
  <c r="FW43" i="4" s="1"/>
  <c r="FZ43" i="4" s="1"/>
  <c r="GC43" i="4" s="1"/>
  <c r="GF43" i="4" s="1"/>
  <c r="GI43" i="4" s="1"/>
  <c r="GL43" i="4" s="1"/>
  <c r="FM43" i="4"/>
  <c r="FP43" i="4" s="1"/>
  <c r="FR43" i="4" s="1"/>
  <c r="FL43" i="4"/>
  <c r="EZ43" i="4"/>
  <c r="EX43" i="4"/>
  <c r="EY43" i="4" s="1"/>
  <c r="EV43" i="4"/>
  <c r="EW43" i="4" s="1"/>
  <c r="EU43" i="4"/>
  <c r="FA43" i="4" s="1"/>
  <c r="EM43" i="4"/>
  <c r="DX43" i="4"/>
  <c r="EA43" i="4" s="1"/>
  <c r="DV43" i="4"/>
  <c r="DR43" i="4"/>
  <c r="DM43" i="4"/>
  <c r="DH43" i="4"/>
  <c r="DC43" i="4"/>
  <c r="CX43" i="4"/>
  <c r="CJ43" i="4"/>
  <c r="BE43" i="4"/>
  <c r="AS43" i="4"/>
  <c r="AO43" i="4"/>
  <c r="AN43" i="4"/>
  <c r="AG43" i="4"/>
  <c r="U43" i="4"/>
  <c r="O43" i="4"/>
  <c r="N43" i="4"/>
  <c r="M43" i="4"/>
  <c r="J43" i="4"/>
  <c r="H43" i="4"/>
  <c r="PT42" i="4"/>
  <c r="PS42" i="4"/>
  <c r="PR42" i="4"/>
  <c r="PQ42" i="4"/>
  <c r="PP42" i="4"/>
  <c r="PO42" i="4"/>
  <c r="PN42" i="4"/>
  <c r="PM42" i="4"/>
  <c r="PL42" i="4"/>
  <c r="PK42" i="4"/>
  <c r="PJ42" i="4"/>
  <c r="PI42" i="4"/>
  <c r="PH42" i="4"/>
  <c r="OX42" i="4"/>
  <c r="OW42" i="4"/>
  <c r="OV42" i="4"/>
  <c r="OU42" i="4"/>
  <c r="OT42" i="4"/>
  <c r="OS42" i="4"/>
  <c r="OR42" i="4"/>
  <c r="OQ42" i="4"/>
  <c r="OP42" i="4"/>
  <c r="OO42" i="4"/>
  <c r="ON42" i="4"/>
  <c r="OM42" i="4"/>
  <c r="OL42" i="4"/>
  <c r="OK42" i="4"/>
  <c r="OJ42" i="4"/>
  <c r="OI42" i="4"/>
  <c r="OH42" i="4"/>
  <c r="OG42" i="4"/>
  <c r="OF42" i="4"/>
  <c r="OE42" i="4"/>
  <c r="OD42" i="4"/>
  <c r="OC42" i="4"/>
  <c r="OB42" i="4"/>
  <c r="OA42" i="4"/>
  <c r="NZ42" i="4"/>
  <c r="NY42" i="4"/>
  <c r="NX42" i="4"/>
  <c r="NW42" i="4"/>
  <c r="KO42" i="4"/>
  <c r="KN42" i="4"/>
  <c r="KM42" i="4"/>
  <c r="KL42" i="4"/>
  <c r="KK42" i="4"/>
  <c r="IC42" i="4"/>
  <c r="IF42" i="4" s="1"/>
  <c r="IB42" i="4"/>
  <c r="IE42" i="4" s="1"/>
  <c r="FP42" i="4"/>
  <c r="FR42" i="4" s="1"/>
  <c r="FO42" i="4"/>
  <c r="FN42" i="4"/>
  <c r="FM42" i="4"/>
  <c r="FL42" i="4"/>
  <c r="EZ42" i="4"/>
  <c r="EX42" i="4"/>
  <c r="EV42" i="4"/>
  <c r="EU42" i="4"/>
  <c r="EM42" i="4"/>
  <c r="DX42" i="4"/>
  <c r="DV42" i="4"/>
  <c r="DR42" i="4"/>
  <c r="DQ42" i="4"/>
  <c r="DM42" i="4"/>
  <c r="DH42" i="4"/>
  <c r="DC42" i="4"/>
  <c r="CK42" i="4" s="1"/>
  <c r="CX42" i="4"/>
  <c r="CJ42" i="4"/>
  <c r="BM42" i="4"/>
  <c r="BE42" i="4"/>
  <c r="AS42" i="4"/>
  <c r="AO42" i="4"/>
  <c r="AN42" i="4"/>
  <c r="U42" i="4"/>
  <c r="O42" i="4"/>
  <c r="N42" i="4"/>
  <c r="AG42" i="4" s="1"/>
  <c r="M42" i="4"/>
  <c r="J42" i="4"/>
  <c r="H42" i="4"/>
  <c r="PT41" i="4"/>
  <c r="PS41" i="4"/>
  <c r="PR41" i="4"/>
  <c r="PQ41" i="4"/>
  <c r="PP41" i="4"/>
  <c r="PO41" i="4"/>
  <c r="PN41" i="4"/>
  <c r="PM41" i="4"/>
  <c r="PL41" i="4"/>
  <c r="PK41" i="4"/>
  <c r="PJ41" i="4"/>
  <c r="PI41" i="4"/>
  <c r="PH41" i="4"/>
  <c r="OX41" i="4"/>
  <c r="OW41" i="4"/>
  <c r="OV41" i="4"/>
  <c r="OU41" i="4"/>
  <c r="OT41" i="4"/>
  <c r="OS41" i="4"/>
  <c r="OR41" i="4"/>
  <c r="OQ41" i="4"/>
  <c r="OP41" i="4"/>
  <c r="OO41" i="4"/>
  <c r="ON41" i="4"/>
  <c r="OM41" i="4"/>
  <c r="OL41" i="4"/>
  <c r="OK41" i="4"/>
  <c r="OJ41" i="4"/>
  <c r="OI41" i="4"/>
  <c r="OH41" i="4"/>
  <c r="OG41" i="4"/>
  <c r="OF41" i="4"/>
  <c r="OE41" i="4"/>
  <c r="OD41" i="4"/>
  <c r="OC41" i="4"/>
  <c r="OB41" i="4"/>
  <c r="OA41" i="4"/>
  <c r="NZ41" i="4"/>
  <c r="NY41" i="4"/>
  <c r="NX41" i="4"/>
  <c r="NW41" i="4"/>
  <c r="KO41" i="4"/>
  <c r="KN41" i="4"/>
  <c r="KM41" i="4"/>
  <c r="KL41" i="4"/>
  <c r="KK41" i="4"/>
  <c r="IC41" i="4"/>
  <c r="IF41" i="4" s="1"/>
  <c r="II41" i="4" s="1"/>
  <c r="IL41" i="4" s="1"/>
  <c r="IO41" i="4" s="1"/>
  <c r="IR41" i="4" s="1"/>
  <c r="IU41" i="4" s="1"/>
  <c r="IX41" i="4" s="1"/>
  <c r="JA41" i="4" s="1"/>
  <c r="JD41" i="4" s="1"/>
  <c r="JG41" i="4" s="1"/>
  <c r="JJ41" i="4" s="1"/>
  <c r="JM41" i="4" s="1"/>
  <c r="JP41" i="4" s="1"/>
  <c r="JS41" i="4" s="1"/>
  <c r="JV41" i="4" s="1"/>
  <c r="JY41" i="4" s="1"/>
  <c r="KB41" i="4" s="1"/>
  <c r="KE41" i="4" s="1"/>
  <c r="IB41" i="4"/>
  <c r="FO41" i="4"/>
  <c r="FN41" i="4"/>
  <c r="FQ41" i="4" s="1"/>
  <c r="FT41" i="4" s="1"/>
  <c r="FW41" i="4" s="1"/>
  <c r="FZ41" i="4" s="1"/>
  <c r="GC41" i="4" s="1"/>
  <c r="GF41" i="4" s="1"/>
  <c r="GI41" i="4" s="1"/>
  <c r="GL41" i="4" s="1"/>
  <c r="FM41" i="4"/>
  <c r="FL41" i="4"/>
  <c r="EZ41" i="4"/>
  <c r="EX41" i="4"/>
  <c r="EV41" i="4"/>
  <c r="EU41" i="4"/>
  <c r="EM41" i="4"/>
  <c r="EA41" i="4"/>
  <c r="DX41" i="4"/>
  <c r="DY41" i="4" s="1"/>
  <c r="DR41" i="4"/>
  <c r="DM41" i="4"/>
  <c r="DH41" i="4"/>
  <c r="DC41" i="4"/>
  <c r="CX41" i="4"/>
  <c r="CJ41" i="4"/>
  <c r="BZ41" i="4"/>
  <c r="BM41" i="4"/>
  <c r="BE41" i="4"/>
  <c r="AS41" i="4"/>
  <c r="AO41" i="4"/>
  <c r="AN41" i="4"/>
  <c r="U41" i="4"/>
  <c r="O41" i="4"/>
  <c r="N41" i="4"/>
  <c r="AG41" i="4" s="1"/>
  <c r="M41" i="4"/>
  <c r="J41" i="4"/>
  <c r="H41" i="4"/>
  <c r="PT40" i="4"/>
  <c r="PS40" i="4"/>
  <c r="PR40" i="4"/>
  <c r="PQ40" i="4"/>
  <c r="PP40" i="4"/>
  <c r="PO40" i="4"/>
  <c r="PN40" i="4"/>
  <c r="PM40" i="4"/>
  <c r="PL40" i="4"/>
  <c r="PK40" i="4"/>
  <c r="PJ40" i="4"/>
  <c r="PI40" i="4"/>
  <c r="PH40" i="4"/>
  <c r="OX40" i="4"/>
  <c r="OW40" i="4"/>
  <c r="OV40" i="4"/>
  <c r="OU40" i="4"/>
  <c r="OT40" i="4"/>
  <c r="OS40" i="4"/>
  <c r="OR40" i="4"/>
  <c r="OQ40" i="4"/>
  <c r="OP40" i="4"/>
  <c r="OO40" i="4"/>
  <c r="ON40" i="4"/>
  <c r="OM40" i="4"/>
  <c r="OL40" i="4"/>
  <c r="OK40" i="4"/>
  <c r="OJ40" i="4"/>
  <c r="OI40" i="4"/>
  <c r="OH40" i="4"/>
  <c r="OG40" i="4"/>
  <c r="OF40" i="4"/>
  <c r="OE40" i="4"/>
  <c r="OD40" i="4"/>
  <c r="OC40" i="4"/>
  <c r="OB40" i="4"/>
  <c r="OA40" i="4"/>
  <c r="NZ40" i="4"/>
  <c r="NY40" i="4"/>
  <c r="NX40" i="4"/>
  <c r="NW40" i="4"/>
  <c r="IH40" i="4"/>
  <c r="IC40" i="4"/>
  <c r="IB40" i="4"/>
  <c r="IE40" i="4" s="1"/>
  <c r="GF40" i="4"/>
  <c r="GI40" i="4" s="1"/>
  <c r="GL40" i="4" s="1"/>
  <c r="FT40" i="4"/>
  <c r="FW40" i="4" s="1"/>
  <c r="FZ40" i="4" s="1"/>
  <c r="GC40" i="4" s="1"/>
  <c r="FQ40" i="4"/>
  <c r="FP40" i="4"/>
  <c r="FR40" i="4" s="1"/>
  <c r="FN40" i="4"/>
  <c r="FM40" i="4"/>
  <c r="FO40" i="4" s="1"/>
  <c r="FL40" i="4"/>
  <c r="EZ40" i="4"/>
  <c r="EX40" i="4"/>
  <c r="EV40" i="4"/>
  <c r="EU40" i="4"/>
  <c r="EM40" i="4"/>
  <c r="DZ40" i="4"/>
  <c r="DX40" i="4"/>
  <c r="EA40" i="4" s="1"/>
  <c r="BM40" i="4"/>
  <c r="BE40" i="4"/>
  <c r="AY40" i="4"/>
  <c r="AS40" i="4"/>
  <c r="AO40" i="4"/>
  <c r="AN40" i="4"/>
  <c r="U40" i="4"/>
  <c r="M40" i="4"/>
  <c r="J40" i="4"/>
  <c r="H40" i="4"/>
  <c r="PT39" i="4"/>
  <c r="PS39" i="4"/>
  <c r="PR39" i="4"/>
  <c r="PQ39" i="4"/>
  <c r="PP39" i="4"/>
  <c r="PO39" i="4"/>
  <c r="PN39" i="4"/>
  <c r="PM39" i="4"/>
  <c r="PL39" i="4"/>
  <c r="PK39" i="4"/>
  <c r="PJ39" i="4"/>
  <c r="PI39" i="4"/>
  <c r="PH39" i="4"/>
  <c r="OX39" i="4"/>
  <c r="OW39" i="4"/>
  <c r="OV39" i="4"/>
  <c r="OU39" i="4"/>
  <c r="OT39" i="4"/>
  <c r="OS39" i="4"/>
  <c r="OR39" i="4"/>
  <c r="OQ39" i="4"/>
  <c r="OP39" i="4"/>
  <c r="OO39" i="4"/>
  <c r="ON39" i="4"/>
  <c r="OM39" i="4"/>
  <c r="OL39" i="4"/>
  <c r="OK39" i="4"/>
  <c r="OJ39" i="4"/>
  <c r="OI39" i="4"/>
  <c r="OH39" i="4"/>
  <c r="OG39" i="4"/>
  <c r="OF39" i="4"/>
  <c r="OE39" i="4"/>
  <c r="OD39" i="4"/>
  <c r="OC39" i="4"/>
  <c r="OB39" i="4"/>
  <c r="OA39" i="4"/>
  <c r="NZ39" i="4"/>
  <c r="NY39" i="4"/>
  <c r="NX39" i="4"/>
  <c r="NW39" i="4"/>
  <c r="IK39" i="4"/>
  <c r="IC39" i="4"/>
  <c r="IF39" i="4" s="1"/>
  <c r="II39" i="4" s="1"/>
  <c r="IL39" i="4" s="1"/>
  <c r="IO39" i="4" s="1"/>
  <c r="IR39" i="4" s="1"/>
  <c r="IU39" i="4" s="1"/>
  <c r="IX39" i="4" s="1"/>
  <c r="JA39" i="4" s="1"/>
  <c r="JD39" i="4" s="1"/>
  <c r="JG39" i="4" s="1"/>
  <c r="JJ39" i="4" s="1"/>
  <c r="JM39" i="4" s="1"/>
  <c r="JP39" i="4" s="1"/>
  <c r="JS39" i="4" s="1"/>
  <c r="JV39" i="4" s="1"/>
  <c r="JY39" i="4" s="1"/>
  <c r="KB39" i="4" s="1"/>
  <c r="KE39" i="4" s="1"/>
  <c r="IB39" i="4"/>
  <c r="IE39" i="4" s="1"/>
  <c r="IH39" i="4" s="1"/>
  <c r="FQ39" i="4"/>
  <c r="FT39" i="4" s="1"/>
  <c r="FW39" i="4" s="1"/>
  <c r="FZ39" i="4" s="1"/>
  <c r="GC39" i="4" s="1"/>
  <c r="GF39" i="4" s="1"/>
  <c r="GI39" i="4" s="1"/>
  <c r="GL39" i="4" s="1"/>
  <c r="FN39" i="4"/>
  <c r="FM39" i="4"/>
  <c r="FP39" i="4" s="1"/>
  <c r="FL39" i="4"/>
  <c r="EZ39" i="4"/>
  <c r="EX39" i="4"/>
  <c r="EV39" i="4"/>
  <c r="EU39" i="4"/>
  <c r="EM39" i="4"/>
  <c r="DZ39" i="4"/>
  <c r="DX39" i="4"/>
  <c r="BM39" i="4"/>
  <c r="BE39" i="4"/>
  <c r="AY39" i="4"/>
  <c r="AS39" i="4"/>
  <c r="AO39" i="4"/>
  <c r="AN39" i="4"/>
  <c r="U39" i="4"/>
  <c r="M39" i="4"/>
  <c r="J39" i="4"/>
  <c r="H39" i="4"/>
  <c r="PT38" i="4"/>
  <c r="PS38" i="4"/>
  <c r="PR38" i="4"/>
  <c r="PQ38" i="4"/>
  <c r="PP38" i="4"/>
  <c r="PO38" i="4"/>
  <c r="PN38" i="4"/>
  <c r="PM38" i="4"/>
  <c r="PL38" i="4"/>
  <c r="PK38" i="4"/>
  <c r="PJ38" i="4"/>
  <c r="PI38" i="4"/>
  <c r="PH38" i="4"/>
  <c r="OX38" i="4"/>
  <c r="OW38" i="4"/>
  <c r="OV38" i="4"/>
  <c r="OU38" i="4"/>
  <c r="OT38" i="4"/>
  <c r="OS38" i="4"/>
  <c r="OR38" i="4"/>
  <c r="OQ38" i="4"/>
  <c r="OP38" i="4"/>
  <c r="OO38" i="4"/>
  <c r="ON38" i="4"/>
  <c r="OM38" i="4"/>
  <c r="OL38" i="4"/>
  <c r="OK38" i="4"/>
  <c r="OJ38" i="4"/>
  <c r="OI38" i="4"/>
  <c r="OH38" i="4"/>
  <c r="OG38" i="4"/>
  <c r="OF38" i="4"/>
  <c r="OE38" i="4"/>
  <c r="OD38" i="4"/>
  <c r="OC38" i="4"/>
  <c r="OB38" i="4"/>
  <c r="OA38" i="4"/>
  <c r="NZ38" i="4"/>
  <c r="NY38" i="4"/>
  <c r="NX38" i="4"/>
  <c r="NW38" i="4"/>
  <c r="IC38" i="4"/>
  <c r="IF38" i="4" s="1"/>
  <c r="II38" i="4" s="1"/>
  <c r="IL38" i="4" s="1"/>
  <c r="IO38" i="4" s="1"/>
  <c r="IR38" i="4" s="1"/>
  <c r="IU38" i="4" s="1"/>
  <c r="IX38" i="4" s="1"/>
  <c r="JA38" i="4" s="1"/>
  <c r="JD38" i="4" s="1"/>
  <c r="JG38" i="4" s="1"/>
  <c r="JJ38" i="4" s="1"/>
  <c r="JM38" i="4" s="1"/>
  <c r="JP38" i="4" s="1"/>
  <c r="JS38" i="4" s="1"/>
  <c r="JV38" i="4" s="1"/>
  <c r="JY38" i="4" s="1"/>
  <c r="KB38" i="4" s="1"/>
  <c r="KE38" i="4" s="1"/>
  <c r="IB38" i="4"/>
  <c r="IE38" i="4" s="1"/>
  <c r="IH38" i="4" s="1"/>
  <c r="IK38" i="4" s="1"/>
  <c r="FP38" i="4"/>
  <c r="FR38" i="4" s="1"/>
  <c r="FN38" i="4"/>
  <c r="FQ38" i="4" s="1"/>
  <c r="FT38" i="4" s="1"/>
  <c r="FW38" i="4" s="1"/>
  <c r="FZ38" i="4" s="1"/>
  <c r="GC38" i="4" s="1"/>
  <c r="GF38" i="4" s="1"/>
  <c r="GI38" i="4" s="1"/>
  <c r="GL38" i="4" s="1"/>
  <c r="FM38" i="4"/>
  <c r="FO38" i="4" s="1"/>
  <c r="FL38" i="4"/>
  <c r="EZ38" i="4"/>
  <c r="EX38" i="4"/>
  <c r="EV38" i="4"/>
  <c r="EU38" i="4"/>
  <c r="EM38" i="4"/>
  <c r="DZ38" i="4"/>
  <c r="DX38" i="4"/>
  <c r="EA38" i="4" s="1"/>
  <c r="BM38" i="4"/>
  <c r="BE38" i="4"/>
  <c r="AY38" i="4"/>
  <c r="AS38" i="4"/>
  <c r="AO38" i="4"/>
  <c r="AN38" i="4"/>
  <c r="U38" i="4"/>
  <c r="M38" i="4"/>
  <c r="J38" i="4"/>
  <c r="H38" i="4"/>
  <c r="PT37" i="4"/>
  <c r="PS37" i="4"/>
  <c r="PR37" i="4"/>
  <c r="PQ37" i="4"/>
  <c r="PP37" i="4"/>
  <c r="PO37" i="4"/>
  <c r="PN37" i="4"/>
  <c r="PM37" i="4"/>
  <c r="PL37" i="4"/>
  <c r="PK37" i="4"/>
  <c r="PJ37" i="4"/>
  <c r="PI37" i="4"/>
  <c r="PH37" i="4"/>
  <c r="OX37" i="4"/>
  <c r="OW37" i="4"/>
  <c r="OV37" i="4"/>
  <c r="OU37" i="4"/>
  <c r="OT37" i="4"/>
  <c r="OS37" i="4"/>
  <c r="OR37" i="4"/>
  <c r="OQ37" i="4"/>
  <c r="OP37" i="4"/>
  <c r="OO37" i="4"/>
  <c r="ON37" i="4"/>
  <c r="OM37" i="4"/>
  <c r="OL37" i="4"/>
  <c r="OK37" i="4"/>
  <c r="OJ37" i="4"/>
  <c r="OI37" i="4"/>
  <c r="OH37" i="4"/>
  <c r="OG37" i="4"/>
  <c r="OF37" i="4"/>
  <c r="OE37" i="4"/>
  <c r="OD37" i="4"/>
  <c r="OC37" i="4"/>
  <c r="OB37" i="4"/>
  <c r="OA37" i="4"/>
  <c r="NZ37" i="4"/>
  <c r="NY37" i="4"/>
  <c r="NX37" i="4"/>
  <c r="NW37" i="4"/>
  <c r="IC37" i="4"/>
  <c r="IF37" i="4" s="1"/>
  <c r="II37" i="4" s="1"/>
  <c r="IL37" i="4" s="1"/>
  <c r="IB37" i="4"/>
  <c r="IE37" i="4" s="1"/>
  <c r="IH37" i="4" s="1"/>
  <c r="IK37" i="4" s="1"/>
  <c r="FT37" i="4"/>
  <c r="FW37" i="4" s="1"/>
  <c r="FZ37" i="4" s="1"/>
  <c r="GC37" i="4" s="1"/>
  <c r="GF37" i="4" s="1"/>
  <c r="GI37" i="4" s="1"/>
  <c r="GL37" i="4" s="1"/>
  <c r="FQ37" i="4"/>
  <c r="FN37" i="4"/>
  <c r="FM37" i="4"/>
  <c r="FP37" i="4" s="1"/>
  <c r="FL37" i="4"/>
  <c r="EZ37" i="4"/>
  <c r="EX37" i="4"/>
  <c r="EV37" i="4"/>
  <c r="EU37" i="4"/>
  <c r="EM37" i="4"/>
  <c r="DZ37" i="4"/>
  <c r="DX37" i="4"/>
  <c r="BM37" i="4"/>
  <c r="BE37" i="4"/>
  <c r="AY37" i="4"/>
  <c r="AS37" i="4"/>
  <c r="AO37" i="4"/>
  <c r="AN37" i="4"/>
  <c r="U37" i="4"/>
  <c r="M37" i="4"/>
  <c r="J37" i="4"/>
  <c r="H37" i="4"/>
  <c r="PT36" i="4"/>
  <c r="PS36" i="4"/>
  <c r="PR36" i="4"/>
  <c r="PQ36" i="4"/>
  <c r="PP36" i="4"/>
  <c r="PO36" i="4"/>
  <c r="PN36" i="4"/>
  <c r="PM36" i="4"/>
  <c r="PL36" i="4"/>
  <c r="PK36" i="4"/>
  <c r="PJ36" i="4"/>
  <c r="PI36" i="4"/>
  <c r="PH36" i="4"/>
  <c r="OX36" i="4"/>
  <c r="OW36" i="4"/>
  <c r="OV36" i="4"/>
  <c r="OU36" i="4"/>
  <c r="OT36" i="4"/>
  <c r="OS36" i="4"/>
  <c r="OR36" i="4"/>
  <c r="OQ36" i="4"/>
  <c r="OP36" i="4"/>
  <c r="OO36" i="4"/>
  <c r="ON36" i="4"/>
  <c r="OM36" i="4"/>
  <c r="OL36" i="4"/>
  <c r="OK36" i="4"/>
  <c r="OJ36" i="4"/>
  <c r="OI36" i="4"/>
  <c r="OH36" i="4"/>
  <c r="OG36" i="4"/>
  <c r="OF36" i="4"/>
  <c r="OE36" i="4"/>
  <c r="OD36" i="4"/>
  <c r="OC36" i="4"/>
  <c r="OB36" i="4"/>
  <c r="OA36" i="4"/>
  <c r="NZ36" i="4"/>
  <c r="NY36" i="4"/>
  <c r="NX36" i="4"/>
  <c r="NW36" i="4"/>
  <c r="IC36" i="4"/>
  <c r="IB36" i="4"/>
  <c r="IE36" i="4" s="1"/>
  <c r="IH36" i="4" s="1"/>
  <c r="FN36" i="4"/>
  <c r="FQ36" i="4" s="1"/>
  <c r="FT36" i="4" s="1"/>
  <c r="FW36" i="4" s="1"/>
  <c r="FZ36" i="4" s="1"/>
  <c r="GC36" i="4" s="1"/>
  <c r="GF36" i="4" s="1"/>
  <c r="GI36" i="4" s="1"/>
  <c r="GL36" i="4" s="1"/>
  <c r="FM36" i="4"/>
  <c r="FO36" i="4" s="1"/>
  <c r="FL36" i="4"/>
  <c r="EZ36" i="4"/>
  <c r="EX36" i="4"/>
  <c r="EV36" i="4"/>
  <c r="EU36" i="4"/>
  <c r="EM36" i="4"/>
  <c r="EA36" i="4"/>
  <c r="DZ36" i="4"/>
  <c r="DX36" i="4"/>
  <c r="BZ36" i="4"/>
  <c r="BM36" i="4"/>
  <c r="BE36" i="4"/>
  <c r="AY36" i="4"/>
  <c r="AS36" i="4"/>
  <c r="AO36" i="4"/>
  <c r="AN36" i="4"/>
  <c r="U36" i="4"/>
  <c r="M36" i="4"/>
  <c r="J36" i="4"/>
  <c r="H36" i="4"/>
  <c r="PT35" i="4"/>
  <c r="PS35" i="4"/>
  <c r="PR35" i="4"/>
  <c r="PQ35" i="4"/>
  <c r="PP35" i="4"/>
  <c r="PO35" i="4"/>
  <c r="PN35" i="4"/>
  <c r="PM35" i="4"/>
  <c r="PL35" i="4"/>
  <c r="PK35" i="4"/>
  <c r="PJ35" i="4"/>
  <c r="PI35" i="4"/>
  <c r="PH35" i="4"/>
  <c r="OX35" i="4"/>
  <c r="OW35" i="4"/>
  <c r="OV35" i="4"/>
  <c r="OU35" i="4"/>
  <c r="OT35" i="4"/>
  <c r="OS35" i="4"/>
  <c r="OR35" i="4"/>
  <c r="OQ35" i="4"/>
  <c r="OP35" i="4"/>
  <c r="OO35" i="4"/>
  <c r="ON35" i="4"/>
  <c r="OM35" i="4"/>
  <c r="OL35" i="4"/>
  <c r="OK35" i="4"/>
  <c r="OJ35" i="4"/>
  <c r="OI35" i="4"/>
  <c r="OH35" i="4"/>
  <c r="OG35" i="4"/>
  <c r="OF35" i="4"/>
  <c r="OE35" i="4"/>
  <c r="OD35" i="4"/>
  <c r="OC35" i="4"/>
  <c r="OB35" i="4"/>
  <c r="OA35" i="4"/>
  <c r="NZ35" i="4"/>
  <c r="NY35" i="4"/>
  <c r="NX35" i="4"/>
  <c r="NW35" i="4"/>
  <c r="IC35" i="4"/>
  <c r="IF35" i="4" s="1"/>
  <c r="II35" i="4" s="1"/>
  <c r="IL35" i="4" s="1"/>
  <c r="IO35" i="4" s="1"/>
  <c r="IR35" i="4" s="1"/>
  <c r="IU35" i="4" s="1"/>
  <c r="IX35" i="4" s="1"/>
  <c r="JA35" i="4" s="1"/>
  <c r="JD35" i="4" s="1"/>
  <c r="JG35" i="4" s="1"/>
  <c r="JJ35" i="4" s="1"/>
  <c r="JM35" i="4" s="1"/>
  <c r="JP35" i="4" s="1"/>
  <c r="JS35" i="4" s="1"/>
  <c r="JV35" i="4" s="1"/>
  <c r="JY35" i="4" s="1"/>
  <c r="KB35" i="4" s="1"/>
  <c r="KE35" i="4" s="1"/>
  <c r="IB35" i="4"/>
  <c r="IE35" i="4" s="1"/>
  <c r="FN35" i="4"/>
  <c r="FQ35" i="4" s="1"/>
  <c r="FT35" i="4" s="1"/>
  <c r="FW35" i="4" s="1"/>
  <c r="FZ35" i="4" s="1"/>
  <c r="GC35" i="4" s="1"/>
  <c r="GF35" i="4" s="1"/>
  <c r="GI35" i="4" s="1"/>
  <c r="GL35" i="4" s="1"/>
  <c r="FM35" i="4"/>
  <c r="FP35" i="4" s="1"/>
  <c r="FL35" i="4"/>
  <c r="EZ35" i="4"/>
  <c r="EX35" i="4"/>
  <c r="EV35" i="4"/>
  <c r="EU35" i="4"/>
  <c r="EM35" i="4"/>
  <c r="DZ35" i="4"/>
  <c r="DX35" i="4"/>
  <c r="EA35" i="4" s="1"/>
  <c r="BM35" i="4"/>
  <c r="BE35" i="4"/>
  <c r="AY35" i="4"/>
  <c r="AS35" i="4"/>
  <c r="AO35" i="4"/>
  <c r="AN35" i="4"/>
  <c r="U35" i="4"/>
  <c r="M35" i="4"/>
  <c r="J35" i="4"/>
  <c r="H35" i="4"/>
  <c r="PT34" i="4"/>
  <c r="PS34" i="4"/>
  <c r="PR34" i="4"/>
  <c r="PQ34" i="4"/>
  <c r="PP34" i="4"/>
  <c r="PO34" i="4"/>
  <c r="PN34" i="4"/>
  <c r="PM34" i="4"/>
  <c r="PL34" i="4"/>
  <c r="PK34" i="4"/>
  <c r="PJ34" i="4"/>
  <c r="PI34" i="4"/>
  <c r="PH34" i="4"/>
  <c r="OX34" i="4"/>
  <c r="OW34" i="4"/>
  <c r="OV34" i="4"/>
  <c r="OU34" i="4"/>
  <c r="OT34" i="4"/>
  <c r="OS34" i="4"/>
  <c r="OR34" i="4"/>
  <c r="OQ34" i="4"/>
  <c r="OP34" i="4"/>
  <c r="OO34" i="4"/>
  <c r="ON34" i="4"/>
  <c r="OM34" i="4"/>
  <c r="OL34" i="4"/>
  <c r="OK34" i="4"/>
  <c r="OJ34" i="4"/>
  <c r="OI34" i="4"/>
  <c r="OH34" i="4"/>
  <c r="OG34" i="4"/>
  <c r="OF34" i="4"/>
  <c r="OE34" i="4"/>
  <c r="OD34" i="4"/>
  <c r="OC34" i="4"/>
  <c r="OB34" i="4"/>
  <c r="OA34" i="4"/>
  <c r="NZ34" i="4"/>
  <c r="NY34" i="4"/>
  <c r="NX34" i="4"/>
  <c r="NW34" i="4"/>
  <c r="IC34" i="4"/>
  <c r="IF34" i="4" s="1"/>
  <c r="II34" i="4" s="1"/>
  <c r="IL34" i="4" s="1"/>
  <c r="IO34" i="4" s="1"/>
  <c r="IR34" i="4" s="1"/>
  <c r="IU34" i="4" s="1"/>
  <c r="IX34" i="4" s="1"/>
  <c r="JA34" i="4" s="1"/>
  <c r="JD34" i="4" s="1"/>
  <c r="JG34" i="4" s="1"/>
  <c r="JJ34" i="4" s="1"/>
  <c r="JM34" i="4" s="1"/>
  <c r="JP34" i="4" s="1"/>
  <c r="JS34" i="4" s="1"/>
  <c r="JV34" i="4" s="1"/>
  <c r="JY34" i="4" s="1"/>
  <c r="KB34" i="4" s="1"/>
  <c r="KE34" i="4" s="1"/>
  <c r="IB34" i="4"/>
  <c r="IE34" i="4" s="1"/>
  <c r="FN34" i="4"/>
  <c r="FQ34" i="4" s="1"/>
  <c r="FM34" i="4"/>
  <c r="FP34" i="4" s="1"/>
  <c r="FS34" i="4" s="1"/>
  <c r="FV34" i="4" s="1"/>
  <c r="FL34" i="4"/>
  <c r="EZ34" i="4"/>
  <c r="EX34" i="4"/>
  <c r="EV34" i="4"/>
  <c r="EU34" i="4"/>
  <c r="EM34" i="4"/>
  <c r="EA34" i="4"/>
  <c r="DZ34" i="4"/>
  <c r="DX34" i="4"/>
  <c r="BM34" i="4"/>
  <c r="BE34" i="4"/>
  <c r="AY34" i="4"/>
  <c r="AS34" i="4"/>
  <c r="AO34" i="4"/>
  <c r="AN34" i="4"/>
  <c r="U34" i="4"/>
  <c r="M34" i="4"/>
  <c r="J34" i="4"/>
  <c r="H34" i="4"/>
  <c r="PT33" i="4"/>
  <c r="PS33" i="4"/>
  <c r="PR33" i="4"/>
  <c r="PQ33" i="4"/>
  <c r="PP33" i="4"/>
  <c r="PO33" i="4"/>
  <c r="PN33" i="4"/>
  <c r="PM33" i="4"/>
  <c r="PL33" i="4"/>
  <c r="PK33" i="4"/>
  <c r="PJ33" i="4"/>
  <c r="PI33" i="4"/>
  <c r="PH33" i="4"/>
  <c r="OX33" i="4"/>
  <c r="OW33" i="4"/>
  <c r="OV33" i="4"/>
  <c r="OU33" i="4"/>
  <c r="OT33" i="4"/>
  <c r="OS33" i="4"/>
  <c r="OR33" i="4"/>
  <c r="OQ33" i="4"/>
  <c r="OP33" i="4"/>
  <c r="OO33" i="4"/>
  <c r="ON33" i="4"/>
  <c r="OM33" i="4"/>
  <c r="OL33" i="4"/>
  <c r="OK33" i="4"/>
  <c r="OJ33" i="4"/>
  <c r="OI33" i="4"/>
  <c r="OH33" i="4"/>
  <c r="OG33" i="4"/>
  <c r="OF33" i="4"/>
  <c r="OE33" i="4"/>
  <c r="OD33" i="4"/>
  <c r="OC33" i="4"/>
  <c r="OB33" i="4"/>
  <c r="OA33" i="4"/>
  <c r="NZ33" i="4"/>
  <c r="NY33" i="4"/>
  <c r="NX33" i="4"/>
  <c r="NW33" i="4"/>
  <c r="IC33" i="4"/>
  <c r="IF33" i="4" s="1"/>
  <c r="II33" i="4" s="1"/>
  <c r="IL33" i="4" s="1"/>
  <c r="IO33" i="4" s="1"/>
  <c r="IR33" i="4" s="1"/>
  <c r="IU33" i="4" s="1"/>
  <c r="IX33" i="4" s="1"/>
  <c r="JA33" i="4" s="1"/>
  <c r="JD33" i="4" s="1"/>
  <c r="JG33" i="4" s="1"/>
  <c r="JJ33" i="4" s="1"/>
  <c r="JM33" i="4" s="1"/>
  <c r="JP33" i="4" s="1"/>
  <c r="JS33" i="4" s="1"/>
  <c r="JV33" i="4" s="1"/>
  <c r="JY33" i="4" s="1"/>
  <c r="KB33" i="4" s="1"/>
  <c r="KE33" i="4" s="1"/>
  <c r="IB33" i="4"/>
  <c r="IE33" i="4" s="1"/>
  <c r="FN33" i="4"/>
  <c r="FQ33" i="4" s="1"/>
  <c r="FT33" i="4" s="1"/>
  <c r="FW33" i="4" s="1"/>
  <c r="FZ33" i="4" s="1"/>
  <c r="GC33" i="4" s="1"/>
  <c r="GF33" i="4" s="1"/>
  <c r="GI33" i="4" s="1"/>
  <c r="GL33" i="4" s="1"/>
  <c r="FM33" i="4"/>
  <c r="FL33" i="4"/>
  <c r="EZ33" i="4"/>
  <c r="EX33" i="4"/>
  <c r="EV33" i="4"/>
  <c r="EU33" i="4"/>
  <c r="EM33" i="4"/>
  <c r="DZ33" i="4"/>
  <c r="DX33" i="4"/>
  <c r="EA33" i="4" s="1"/>
  <c r="BM33" i="4"/>
  <c r="BE33" i="4"/>
  <c r="AY33" i="4"/>
  <c r="AS33" i="4"/>
  <c r="AO33" i="4"/>
  <c r="AN33" i="4"/>
  <c r="AL33" i="4"/>
  <c r="AL34" i="4" s="1"/>
  <c r="AL35" i="4" s="1"/>
  <c r="AL36" i="4" s="1"/>
  <c r="AL37" i="4" s="1"/>
  <c r="AL38" i="4" s="1"/>
  <c r="AL39" i="4" s="1"/>
  <c r="AL40" i="4" s="1"/>
  <c r="AK33" i="4"/>
  <c r="AK34" i="4" s="1"/>
  <c r="AK35" i="4" s="1"/>
  <c r="AK36" i="4" s="1"/>
  <c r="AK37" i="4" s="1"/>
  <c r="AK38" i="4" s="1"/>
  <c r="AK39" i="4" s="1"/>
  <c r="AK40" i="4" s="1"/>
  <c r="U33" i="4"/>
  <c r="O33" i="4"/>
  <c r="N33" i="4"/>
  <c r="N34" i="4" s="1"/>
  <c r="N35" i="4" s="1"/>
  <c r="M33" i="4"/>
  <c r="J33" i="4"/>
  <c r="H33" i="4"/>
  <c r="PT32" i="4"/>
  <c r="PS32" i="4"/>
  <c r="PR32" i="4"/>
  <c r="PQ32" i="4"/>
  <c r="PP32" i="4"/>
  <c r="PO32" i="4"/>
  <c r="PN32" i="4"/>
  <c r="PM32" i="4"/>
  <c r="PL32" i="4"/>
  <c r="PK32" i="4"/>
  <c r="PJ32" i="4"/>
  <c r="PI32" i="4"/>
  <c r="PH32" i="4"/>
  <c r="OX32" i="4"/>
  <c r="OW32" i="4"/>
  <c r="OV32" i="4"/>
  <c r="OU32" i="4"/>
  <c r="OT32" i="4"/>
  <c r="OS32" i="4"/>
  <c r="OR32" i="4"/>
  <c r="OQ32" i="4"/>
  <c r="OP32" i="4"/>
  <c r="OO32" i="4"/>
  <c r="ON32" i="4"/>
  <c r="OM32" i="4"/>
  <c r="OL32" i="4"/>
  <c r="OK32" i="4"/>
  <c r="OJ32" i="4"/>
  <c r="OI32" i="4"/>
  <c r="OH32" i="4"/>
  <c r="OG32" i="4"/>
  <c r="OF32" i="4"/>
  <c r="OE32" i="4"/>
  <c r="OD32" i="4"/>
  <c r="OC32" i="4"/>
  <c r="OB32" i="4"/>
  <c r="OA32" i="4"/>
  <c r="NZ32" i="4"/>
  <c r="NY32" i="4"/>
  <c r="NX32" i="4"/>
  <c r="NW32" i="4"/>
  <c r="IC32" i="4"/>
  <c r="IF32" i="4" s="1"/>
  <c r="II32" i="4" s="1"/>
  <c r="IL32" i="4" s="1"/>
  <c r="IO32" i="4" s="1"/>
  <c r="IR32" i="4" s="1"/>
  <c r="IU32" i="4" s="1"/>
  <c r="IX32" i="4" s="1"/>
  <c r="JA32" i="4" s="1"/>
  <c r="JD32" i="4" s="1"/>
  <c r="JG32" i="4" s="1"/>
  <c r="JJ32" i="4" s="1"/>
  <c r="JM32" i="4" s="1"/>
  <c r="JP32" i="4" s="1"/>
  <c r="JS32" i="4" s="1"/>
  <c r="JV32" i="4" s="1"/>
  <c r="JY32" i="4" s="1"/>
  <c r="KB32" i="4" s="1"/>
  <c r="KE32" i="4" s="1"/>
  <c r="IB32" i="4"/>
  <c r="IE32" i="4" s="1"/>
  <c r="FN32" i="4"/>
  <c r="FQ32" i="4" s="1"/>
  <c r="FT32" i="4" s="1"/>
  <c r="FW32" i="4" s="1"/>
  <c r="FZ32" i="4" s="1"/>
  <c r="GC32" i="4" s="1"/>
  <c r="GF32" i="4" s="1"/>
  <c r="GI32" i="4" s="1"/>
  <c r="GL32" i="4" s="1"/>
  <c r="FM32" i="4"/>
  <c r="FP32" i="4" s="1"/>
  <c r="FL32" i="4"/>
  <c r="EZ32" i="4"/>
  <c r="EX32" i="4"/>
  <c r="EV32" i="4"/>
  <c r="EU32" i="4"/>
  <c r="EM32" i="4"/>
  <c r="DZ32" i="4"/>
  <c r="DX32" i="4"/>
  <c r="BZ32" i="4" s="1"/>
  <c r="BM32" i="4"/>
  <c r="BE32" i="4"/>
  <c r="AY32" i="4"/>
  <c r="AS32" i="4"/>
  <c r="AO32" i="4"/>
  <c r="AN32" i="4"/>
  <c r="U32" i="4"/>
  <c r="M32" i="4"/>
  <c r="J32" i="4"/>
  <c r="H32" i="4"/>
  <c r="PT31" i="4"/>
  <c r="PS31" i="4"/>
  <c r="PR31" i="4"/>
  <c r="PQ31" i="4"/>
  <c r="PP31" i="4"/>
  <c r="PO31" i="4"/>
  <c r="PN31" i="4"/>
  <c r="PM31" i="4"/>
  <c r="PL31" i="4"/>
  <c r="PK31" i="4"/>
  <c r="PJ31" i="4"/>
  <c r="PI31" i="4"/>
  <c r="PH31" i="4"/>
  <c r="OX31" i="4"/>
  <c r="OW31" i="4"/>
  <c r="OV31" i="4"/>
  <c r="OU31" i="4"/>
  <c r="OT31" i="4"/>
  <c r="OS31" i="4"/>
  <c r="OR31" i="4"/>
  <c r="OQ31" i="4"/>
  <c r="OP31" i="4"/>
  <c r="OO31" i="4"/>
  <c r="ON31" i="4"/>
  <c r="OM31" i="4"/>
  <c r="OL31" i="4"/>
  <c r="OK31" i="4"/>
  <c r="OJ31" i="4"/>
  <c r="OI31" i="4"/>
  <c r="OH31" i="4"/>
  <c r="OG31" i="4"/>
  <c r="OF31" i="4"/>
  <c r="OE31" i="4"/>
  <c r="OD31" i="4"/>
  <c r="OC31" i="4"/>
  <c r="OB31" i="4"/>
  <c r="OA31" i="4"/>
  <c r="NZ31" i="4"/>
  <c r="NY31" i="4"/>
  <c r="NX31" i="4"/>
  <c r="NW31" i="4"/>
  <c r="IC31" i="4"/>
  <c r="IF31" i="4" s="1"/>
  <c r="II31" i="4" s="1"/>
  <c r="IL31" i="4" s="1"/>
  <c r="IO31" i="4" s="1"/>
  <c r="IR31" i="4" s="1"/>
  <c r="IU31" i="4" s="1"/>
  <c r="IX31" i="4" s="1"/>
  <c r="JA31" i="4" s="1"/>
  <c r="JD31" i="4" s="1"/>
  <c r="JG31" i="4" s="1"/>
  <c r="JJ31" i="4" s="1"/>
  <c r="JM31" i="4" s="1"/>
  <c r="JP31" i="4" s="1"/>
  <c r="JS31" i="4" s="1"/>
  <c r="JV31" i="4" s="1"/>
  <c r="JY31" i="4" s="1"/>
  <c r="KB31" i="4" s="1"/>
  <c r="KE31" i="4" s="1"/>
  <c r="IB31" i="4"/>
  <c r="IE31" i="4" s="1"/>
  <c r="FN31" i="4"/>
  <c r="FQ31" i="4" s="1"/>
  <c r="FT31" i="4" s="1"/>
  <c r="FW31" i="4" s="1"/>
  <c r="FZ31" i="4" s="1"/>
  <c r="GC31" i="4" s="1"/>
  <c r="GF31" i="4" s="1"/>
  <c r="GI31" i="4" s="1"/>
  <c r="GL31" i="4" s="1"/>
  <c r="HG31" i="4" s="1"/>
  <c r="FM31" i="4"/>
  <c r="FP31" i="4" s="1"/>
  <c r="FL31" i="4"/>
  <c r="EZ31" i="4"/>
  <c r="EX31" i="4"/>
  <c r="EV31" i="4"/>
  <c r="EU31" i="4"/>
  <c r="EM31" i="4"/>
  <c r="DZ31" i="4"/>
  <c r="BM31" i="4"/>
  <c r="BE31" i="4"/>
  <c r="AS31" i="4"/>
  <c r="AO31" i="4"/>
  <c r="AN31" i="4"/>
  <c r="O31" i="4"/>
  <c r="N31" i="4"/>
  <c r="M31" i="4"/>
  <c r="J31" i="4"/>
  <c r="H31" i="4"/>
  <c r="PT30" i="4"/>
  <c r="PS30" i="4"/>
  <c r="PR30" i="4"/>
  <c r="PQ30" i="4"/>
  <c r="PP30" i="4"/>
  <c r="PO30" i="4"/>
  <c r="PN30" i="4"/>
  <c r="PM30" i="4"/>
  <c r="PL30" i="4"/>
  <c r="PK30" i="4"/>
  <c r="PJ30" i="4"/>
  <c r="PI30" i="4"/>
  <c r="PH30" i="4"/>
  <c r="OX30" i="4"/>
  <c r="OW30" i="4"/>
  <c r="OV30" i="4"/>
  <c r="OU30" i="4"/>
  <c r="OT30" i="4"/>
  <c r="OS30" i="4"/>
  <c r="OR30" i="4"/>
  <c r="OQ30" i="4"/>
  <c r="OP30" i="4"/>
  <c r="OO30" i="4"/>
  <c r="ON30" i="4"/>
  <c r="OM30" i="4"/>
  <c r="OL30" i="4"/>
  <c r="OK30" i="4"/>
  <c r="OJ30" i="4"/>
  <c r="OI30" i="4"/>
  <c r="OH30" i="4"/>
  <c r="OG30" i="4"/>
  <c r="OF30" i="4"/>
  <c r="OE30" i="4"/>
  <c r="OD30" i="4"/>
  <c r="OC30" i="4"/>
  <c r="OB30" i="4"/>
  <c r="OA30" i="4"/>
  <c r="NZ30" i="4"/>
  <c r="NY30" i="4"/>
  <c r="NX30" i="4"/>
  <c r="NW30" i="4"/>
  <c r="IC30" i="4"/>
  <c r="IF30" i="4" s="1"/>
  <c r="II30" i="4" s="1"/>
  <c r="IL30" i="4" s="1"/>
  <c r="IO30" i="4" s="1"/>
  <c r="IR30" i="4" s="1"/>
  <c r="IU30" i="4" s="1"/>
  <c r="IX30" i="4" s="1"/>
  <c r="JA30" i="4" s="1"/>
  <c r="JD30" i="4" s="1"/>
  <c r="JG30" i="4" s="1"/>
  <c r="JJ30" i="4" s="1"/>
  <c r="JM30" i="4" s="1"/>
  <c r="JP30" i="4" s="1"/>
  <c r="JS30" i="4" s="1"/>
  <c r="JV30" i="4" s="1"/>
  <c r="JY30" i="4" s="1"/>
  <c r="KB30" i="4" s="1"/>
  <c r="KE30" i="4" s="1"/>
  <c r="IB30" i="4"/>
  <c r="IE30" i="4" s="1"/>
  <c r="IH30" i="4" s="1"/>
  <c r="IK30" i="4" s="1"/>
  <c r="FQ30" i="4"/>
  <c r="FT30" i="4" s="1"/>
  <c r="FW30" i="4" s="1"/>
  <c r="FZ30" i="4" s="1"/>
  <c r="GC30" i="4" s="1"/>
  <c r="GF30" i="4" s="1"/>
  <c r="GI30" i="4" s="1"/>
  <c r="GL30" i="4" s="1"/>
  <c r="FN30" i="4"/>
  <c r="FM30" i="4"/>
  <c r="FO30" i="4" s="1"/>
  <c r="FL30" i="4"/>
  <c r="EZ30" i="4"/>
  <c r="EX30" i="4"/>
  <c r="EV30" i="4"/>
  <c r="EU30" i="4"/>
  <c r="EM30" i="4"/>
  <c r="DZ30" i="4"/>
  <c r="BM30" i="4"/>
  <c r="BE30" i="4"/>
  <c r="BA30" i="4"/>
  <c r="AS30" i="4"/>
  <c r="AO30" i="4"/>
  <c r="AN30" i="4"/>
  <c r="O30" i="4"/>
  <c r="N30" i="4"/>
  <c r="M30" i="4"/>
  <c r="J30" i="4"/>
  <c r="H30" i="4"/>
  <c r="PT29" i="4"/>
  <c r="PS29" i="4"/>
  <c r="PR29" i="4"/>
  <c r="PQ29" i="4"/>
  <c r="PP29" i="4"/>
  <c r="PO29" i="4"/>
  <c r="PN29" i="4"/>
  <c r="PM29" i="4"/>
  <c r="PL29" i="4"/>
  <c r="PK29" i="4"/>
  <c r="PJ29" i="4"/>
  <c r="PI29" i="4"/>
  <c r="PH29" i="4"/>
  <c r="OX29" i="4"/>
  <c r="OW29" i="4"/>
  <c r="OV29" i="4"/>
  <c r="OU29" i="4"/>
  <c r="OT29" i="4"/>
  <c r="OS29" i="4"/>
  <c r="OR29" i="4"/>
  <c r="OQ29" i="4"/>
  <c r="OP29" i="4"/>
  <c r="OO29" i="4"/>
  <c r="ON29" i="4"/>
  <c r="OM29" i="4"/>
  <c r="OL29" i="4"/>
  <c r="OK29" i="4"/>
  <c r="OJ29" i="4"/>
  <c r="OI29" i="4"/>
  <c r="OH29" i="4"/>
  <c r="OG29" i="4"/>
  <c r="OF29" i="4"/>
  <c r="OE29" i="4"/>
  <c r="OD29" i="4"/>
  <c r="OC29" i="4"/>
  <c r="OB29" i="4"/>
  <c r="OA29" i="4"/>
  <c r="NZ29" i="4"/>
  <c r="NY29" i="4"/>
  <c r="NX29" i="4"/>
  <c r="NW29" i="4"/>
  <c r="IC29" i="4"/>
  <c r="IF29" i="4" s="1"/>
  <c r="II29" i="4" s="1"/>
  <c r="IL29" i="4" s="1"/>
  <c r="IO29" i="4" s="1"/>
  <c r="IR29" i="4" s="1"/>
  <c r="IU29" i="4" s="1"/>
  <c r="IX29" i="4" s="1"/>
  <c r="JA29" i="4" s="1"/>
  <c r="JD29" i="4" s="1"/>
  <c r="JG29" i="4" s="1"/>
  <c r="JJ29" i="4" s="1"/>
  <c r="JM29" i="4" s="1"/>
  <c r="JP29" i="4" s="1"/>
  <c r="JS29" i="4" s="1"/>
  <c r="JV29" i="4" s="1"/>
  <c r="JY29" i="4" s="1"/>
  <c r="KB29" i="4" s="1"/>
  <c r="KE29" i="4" s="1"/>
  <c r="IB29" i="4"/>
  <c r="IE29" i="4" s="1"/>
  <c r="IH29" i="4" s="1"/>
  <c r="IK29" i="4" s="1"/>
  <c r="FQ29" i="4"/>
  <c r="FT29" i="4" s="1"/>
  <c r="FW29" i="4" s="1"/>
  <c r="FZ29" i="4" s="1"/>
  <c r="GC29" i="4" s="1"/>
  <c r="GF29" i="4" s="1"/>
  <c r="GI29" i="4" s="1"/>
  <c r="GL29" i="4" s="1"/>
  <c r="GR29" i="4" s="1"/>
  <c r="FN29" i="4"/>
  <c r="FM29" i="4"/>
  <c r="FP29" i="4" s="1"/>
  <c r="FR29" i="4" s="1"/>
  <c r="FL29" i="4"/>
  <c r="EZ29" i="4"/>
  <c r="EX29" i="4"/>
  <c r="EV29" i="4"/>
  <c r="EU29" i="4"/>
  <c r="EM29" i="4"/>
  <c r="DZ29" i="4"/>
  <c r="BM29" i="4"/>
  <c r="BE29" i="4"/>
  <c r="BA29" i="4"/>
  <c r="AS29" i="4"/>
  <c r="AO29" i="4"/>
  <c r="AN29" i="4"/>
  <c r="O29" i="4"/>
  <c r="N29" i="4"/>
  <c r="M29" i="4"/>
  <c r="J29" i="4"/>
  <c r="H29" i="4"/>
  <c r="PT28" i="4"/>
  <c r="PS28" i="4"/>
  <c r="PR28" i="4"/>
  <c r="PQ28" i="4"/>
  <c r="PP28" i="4"/>
  <c r="PO28" i="4"/>
  <c r="PN28" i="4"/>
  <c r="PM28" i="4"/>
  <c r="PL28" i="4"/>
  <c r="PK28" i="4"/>
  <c r="PJ28" i="4"/>
  <c r="PI28" i="4"/>
  <c r="PH28" i="4"/>
  <c r="OX28" i="4"/>
  <c r="OW28" i="4"/>
  <c r="OV28" i="4"/>
  <c r="OU28" i="4"/>
  <c r="OT28" i="4"/>
  <c r="OS28" i="4"/>
  <c r="OR28" i="4"/>
  <c r="OQ28" i="4"/>
  <c r="OP28" i="4"/>
  <c r="OO28" i="4"/>
  <c r="ON28" i="4"/>
  <c r="OM28" i="4"/>
  <c r="OL28" i="4"/>
  <c r="OK28" i="4"/>
  <c r="OJ28" i="4"/>
  <c r="OI28" i="4"/>
  <c r="OH28" i="4"/>
  <c r="OG28" i="4"/>
  <c r="OF28" i="4"/>
  <c r="OE28" i="4"/>
  <c r="OD28" i="4"/>
  <c r="OC28" i="4"/>
  <c r="OB28" i="4"/>
  <c r="OA28" i="4"/>
  <c r="NZ28" i="4"/>
  <c r="NY28" i="4"/>
  <c r="NX28" i="4"/>
  <c r="NW28" i="4"/>
  <c r="IE28" i="4"/>
  <c r="IH28" i="4" s="1"/>
  <c r="IK28" i="4" s="1"/>
  <c r="IC28" i="4"/>
  <c r="IF28" i="4" s="1"/>
  <c r="II28" i="4" s="1"/>
  <c r="IL28" i="4" s="1"/>
  <c r="IO28" i="4" s="1"/>
  <c r="IR28" i="4" s="1"/>
  <c r="IU28" i="4" s="1"/>
  <c r="IX28" i="4" s="1"/>
  <c r="JA28" i="4" s="1"/>
  <c r="JD28" i="4" s="1"/>
  <c r="JG28" i="4" s="1"/>
  <c r="JJ28" i="4" s="1"/>
  <c r="JM28" i="4" s="1"/>
  <c r="JP28" i="4" s="1"/>
  <c r="JS28" i="4" s="1"/>
  <c r="JV28" i="4" s="1"/>
  <c r="JY28" i="4" s="1"/>
  <c r="KB28" i="4" s="1"/>
  <c r="KE28" i="4" s="1"/>
  <c r="IB28" i="4"/>
  <c r="FN28" i="4"/>
  <c r="FQ28" i="4" s="1"/>
  <c r="FT28" i="4" s="1"/>
  <c r="FW28" i="4" s="1"/>
  <c r="FZ28" i="4" s="1"/>
  <c r="GC28" i="4" s="1"/>
  <c r="GF28" i="4" s="1"/>
  <c r="GI28" i="4" s="1"/>
  <c r="GL28" i="4" s="1"/>
  <c r="FM28" i="4"/>
  <c r="FO28" i="4" s="1"/>
  <c r="FL28" i="4"/>
  <c r="EZ28" i="4"/>
  <c r="EX28" i="4"/>
  <c r="EV28" i="4"/>
  <c r="EU28" i="4"/>
  <c r="EM28" i="4"/>
  <c r="DZ28" i="4"/>
  <c r="BM28" i="4"/>
  <c r="BE28" i="4"/>
  <c r="BA28" i="4"/>
  <c r="AY28" i="4"/>
  <c r="AS28" i="4"/>
  <c r="AO28" i="4"/>
  <c r="AN28" i="4"/>
  <c r="AG28" i="4"/>
  <c r="AF28" i="4"/>
  <c r="M28" i="4"/>
  <c r="J28" i="4"/>
  <c r="H28" i="4"/>
  <c r="PO27" i="4"/>
  <c r="OP27" i="4"/>
  <c r="NY27" i="4"/>
  <c r="IC27" i="4"/>
  <c r="IF27" i="4" s="1"/>
  <c r="II27" i="4" s="1"/>
  <c r="IL27" i="4" s="1"/>
  <c r="IO27" i="4" s="1"/>
  <c r="IR27" i="4" s="1"/>
  <c r="IU27" i="4" s="1"/>
  <c r="IX27" i="4" s="1"/>
  <c r="JA27" i="4" s="1"/>
  <c r="JD27" i="4" s="1"/>
  <c r="JG27" i="4" s="1"/>
  <c r="JJ27" i="4" s="1"/>
  <c r="JM27" i="4" s="1"/>
  <c r="JP27" i="4" s="1"/>
  <c r="JS27" i="4" s="1"/>
  <c r="JV27" i="4" s="1"/>
  <c r="JY27" i="4" s="1"/>
  <c r="KB27" i="4" s="1"/>
  <c r="KE27" i="4" s="1"/>
  <c r="HY27" i="4"/>
  <c r="IB27" i="4" s="1"/>
  <c r="IE27" i="4" s="1"/>
  <c r="IH27" i="4" s="1"/>
  <c r="FN27" i="4"/>
  <c r="FQ27" i="4" s="1"/>
  <c r="FT27" i="4" s="1"/>
  <c r="FW27" i="4" s="1"/>
  <c r="FZ27" i="4" s="1"/>
  <c r="GC27" i="4" s="1"/>
  <c r="GF27" i="4" s="1"/>
  <c r="GI27" i="4" s="1"/>
  <c r="GL27" i="4" s="1"/>
  <c r="FM27" i="4"/>
  <c r="FL27" i="4"/>
  <c r="EZ27" i="4"/>
  <c r="EX27" i="4"/>
  <c r="EV27" i="4"/>
  <c r="EU27" i="4"/>
  <c r="BR27" i="4"/>
  <c r="BQ27" i="4"/>
  <c r="BP27" i="4"/>
  <c r="BO27" i="4"/>
  <c r="BI27" i="4"/>
  <c r="BH27" i="4"/>
  <c r="BD27" i="4"/>
  <c r="BE27" i="4" s="1"/>
  <c r="BA27" i="4"/>
  <c r="AZ27" i="4"/>
  <c r="AR27" i="4"/>
  <c r="AS27" i="4" s="1"/>
  <c r="AN27" i="4"/>
  <c r="AF27" i="4"/>
  <c r="AB27" i="4"/>
  <c r="Z27" i="4"/>
  <c r="P27" i="4"/>
  <c r="M27" i="4"/>
  <c r="F27" i="4"/>
  <c r="OW27" i="4" s="1"/>
  <c r="D27" i="4"/>
  <c r="PT26" i="4"/>
  <c r="PS26" i="4"/>
  <c r="PR26" i="4"/>
  <c r="PQ26" i="4"/>
  <c r="PP26" i="4"/>
  <c r="PO26" i="4"/>
  <c r="PN26" i="4"/>
  <c r="PM26" i="4"/>
  <c r="PL26" i="4"/>
  <c r="PK26" i="4"/>
  <c r="PJ26" i="4"/>
  <c r="PI26" i="4"/>
  <c r="PH26" i="4"/>
  <c r="OX26" i="4"/>
  <c r="OW26" i="4"/>
  <c r="OV26" i="4"/>
  <c r="OU26" i="4"/>
  <c r="OT26" i="4"/>
  <c r="OS26" i="4"/>
  <c r="OR26" i="4"/>
  <c r="OQ26" i="4"/>
  <c r="OP26" i="4"/>
  <c r="OO26" i="4"/>
  <c r="ON26" i="4"/>
  <c r="OM26" i="4"/>
  <c r="OL26" i="4"/>
  <c r="OK26" i="4"/>
  <c r="OJ26" i="4"/>
  <c r="OI26" i="4"/>
  <c r="OH26" i="4"/>
  <c r="OG26" i="4"/>
  <c r="OF26" i="4"/>
  <c r="OE26" i="4"/>
  <c r="OD26" i="4"/>
  <c r="OC26" i="4"/>
  <c r="OB26" i="4"/>
  <c r="OA26" i="4"/>
  <c r="NZ26" i="4"/>
  <c r="NY26" i="4"/>
  <c r="NX26" i="4"/>
  <c r="NW26" i="4"/>
  <c r="IC26" i="4"/>
  <c r="IF26" i="4" s="1"/>
  <c r="II26" i="4" s="1"/>
  <c r="IL26" i="4" s="1"/>
  <c r="IO26" i="4" s="1"/>
  <c r="IR26" i="4" s="1"/>
  <c r="IU26" i="4" s="1"/>
  <c r="IX26" i="4" s="1"/>
  <c r="JA26" i="4" s="1"/>
  <c r="JD26" i="4" s="1"/>
  <c r="JG26" i="4" s="1"/>
  <c r="JJ26" i="4" s="1"/>
  <c r="JM26" i="4" s="1"/>
  <c r="JP26" i="4" s="1"/>
  <c r="JS26" i="4" s="1"/>
  <c r="JV26" i="4" s="1"/>
  <c r="JY26" i="4" s="1"/>
  <c r="KB26" i="4" s="1"/>
  <c r="KE26" i="4" s="1"/>
  <c r="IB26" i="4"/>
  <c r="IE26" i="4" s="1"/>
  <c r="FN26" i="4"/>
  <c r="FQ26" i="4" s="1"/>
  <c r="FT26" i="4" s="1"/>
  <c r="FW26" i="4" s="1"/>
  <c r="FZ26" i="4" s="1"/>
  <c r="GC26" i="4" s="1"/>
  <c r="GF26" i="4" s="1"/>
  <c r="GI26" i="4" s="1"/>
  <c r="GL26" i="4" s="1"/>
  <c r="GO26" i="4" s="1"/>
  <c r="FM26" i="4"/>
  <c r="FO26" i="4" s="1"/>
  <c r="FL26" i="4"/>
  <c r="EZ26" i="4"/>
  <c r="EX26" i="4"/>
  <c r="EV26" i="4"/>
  <c r="EU26" i="4"/>
  <c r="EM26" i="4"/>
  <c r="DZ26" i="4"/>
  <c r="BM26" i="4"/>
  <c r="AS26" i="4"/>
  <c r="AO26" i="4"/>
  <c r="AN26" i="4"/>
  <c r="O26" i="4"/>
  <c r="N26" i="4"/>
  <c r="M26" i="4"/>
  <c r="J26" i="4"/>
  <c r="H26" i="4"/>
  <c r="PT25" i="4"/>
  <c r="PS25" i="4"/>
  <c r="PR25" i="4"/>
  <c r="PQ25" i="4"/>
  <c r="PP25" i="4"/>
  <c r="PO25" i="4"/>
  <c r="PN25" i="4"/>
  <c r="PM25" i="4"/>
  <c r="PL25" i="4"/>
  <c r="PK25" i="4"/>
  <c r="PJ25" i="4"/>
  <c r="PI25" i="4"/>
  <c r="PH25" i="4"/>
  <c r="OX25" i="4"/>
  <c r="OW25" i="4"/>
  <c r="OV25" i="4"/>
  <c r="OU25" i="4"/>
  <c r="OT25" i="4"/>
  <c r="OS25" i="4"/>
  <c r="OR25" i="4"/>
  <c r="OQ25" i="4"/>
  <c r="OP25" i="4"/>
  <c r="OO25" i="4"/>
  <c r="ON25" i="4"/>
  <c r="OM25" i="4"/>
  <c r="OL25" i="4"/>
  <c r="OK25" i="4"/>
  <c r="OJ25" i="4"/>
  <c r="OI25" i="4"/>
  <c r="OH25" i="4"/>
  <c r="OG25" i="4"/>
  <c r="OF25" i="4"/>
  <c r="OE25" i="4"/>
  <c r="OD25" i="4"/>
  <c r="OC25" i="4"/>
  <c r="OB25" i="4"/>
  <c r="OA25" i="4"/>
  <c r="NZ25" i="4"/>
  <c r="NY25" i="4"/>
  <c r="NX25" i="4"/>
  <c r="NW25" i="4"/>
  <c r="IC25" i="4"/>
  <c r="IF25" i="4" s="1"/>
  <c r="II25" i="4" s="1"/>
  <c r="IL25" i="4" s="1"/>
  <c r="IO25" i="4" s="1"/>
  <c r="IR25" i="4" s="1"/>
  <c r="IU25" i="4" s="1"/>
  <c r="IX25" i="4" s="1"/>
  <c r="JA25" i="4" s="1"/>
  <c r="JD25" i="4" s="1"/>
  <c r="JG25" i="4" s="1"/>
  <c r="JJ25" i="4" s="1"/>
  <c r="JM25" i="4" s="1"/>
  <c r="JP25" i="4" s="1"/>
  <c r="JS25" i="4" s="1"/>
  <c r="JV25" i="4" s="1"/>
  <c r="JY25" i="4" s="1"/>
  <c r="KB25" i="4" s="1"/>
  <c r="KE25" i="4" s="1"/>
  <c r="IB25" i="4"/>
  <c r="IE25" i="4" s="1"/>
  <c r="FR25" i="4"/>
  <c r="FN25" i="4"/>
  <c r="FQ25" i="4" s="1"/>
  <c r="FT25" i="4" s="1"/>
  <c r="FW25" i="4" s="1"/>
  <c r="FZ25" i="4" s="1"/>
  <c r="GC25" i="4" s="1"/>
  <c r="GF25" i="4" s="1"/>
  <c r="GI25" i="4" s="1"/>
  <c r="GL25" i="4" s="1"/>
  <c r="FM25" i="4"/>
  <c r="FP25" i="4" s="1"/>
  <c r="FS25" i="4" s="1"/>
  <c r="FL25" i="4"/>
  <c r="EZ25" i="4"/>
  <c r="EX25" i="4"/>
  <c r="EV25" i="4"/>
  <c r="EU25" i="4"/>
  <c r="EM25" i="4"/>
  <c r="DZ25" i="4"/>
  <c r="BM25" i="4"/>
  <c r="AS25" i="4"/>
  <c r="AO25" i="4"/>
  <c r="AN25" i="4"/>
  <c r="O25" i="4"/>
  <c r="N25" i="4"/>
  <c r="M25" i="4"/>
  <c r="J25" i="4"/>
  <c r="H25" i="4"/>
  <c r="PT24" i="4"/>
  <c r="PS24" i="4"/>
  <c r="PR24" i="4"/>
  <c r="PQ24" i="4"/>
  <c r="PP24" i="4"/>
  <c r="PO24" i="4"/>
  <c r="PN24" i="4"/>
  <c r="PM24" i="4"/>
  <c r="PL24" i="4"/>
  <c r="PK24" i="4"/>
  <c r="PJ24" i="4"/>
  <c r="PI24" i="4"/>
  <c r="PH24" i="4"/>
  <c r="OX24" i="4"/>
  <c r="OW24" i="4"/>
  <c r="OV24" i="4"/>
  <c r="OU24" i="4"/>
  <c r="OT24" i="4"/>
  <c r="OS24" i="4"/>
  <c r="OR24" i="4"/>
  <c r="OQ24" i="4"/>
  <c r="OP24" i="4"/>
  <c r="OO24" i="4"/>
  <c r="ON24" i="4"/>
  <c r="OM24" i="4"/>
  <c r="OL24" i="4"/>
  <c r="OK24" i="4"/>
  <c r="OJ24" i="4"/>
  <c r="OI24" i="4"/>
  <c r="OH24" i="4"/>
  <c r="OG24" i="4"/>
  <c r="OF24" i="4"/>
  <c r="OE24" i="4"/>
  <c r="OD24" i="4"/>
  <c r="OC24" i="4"/>
  <c r="OB24" i="4"/>
  <c r="OA24" i="4"/>
  <c r="NZ24" i="4"/>
  <c r="NY24" i="4"/>
  <c r="NX24" i="4"/>
  <c r="NW24" i="4"/>
  <c r="IF24" i="4"/>
  <c r="II24" i="4" s="1"/>
  <c r="IL24" i="4" s="1"/>
  <c r="IO24" i="4" s="1"/>
  <c r="IR24" i="4" s="1"/>
  <c r="IU24" i="4" s="1"/>
  <c r="IX24" i="4" s="1"/>
  <c r="JA24" i="4" s="1"/>
  <c r="JD24" i="4" s="1"/>
  <c r="JG24" i="4" s="1"/>
  <c r="JJ24" i="4" s="1"/>
  <c r="JM24" i="4" s="1"/>
  <c r="JP24" i="4" s="1"/>
  <c r="JS24" i="4" s="1"/>
  <c r="JV24" i="4" s="1"/>
  <c r="JY24" i="4" s="1"/>
  <c r="KB24" i="4" s="1"/>
  <c r="KE24" i="4" s="1"/>
  <c r="IE24" i="4"/>
  <c r="IC24" i="4"/>
  <c r="IB24" i="4"/>
  <c r="FN24" i="4"/>
  <c r="FQ24" i="4" s="1"/>
  <c r="FT24" i="4" s="1"/>
  <c r="FW24" i="4" s="1"/>
  <c r="FZ24" i="4" s="1"/>
  <c r="GC24" i="4" s="1"/>
  <c r="GF24" i="4" s="1"/>
  <c r="GI24" i="4" s="1"/>
  <c r="GL24" i="4" s="1"/>
  <c r="HG24" i="4" s="1"/>
  <c r="FM24" i="4"/>
  <c r="FP24" i="4" s="1"/>
  <c r="FR24" i="4" s="1"/>
  <c r="FL24" i="4"/>
  <c r="EZ24" i="4"/>
  <c r="EX24" i="4"/>
  <c r="EV24" i="4"/>
  <c r="EU24" i="4"/>
  <c r="EM24" i="4"/>
  <c r="DZ24" i="4"/>
  <c r="BM24" i="4"/>
  <c r="BE24" i="4"/>
  <c r="AY24" i="4"/>
  <c r="AS24" i="4"/>
  <c r="AO24" i="4"/>
  <c r="AN24" i="4"/>
  <c r="O24" i="4"/>
  <c r="N24" i="4"/>
  <c r="AG24" i="4" s="1"/>
  <c r="M24" i="4"/>
  <c r="J24" i="4"/>
  <c r="H24" i="4"/>
  <c r="PT23" i="4"/>
  <c r="PS23" i="4"/>
  <c r="PR23" i="4"/>
  <c r="PQ23" i="4"/>
  <c r="PP23" i="4"/>
  <c r="PO23" i="4"/>
  <c r="PN23" i="4"/>
  <c r="PM23" i="4"/>
  <c r="PL23" i="4"/>
  <c r="PK23" i="4"/>
  <c r="PJ23" i="4"/>
  <c r="PI23" i="4"/>
  <c r="PH23" i="4"/>
  <c r="OX23" i="4"/>
  <c r="OW23" i="4"/>
  <c r="OV23" i="4"/>
  <c r="OU23" i="4"/>
  <c r="OT23" i="4"/>
  <c r="OS23" i="4"/>
  <c r="OR23" i="4"/>
  <c r="OQ23" i="4"/>
  <c r="OP23" i="4"/>
  <c r="OO23" i="4"/>
  <c r="ON23" i="4"/>
  <c r="OM23" i="4"/>
  <c r="OL23" i="4"/>
  <c r="OK23" i="4"/>
  <c r="OJ23" i="4"/>
  <c r="OI23" i="4"/>
  <c r="OH23" i="4"/>
  <c r="OG23" i="4"/>
  <c r="OF23" i="4"/>
  <c r="OE23" i="4"/>
  <c r="OD23" i="4"/>
  <c r="OC23" i="4"/>
  <c r="OB23" i="4"/>
  <c r="OA23" i="4"/>
  <c r="NZ23" i="4"/>
  <c r="NY23" i="4"/>
  <c r="NX23" i="4"/>
  <c r="NW23" i="4"/>
  <c r="IC23" i="4"/>
  <c r="IF23" i="4" s="1"/>
  <c r="II23" i="4" s="1"/>
  <c r="IL23" i="4" s="1"/>
  <c r="IO23" i="4" s="1"/>
  <c r="IR23" i="4" s="1"/>
  <c r="IU23" i="4" s="1"/>
  <c r="IX23" i="4" s="1"/>
  <c r="JA23" i="4" s="1"/>
  <c r="JD23" i="4" s="1"/>
  <c r="JG23" i="4" s="1"/>
  <c r="JJ23" i="4" s="1"/>
  <c r="JM23" i="4" s="1"/>
  <c r="JP23" i="4" s="1"/>
  <c r="JS23" i="4" s="1"/>
  <c r="JV23" i="4" s="1"/>
  <c r="JY23" i="4" s="1"/>
  <c r="KB23" i="4" s="1"/>
  <c r="KE23" i="4" s="1"/>
  <c r="IB23" i="4"/>
  <c r="IE23" i="4" s="1"/>
  <c r="IH23" i="4" s="1"/>
  <c r="IK23" i="4" s="1"/>
  <c r="FN23" i="4"/>
  <c r="FQ23" i="4" s="1"/>
  <c r="FT23" i="4" s="1"/>
  <c r="FW23" i="4" s="1"/>
  <c r="FZ23" i="4" s="1"/>
  <c r="GC23" i="4" s="1"/>
  <c r="GF23" i="4" s="1"/>
  <c r="GI23" i="4" s="1"/>
  <c r="GL23" i="4" s="1"/>
  <c r="FM23" i="4"/>
  <c r="FP23" i="4" s="1"/>
  <c r="FL23" i="4"/>
  <c r="EZ23" i="4"/>
  <c r="EX23" i="4"/>
  <c r="EV23" i="4"/>
  <c r="EU23" i="4"/>
  <c r="EM23" i="4"/>
  <c r="DZ23" i="4"/>
  <c r="BM23" i="4"/>
  <c r="BE23" i="4"/>
  <c r="AY23" i="4"/>
  <c r="AS23" i="4"/>
  <c r="AO23" i="4"/>
  <c r="AN23" i="4"/>
  <c r="O23" i="4"/>
  <c r="N23" i="4"/>
  <c r="M23" i="4"/>
  <c r="J23" i="4"/>
  <c r="H23" i="4"/>
  <c r="G23" i="4"/>
  <c r="PT22" i="4"/>
  <c r="PS22" i="4"/>
  <c r="PR22" i="4"/>
  <c r="PQ22" i="4"/>
  <c r="PP22" i="4"/>
  <c r="PO22" i="4"/>
  <c r="PN22" i="4"/>
  <c r="PM22" i="4"/>
  <c r="PL22" i="4"/>
  <c r="PK22" i="4"/>
  <c r="PJ22" i="4"/>
  <c r="PI22" i="4"/>
  <c r="PH22" i="4"/>
  <c r="OX22" i="4"/>
  <c r="OW22" i="4"/>
  <c r="OV22" i="4"/>
  <c r="OU22" i="4"/>
  <c r="OT22" i="4"/>
  <c r="OS22" i="4"/>
  <c r="OR22" i="4"/>
  <c r="OQ22" i="4"/>
  <c r="OP22" i="4"/>
  <c r="OO22" i="4"/>
  <c r="ON22" i="4"/>
  <c r="OM22" i="4"/>
  <c r="OL22" i="4"/>
  <c r="OK22" i="4"/>
  <c r="OJ22" i="4"/>
  <c r="OI22" i="4"/>
  <c r="OH22" i="4"/>
  <c r="OG22" i="4"/>
  <c r="OF22" i="4"/>
  <c r="OE22" i="4"/>
  <c r="OD22" i="4"/>
  <c r="OC22" i="4"/>
  <c r="OB22" i="4"/>
  <c r="OA22" i="4"/>
  <c r="NZ22" i="4"/>
  <c r="NY22" i="4"/>
  <c r="NX22" i="4"/>
  <c r="NW22" i="4"/>
  <c r="IC22" i="4"/>
  <c r="IF22" i="4" s="1"/>
  <c r="II22" i="4" s="1"/>
  <c r="IL22" i="4" s="1"/>
  <c r="IO22" i="4" s="1"/>
  <c r="IR22" i="4" s="1"/>
  <c r="IU22" i="4" s="1"/>
  <c r="IX22" i="4" s="1"/>
  <c r="JA22" i="4" s="1"/>
  <c r="JD22" i="4" s="1"/>
  <c r="JG22" i="4" s="1"/>
  <c r="JJ22" i="4" s="1"/>
  <c r="JM22" i="4" s="1"/>
  <c r="JP22" i="4" s="1"/>
  <c r="JS22" i="4" s="1"/>
  <c r="JV22" i="4" s="1"/>
  <c r="JY22" i="4" s="1"/>
  <c r="KB22" i="4" s="1"/>
  <c r="KE22" i="4" s="1"/>
  <c r="IB22" i="4"/>
  <c r="IE22" i="4" s="1"/>
  <c r="FN22" i="4"/>
  <c r="FQ22" i="4" s="1"/>
  <c r="FT22" i="4" s="1"/>
  <c r="FW22" i="4" s="1"/>
  <c r="FZ22" i="4" s="1"/>
  <c r="GC22" i="4" s="1"/>
  <c r="GF22" i="4" s="1"/>
  <c r="GI22" i="4" s="1"/>
  <c r="GL22" i="4" s="1"/>
  <c r="GX22" i="4" s="1"/>
  <c r="FM22" i="4"/>
  <c r="FP22" i="4" s="1"/>
  <c r="FS22" i="4" s="1"/>
  <c r="FL22" i="4"/>
  <c r="EZ22" i="4"/>
  <c r="EX22" i="4"/>
  <c r="EV22" i="4"/>
  <c r="EU22" i="4"/>
  <c r="EM22" i="4"/>
  <c r="DZ22" i="4"/>
  <c r="BM22" i="4"/>
  <c r="BE22" i="4"/>
  <c r="AY22" i="4"/>
  <c r="AS22" i="4"/>
  <c r="AO22" i="4"/>
  <c r="AN22" i="4"/>
  <c r="O22" i="4"/>
  <c r="N22" i="4"/>
  <c r="AG22" i="4" s="1"/>
  <c r="M22" i="4"/>
  <c r="J22" i="4"/>
  <c r="H22" i="4"/>
  <c r="PT21" i="4"/>
  <c r="PS21" i="4"/>
  <c r="PR21" i="4"/>
  <c r="PQ21" i="4"/>
  <c r="PP21" i="4"/>
  <c r="PO21" i="4"/>
  <c r="PN21" i="4"/>
  <c r="PM21" i="4"/>
  <c r="PL21" i="4"/>
  <c r="PK21" i="4"/>
  <c r="PJ21" i="4"/>
  <c r="PI21" i="4"/>
  <c r="PH21" i="4"/>
  <c r="OX21" i="4"/>
  <c r="OW21" i="4"/>
  <c r="OV21" i="4"/>
  <c r="OU21" i="4"/>
  <c r="OT21" i="4"/>
  <c r="OS21" i="4"/>
  <c r="OR21" i="4"/>
  <c r="OQ21" i="4"/>
  <c r="OP21" i="4"/>
  <c r="OO21" i="4"/>
  <c r="ON21" i="4"/>
  <c r="OM21" i="4"/>
  <c r="OL21" i="4"/>
  <c r="OK21" i="4"/>
  <c r="OJ21" i="4"/>
  <c r="OI21" i="4"/>
  <c r="OH21" i="4"/>
  <c r="OG21" i="4"/>
  <c r="OF21" i="4"/>
  <c r="OE21" i="4"/>
  <c r="OD21" i="4"/>
  <c r="OC21" i="4"/>
  <c r="OB21" i="4"/>
  <c r="OA21" i="4"/>
  <c r="NZ21" i="4"/>
  <c r="NY21" i="4"/>
  <c r="NX21" i="4"/>
  <c r="NW21" i="4"/>
  <c r="IC21" i="4"/>
  <c r="IF21" i="4" s="1"/>
  <c r="II21" i="4" s="1"/>
  <c r="IL21" i="4" s="1"/>
  <c r="IO21" i="4" s="1"/>
  <c r="IR21" i="4" s="1"/>
  <c r="IU21" i="4" s="1"/>
  <c r="IX21" i="4" s="1"/>
  <c r="JA21" i="4" s="1"/>
  <c r="JD21" i="4" s="1"/>
  <c r="JG21" i="4" s="1"/>
  <c r="JJ21" i="4" s="1"/>
  <c r="JM21" i="4" s="1"/>
  <c r="JP21" i="4" s="1"/>
  <c r="JS21" i="4" s="1"/>
  <c r="JV21" i="4" s="1"/>
  <c r="JY21" i="4" s="1"/>
  <c r="KB21" i="4" s="1"/>
  <c r="KE21" i="4" s="1"/>
  <c r="IB21" i="4"/>
  <c r="IE21" i="4" s="1"/>
  <c r="FN21" i="4"/>
  <c r="FQ21" i="4" s="1"/>
  <c r="FT21" i="4" s="1"/>
  <c r="FW21" i="4" s="1"/>
  <c r="FZ21" i="4" s="1"/>
  <c r="GC21" i="4" s="1"/>
  <c r="GF21" i="4" s="1"/>
  <c r="GI21" i="4" s="1"/>
  <c r="GL21" i="4" s="1"/>
  <c r="FM21" i="4"/>
  <c r="FL21" i="4"/>
  <c r="EZ21" i="4"/>
  <c r="EX21" i="4"/>
  <c r="EV21" i="4"/>
  <c r="EU21" i="4"/>
  <c r="EM21" i="4"/>
  <c r="DZ21" i="4"/>
  <c r="BM21" i="4"/>
  <c r="BE21" i="4"/>
  <c r="AY21" i="4"/>
  <c r="AS21" i="4"/>
  <c r="AO21" i="4"/>
  <c r="AN21" i="4"/>
  <c r="O21" i="4"/>
  <c r="N21" i="4"/>
  <c r="M21" i="4"/>
  <c r="J21" i="4"/>
  <c r="H21" i="4"/>
  <c r="PT20" i="4"/>
  <c r="PS20" i="4"/>
  <c r="PR20" i="4"/>
  <c r="PQ20" i="4"/>
  <c r="PP20" i="4"/>
  <c r="PO20" i="4"/>
  <c r="PN20" i="4"/>
  <c r="PM20" i="4"/>
  <c r="PL20" i="4"/>
  <c r="PK20" i="4"/>
  <c r="PJ20" i="4"/>
  <c r="PI20" i="4"/>
  <c r="PH20" i="4"/>
  <c r="OX20" i="4"/>
  <c r="OW20" i="4"/>
  <c r="OV20" i="4"/>
  <c r="OU20" i="4"/>
  <c r="OT20" i="4"/>
  <c r="OS20" i="4"/>
  <c r="OR20" i="4"/>
  <c r="OQ20" i="4"/>
  <c r="OP20" i="4"/>
  <c r="OO20" i="4"/>
  <c r="ON20" i="4"/>
  <c r="OM20" i="4"/>
  <c r="OL20" i="4"/>
  <c r="OK20" i="4"/>
  <c r="OJ20" i="4"/>
  <c r="OI20" i="4"/>
  <c r="OH20" i="4"/>
  <c r="OG20" i="4"/>
  <c r="OF20" i="4"/>
  <c r="OE20" i="4"/>
  <c r="OD20" i="4"/>
  <c r="OC20" i="4"/>
  <c r="OB20" i="4"/>
  <c r="OA20" i="4"/>
  <c r="NZ20" i="4"/>
  <c r="NY20" i="4"/>
  <c r="NX20" i="4"/>
  <c r="NW20" i="4"/>
  <c r="IC20" i="4"/>
  <c r="IF20" i="4" s="1"/>
  <c r="II20" i="4" s="1"/>
  <c r="IL20" i="4" s="1"/>
  <c r="IO20" i="4" s="1"/>
  <c r="IR20" i="4" s="1"/>
  <c r="IU20" i="4" s="1"/>
  <c r="IX20" i="4" s="1"/>
  <c r="JA20" i="4" s="1"/>
  <c r="JD20" i="4" s="1"/>
  <c r="JG20" i="4" s="1"/>
  <c r="JJ20" i="4" s="1"/>
  <c r="JM20" i="4" s="1"/>
  <c r="JP20" i="4" s="1"/>
  <c r="JS20" i="4" s="1"/>
  <c r="JV20" i="4" s="1"/>
  <c r="JY20" i="4" s="1"/>
  <c r="KB20" i="4" s="1"/>
  <c r="KE20" i="4" s="1"/>
  <c r="IB20" i="4"/>
  <c r="FN20" i="4"/>
  <c r="FQ20" i="4" s="1"/>
  <c r="FT20" i="4" s="1"/>
  <c r="FW20" i="4" s="1"/>
  <c r="FZ20" i="4" s="1"/>
  <c r="GC20" i="4" s="1"/>
  <c r="GF20" i="4" s="1"/>
  <c r="GI20" i="4" s="1"/>
  <c r="GL20" i="4" s="1"/>
  <c r="FM20" i="4"/>
  <c r="FP20" i="4" s="1"/>
  <c r="FL20" i="4"/>
  <c r="EZ20" i="4"/>
  <c r="EX20" i="4"/>
  <c r="EV20" i="4"/>
  <c r="EU20" i="4"/>
  <c r="EM20" i="4"/>
  <c r="DZ20" i="4"/>
  <c r="BM20" i="4"/>
  <c r="BE20" i="4"/>
  <c r="AY20" i="4"/>
  <c r="AS20" i="4"/>
  <c r="AO20" i="4"/>
  <c r="AN20" i="4"/>
  <c r="O20" i="4"/>
  <c r="N20" i="4"/>
  <c r="M20" i="4"/>
  <c r="J20" i="4"/>
  <c r="H20" i="4"/>
  <c r="G20" i="4"/>
  <c r="PT19" i="4"/>
  <c r="PS19" i="4"/>
  <c r="PR19" i="4"/>
  <c r="PQ19" i="4"/>
  <c r="PP19" i="4"/>
  <c r="PO19" i="4"/>
  <c r="PN19" i="4"/>
  <c r="PM19" i="4"/>
  <c r="PL19" i="4"/>
  <c r="PK19" i="4"/>
  <c r="PJ19" i="4"/>
  <c r="PI19" i="4"/>
  <c r="PH19" i="4"/>
  <c r="OX19" i="4"/>
  <c r="OW19" i="4"/>
  <c r="OV19" i="4"/>
  <c r="OU19" i="4"/>
  <c r="OT19" i="4"/>
  <c r="OS19" i="4"/>
  <c r="OR19" i="4"/>
  <c r="OQ19" i="4"/>
  <c r="OP19" i="4"/>
  <c r="OO19" i="4"/>
  <c r="ON19" i="4"/>
  <c r="OM19" i="4"/>
  <c r="OL19" i="4"/>
  <c r="OK19" i="4"/>
  <c r="OJ19" i="4"/>
  <c r="OI19" i="4"/>
  <c r="OH19" i="4"/>
  <c r="OG19" i="4"/>
  <c r="OF19" i="4"/>
  <c r="OE19" i="4"/>
  <c r="OD19" i="4"/>
  <c r="OC19" i="4"/>
  <c r="OB19" i="4"/>
  <c r="OA19" i="4"/>
  <c r="NZ19" i="4"/>
  <c r="NY19" i="4"/>
  <c r="NX19" i="4"/>
  <c r="NW19" i="4"/>
  <c r="IC19" i="4"/>
  <c r="IF19" i="4" s="1"/>
  <c r="II19" i="4" s="1"/>
  <c r="IL19" i="4" s="1"/>
  <c r="IO19" i="4" s="1"/>
  <c r="IR19" i="4" s="1"/>
  <c r="IU19" i="4" s="1"/>
  <c r="IX19" i="4" s="1"/>
  <c r="JA19" i="4" s="1"/>
  <c r="JD19" i="4" s="1"/>
  <c r="JG19" i="4" s="1"/>
  <c r="JJ19" i="4" s="1"/>
  <c r="JM19" i="4" s="1"/>
  <c r="JP19" i="4" s="1"/>
  <c r="JS19" i="4" s="1"/>
  <c r="JV19" i="4" s="1"/>
  <c r="JY19" i="4" s="1"/>
  <c r="KB19" i="4" s="1"/>
  <c r="KE19" i="4" s="1"/>
  <c r="IB19" i="4"/>
  <c r="IE19" i="4" s="1"/>
  <c r="IH19" i="4" s="1"/>
  <c r="FN19" i="4"/>
  <c r="FQ19" i="4" s="1"/>
  <c r="FT19" i="4" s="1"/>
  <c r="FW19" i="4" s="1"/>
  <c r="FZ19" i="4" s="1"/>
  <c r="GC19" i="4" s="1"/>
  <c r="GF19" i="4" s="1"/>
  <c r="GI19" i="4" s="1"/>
  <c r="GL19" i="4" s="1"/>
  <c r="FM19" i="4"/>
  <c r="FP19" i="4" s="1"/>
  <c r="FL19" i="4"/>
  <c r="EZ19" i="4"/>
  <c r="EX19" i="4"/>
  <c r="EV19" i="4"/>
  <c r="EU19" i="4"/>
  <c r="EM19" i="4"/>
  <c r="DZ19" i="4"/>
  <c r="BM19" i="4"/>
  <c r="AY19" i="4"/>
  <c r="AS19" i="4"/>
  <c r="AO19" i="4"/>
  <c r="AN19" i="4"/>
  <c r="O19" i="4"/>
  <c r="N19" i="4"/>
  <c r="M19" i="4"/>
  <c r="J19" i="4"/>
  <c r="H19" i="4"/>
  <c r="G19" i="4"/>
  <c r="PT18" i="4"/>
  <c r="PS18" i="4"/>
  <c r="PR18" i="4"/>
  <c r="PQ18" i="4"/>
  <c r="PP18" i="4"/>
  <c r="PO18" i="4"/>
  <c r="PN18" i="4"/>
  <c r="PM18" i="4"/>
  <c r="PL18" i="4"/>
  <c r="PK18" i="4"/>
  <c r="PJ18" i="4"/>
  <c r="PI18" i="4"/>
  <c r="PH18" i="4"/>
  <c r="OX18" i="4"/>
  <c r="OW18" i="4"/>
  <c r="OV18" i="4"/>
  <c r="OU18" i="4"/>
  <c r="OT18" i="4"/>
  <c r="OS18" i="4"/>
  <c r="OR18" i="4"/>
  <c r="OQ18" i="4"/>
  <c r="OP18" i="4"/>
  <c r="OO18" i="4"/>
  <c r="ON18" i="4"/>
  <c r="OM18" i="4"/>
  <c r="OL18" i="4"/>
  <c r="OK18" i="4"/>
  <c r="OJ18" i="4"/>
  <c r="OI18" i="4"/>
  <c r="OH18" i="4"/>
  <c r="OG18" i="4"/>
  <c r="OF18" i="4"/>
  <c r="OE18" i="4"/>
  <c r="OD18" i="4"/>
  <c r="OC18" i="4"/>
  <c r="OB18" i="4"/>
  <c r="OA18" i="4"/>
  <c r="NZ18" i="4"/>
  <c r="NY18" i="4"/>
  <c r="NX18" i="4"/>
  <c r="NW18" i="4"/>
  <c r="IC18" i="4"/>
  <c r="IF18" i="4" s="1"/>
  <c r="II18" i="4" s="1"/>
  <c r="IL18" i="4" s="1"/>
  <c r="IO18" i="4" s="1"/>
  <c r="IR18" i="4" s="1"/>
  <c r="IU18" i="4" s="1"/>
  <c r="IX18" i="4" s="1"/>
  <c r="JA18" i="4" s="1"/>
  <c r="JD18" i="4" s="1"/>
  <c r="JG18" i="4" s="1"/>
  <c r="JJ18" i="4" s="1"/>
  <c r="JM18" i="4" s="1"/>
  <c r="JP18" i="4" s="1"/>
  <c r="JS18" i="4" s="1"/>
  <c r="JV18" i="4" s="1"/>
  <c r="JY18" i="4" s="1"/>
  <c r="KB18" i="4" s="1"/>
  <c r="KE18" i="4" s="1"/>
  <c r="IB18" i="4"/>
  <c r="IE18" i="4" s="1"/>
  <c r="FN18" i="4"/>
  <c r="FQ18" i="4" s="1"/>
  <c r="FT18" i="4" s="1"/>
  <c r="FW18" i="4" s="1"/>
  <c r="FZ18" i="4" s="1"/>
  <c r="GC18" i="4" s="1"/>
  <c r="GF18" i="4" s="1"/>
  <c r="GI18" i="4" s="1"/>
  <c r="GL18" i="4" s="1"/>
  <c r="FM18" i="4"/>
  <c r="FO18" i="4" s="1"/>
  <c r="FL18" i="4"/>
  <c r="EZ18" i="4"/>
  <c r="EX18" i="4"/>
  <c r="EV18" i="4"/>
  <c r="EU18" i="4"/>
  <c r="EM18" i="4"/>
  <c r="DZ18" i="4"/>
  <c r="BM18" i="4"/>
  <c r="AY18" i="4"/>
  <c r="AS18" i="4"/>
  <c r="AO18" i="4"/>
  <c r="AN18" i="4"/>
  <c r="O18" i="4"/>
  <c r="N18" i="4"/>
  <c r="M18" i="4"/>
  <c r="J18" i="4"/>
  <c r="H18" i="4"/>
  <c r="G18" i="4"/>
  <c r="PT17" i="4"/>
  <c r="PS17" i="4"/>
  <c r="PR17" i="4"/>
  <c r="PQ17" i="4"/>
  <c r="PP17" i="4"/>
  <c r="PO17" i="4"/>
  <c r="PN17" i="4"/>
  <c r="PM17" i="4"/>
  <c r="PL17" i="4"/>
  <c r="PK17" i="4"/>
  <c r="PJ17" i="4"/>
  <c r="PI17" i="4"/>
  <c r="PH17" i="4"/>
  <c r="OX17" i="4"/>
  <c r="OW17" i="4"/>
  <c r="OV17" i="4"/>
  <c r="OU17" i="4"/>
  <c r="OT17" i="4"/>
  <c r="OS17" i="4"/>
  <c r="OR17" i="4"/>
  <c r="OQ17" i="4"/>
  <c r="OP17" i="4"/>
  <c r="OO17" i="4"/>
  <c r="ON17" i="4"/>
  <c r="OM17" i="4"/>
  <c r="OL17" i="4"/>
  <c r="OK17" i="4"/>
  <c r="OJ17" i="4"/>
  <c r="OI17" i="4"/>
  <c r="OH17" i="4"/>
  <c r="OG17" i="4"/>
  <c r="OF17" i="4"/>
  <c r="OE17" i="4"/>
  <c r="OD17" i="4"/>
  <c r="OC17" i="4"/>
  <c r="OB17" i="4"/>
  <c r="OA17" i="4"/>
  <c r="NZ17" i="4"/>
  <c r="NY17" i="4"/>
  <c r="NX17" i="4"/>
  <c r="NW17" i="4"/>
  <c r="IC17" i="4"/>
  <c r="IF17" i="4" s="1"/>
  <c r="II17" i="4" s="1"/>
  <c r="IL17" i="4" s="1"/>
  <c r="IO17" i="4" s="1"/>
  <c r="IR17" i="4" s="1"/>
  <c r="IU17" i="4" s="1"/>
  <c r="IX17" i="4" s="1"/>
  <c r="JA17" i="4" s="1"/>
  <c r="JD17" i="4" s="1"/>
  <c r="JG17" i="4" s="1"/>
  <c r="JJ17" i="4" s="1"/>
  <c r="JM17" i="4" s="1"/>
  <c r="JP17" i="4" s="1"/>
  <c r="JS17" i="4" s="1"/>
  <c r="JV17" i="4" s="1"/>
  <c r="JY17" i="4" s="1"/>
  <c r="KB17" i="4" s="1"/>
  <c r="KE17" i="4" s="1"/>
  <c r="IB17" i="4"/>
  <c r="IE17" i="4" s="1"/>
  <c r="FN17" i="4"/>
  <c r="FQ17" i="4" s="1"/>
  <c r="FT17" i="4" s="1"/>
  <c r="FW17" i="4" s="1"/>
  <c r="FZ17" i="4" s="1"/>
  <c r="GC17" i="4" s="1"/>
  <c r="GF17" i="4" s="1"/>
  <c r="GI17" i="4" s="1"/>
  <c r="GL17" i="4" s="1"/>
  <c r="FM17" i="4"/>
  <c r="FL17" i="4"/>
  <c r="EZ17" i="4"/>
  <c r="EX17" i="4"/>
  <c r="EV17" i="4"/>
  <c r="EU17" i="4"/>
  <c r="EM17" i="4"/>
  <c r="DZ17" i="4"/>
  <c r="BM17" i="4"/>
  <c r="BE17" i="4"/>
  <c r="AY17" i="4"/>
  <c r="AS17" i="4"/>
  <c r="AO17" i="4"/>
  <c r="AN17" i="4"/>
  <c r="O17" i="4"/>
  <c r="N17" i="4"/>
  <c r="M17" i="4"/>
  <c r="J17" i="4"/>
  <c r="H17" i="4"/>
  <c r="G17" i="4"/>
  <c r="PT16" i="4"/>
  <c r="PS16" i="4"/>
  <c r="PR16" i="4"/>
  <c r="PQ16" i="4"/>
  <c r="PP16" i="4"/>
  <c r="PO16" i="4"/>
  <c r="PN16" i="4"/>
  <c r="PM16" i="4"/>
  <c r="PL16" i="4"/>
  <c r="PK16" i="4"/>
  <c r="PJ16" i="4"/>
  <c r="PI16" i="4"/>
  <c r="PH16" i="4"/>
  <c r="PC16" i="4"/>
  <c r="PD16" i="4" s="1"/>
  <c r="PE16" i="4" s="1"/>
  <c r="OX16" i="4"/>
  <c r="OW16" i="4"/>
  <c r="OV16" i="4"/>
  <c r="OU16" i="4"/>
  <c r="OT16" i="4"/>
  <c r="OS16" i="4"/>
  <c r="OR16" i="4"/>
  <c r="OQ16" i="4"/>
  <c r="OP16" i="4"/>
  <c r="OO16" i="4"/>
  <c r="ON16" i="4"/>
  <c r="OM16" i="4"/>
  <c r="OL16" i="4"/>
  <c r="OK16" i="4"/>
  <c r="OJ16" i="4"/>
  <c r="OI16" i="4"/>
  <c r="OH16" i="4"/>
  <c r="OG16" i="4"/>
  <c r="OF16" i="4"/>
  <c r="OE16" i="4"/>
  <c r="OD16" i="4"/>
  <c r="OC16" i="4"/>
  <c r="OB16" i="4"/>
  <c r="OA16" i="4"/>
  <c r="NZ16" i="4"/>
  <c r="NY16" i="4"/>
  <c r="NX16" i="4"/>
  <c r="NW16" i="4"/>
  <c r="IC16" i="4"/>
  <c r="IF16" i="4" s="1"/>
  <c r="II16" i="4" s="1"/>
  <c r="IL16" i="4" s="1"/>
  <c r="IO16" i="4" s="1"/>
  <c r="IR16" i="4" s="1"/>
  <c r="IU16" i="4" s="1"/>
  <c r="IX16" i="4" s="1"/>
  <c r="JA16" i="4" s="1"/>
  <c r="JD16" i="4" s="1"/>
  <c r="JG16" i="4" s="1"/>
  <c r="JJ16" i="4" s="1"/>
  <c r="JM16" i="4" s="1"/>
  <c r="JP16" i="4" s="1"/>
  <c r="JS16" i="4" s="1"/>
  <c r="JV16" i="4" s="1"/>
  <c r="JY16" i="4" s="1"/>
  <c r="KB16" i="4" s="1"/>
  <c r="KE16" i="4" s="1"/>
  <c r="IB16" i="4"/>
  <c r="FQ16" i="4"/>
  <c r="FT16" i="4" s="1"/>
  <c r="FW16" i="4" s="1"/>
  <c r="FZ16" i="4" s="1"/>
  <c r="GC16" i="4" s="1"/>
  <c r="GF16" i="4" s="1"/>
  <c r="GI16" i="4" s="1"/>
  <c r="GL16" i="4" s="1"/>
  <c r="FN16" i="4"/>
  <c r="FM16" i="4"/>
  <c r="FO16" i="4" s="1"/>
  <c r="FL16" i="4"/>
  <c r="EZ16" i="4"/>
  <c r="EX16" i="4"/>
  <c r="EV16" i="4"/>
  <c r="EU16" i="4"/>
  <c r="EM16" i="4"/>
  <c r="DZ16" i="4"/>
  <c r="BM16" i="4"/>
  <c r="AY16" i="4"/>
  <c r="AS16" i="4"/>
  <c r="AO16" i="4"/>
  <c r="AN16" i="4"/>
  <c r="O16" i="4"/>
  <c r="AG16" i="4" s="1"/>
  <c r="M16" i="4"/>
  <c r="J16" i="4"/>
  <c r="H16" i="4"/>
  <c r="G16" i="4"/>
  <c r="PT15" i="4"/>
  <c r="PS15" i="4"/>
  <c r="PR15" i="4"/>
  <c r="PQ15" i="4"/>
  <c r="PP15" i="4"/>
  <c r="PO15" i="4"/>
  <c r="PN15" i="4"/>
  <c r="PM15" i="4"/>
  <c r="PL15" i="4"/>
  <c r="PK15" i="4"/>
  <c r="PJ15" i="4"/>
  <c r="PI15" i="4"/>
  <c r="PH15" i="4"/>
  <c r="PC15" i="4"/>
  <c r="PD15" i="4" s="1"/>
  <c r="PE15" i="4" s="1"/>
  <c r="OX15" i="4"/>
  <c r="OW15" i="4"/>
  <c r="OV15" i="4"/>
  <c r="OU15" i="4"/>
  <c r="OT15" i="4"/>
  <c r="OS15" i="4"/>
  <c r="OR15" i="4"/>
  <c r="OQ15" i="4"/>
  <c r="OP15" i="4"/>
  <c r="OO15" i="4"/>
  <c r="ON15" i="4"/>
  <c r="OM15" i="4"/>
  <c r="OL15" i="4"/>
  <c r="OK15" i="4"/>
  <c r="OJ15" i="4"/>
  <c r="OI15" i="4"/>
  <c r="OH15" i="4"/>
  <c r="OG15" i="4"/>
  <c r="OF15" i="4"/>
  <c r="OE15" i="4"/>
  <c r="OD15" i="4"/>
  <c r="OC15" i="4"/>
  <c r="OB15" i="4"/>
  <c r="OA15" i="4"/>
  <c r="NZ15" i="4"/>
  <c r="NY15" i="4"/>
  <c r="NX15" i="4"/>
  <c r="NW15" i="4"/>
  <c r="IC15" i="4"/>
  <c r="IF15" i="4" s="1"/>
  <c r="II15" i="4" s="1"/>
  <c r="IL15" i="4" s="1"/>
  <c r="IO15" i="4" s="1"/>
  <c r="IR15" i="4" s="1"/>
  <c r="IU15" i="4" s="1"/>
  <c r="IX15" i="4" s="1"/>
  <c r="JA15" i="4" s="1"/>
  <c r="JD15" i="4" s="1"/>
  <c r="JG15" i="4" s="1"/>
  <c r="JJ15" i="4" s="1"/>
  <c r="JM15" i="4" s="1"/>
  <c r="JP15" i="4" s="1"/>
  <c r="JS15" i="4" s="1"/>
  <c r="JV15" i="4" s="1"/>
  <c r="JY15" i="4" s="1"/>
  <c r="KB15" i="4" s="1"/>
  <c r="KE15" i="4" s="1"/>
  <c r="IB15" i="4"/>
  <c r="IE15" i="4" s="1"/>
  <c r="IH15" i="4" s="1"/>
  <c r="FN15" i="4"/>
  <c r="FQ15" i="4" s="1"/>
  <c r="FT15" i="4" s="1"/>
  <c r="FW15" i="4" s="1"/>
  <c r="FZ15" i="4" s="1"/>
  <c r="GC15" i="4" s="1"/>
  <c r="GF15" i="4" s="1"/>
  <c r="GI15" i="4" s="1"/>
  <c r="GL15" i="4" s="1"/>
  <c r="FM15" i="4"/>
  <c r="FO15" i="4" s="1"/>
  <c r="FL15" i="4"/>
  <c r="EZ15" i="4"/>
  <c r="EX15" i="4"/>
  <c r="EV15" i="4"/>
  <c r="EU15" i="4"/>
  <c r="EM15" i="4"/>
  <c r="DZ15" i="4"/>
  <c r="DY15" i="4"/>
  <c r="BM15" i="4"/>
  <c r="BE15" i="4"/>
  <c r="AY15" i="4"/>
  <c r="AS15" i="4"/>
  <c r="AO15" i="4"/>
  <c r="AN15" i="4"/>
  <c r="O15" i="4"/>
  <c r="N15" i="4"/>
  <c r="M15" i="4"/>
  <c r="J15" i="4"/>
  <c r="H15" i="4"/>
  <c r="G15" i="4"/>
  <c r="PT14" i="4"/>
  <c r="PS14" i="4"/>
  <c r="PR14" i="4"/>
  <c r="PQ14" i="4"/>
  <c r="PP14" i="4"/>
  <c r="PO14" i="4"/>
  <c r="PN14" i="4"/>
  <c r="PM14" i="4"/>
  <c r="PL14" i="4"/>
  <c r="PK14" i="4"/>
  <c r="PJ14" i="4"/>
  <c r="PI14" i="4"/>
  <c r="PH14" i="4"/>
  <c r="PC14" i="4"/>
  <c r="PD14" i="4" s="1"/>
  <c r="PE14" i="4" s="1"/>
  <c r="OX14" i="4"/>
  <c r="OW14" i="4"/>
  <c r="OV14" i="4"/>
  <c r="OU14" i="4"/>
  <c r="OT14" i="4"/>
  <c r="OS14" i="4"/>
  <c r="OR14" i="4"/>
  <c r="OQ14" i="4"/>
  <c r="OP14" i="4"/>
  <c r="OO14" i="4"/>
  <c r="ON14" i="4"/>
  <c r="OM14" i="4"/>
  <c r="OL14" i="4"/>
  <c r="OK14" i="4"/>
  <c r="OJ14" i="4"/>
  <c r="OI14" i="4"/>
  <c r="OH14" i="4"/>
  <c r="OG14" i="4"/>
  <c r="OF14" i="4"/>
  <c r="OE14" i="4"/>
  <c r="OD14" i="4"/>
  <c r="OC14" i="4"/>
  <c r="OB14" i="4"/>
  <c r="OA14" i="4"/>
  <c r="NZ14" i="4"/>
  <c r="NY14" i="4"/>
  <c r="NX14" i="4"/>
  <c r="NW14" i="4"/>
  <c r="IC14" i="4"/>
  <c r="IF14" i="4" s="1"/>
  <c r="II14" i="4" s="1"/>
  <c r="IL14" i="4" s="1"/>
  <c r="IO14" i="4" s="1"/>
  <c r="IR14" i="4" s="1"/>
  <c r="IU14" i="4" s="1"/>
  <c r="IX14" i="4" s="1"/>
  <c r="JA14" i="4" s="1"/>
  <c r="JD14" i="4" s="1"/>
  <c r="JG14" i="4" s="1"/>
  <c r="JJ14" i="4" s="1"/>
  <c r="JM14" i="4" s="1"/>
  <c r="JP14" i="4" s="1"/>
  <c r="JS14" i="4" s="1"/>
  <c r="JV14" i="4" s="1"/>
  <c r="JY14" i="4" s="1"/>
  <c r="KB14" i="4" s="1"/>
  <c r="KE14" i="4" s="1"/>
  <c r="IB14" i="4"/>
  <c r="IE14" i="4" s="1"/>
  <c r="IH14" i="4" s="1"/>
  <c r="FN14" i="4"/>
  <c r="FQ14" i="4" s="1"/>
  <c r="FT14" i="4" s="1"/>
  <c r="FW14" i="4" s="1"/>
  <c r="FZ14" i="4" s="1"/>
  <c r="GC14" i="4" s="1"/>
  <c r="GF14" i="4" s="1"/>
  <c r="GI14" i="4" s="1"/>
  <c r="GL14" i="4" s="1"/>
  <c r="FM14" i="4"/>
  <c r="FL14" i="4"/>
  <c r="EZ14" i="4"/>
  <c r="EX14" i="4"/>
  <c r="EV14" i="4"/>
  <c r="EU14" i="4"/>
  <c r="EM14" i="4"/>
  <c r="DZ14" i="4"/>
  <c r="DY14" i="4"/>
  <c r="BM14" i="4"/>
  <c r="BE14" i="4"/>
  <c r="AS14" i="4"/>
  <c r="AO14" i="4"/>
  <c r="AN14" i="4"/>
  <c r="O14" i="4"/>
  <c r="N14" i="4"/>
  <c r="AG14" i="4" s="1"/>
  <c r="M14" i="4"/>
  <c r="J14" i="4"/>
  <c r="H14" i="4"/>
  <c r="G14" i="4"/>
  <c r="PT13" i="4"/>
  <c r="PS13" i="4"/>
  <c r="PR13" i="4"/>
  <c r="PQ13" i="4"/>
  <c r="PP13" i="4"/>
  <c r="PO13" i="4"/>
  <c r="PN13" i="4"/>
  <c r="PM13" i="4"/>
  <c r="PL13" i="4"/>
  <c r="PK13" i="4"/>
  <c r="PJ13" i="4"/>
  <c r="PI13" i="4"/>
  <c r="PH13" i="4"/>
  <c r="PC13" i="4"/>
  <c r="PD13" i="4" s="1"/>
  <c r="PE13" i="4" s="1"/>
  <c r="OX13" i="4"/>
  <c r="OW13" i="4"/>
  <c r="OV13" i="4"/>
  <c r="OU13" i="4"/>
  <c r="OT13" i="4"/>
  <c r="OS13" i="4"/>
  <c r="OR13" i="4"/>
  <c r="OQ13" i="4"/>
  <c r="OP13" i="4"/>
  <c r="OO13" i="4"/>
  <c r="ON13" i="4"/>
  <c r="OM13" i="4"/>
  <c r="OL13" i="4"/>
  <c r="OK13" i="4"/>
  <c r="OJ13" i="4"/>
  <c r="OI13" i="4"/>
  <c r="OH13" i="4"/>
  <c r="OG13" i="4"/>
  <c r="OF13" i="4"/>
  <c r="OE13" i="4"/>
  <c r="OD13" i="4"/>
  <c r="OC13" i="4"/>
  <c r="OB13" i="4"/>
  <c r="OA13" i="4"/>
  <c r="NZ13" i="4"/>
  <c r="NY13" i="4"/>
  <c r="NX13" i="4"/>
  <c r="NW13" i="4"/>
  <c r="IC13" i="4"/>
  <c r="IB13" i="4"/>
  <c r="IE13" i="4" s="1"/>
  <c r="IH13" i="4" s="1"/>
  <c r="IK13" i="4" s="1"/>
  <c r="FP13" i="4"/>
  <c r="FS13" i="4" s="1"/>
  <c r="FN13" i="4"/>
  <c r="FQ13" i="4" s="1"/>
  <c r="FT13" i="4" s="1"/>
  <c r="FW13" i="4" s="1"/>
  <c r="FZ13" i="4" s="1"/>
  <c r="GC13" i="4" s="1"/>
  <c r="GF13" i="4" s="1"/>
  <c r="GI13" i="4" s="1"/>
  <c r="GL13" i="4" s="1"/>
  <c r="FM13" i="4"/>
  <c r="FO13" i="4" s="1"/>
  <c r="FL13" i="4"/>
  <c r="EZ13" i="4"/>
  <c r="EX13" i="4"/>
  <c r="EV13" i="4"/>
  <c r="EU13" i="4"/>
  <c r="EM13" i="4"/>
  <c r="DZ13" i="4"/>
  <c r="DY13" i="4"/>
  <c r="BM13" i="4"/>
  <c r="BM27" i="4" s="1"/>
  <c r="AY13" i="4"/>
  <c r="AY27" i="4" s="1"/>
  <c r="AS13" i="4"/>
  <c r="AO13" i="4"/>
  <c r="AO27" i="4" s="1"/>
  <c r="AN13" i="4"/>
  <c r="O13" i="4"/>
  <c r="O27" i="4" s="1"/>
  <c r="N13" i="4"/>
  <c r="N27" i="4" s="1"/>
  <c r="M13" i="4"/>
  <c r="J13" i="4"/>
  <c r="H13" i="4"/>
  <c r="G13" i="4"/>
  <c r="G27" i="4" s="1"/>
  <c r="PT12" i="4"/>
  <c r="PS12" i="4"/>
  <c r="PR12" i="4"/>
  <c r="PQ12" i="4"/>
  <c r="PP12" i="4"/>
  <c r="PO12" i="4"/>
  <c r="PN12" i="4"/>
  <c r="PM12" i="4"/>
  <c r="PL12" i="4"/>
  <c r="PK12" i="4"/>
  <c r="PJ12" i="4"/>
  <c r="PI12" i="4"/>
  <c r="PH12" i="4"/>
  <c r="PC12" i="4"/>
  <c r="PD12" i="4" s="1"/>
  <c r="PE12" i="4" s="1"/>
  <c r="OX12" i="4"/>
  <c r="OW12" i="4"/>
  <c r="OV12" i="4"/>
  <c r="OU12" i="4"/>
  <c r="OT12" i="4"/>
  <c r="OS12" i="4"/>
  <c r="OR12" i="4"/>
  <c r="OQ12" i="4"/>
  <c r="OP12" i="4"/>
  <c r="OO12" i="4"/>
  <c r="ON12" i="4"/>
  <c r="OM12" i="4"/>
  <c r="OL12" i="4"/>
  <c r="OK12" i="4"/>
  <c r="OJ12" i="4"/>
  <c r="OI12" i="4"/>
  <c r="OH12" i="4"/>
  <c r="OG12" i="4"/>
  <c r="OF12" i="4"/>
  <c r="OE12" i="4"/>
  <c r="OD12" i="4"/>
  <c r="OC12" i="4"/>
  <c r="OB12" i="4"/>
  <c r="OA12" i="4"/>
  <c r="NZ12" i="4"/>
  <c r="NY12" i="4"/>
  <c r="NX12" i="4"/>
  <c r="NW12" i="4"/>
  <c r="IC12" i="4"/>
  <c r="IF12" i="4" s="1"/>
  <c r="II12" i="4" s="1"/>
  <c r="IL12" i="4" s="1"/>
  <c r="IO12" i="4" s="1"/>
  <c r="IR12" i="4" s="1"/>
  <c r="IU12" i="4" s="1"/>
  <c r="IX12" i="4" s="1"/>
  <c r="JA12" i="4" s="1"/>
  <c r="JD12" i="4" s="1"/>
  <c r="JG12" i="4" s="1"/>
  <c r="JJ12" i="4" s="1"/>
  <c r="JM12" i="4" s="1"/>
  <c r="JP12" i="4" s="1"/>
  <c r="JS12" i="4" s="1"/>
  <c r="JV12" i="4" s="1"/>
  <c r="JY12" i="4" s="1"/>
  <c r="KB12" i="4" s="1"/>
  <c r="KE12" i="4" s="1"/>
  <c r="IB12" i="4"/>
  <c r="IE12" i="4" s="1"/>
  <c r="IH12" i="4" s="1"/>
  <c r="FN12" i="4"/>
  <c r="FQ12" i="4" s="1"/>
  <c r="FT12" i="4" s="1"/>
  <c r="FW12" i="4" s="1"/>
  <c r="FZ12" i="4" s="1"/>
  <c r="GC12" i="4" s="1"/>
  <c r="GF12" i="4" s="1"/>
  <c r="GI12" i="4" s="1"/>
  <c r="GL12" i="4" s="1"/>
  <c r="FM12" i="4"/>
  <c r="FP12" i="4" s="1"/>
  <c r="FL12" i="4"/>
  <c r="EZ12" i="4"/>
  <c r="EX12" i="4"/>
  <c r="EV12" i="4"/>
  <c r="EU12" i="4"/>
  <c r="EM12" i="4"/>
  <c r="DZ12" i="4"/>
  <c r="DY12" i="4"/>
  <c r="BM12" i="4"/>
  <c r="BE12" i="4"/>
  <c r="AY12" i="4"/>
  <c r="AS12" i="4"/>
  <c r="AO12" i="4"/>
  <c r="AN12" i="4"/>
  <c r="O12" i="4"/>
  <c r="N12" i="4"/>
  <c r="M12" i="4"/>
  <c r="J12" i="4"/>
  <c r="H12" i="4"/>
  <c r="G12" i="4"/>
  <c r="PT11" i="4"/>
  <c r="PS11" i="4"/>
  <c r="PR11" i="4"/>
  <c r="PQ11" i="4"/>
  <c r="PP11" i="4"/>
  <c r="PO11" i="4"/>
  <c r="PN11" i="4"/>
  <c r="PM11" i="4"/>
  <c r="PL11" i="4"/>
  <c r="PK11" i="4"/>
  <c r="PJ11" i="4"/>
  <c r="PI11" i="4"/>
  <c r="PH11" i="4"/>
  <c r="PC11" i="4"/>
  <c r="PD11" i="4" s="1"/>
  <c r="PE11" i="4" s="1"/>
  <c r="OX11" i="4"/>
  <c r="OW11" i="4"/>
  <c r="OV11" i="4"/>
  <c r="OU11" i="4"/>
  <c r="OT11" i="4"/>
  <c r="OS11" i="4"/>
  <c r="OR11" i="4"/>
  <c r="OQ11" i="4"/>
  <c r="OP11" i="4"/>
  <c r="OO11" i="4"/>
  <c r="ON11" i="4"/>
  <c r="OM11" i="4"/>
  <c r="OL11" i="4"/>
  <c r="OK11" i="4"/>
  <c r="OJ11" i="4"/>
  <c r="OI11" i="4"/>
  <c r="OH11" i="4"/>
  <c r="OG11" i="4"/>
  <c r="OF11" i="4"/>
  <c r="OE11" i="4"/>
  <c r="OD11" i="4"/>
  <c r="OC11" i="4"/>
  <c r="OB11" i="4"/>
  <c r="OA11" i="4"/>
  <c r="NZ11" i="4"/>
  <c r="NY11" i="4"/>
  <c r="NX11" i="4"/>
  <c r="NW11" i="4"/>
  <c r="IC11" i="4"/>
  <c r="IF11" i="4" s="1"/>
  <c r="II11" i="4" s="1"/>
  <c r="IL11" i="4" s="1"/>
  <c r="IO11" i="4" s="1"/>
  <c r="IR11" i="4" s="1"/>
  <c r="IU11" i="4" s="1"/>
  <c r="IX11" i="4" s="1"/>
  <c r="JA11" i="4" s="1"/>
  <c r="JD11" i="4" s="1"/>
  <c r="JG11" i="4" s="1"/>
  <c r="JJ11" i="4" s="1"/>
  <c r="JM11" i="4" s="1"/>
  <c r="JP11" i="4" s="1"/>
  <c r="JS11" i="4" s="1"/>
  <c r="JV11" i="4" s="1"/>
  <c r="JY11" i="4" s="1"/>
  <c r="KB11" i="4" s="1"/>
  <c r="KE11" i="4" s="1"/>
  <c r="IB11" i="4"/>
  <c r="IE11" i="4" s="1"/>
  <c r="IH11" i="4" s="1"/>
  <c r="FN11" i="4"/>
  <c r="FQ11" i="4" s="1"/>
  <c r="FT11" i="4" s="1"/>
  <c r="FW11" i="4" s="1"/>
  <c r="FZ11" i="4" s="1"/>
  <c r="GC11" i="4" s="1"/>
  <c r="GF11" i="4" s="1"/>
  <c r="GI11" i="4" s="1"/>
  <c r="GL11" i="4" s="1"/>
  <c r="FM11" i="4"/>
  <c r="FP11" i="4" s="1"/>
  <c r="FL11" i="4"/>
  <c r="EZ11" i="4"/>
  <c r="EX11" i="4"/>
  <c r="EV11" i="4"/>
  <c r="EU11" i="4"/>
  <c r="EM11" i="4"/>
  <c r="DZ11" i="4"/>
  <c r="DY11" i="4"/>
  <c r="BM11" i="4"/>
  <c r="BE11" i="4"/>
  <c r="AY11" i="4"/>
  <c r="AS11" i="4"/>
  <c r="AO11" i="4"/>
  <c r="AN11" i="4"/>
  <c r="O11" i="4"/>
  <c r="N11" i="4"/>
  <c r="M11" i="4"/>
  <c r="J11" i="4"/>
  <c r="H11" i="4"/>
  <c r="G11" i="4"/>
  <c r="PT10" i="4"/>
  <c r="PS10" i="4"/>
  <c r="PR10" i="4"/>
  <c r="PQ10" i="4"/>
  <c r="PP10" i="4"/>
  <c r="PO10" i="4"/>
  <c r="PN10" i="4"/>
  <c r="PM10" i="4"/>
  <c r="PL10" i="4"/>
  <c r="PK10" i="4"/>
  <c r="PJ10" i="4"/>
  <c r="PI10" i="4"/>
  <c r="PH10" i="4"/>
  <c r="PD10" i="4"/>
  <c r="PE10" i="4" s="1"/>
  <c r="OX10" i="4"/>
  <c r="OW10" i="4"/>
  <c r="OV10" i="4"/>
  <c r="OU10" i="4"/>
  <c r="OT10" i="4"/>
  <c r="OS10" i="4"/>
  <c r="OR10" i="4"/>
  <c r="OQ10" i="4"/>
  <c r="OP10" i="4"/>
  <c r="OO10" i="4"/>
  <c r="ON10" i="4"/>
  <c r="OM10" i="4"/>
  <c r="OL10" i="4"/>
  <c r="OK10" i="4"/>
  <c r="OJ10" i="4"/>
  <c r="OI10" i="4"/>
  <c r="OH10" i="4"/>
  <c r="OG10" i="4"/>
  <c r="OF10" i="4"/>
  <c r="OE10" i="4"/>
  <c r="OD10" i="4"/>
  <c r="OC10" i="4"/>
  <c r="OB10" i="4"/>
  <c r="OA10" i="4"/>
  <c r="NZ10" i="4"/>
  <c r="NY10" i="4"/>
  <c r="NX10" i="4"/>
  <c r="NW10" i="4"/>
  <c r="IC10" i="4"/>
  <c r="IF10" i="4" s="1"/>
  <c r="II10" i="4" s="1"/>
  <c r="IL10" i="4" s="1"/>
  <c r="IO10" i="4" s="1"/>
  <c r="IR10" i="4" s="1"/>
  <c r="IU10" i="4" s="1"/>
  <c r="IX10" i="4" s="1"/>
  <c r="JA10" i="4" s="1"/>
  <c r="JD10" i="4" s="1"/>
  <c r="JG10" i="4" s="1"/>
  <c r="JJ10" i="4" s="1"/>
  <c r="JM10" i="4" s="1"/>
  <c r="JP10" i="4" s="1"/>
  <c r="JS10" i="4" s="1"/>
  <c r="JV10" i="4" s="1"/>
  <c r="JY10" i="4" s="1"/>
  <c r="KB10" i="4" s="1"/>
  <c r="KE10" i="4" s="1"/>
  <c r="IB10" i="4"/>
  <c r="IE10" i="4" s="1"/>
  <c r="IH10" i="4" s="1"/>
  <c r="FP10" i="4"/>
  <c r="FS10" i="4" s="1"/>
  <c r="FN10" i="4"/>
  <c r="FQ10" i="4" s="1"/>
  <c r="FM10" i="4"/>
  <c r="FO10" i="4" s="1"/>
  <c r="FL10" i="4"/>
  <c r="EZ10" i="4"/>
  <c r="EX10" i="4"/>
  <c r="EV10" i="4"/>
  <c r="EU10" i="4"/>
  <c r="EM10" i="4"/>
  <c r="DZ10" i="4"/>
  <c r="DY10" i="4"/>
  <c r="BM10" i="4"/>
  <c r="BE10" i="4"/>
  <c r="AY10" i="4"/>
  <c r="AS10" i="4"/>
  <c r="AO10" i="4"/>
  <c r="AN10" i="4"/>
  <c r="O10" i="4"/>
  <c r="N10" i="4"/>
  <c r="M10" i="4"/>
  <c r="J10" i="4"/>
  <c r="H10" i="4"/>
  <c r="G10" i="4"/>
  <c r="PT9" i="4"/>
  <c r="PS9" i="4"/>
  <c r="PR9" i="4"/>
  <c r="PQ9" i="4"/>
  <c r="PP9" i="4"/>
  <c r="PO9" i="4"/>
  <c r="PN9" i="4"/>
  <c r="PM9" i="4"/>
  <c r="PL9" i="4"/>
  <c r="PK9" i="4"/>
  <c r="PJ9" i="4"/>
  <c r="PI9" i="4"/>
  <c r="PH9" i="4"/>
  <c r="OX9" i="4"/>
  <c r="OW9" i="4"/>
  <c r="OV9" i="4"/>
  <c r="OU9" i="4"/>
  <c r="OT9" i="4"/>
  <c r="OS9" i="4"/>
  <c r="OR9" i="4"/>
  <c r="OQ9" i="4"/>
  <c r="OP9" i="4"/>
  <c r="OO9" i="4"/>
  <c r="ON9" i="4"/>
  <c r="OM9" i="4"/>
  <c r="OL9" i="4"/>
  <c r="OK9" i="4"/>
  <c r="OJ9" i="4"/>
  <c r="OI9" i="4"/>
  <c r="OH9" i="4"/>
  <c r="OG9" i="4"/>
  <c r="OF9" i="4"/>
  <c r="OE9" i="4"/>
  <c r="OD9" i="4"/>
  <c r="OC9" i="4"/>
  <c r="OB9" i="4"/>
  <c r="OA9" i="4"/>
  <c r="NZ9" i="4"/>
  <c r="NY9" i="4"/>
  <c r="NX9" i="4"/>
  <c r="NW9" i="4"/>
  <c r="IC9" i="4"/>
  <c r="IF9" i="4" s="1"/>
  <c r="II9" i="4" s="1"/>
  <c r="IL9" i="4" s="1"/>
  <c r="IO9" i="4" s="1"/>
  <c r="IR9" i="4" s="1"/>
  <c r="IU9" i="4" s="1"/>
  <c r="IX9" i="4" s="1"/>
  <c r="JA9" i="4" s="1"/>
  <c r="JD9" i="4" s="1"/>
  <c r="JG9" i="4" s="1"/>
  <c r="JJ9" i="4" s="1"/>
  <c r="JM9" i="4" s="1"/>
  <c r="JP9" i="4" s="1"/>
  <c r="JS9" i="4" s="1"/>
  <c r="JV9" i="4" s="1"/>
  <c r="JY9" i="4" s="1"/>
  <c r="KB9" i="4" s="1"/>
  <c r="KE9" i="4" s="1"/>
  <c r="IB9" i="4"/>
  <c r="IE9" i="4" s="1"/>
  <c r="FN9" i="4"/>
  <c r="FQ9" i="4" s="1"/>
  <c r="FT9" i="4" s="1"/>
  <c r="FW9" i="4" s="1"/>
  <c r="FZ9" i="4" s="1"/>
  <c r="GC9" i="4" s="1"/>
  <c r="GF9" i="4" s="1"/>
  <c r="GI9" i="4" s="1"/>
  <c r="GL9" i="4" s="1"/>
  <c r="FM9" i="4"/>
  <c r="FP9" i="4" s="1"/>
  <c r="FL9" i="4"/>
  <c r="EZ9" i="4"/>
  <c r="EX9" i="4"/>
  <c r="EV9" i="4"/>
  <c r="EU9" i="4"/>
  <c r="EM9" i="4"/>
  <c r="DZ9" i="4"/>
  <c r="DY9" i="4"/>
  <c r="BM9" i="4"/>
  <c r="AY9" i="4"/>
  <c r="AS9" i="4"/>
  <c r="AO9" i="4"/>
  <c r="AN9" i="4"/>
  <c r="O9" i="4"/>
  <c r="N9" i="4"/>
  <c r="M9" i="4"/>
  <c r="J9" i="4"/>
  <c r="H9" i="4"/>
  <c r="G9" i="4"/>
  <c r="PT8" i="4"/>
  <c r="PS8" i="4"/>
  <c r="PR8" i="4"/>
  <c r="PQ8" i="4"/>
  <c r="PP8" i="4"/>
  <c r="PO8" i="4"/>
  <c r="PN8" i="4"/>
  <c r="PM8" i="4"/>
  <c r="PL8" i="4"/>
  <c r="PK8" i="4"/>
  <c r="PJ8" i="4"/>
  <c r="PI8" i="4"/>
  <c r="PH8" i="4"/>
  <c r="OX8" i="4"/>
  <c r="OW8" i="4"/>
  <c r="OV8" i="4"/>
  <c r="OU8" i="4"/>
  <c r="OT8" i="4"/>
  <c r="OS8" i="4"/>
  <c r="OR8" i="4"/>
  <c r="OQ8" i="4"/>
  <c r="OP8" i="4"/>
  <c r="OO8" i="4"/>
  <c r="ON8" i="4"/>
  <c r="OM8" i="4"/>
  <c r="OL8" i="4"/>
  <c r="OK8" i="4"/>
  <c r="OJ8" i="4"/>
  <c r="OI8" i="4"/>
  <c r="OH8" i="4"/>
  <c r="OG8" i="4"/>
  <c r="OF8" i="4"/>
  <c r="OE8" i="4"/>
  <c r="OD8" i="4"/>
  <c r="OC8" i="4"/>
  <c r="OB8" i="4"/>
  <c r="OA8" i="4"/>
  <c r="NZ8" i="4"/>
  <c r="NY8" i="4"/>
  <c r="NX8" i="4"/>
  <c r="NW8" i="4"/>
  <c r="IC8" i="4"/>
  <c r="IF8" i="4" s="1"/>
  <c r="II8" i="4" s="1"/>
  <c r="IL8" i="4" s="1"/>
  <c r="IO8" i="4" s="1"/>
  <c r="IR8" i="4" s="1"/>
  <c r="IU8" i="4" s="1"/>
  <c r="IX8" i="4" s="1"/>
  <c r="JA8" i="4" s="1"/>
  <c r="JD8" i="4" s="1"/>
  <c r="JG8" i="4" s="1"/>
  <c r="JJ8" i="4" s="1"/>
  <c r="JM8" i="4" s="1"/>
  <c r="JP8" i="4" s="1"/>
  <c r="JS8" i="4" s="1"/>
  <c r="JV8" i="4" s="1"/>
  <c r="JY8" i="4" s="1"/>
  <c r="KB8" i="4" s="1"/>
  <c r="KE8" i="4" s="1"/>
  <c r="IB8" i="4"/>
  <c r="IE8" i="4" s="1"/>
  <c r="FN8" i="4"/>
  <c r="FQ8" i="4" s="1"/>
  <c r="FT8" i="4" s="1"/>
  <c r="FW8" i="4" s="1"/>
  <c r="FZ8" i="4" s="1"/>
  <c r="GC8" i="4" s="1"/>
  <c r="GF8" i="4" s="1"/>
  <c r="GI8" i="4" s="1"/>
  <c r="GL8" i="4" s="1"/>
  <c r="FM8" i="4"/>
  <c r="FP8" i="4" s="1"/>
  <c r="FL8" i="4"/>
  <c r="EZ8" i="4"/>
  <c r="EX8" i="4"/>
  <c r="EV8" i="4"/>
  <c r="EU8" i="4"/>
  <c r="EM8" i="4"/>
  <c r="DZ8" i="4"/>
  <c r="DY8" i="4"/>
  <c r="BM8" i="4"/>
  <c r="BE8" i="4"/>
  <c r="AY8" i="4"/>
  <c r="AS8" i="4"/>
  <c r="AO8" i="4"/>
  <c r="AN8" i="4"/>
  <c r="O8" i="4"/>
  <c r="N8" i="4"/>
  <c r="AG8" i="4" s="1"/>
  <c r="M8" i="4"/>
  <c r="J8" i="4"/>
  <c r="H8" i="4"/>
  <c r="G8" i="4"/>
  <c r="PT7" i="4"/>
  <c r="PS7" i="4"/>
  <c r="PR7" i="4"/>
  <c r="PQ7" i="4"/>
  <c r="PP7" i="4"/>
  <c r="PO7" i="4"/>
  <c r="PN7" i="4"/>
  <c r="PM7" i="4"/>
  <c r="PL7" i="4"/>
  <c r="PK7" i="4"/>
  <c r="PJ7" i="4"/>
  <c r="PI7" i="4"/>
  <c r="PH7" i="4"/>
  <c r="OX7" i="4"/>
  <c r="OW7" i="4"/>
  <c r="OV7" i="4"/>
  <c r="OU7" i="4"/>
  <c r="OT7" i="4"/>
  <c r="OS7" i="4"/>
  <c r="OR7" i="4"/>
  <c r="OQ7" i="4"/>
  <c r="OP7" i="4"/>
  <c r="OO7" i="4"/>
  <c r="ON7" i="4"/>
  <c r="OM7" i="4"/>
  <c r="OL7" i="4"/>
  <c r="OK7" i="4"/>
  <c r="OJ7" i="4"/>
  <c r="OI7" i="4"/>
  <c r="OH7" i="4"/>
  <c r="OG7" i="4"/>
  <c r="OF7" i="4"/>
  <c r="OE7" i="4"/>
  <c r="OD7" i="4"/>
  <c r="OC7" i="4"/>
  <c r="OB7" i="4"/>
  <c r="OA7" i="4"/>
  <c r="NZ7" i="4"/>
  <c r="NY7" i="4"/>
  <c r="NX7" i="4"/>
  <c r="NW7" i="4"/>
  <c r="IC7" i="4"/>
  <c r="IF7" i="4" s="1"/>
  <c r="II7" i="4" s="1"/>
  <c r="IL7" i="4" s="1"/>
  <c r="IO7" i="4" s="1"/>
  <c r="IR7" i="4" s="1"/>
  <c r="IU7" i="4" s="1"/>
  <c r="IX7" i="4" s="1"/>
  <c r="JA7" i="4" s="1"/>
  <c r="JD7" i="4" s="1"/>
  <c r="JG7" i="4" s="1"/>
  <c r="JJ7" i="4" s="1"/>
  <c r="JM7" i="4" s="1"/>
  <c r="JP7" i="4" s="1"/>
  <c r="JS7" i="4" s="1"/>
  <c r="JV7" i="4" s="1"/>
  <c r="JY7" i="4" s="1"/>
  <c r="KB7" i="4" s="1"/>
  <c r="KE7" i="4" s="1"/>
  <c r="IB7" i="4"/>
  <c r="IE7" i="4" s="1"/>
  <c r="IH7" i="4" s="1"/>
  <c r="IK7" i="4" s="1"/>
  <c r="FN7" i="4"/>
  <c r="FQ7" i="4" s="1"/>
  <c r="FT7" i="4" s="1"/>
  <c r="FW7" i="4" s="1"/>
  <c r="FZ7" i="4" s="1"/>
  <c r="GC7" i="4" s="1"/>
  <c r="GF7" i="4" s="1"/>
  <c r="GI7" i="4" s="1"/>
  <c r="GL7" i="4" s="1"/>
  <c r="FM7" i="4"/>
  <c r="FP7" i="4" s="1"/>
  <c r="FL7" i="4"/>
  <c r="EZ7" i="4"/>
  <c r="EX7" i="4"/>
  <c r="EV7" i="4"/>
  <c r="EU7" i="4"/>
  <c r="EM7" i="4"/>
  <c r="DZ7" i="4"/>
  <c r="DY7" i="4"/>
  <c r="BM7" i="4"/>
  <c r="BE7" i="4"/>
  <c r="AY7" i="4"/>
  <c r="AS7" i="4"/>
  <c r="AO7" i="4"/>
  <c r="AN7" i="4"/>
  <c r="T7" i="4"/>
  <c r="O7" i="4"/>
  <c r="N7" i="4"/>
  <c r="M7" i="4"/>
  <c r="J7" i="4"/>
  <c r="H7" i="4"/>
  <c r="G7" i="4"/>
  <c r="PT6" i="4"/>
  <c r="PS6" i="4"/>
  <c r="PR6" i="4"/>
  <c r="PQ6" i="4"/>
  <c r="PP6" i="4"/>
  <c r="PO6" i="4"/>
  <c r="PN6" i="4"/>
  <c r="PM6" i="4"/>
  <c r="PL6" i="4"/>
  <c r="PK6" i="4"/>
  <c r="PJ6" i="4"/>
  <c r="PI6" i="4"/>
  <c r="PH6" i="4"/>
  <c r="OX6" i="4"/>
  <c r="OW6" i="4"/>
  <c r="OV6" i="4"/>
  <c r="OU6" i="4"/>
  <c r="OT6" i="4"/>
  <c r="OS6" i="4"/>
  <c r="OR6" i="4"/>
  <c r="OQ6" i="4"/>
  <c r="OP6" i="4"/>
  <c r="OO6" i="4"/>
  <c r="ON6" i="4"/>
  <c r="OM6" i="4"/>
  <c r="OL6" i="4"/>
  <c r="OK6" i="4"/>
  <c r="OJ6" i="4"/>
  <c r="OI6" i="4"/>
  <c r="OH6" i="4"/>
  <c r="OG6" i="4"/>
  <c r="OF6" i="4"/>
  <c r="OE6" i="4"/>
  <c r="OD6" i="4"/>
  <c r="OC6" i="4"/>
  <c r="OB6" i="4"/>
  <c r="OA6" i="4"/>
  <c r="NZ6" i="4"/>
  <c r="NY6" i="4"/>
  <c r="NX6" i="4"/>
  <c r="NW6" i="4"/>
  <c r="IC6" i="4"/>
  <c r="IF6" i="4" s="1"/>
  <c r="II6" i="4" s="1"/>
  <c r="IL6" i="4" s="1"/>
  <c r="IO6" i="4" s="1"/>
  <c r="IR6" i="4" s="1"/>
  <c r="IU6" i="4" s="1"/>
  <c r="IX6" i="4" s="1"/>
  <c r="JA6" i="4" s="1"/>
  <c r="JD6" i="4" s="1"/>
  <c r="JG6" i="4" s="1"/>
  <c r="JJ6" i="4" s="1"/>
  <c r="JM6" i="4" s="1"/>
  <c r="JP6" i="4" s="1"/>
  <c r="JS6" i="4" s="1"/>
  <c r="JV6" i="4" s="1"/>
  <c r="JY6" i="4" s="1"/>
  <c r="KB6" i="4" s="1"/>
  <c r="KE6" i="4" s="1"/>
  <c r="IB6" i="4"/>
  <c r="IE6" i="4" s="1"/>
  <c r="FN6" i="4"/>
  <c r="FQ6" i="4" s="1"/>
  <c r="FT6" i="4" s="1"/>
  <c r="FW6" i="4" s="1"/>
  <c r="FZ6" i="4" s="1"/>
  <c r="GC6" i="4" s="1"/>
  <c r="GF6" i="4" s="1"/>
  <c r="GI6" i="4" s="1"/>
  <c r="GL6" i="4" s="1"/>
  <c r="FM6" i="4"/>
  <c r="FP6" i="4" s="1"/>
  <c r="FL6" i="4"/>
  <c r="EZ6" i="4"/>
  <c r="EX6" i="4"/>
  <c r="EV6" i="4"/>
  <c r="EU6" i="4"/>
  <c r="EM6" i="4"/>
  <c r="ED6" i="4"/>
  <c r="DZ6" i="4"/>
  <c r="DY6" i="4"/>
  <c r="BM6" i="4"/>
  <c r="BE6" i="4"/>
  <c r="AY6" i="4"/>
  <c r="AS6" i="4"/>
  <c r="AO6" i="4"/>
  <c r="AN6" i="4"/>
  <c r="AL6" i="4"/>
  <c r="AL7" i="4" s="1"/>
  <c r="AL8" i="4" s="1"/>
  <c r="AL9" i="4" s="1"/>
  <c r="AL10" i="4" s="1"/>
  <c r="AL11" i="4" s="1"/>
  <c r="AL12" i="4" s="1"/>
  <c r="AL13" i="4" s="1"/>
  <c r="AL15" i="4" s="1"/>
  <c r="AL16" i="4" s="1"/>
  <c r="AL17" i="4" s="1"/>
  <c r="AL18" i="4" s="1"/>
  <c r="AL19" i="4" s="1"/>
  <c r="AK6" i="4"/>
  <c r="AK7" i="4" s="1"/>
  <c r="AK8" i="4" s="1"/>
  <c r="AK9" i="4" s="1"/>
  <c r="AK10" i="4" s="1"/>
  <c r="AK11" i="4" s="1"/>
  <c r="AK12" i="4" s="1"/>
  <c r="AK13" i="4" s="1"/>
  <c r="AK15" i="4" s="1"/>
  <c r="AK16" i="4" s="1"/>
  <c r="AK17" i="4" s="1"/>
  <c r="AK18" i="4" s="1"/>
  <c r="AK19" i="4" s="1"/>
  <c r="AJ6" i="4"/>
  <c r="AJ7" i="4" s="1"/>
  <c r="O6" i="4"/>
  <c r="N6" i="4"/>
  <c r="M6" i="4"/>
  <c r="J6" i="4"/>
  <c r="H6" i="4"/>
  <c r="G6" i="4"/>
  <c r="PV5" i="4"/>
  <c r="PV6" i="4" s="1"/>
  <c r="PW6" i="4" s="1"/>
  <c r="PT5" i="4"/>
  <c r="PS5" i="4"/>
  <c r="PR5" i="4"/>
  <c r="PQ5" i="4"/>
  <c r="PP5" i="4"/>
  <c r="PO5" i="4"/>
  <c r="PN5" i="4"/>
  <c r="PM5" i="4"/>
  <c r="PL5" i="4"/>
  <c r="PK5" i="4"/>
  <c r="PJ5" i="4"/>
  <c r="PI5" i="4"/>
  <c r="PH5" i="4"/>
  <c r="PC5" i="4"/>
  <c r="PR2" i="4" s="1"/>
  <c r="OX5" i="4"/>
  <c r="OW5" i="4"/>
  <c r="OV5" i="4"/>
  <c r="OU5" i="4"/>
  <c r="OT5" i="4"/>
  <c r="OS5" i="4"/>
  <c r="OR5" i="4"/>
  <c r="OQ5" i="4"/>
  <c r="OP5" i="4"/>
  <c r="OO5" i="4"/>
  <c r="ON5" i="4"/>
  <c r="OM5" i="4"/>
  <c r="OL5" i="4"/>
  <c r="OK5" i="4"/>
  <c r="OJ5" i="4"/>
  <c r="OI5" i="4"/>
  <c r="OH5" i="4"/>
  <c r="OG5" i="4"/>
  <c r="OF5" i="4"/>
  <c r="OE5" i="4"/>
  <c r="OD5" i="4"/>
  <c r="OC5" i="4"/>
  <c r="OB5" i="4"/>
  <c r="OA5" i="4"/>
  <c r="NZ5" i="4"/>
  <c r="NY5" i="4"/>
  <c r="NX5" i="4"/>
  <c r="NW5" i="4"/>
  <c r="KO5" i="4"/>
  <c r="KO2" i="4" s="1"/>
  <c r="KN5" i="4"/>
  <c r="KM5" i="4"/>
  <c r="KM2" i="4" s="1"/>
  <c r="KL5" i="4"/>
  <c r="KL2" i="4" s="1"/>
  <c r="KK5" i="4"/>
  <c r="KK2" i="4" s="1"/>
  <c r="IC5" i="4"/>
  <c r="IF5" i="4" s="1"/>
  <c r="II5" i="4" s="1"/>
  <c r="IL5" i="4" s="1"/>
  <c r="IO5" i="4" s="1"/>
  <c r="IR5" i="4" s="1"/>
  <c r="IU5" i="4" s="1"/>
  <c r="IX5" i="4" s="1"/>
  <c r="JA5" i="4" s="1"/>
  <c r="JD5" i="4" s="1"/>
  <c r="JG5" i="4" s="1"/>
  <c r="JJ5" i="4" s="1"/>
  <c r="JM5" i="4" s="1"/>
  <c r="JP5" i="4" s="1"/>
  <c r="JS5" i="4" s="1"/>
  <c r="JV5" i="4" s="1"/>
  <c r="JY5" i="4" s="1"/>
  <c r="KB5" i="4" s="1"/>
  <c r="KE5" i="4" s="1"/>
  <c r="IB5" i="4"/>
  <c r="IE5" i="4" s="1"/>
  <c r="IH5" i="4" s="1"/>
  <c r="FN5" i="4"/>
  <c r="FQ5" i="4" s="1"/>
  <c r="FT5" i="4" s="1"/>
  <c r="FW5" i="4" s="1"/>
  <c r="FZ5" i="4" s="1"/>
  <c r="GC5" i="4" s="1"/>
  <c r="GF5" i="4" s="1"/>
  <c r="GI5" i="4" s="1"/>
  <c r="GL5" i="4" s="1"/>
  <c r="FM5" i="4"/>
  <c r="FO5" i="4" s="1"/>
  <c r="FL5" i="4"/>
  <c r="EZ5" i="4"/>
  <c r="EX5" i="4"/>
  <c r="EV5" i="4"/>
  <c r="EW5" i="4" s="1"/>
  <c r="EU5" i="4"/>
  <c r="EN5" i="4"/>
  <c r="EN6" i="4" s="1"/>
  <c r="EM5" i="4"/>
  <c r="DZ5" i="4"/>
  <c r="DY5" i="4"/>
  <c r="BM5" i="4"/>
  <c r="AY5" i="4"/>
  <c r="AS5" i="4"/>
  <c r="AO5" i="4"/>
  <c r="AN5" i="4"/>
  <c r="O5" i="4"/>
  <c r="N5" i="4"/>
  <c r="M5" i="4"/>
  <c r="J5" i="4"/>
  <c r="H5" i="4"/>
  <c r="G5" i="4"/>
  <c r="HT4" i="4"/>
  <c r="HV2" i="4" s="1"/>
  <c r="LC3" i="4"/>
  <c r="KX3" i="4"/>
  <c r="KW3" i="4"/>
  <c r="LB3" i="4" s="1"/>
  <c r="KU3" i="4"/>
  <c r="KT3" i="4"/>
  <c r="KS3" i="4"/>
  <c r="KR3" i="4"/>
  <c r="KQ3" i="4"/>
  <c r="KP3" i="4"/>
  <c r="KP5" i="4" s="1"/>
  <c r="KP2" i="4" s="1"/>
  <c r="ED3" i="4"/>
  <c r="ED4" i="4" s="1"/>
  <c r="PT2" i="4"/>
  <c r="PS2" i="4"/>
  <c r="PO2" i="4"/>
  <c r="KN2" i="4"/>
  <c r="FG2" i="4"/>
  <c r="FL58" i="4" s="1"/>
  <c r="EG2" i="4"/>
  <c r="T13" i="4" s="1"/>
  <c r="PT1" i="4"/>
  <c r="PS1" i="4"/>
  <c r="PR1" i="4"/>
  <c r="PQ1" i="4"/>
  <c r="PP1" i="4"/>
  <c r="PO1" i="4"/>
  <c r="PN1" i="4"/>
  <c r="PM1" i="4"/>
  <c r="PL1" i="4"/>
  <c r="PK1" i="4"/>
  <c r="PJ1" i="4"/>
  <c r="PI1" i="4"/>
  <c r="PH1" i="4"/>
  <c r="DY1" i="4"/>
  <c r="DX11" i="4" s="1"/>
  <c r="AW26" i="6" l="1"/>
  <c r="AW11" i="6"/>
  <c r="BI12" i="6"/>
  <c r="AU36" i="6"/>
  <c r="BD5" i="6"/>
  <c r="AK6" i="6"/>
  <c r="BI6" i="6"/>
  <c r="AV7" i="6"/>
  <c r="BF8" i="6"/>
  <c r="AL9" i="6"/>
  <c r="AX9" i="6"/>
  <c r="AT10" i="6"/>
  <c r="BE11" i="6"/>
  <c r="BJ12" i="6"/>
  <c r="AS15" i="6"/>
  <c r="AS16" i="6"/>
  <c r="AQ17" i="6"/>
  <c r="BN17" i="6"/>
  <c r="BM18" i="6"/>
  <c r="AX21" i="6"/>
  <c r="AO22" i="6"/>
  <c r="AP23" i="6"/>
  <c r="BE24" i="6"/>
  <c r="AS25" i="6"/>
  <c r="BJ28" i="6"/>
  <c r="AU30" i="6"/>
  <c r="AY32" i="6"/>
  <c r="AY35" i="6"/>
  <c r="BC36" i="6"/>
  <c r="BH6" i="6"/>
  <c r="AS7" i="6"/>
  <c r="BQ7" i="6"/>
  <c r="AK9" i="6"/>
  <c r="AT30" i="6"/>
  <c r="AT32" i="6"/>
  <c r="AL6" i="6"/>
  <c r="AN9" i="6"/>
  <c r="AY9" i="6"/>
  <c r="BF11" i="6"/>
  <c r="AU14" i="6"/>
  <c r="AV15" i="6"/>
  <c r="AU16" i="6"/>
  <c r="AS17" i="6"/>
  <c r="BQ18" i="6"/>
  <c r="BF19" i="6"/>
  <c r="BJ20" i="6"/>
  <c r="BG21" i="6"/>
  <c r="AT22" i="6"/>
  <c r="AS23" i="6"/>
  <c r="BJ24" i="6"/>
  <c r="BJ26" i="6"/>
  <c r="BK28" i="6"/>
  <c r="BN29" i="6"/>
  <c r="AW30" i="6"/>
  <c r="AS34" i="6"/>
  <c r="BD36" i="6"/>
  <c r="AV11" i="6"/>
  <c r="BJ8" i="6"/>
  <c r="BQ12" i="6"/>
  <c r="AW16" i="6"/>
  <c r="AU22" i="6"/>
  <c r="BC30" i="6"/>
  <c r="BN35" i="6"/>
  <c r="BK36" i="6"/>
  <c r="AQ5" i="6"/>
  <c r="BL5" i="6"/>
  <c r="BP6" i="6"/>
  <c r="BN8" i="6"/>
  <c r="AP9" i="6"/>
  <c r="BB10" i="6"/>
  <c r="AU12" i="6"/>
  <c r="AY13" i="6"/>
  <c r="AY15" i="6"/>
  <c r="BO15" i="6"/>
  <c r="AZ16" i="6"/>
  <c r="BH19" i="6"/>
  <c r="AO20" i="6"/>
  <c r="BN21" i="6"/>
  <c r="AW22" i="6"/>
  <c r="AY23" i="6"/>
  <c r="AO24" i="6"/>
  <c r="BF25" i="6"/>
  <c r="AM26" i="6"/>
  <c r="BJ30" i="6"/>
  <c r="AK14" i="6"/>
  <c r="AK15" i="6"/>
  <c r="BF23" i="6"/>
  <c r="AO26" i="6"/>
  <c r="AO28" i="6"/>
  <c r="AJ31" i="6"/>
  <c r="BA31" i="6"/>
  <c r="AW24" i="6"/>
  <c r="BQ6" i="6"/>
  <c r="AT5" i="6"/>
  <c r="BQ5" i="6"/>
  <c r="AT9" i="6"/>
  <c r="AM14" i="6"/>
  <c r="AN15" i="6"/>
  <c r="BN19" i="6"/>
  <c r="AW20" i="6"/>
  <c r="BQ21" i="6"/>
  <c r="AU24" i="6"/>
  <c r="AK25" i="6"/>
  <c r="BI25" i="6"/>
  <c r="AS27" i="6"/>
  <c r="AS29" i="6"/>
  <c r="K111" i="5"/>
  <c r="FS63" i="4"/>
  <c r="FR63" i="4"/>
  <c r="GX82" i="4"/>
  <c r="GO82" i="4"/>
  <c r="GR71" i="4"/>
  <c r="HP71" i="4"/>
  <c r="HA71" i="4"/>
  <c r="IJ61" i="4"/>
  <c r="IK61" i="4"/>
  <c r="FP81" i="4"/>
  <c r="FO81" i="4"/>
  <c r="FP83" i="4"/>
  <c r="FO83" i="4"/>
  <c r="NZ27" i="4"/>
  <c r="PS27" i="4"/>
  <c r="EN46" i="4"/>
  <c r="EW46" i="4" s="1"/>
  <c r="FA45" i="4"/>
  <c r="EY45" i="4"/>
  <c r="IH55" i="4"/>
  <c r="IG55" i="4"/>
  <c r="FP66" i="4"/>
  <c r="FS66" i="4" s="1"/>
  <c r="FO66" i="4"/>
  <c r="DY69" i="4"/>
  <c r="BZ69" i="4"/>
  <c r="FO72" i="4"/>
  <c r="FP72" i="4"/>
  <c r="EW89" i="4"/>
  <c r="DX6" i="4"/>
  <c r="EA6" i="4" s="1"/>
  <c r="DX8" i="4"/>
  <c r="AG11" i="4"/>
  <c r="FP26" i="4"/>
  <c r="FS26" i="4" s="1"/>
  <c r="DY27" i="4"/>
  <c r="OE27" i="4"/>
  <c r="EW42" i="4"/>
  <c r="IE45" i="4"/>
  <c r="IH45" i="4" s="1"/>
  <c r="IK45" i="4" s="1"/>
  <c r="ID45" i="4"/>
  <c r="CK50" i="4"/>
  <c r="CK54" i="4"/>
  <c r="FO55" i="4"/>
  <c r="FP55" i="4"/>
  <c r="FP56" i="4"/>
  <c r="IG56" i="4"/>
  <c r="EW57" i="4"/>
  <c r="AP57" i="4" s="1"/>
  <c r="AG59" i="4"/>
  <c r="EY62" i="4"/>
  <c r="FR64" i="4"/>
  <c r="FP69" i="4"/>
  <c r="EA70" i="4"/>
  <c r="DY70" i="4"/>
  <c r="IH76" i="4"/>
  <c r="IG76" i="4"/>
  <c r="CK77" i="4"/>
  <c r="AG80" i="4"/>
  <c r="AP83" i="4"/>
  <c r="CA85" i="4"/>
  <c r="AM132" i="5"/>
  <c r="PK27" i="4"/>
  <c r="OO27" i="4"/>
  <c r="OA27" i="4"/>
  <c r="DZ27" i="4"/>
  <c r="PP27" i="4"/>
  <c r="OU27" i="4"/>
  <c r="OH27" i="4"/>
  <c r="J27" i="4"/>
  <c r="OQ27" i="4"/>
  <c r="H27" i="4"/>
  <c r="OD27" i="4"/>
  <c r="OT27" i="4"/>
  <c r="PT27" i="4"/>
  <c r="FO39" i="4"/>
  <c r="HJ62" i="4"/>
  <c r="OG27" i="4"/>
  <c r="CK41" i="4"/>
  <c r="CK44" i="4"/>
  <c r="EY53" i="4"/>
  <c r="IE57" i="4"/>
  <c r="IH59" i="4"/>
  <c r="FO68" i="4"/>
  <c r="DY42" i="4"/>
  <c r="EA42" i="4"/>
  <c r="BZ42" i="4"/>
  <c r="FU43" i="4"/>
  <c r="FV43" i="4"/>
  <c r="HG75" i="4"/>
  <c r="GX75" i="4"/>
  <c r="T6" i="4"/>
  <c r="T5" i="4"/>
  <c r="PK2" i="4"/>
  <c r="KQ5" i="4"/>
  <c r="KQ2" i="4" s="1"/>
  <c r="KQ91" i="4"/>
  <c r="KQ90" i="4"/>
  <c r="IA90" i="4"/>
  <c r="ID90" i="4"/>
  <c r="IG90" i="4"/>
  <c r="IJ90" i="4"/>
  <c r="OI27" i="4"/>
  <c r="PH27" i="4"/>
  <c r="FA42" i="4"/>
  <c r="GO47" i="4"/>
  <c r="DY52" i="4"/>
  <c r="CA52" i="4" s="1"/>
  <c r="EA52" i="4"/>
  <c r="FA53" i="4"/>
  <c r="IG53" i="4"/>
  <c r="IH53" i="4"/>
  <c r="IH54" i="4"/>
  <c r="FA55" i="4"/>
  <c r="DY59" i="4"/>
  <c r="CA59" i="4" s="1"/>
  <c r="CK68" i="4"/>
  <c r="CK78" i="4"/>
  <c r="KU91" i="4"/>
  <c r="KU90" i="4"/>
  <c r="FO37" i="4"/>
  <c r="FP60" i="4"/>
  <c r="FO60" i="4"/>
  <c r="EM27" i="4"/>
  <c r="OX27" i="4"/>
  <c r="EY57" i="4"/>
  <c r="PU5" i="4"/>
  <c r="PL2" i="4"/>
  <c r="KR91" i="4"/>
  <c r="KR90" i="4"/>
  <c r="IJ5" i="4"/>
  <c r="KR5" i="4"/>
  <c r="KR2" i="4" s="1"/>
  <c r="ED7" i="4"/>
  <c r="FO8" i="4"/>
  <c r="OL27" i="4"/>
  <c r="PL27" i="4"/>
  <c r="FS38" i="4"/>
  <c r="FS44" i="4"/>
  <c r="FV44" i="4" s="1"/>
  <c r="FR44" i="4"/>
  <c r="IE49" i="4"/>
  <c r="ID49" i="4"/>
  <c r="CK53" i="4"/>
  <c r="EA59" i="4"/>
  <c r="IG61" i="4"/>
  <c r="FO63" i="4"/>
  <c r="BZ67" i="4"/>
  <c r="EA67" i="4"/>
  <c r="AG88" i="4"/>
  <c r="FP89" i="4"/>
  <c r="FO89" i="4"/>
  <c r="KT5" i="4"/>
  <c r="KT2" i="4" s="1"/>
  <c r="KT91" i="4"/>
  <c r="KT90" i="4"/>
  <c r="FR52" i="4"/>
  <c r="FS52" i="4"/>
  <c r="EA53" i="4"/>
  <c r="DY53" i="4"/>
  <c r="FG5" i="4"/>
  <c r="FP36" i="4"/>
  <c r="FR36" i="4" s="1"/>
  <c r="KP91" i="4"/>
  <c r="KP90" i="4"/>
  <c r="T8" i="4"/>
  <c r="AP48" i="4"/>
  <c r="BZ53" i="4"/>
  <c r="FP85" i="4"/>
  <c r="FO85" i="4"/>
  <c r="PN2" i="4"/>
  <c r="KS91" i="4"/>
  <c r="KS90" i="4"/>
  <c r="KS5" i="4"/>
  <c r="KS2" i="4" s="1"/>
  <c r="DX7" i="4"/>
  <c r="EA7" i="4" s="1"/>
  <c r="T20" i="4"/>
  <c r="NW27" i="4"/>
  <c r="OM27" i="4"/>
  <c r="PN27" i="4"/>
  <c r="FO43" i="4"/>
  <c r="FP45" i="4"/>
  <c r="FO45" i="4"/>
  <c r="FO46" i="4"/>
  <c r="IE58" i="4"/>
  <c r="CK60" i="4"/>
  <c r="EY70" i="4"/>
  <c r="CA83" i="4"/>
  <c r="CK84" i="4"/>
  <c r="FR87" i="4"/>
  <c r="FS87" i="4"/>
  <c r="I6" i="5"/>
  <c r="CK88" i="4"/>
  <c r="AG29" i="4"/>
  <c r="AG30" i="4"/>
  <c r="AG31" i="4"/>
  <c r="AG32" i="4" s="1"/>
  <c r="CA41" i="4"/>
  <c r="EY42" i="4"/>
  <c r="EW45" i="4"/>
  <c r="FA61" i="4"/>
  <c r="AP61" i="4" s="1"/>
  <c r="EY68" i="4"/>
  <c r="AP68" i="4" s="1"/>
  <c r="EW71" i="4"/>
  <c r="AP71" i="4" s="1"/>
  <c r="AG72" i="4"/>
  <c r="BZ73" i="4"/>
  <c r="FA74" i="4"/>
  <c r="AP74" i="4" s="1"/>
  <c r="BZ77" i="4"/>
  <c r="AG78" i="4"/>
  <c r="CA79" i="4"/>
  <c r="AP82" i="4"/>
  <c r="EY84" i="4"/>
  <c r="AP84" i="4" s="1"/>
  <c r="AG44" i="4"/>
  <c r="EY44" i="4"/>
  <c r="AG45" i="4"/>
  <c r="AG47" i="4"/>
  <c r="CK52" i="4"/>
  <c r="CA56" i="4"/>
  <c r="CK59" i="4"/>
  <c r="FA68" i="4"/>
  <c r="CK72" i="4"/>
  <c r="AP72" i="4"/>
  <c r="CA73" i="4"/>
  <c r="CK74" i="4"/>
  <c r="CA74" i="4"/>
  <c r="CK79" i="4"/>
  <c r="EY86" i="4"/>
  <c r="FO87" i="4"/>
  <c r="KN88" i="4"/>
  <c r="IK91" i="4"/>
  <c r="IJ91" i="4"/>
  <c r="FA44" i="4"/>
  <c r="CK47" i="4"/>
  <c r="FA50" i="4"/>
  <c r="AP50" i="4" s="1"/>
  <c r="AG62" i="4"/>
  <c r="FA75" i="4"/>
  <c r="EY76" i="4"/>
  <c r="AG79" i="4"/>
  <c r="CK82" i="4"/>
  <c r="AG84" i="4"/>
  <c r="BZ86" i="4"/>
  <c r="CK87" i="4"/>
  <c r="FO88" i="4"/>
  <c r="CK75" i="4"/>
  <c r="CA84" i="4"/>
  <c r="EY87" i="4"/>
  <c r="AP87" i="4" s="1"/>
  <c r="FA89" i="4"/>
  <c r="N115" i="5"/>
  <c r="EA44" i="4"/>
  <c r="CA44" i="4" s="1"/>
  <c r="FO47" i="4"/>
  <c r="FR48" i="4"/>
  <c r="FA49" i="4"/>
  <c r="ID50" i="4"/>
  <c r="EY52" i="4"/>
  <c r="AP52" i="4" s="1"/>
  <c r="AG53" i="4"/>
  <c r="CK55" i="4"/>
  <c r="FA58" i="4"/>
  <c r="FA60" i="4"/>
  <c r="AG69" i="4"/>
  <c r="FP73" i="4"/>
  <c r="EY79" i="4"/>
  <c r="EW80" i="4"/>
  <c r="AP80" i="4" s="1"/>
  <c r="CK86" i="4"/>
  <c r="EY88" i="4"/>
  <c r="AP88" i="4" s="1"/>
  <c r="I115" i="5"/>
  <c r="O115" i="5"/>
  <c r="FS9" i="4"/>
  <c r="FR9" i="4"/>
  <c r="FA5" i="4"/>
  <c r="FO34" i="4"/>
  <c r="P12" i="5"/>
  <c r="FU91" i="4"/>
  <c r="FV91" i="4"/>
  <c r="BZ38" i="4"/>
  <c r="BZ40" i="4"/>
  <c r="D81" i="7"/>
  <c r="AG5" i="4"/>
  <c r="O17" i="5"/>
  <c r="FO9" i="4"/>
  <c r="FR22" i="4"/>
  <c r="AG23" i="4"/>
  <c r="AG10" i="4"/>
  <c r="AG27" i="4"/>
  <c r="HM26" i="4"/>
  <c r="FR19" i="4"/>
  <c r="FS19" i="4"/>
  <c r="FS31" i="4"/>
  <c r="FU31" i="4" s="1"/>
  <c r="FR31" i="4"/>
  <c r="FU13" i="4"/>
  <c r="FV13" i="4"/>
  <c r="FY13" i="4" s="1"/>
  <c r="FS32" i="4"/>
  <c r="FV32" i="4" s="1"/>
  <c r="FR32" i="4"/>
  <c r="HD20" i="4"/>
  <c r="GU20" i="4"/>
  <c r="IG6" i="4"/>
  <c r="IH6" i="4"/>
  <c r="IK6" i="4" s="1"/>
  <c r="FR13" i="4"/>
  <c r="AG17" i="4"/>
  <c r="AG21" i="4"/>
  <c r="FP28" i="4"/>
  <c r="FS28" i="4" s="1"/>
  <c r="N25" i="5"/>
  <c r="Z64" i="5"/>
  <c r="L114" i="5"/>
  <c r="EA32" i="4"/>
  <c r="L112" i="5"/>
  <c r="O168" i="5"/>
  <c r="KK6" i="4"/>
  <c r="KM6" i="4"/>
  <c r="AG7" i="4"/>
  <c r="CA7" i="4"/>
  <c r="AG12" i="4"/>
  <c r="AG15" i="4"/>
  <c r="AG18" i="4"/>
  <c r="AG20" i="4"/>
  <c r="FO24" i="4"/>
  <c r="FO32" i="4"/>
  <c r="J20" i="5"/>
  <c r="KO6" i="4"/>
  <c r="FO20" i="4"/>
  <c r="FS24" i="4"/>
  <c r="FO29" i="4"/>
  <c r="FO31" i="4"/>
  <c r="BZ33" i="4"/>
  <c r="FR34" i="4"/>
  <c r="J15" i="5"/>
  <c r="O60" i="5"/>
  <c r="M101" i="5"/>
  <c r="N182" i="5"/>
  <c r="N123" i="5"/>
  <c r="K10" i="5"/>
  <c r="L116" i="5"/>
  <c r="IK5" i="4"/>
  <c r="IN5" i="4" s="1"/>
  <c r="FO19" i="4"/>
  <c r="BZ35" i="4"/>
  <c r="L107" i="5"/>
  <c r="P135" i="5"/>
  <c r="AG6" i="4"/>
  <c r="AG9" i="4"/>
  <c r="FP16" i="4"/>
  <c r="AG19" i="4"/>
  <c r="AG25" i="4"/>
  <c r="AG26" i="4"/>
  <c r="I106" i="5"/>
  <c r="P6" i="5"/>
  <c r="L10" i="5"/>
  <c r="K15" i="5"/>
  <c r="K20" i="5"/>
  <c r="J23" i="5"/>
  <c r="Z57" i="5"/>
  <c r="I104" i="5"/>
  <c r="I132" i="5"/>
  <c r="IN90" i="4"/>
  <c r="IM90" i="4"/>
  <c r="N13" i="5"/>
  <c r="M18" i="5"/>
  <c r="K23" i="5"/>
  <c r="L50" i="5"/>
  <c r="M70" i="5"/>
  <c r="I76" i="5"/>
  <c r="I103" i="5"/>
  <c r="P123" i="5"/>
  <c r="P7" i="5"/>
  <c r="I11" i="5"/>
  <c r="O13" i="5"/>
  <c r="I16" i="5"/>
  <c r="N18" i="5"/>
  <c r="J21" i="5"/>
  <c r="K62" i="5"/>
  <c r="J66" i="5"/>
  <c r="N70" i="5"/>
  <c r="J102" i="5"/>
  <c r="K133" i="5"/>
  <c r="J11" i="5"/>
  <c r="P16" i="5"/>
  <c r="K21" i="5"/>
  <c r="J24" i="5"/>
  <c r="L59" i="5"/>
  <c r="M66" i="5"/>
  <c r="N117" i="5"/>
  <c r="FY90" i="4"/>
  <c r="FX90" i="4"/>
  <c r="O8" i="5"/>
  <c r="Z11" i="5"/>
  <c r="L14" i="5"/>
  <c r="Z16" i="5"/>
  <c r="L19" i="5"/>
  <c r="M24" i="5"/>
  <c r="N59" i="5"/>
  <c r="L63" i="5"/>
  <c r="P78" i="5"/>
  <c r="M93" i="5"/>
  <c r="J100" i="5"/>
  <c r="N184" i="5"/>
  <c r="P119" i="5"/>
  <c r="K131" i="5"/>
  <c r="D83" i="7"/>
  <c r="M14" i="5"/>
  <c r="M19" i="5"/>
  <c r="J22" i="5"/>
  <c r="M63" i="5"/>
  <c r="Z67" i="5"/>
  <c r="L106" i="5"/>
  <c r="P117" i="5"/>
  <c r="O12" i="5"/>
  <c r="N17" i="5"/>
  <c r="K22" i="5"/>
  <c r="M25" i="5"/>
  <c r="N60" i="5"/>
  <c r="K113" i="5"/>
  <c r="N125" i="5"/>
  <c r="I134" i="5"/>
  <c r="O90" i="5"/>
  <c r="P190" i="5"/>
  <c r="M260" i="5"/>
  <c r="P8" i="5"/>
  <c r="L34" i="5"/>
  <c r="M40" i="5"/>
  <c r="J69" i="5"/>
  <c r="L98" i="5"/>
  <c r="O61" i="5"/>
  <c r="I118" i="5"/>
  <c r="J118" i="5"/>
  <c r="N145" i="5"/>
  <c r="J165" i="5"/>
  <c r="P170" i="5"/>
  <c r="I105" i="5"/>
  <c r="L105" i="5"/>
  <c r="M9" i="5"/>
  <c r="M34" i="5"/>
  <c r="K47" i="5"/>
  <c r="J13" i="5"/>
  <c r="N9" i="5"/>
  <c r="L47" i="5"/>
  <c r="K81" i="5"/>
  <c r="O148" i="5"/>
  <c r="I223" i="5"/>
  <c r="K27" i="5"/>
  <c r="Z30" i="5"/>
  <c r="M54" i="5"/>
  <c r="J110" i="5"/>
  <c r="I21" i="5"/>
  <c r="I20" i="5"/>
  <c r="K19" i="5"/>
  <c r="L18" i="5"/>
  <c r="M17" i="5"/>
  <c r="O16" i="5"/>
  <c r="Z15" i="5"/>
  <c r="I15" i="5"/>
  <c r="K14" i="5"/>
  <c r="M13" i="5"/>
  <c r="N12" i="5"/>
  <c r="P11" i="5"/>
  <c r="J10" i="5"/>
  <c r="L9" i="5"/>
  <c r="N8" i="5"/>
  <c r="O7" i="5"/>
  <c r="O6" i="5"/>
  <c r="K100" i="5"/>
  <c r="L81" i="5"/>
  <c r="Z80" i="5"/>
  <c r="O79" i="5"/>
  <c r="M78" i="5"/>
  <c r="I77" i="5"/>
  <c r="P75" i="5"/>
  <c r="O68" i="5"/>
  <c r="L67" i="5"/>
  <c r="Z65" i="5"/>
  <c r="L64" i="5"/>
  <c r="J63" i="5"/>
  <c r="N61" i="5"/>
  <c r="K60" i="5"/>
  <c r="Z58" i="5"/>
  <c r="N57" i="5"/>
  <c r="M53" i="5"/>
  <c r="L46" i="5"/>
  <c r="Z42" i="5"/>
  <c r="P36" i="5"/>
  <c r="M33" i="5"/>
  <c r="P29" i="5"/>
  <c r="K25" i="5"/>
  <c r="I19" i="5"/>
  <c r="K18" i="5"/>
  <c r="L17" i="5"/>
  <c r="N16" i="5"/>
  <c r="P15" i="5"/>
  <c r="J14" i="5"/>
  <c r="L13" i="5"/>
  <c r="M12" i="5"/>
  <c r="O11" i="5"/>
  <c r="Z10" i="5"/>
  <c r="I10" i="5"/>
  <c r="K9" i="5"/>
  <c r="M8" i="5"/>
  <c r="M7" i="5"/>
  <c r="N6" i="5"/>
  <c r="M180" i="5"/>
  <c r="J97" i="5"/>
  <c r="I181" i="5"/>
  <c r="M102" i="5"/>
  <c r="J101" i="5"/>
  <c r="L99" i="5"/>
  <c r="K96" i="5"/>
  <c r="M94" i="5"/>
  <c r="J93" i="5"/>
  <c r="O83" i="5"/>
  <c r="N80" i="5"/>
  <c r="N79" i="5"/>
  <c r="J78" i="5"/>
  <c r="O75" i="5"/>
  <c r="O69" i="5"/>
  <c r="N68" i="5"/>
  <c r="P65" i="5"/>
  <c r="K64" i="5"/>
  <c r="M61" i="5"/>
  <c r="P58" i="5"/>
  <c r="K57" i="5"/>
  <c r="K46" i="5"/>
  <c r="N42" i="5"/>
  <c r="J39" i="5"/>
  <c r="K33" i="5"/>
  <c r="O29" i="5"/>
  <c r="K26" i="5"/>
  <c r="P23" i="5"/>
  <c r="P22" i="5"/>
  <c r="P21" i="5"/>
  <c r="P20" i="5"/>
  <c r="Z19" i="5"/>
  <c r="I18" i="5"/>
  <c r="K17" i="5"/>
  <c r="M16" i="5"/>
  <c r="O15" i="5"/>
  <c r="Z14" i="5"/>
  <c r="I14" i="5"/>
  <c r="K13" i="5"/>
  <c r="L12" i="5"/>
  <c r="N11" i="5"/>
  <c r="P10" i="5"/>
  <c r="J9" i="5"/>
  <c r="L8" i="5"/>
  <c r="L7" i="5"/>
  <c r="M6" i="5"/>
  <c r="P149" i="5"/>
  <c r="Z78" i="5"/>
  <c r="L102" i="5"/>
  <c r="K99" i="5"/>
  <c r="M97" i="5"/>
  <c r="J96" i="5"/>
  <c r="L94" i="5"/>
  <c r="K88" i="5"/>
  <c r="M83" i="5"/>
  <c r="M80" i="5"/>
  <c r="M79" i="5"/>
  <c r="I78" i="5"/>
  <c r="Z76" i="5"/>
  <c r="N75" i="5"/>
  <c r="J71" i="5"/>
  <c r="N69" i="5"/>
  <c r="M68" i="5"/>
  <c r="Z66" i="5"/>
  <c r="N65" i="5"/>
  <c r="J64" i="5"/>
  <c r="N62" i="5"/>
  <c r="L61" i="5"/>
  <c r="Z59" i="5"/>
  <c r="O58" i="5"/>
  <c r="J57" i="5"/>
  <c r="Z48" i="5"/>
  <c r="I39" i="5"/>
  <c r="O35" i="5"/>
  <c r="I26" i="5"/>
  <c r="Z24" i="5"/>
  <c r="O23" i="5"/>
  <c r="O22" i="5"/>
  <c r="O21" i="5"/>
  <c r="O20" i="5"/>
  <c r="P19" i="5"/>
  <c r="Z18" i="5"/>
  <c r="J17" i="5"/>
  <c r="L16" i="5"/>
  <c r="N15" i="5"/>
  <c r="P14" i="5"/>
  <c r="I13" i="5"/>
  <c r="K12" i="5"/>
  <c r="M11" i="5"/>
  <c r="O10" i="5"/>
  <c r="Z9" i="5"/>
  <c r="I9" i="5"/>
  <c r="K8" i="5"/>
  <c r="K7" i="5"/>
  <c r="L6" i="5"/>
  <c r="K76" i="5"/>
  <c r="L80" i="5"/>
  <c r="K79" i="5"/>
  <c r="N76" i="5"/>
  <c r="M75" i="5"/>
  <c r="M69" i="5"/>
  <c r="K68" i="5"/>
  <c r="P66" i="5"/>
  <c r="K65" i="5"/>
  <c r="M62" i="5"/>
  <c r="P59" i="5"/>
  <c r="M58" i="5"/>
  <c r="Z51" i="5"/>
  <c r="P48" i="5"/>
  <c r="K45" i="5"/>
  <c r="O41" i="5"/>
  <c r="L35" i="5"/>
  <c r="I32" i="5"/>
  <c r="O28" i="5"/>
  <c r="O24" i="5"/>
  <c r="M23" i="5"/>
  <c r="M22" i="5"/>
  <c r="M21" i="5"/>
  <c r="M20" i="5"/>
  <c r="O19" i="5"/>
  <c r="P18" i="5"/>
  <c r="Z17" i="5"/>
  <c r="I17" i="5"/>
  <c r="K16" i="5"/>
  <c r="M15" i="5"/>
  <c r="O14" i="5"/>
  <c r="Z13" i="5"/>
  <c r="J12" i="5"/>
  <c r="L11" i="5"/>
  <c r="N10" i="5"/>
  <c r="P9" i="5"/>
  <c r="J8" i="5"/>
  <c r="J7" i="5"/>
  <c r="K6" i="5"/>
  <c r="O265" i="5"/>
  <c r="I219" i="5"/>
  <c r="M98" i="5"/>
  <c r="L77" i="5"/>
  <c r="L21" i="5"/>
  <c r="L20" i="5"/>
  <c r="N19" i="5"/>
  <c r="O18" i="5"/>
  <c r="P17" i="5"/>
  <c r="J16" i="5"/>
  <c r="L15" i="5"/>
  <c r="N14" i="5"/>
  <c r="P13" i="5"/>
  <c r="Z12" i="5"/>
  <c r="I12" i="5"/>
  <c r="K11" i="5"/>
  <c r="M10" i="5"/>
  <c r="O9" i="5"/>
  <c r="Z8" i="5"/>
  <c r="I8" i="5"/>
  <c r="I7" i="5"/>
  <c r="J6" i="5"/>
  <c r="L95" i="5"/>
  <c r="I80" i="5"/>
  <c r="I126" i="5"/>
  <c r="P214" i="5"/>
  <c r="Z43" i="5"/>
  <c r="N54" i="5"/>
  <c r="P67" i="5"/>
  <c r="K77" i="5"/>
  <c r="K95" i="5"/>
  <c r="J109" i="5"/>
  <c r="I124" i="5"/>
  <c r="I197" i="5"/>
  <c r="J107" i="5"/>
  <c r="J114" i="5"/>
  <c r="Z85" i="5"/>
  <c r="J108" i="5"/>
  <c r="I122" i="5"/>
  <c r="N137" i="5"/>
  <c r="I144" i="5"/>
  <c r="J144" i="5"/>
  <c r="M164" i="5"/>
  <c r="I179" i="5"/>
  <c r="M244" i="5"/>
  <c r="Z62" i="5"/>
  <c r="I163" i="5"/>
  <c r="L22" i="5"/>
  <c r="L23" i="5"/>
  <c r="N24" i="5"/>
  <c r="O25" i="5"/>
  <c r="M28" i="5"/>
  <c r="I38" i="5"/>
  <c r="N41" i="5"/>
  <c r="L51" i="5"/>
  <c r="J58" i="5"/>
  <c r="O59" i="5"/>
  <c r="P60" i="5"/>
  <c r="L62" i="5"/>
  <c r="P63" i="5"/>
  <c r="J65" i="5"/>
  <c r="O66" i="5"/>
  <c r="L69" i="5"/>
  <c r="Z70" i="5"/>
  <c r="K75" i="5"/>
  <c r="M76" i="5"/>
  <c r="Z77" i="5"/>
  <c r="K80" i="5"/>
  <c r="J94" i="5"/>
  <c r="M95" i="5"/>
  <c r="K97" i="5"/>
  <c r="L100" i="5"/>
  <c r="L115" i="5"/>
  <c r="J112" i="5"/>
  <c r="K129" i="5"/>
  <c r="K135" i="5"/>
  <c r="K137" i="5"/>
  <c r="J61" i="5"/>
  <c r="I142" i="5"/>
  <c r="K151" i="5"/>
  <c r="M156" i="5"/>
  <c r="L168" i="5"/>
  <c r="I189" i="5"/>
  <c r="P230" i="5"/>
  <c r="K238" i="5"/>
  <c r="I317" i="5"/>
  <c r="M92" i="5"/>
  <c r="K94" i="5"/>
  <c r="L97" i="5"/>
  <c r="J99" i="5"/>
  <c r="M100" i="5"/>
  <c r="K102" i="5"/>
  <c r="I107" i="5"/>
  <c r="Z56" i="5"/>
  <c r="I56" i="5"/>
  <c r="N56" i="5"/>
  <c r="L56" i="5"/>
  <c r="P56" i="5"/>
  <c r="K56" i="5"/>
  <c r="J56" i="5"/>
  <c r="O56" i="5"/>
  <c r="M56" i="5"/>
  <c r="J126" i="5"/>
  <c r="K115" i="5"/>
  <c r="K117" i="5"/>
  <c r="K123" i="5"/>
  <c r="K125" i="5"/>
  <c r="K127" i="5"/>
  <c r="J132" i="5"/>
  <c r="J134" i="5"/>
  <c r="P201" i="5"/>
  <c r="I211" i="5"/>
  <c r="M237" i="5"/>
  <c r="I108" i="5"/>
  <c r="I109" i="5"/>
  <c r="I110" i="5"/>
  <c r="I112" i="5"/>
  <c r="K119" i="5"/>
  <c r="K121" i="5"/>
  <c r="J128" i="5"/>
  <c r="L132" i="5"/>
  <c r="L134" i="5"/>
  <c r="I140" i="5"/>
  <c r="K145" i="5"/>
  <c r="K147" i="5"/>
  <c r="M154" i="5"/>
  <c r="L171" i="5"/>
  <c r="J183" i="5"/>
  <c r="M200" i="5"/>
  <c r="K204" i="5"/>
  <c r="I207" i="5"/>
  <c r="P210" i="5"/>
  <c r="P218" i="5"/>
  <c r="I264" i="5"/>
  <c r="L271" i="5"/>
  <c r="K139" i="5"/>
  <c r="I231" i="5"/>
  <c r="K143" i="5"/>
  <c r="K190" i="5"/>
  <c r="I227" i="5"/>
  <c r="I248" i="5"/>
  <c r="O249" i="5"/>
  <c r="J255" i="5"/>
  <c r="L303" i="5"/>
  <c r="I146" i="5"/>
  <c r="K158" i="5"/>
  <c r="P222" i="5"/>
  <c r="K93" i="5"/>
  <c r="L96" i="5"/>
  <c r="J98" i="5"/>
  <c r="M99" i="5"/>
  <c r="K101" i="5"/>
  <c r="P115" i="5"/>
  <c r="J92" i="5"/>
  <c r="I114" i="5"/>
  <c r="J153" i="5"/>
  <c r="I128" i="5"/>
  <c r="I130" i="5"/>
  <c r="N277" i="5"/>
  <c r="I138" i="5"/>
  <c r="I157" i="5"/>
  <c r="K169" i="5"/>
  <c r="I171" i="5"/>
  <c r="P185" i="5"/>
  <c r="P226" i="5"/>
  <c r="P234" i="5"/>
  <c r="I120" i="5"/>
  <c r="I318" i="5"/>
  <c r="I22" i="5"/>
  <c r="I23" i="5"/>
  <c r="I24" i="5"/>
  <c r="L25" i="5"/>
  <c r="J27" i="5"/>
  <c r="Z36" i="5"/>
  <c r="J40" i="5"/>
  <c r="K50" i="5"/>
  <c r="P57" i="5"/>
  <c r="M60" i="5"/>
  <c r="K63" i="5"/>
  <c r="O64" i="5"/>
  <c r="N67" i="5"/>
  <c r="P68" i="5"/>
  <c r="K70" i="5"/>
  <c r="J73" i="5"/>
  <c r="J77" i="5"/>
  <c r="O78" i="5"/>
  <c r="P79" i="5"/>
  <c r="I90" i="5"/>
  <c r="L93" i="5"/>
  <c r="J95" i="5"/>
  <c r="M96" i="5"/>
  <c r="K98" i="5"/>
  <c r="L101" i="5"/>
  <c r="J106" i="5"/>
  <c r="P133" i="5"/>
  <c r="I113" i="5"/>
  <c r="L138" i="5"/>
  <c r="N147" i="5"/>
  <c r="I116" i="5"/>
  <c r="N166" i="5"/>
  <c r="N194" i="5"/>
  <c r="I136" i="5"/>
  <c r="K141" i="5"/>
  <c r="N7" i="5"/>
  <c r="L150" i="5"/>
  <c r="I155" i="5"/>
  <c r="J167" i="5"/>
  <c r="J181" i="5"/>
  <c r="P206" i="5"/>
  <c r="I215" i="5"/>
  <c r="J293" i="5"/>
  <c r="I300" i="5"/>
  <c r="J105" i="5"/>
  <c r="M107" i="5"/>
  <c r="L110" i="5"/>
  <c r="M114" i="5"/>
  <c r="J116" i="5"/>
  <c r="N119" i="5"/>
  <c r="N135" i="5"/>
  <c r="J285" i="5"/>
  <c r="J146" i="5"/>
  <c r="J148" i="5"/>
  <c r="O150" i="5"/>
  <c r="L185" i="5"/>
  <c r="M104" i="5"/>
  <c r="J103" i="5"/>
  <c r="M105" i="5"/>
  <c r="L108" i="5"/>
  <c r="J319" i="5"/>
  <c r="M116" i="5"/>
  <c r="N121" i="5"/>
  <c r="L128" i="5"/>
  <c r="J130" i="5"/>
  <c r="P137" i="5"/>
  <c r="N139" i="5"/>
  <c r="N141" i="5"/>
  <c r="N143" i="5"/>
  <c r="M110" i="5"/>
  <c r="L103" i="5"/>
  <c r="M108" i="5"/>
  <c r="P121" i="5"/>
  <c r="J235" i="5"/>
  <c r="L130" i="5"/>
  <c r="M103" i="5"/>
  <c r="J104" i="5"/>
  <c r="M106" i="5"/>
  <c r="L109" i="5"/>
  <c r="I111" i="5"/>
  <c r="M112" i="5"/>
  <c r="P125" i="5"/>
  <c r="N239" i="5"/>
  <c r="I165" i="5"/>
  <c r="L104" i="5"/>
  <c r="M109" i="5"/>
  <c r="N111" i="5"/>
  <c r="L126" i="5"/>
  <c r="J120" i="5"/>
  <c r="K156" i="5"/>
  <c r="IA88" i="4"/>
  <c r="ID87" i="4"/>
  <c r="IA82" i="4"/>
  <c r="IA87" i="4"/>
  <c r="IA86" i="4"/>
  <c r="ID79" i="4"/>
  <c r="IA78" i="4"/>
  <c r="IA85" i="4"/>
  <c r="IA84" i="4"/>
  <c r="IG87" i="4"/>
  <c r="IA83" i="4"/>
  <c r="IA79" i="4"/>
  <c r="IG83" i="4"/>
  <c r="IA81" i="4"/>
  <c r="IA74" i="4"/>
  <c r="IA77" i="4"/>
  <c r="IA80" i="4"/>
  <c r="ID75" i="4"/>
  <c r="ID82" i="4"/>
  <c r="IA73" i="4"/>
  <c r="IA75" i="4"/>
  <c r="IA72" i="4"/>
  <c r="ID70" i="4"/>
  <c r="ID78" i="4"/>
  <c r="IA66" i="4"/>
  <c r="IG71" i="4"/>
  <c r="ID69" i="4"/>
  <c r="ID67" i="4"/>
  <c r="IV72" i="4"/>
  <c r="IG72" i="4"/>
  <c r="ID71" i="4"/>
  <c r="IA70" i="4"/>
  <c r="IA65" i="4"/>
  <c r="IG79" i="4"/>
  <c r="ID72" i="4"/>
  <c r="IA69" i="4"/>
  <c r="IA67" i="4"/>
  <c r="IJ69" i="4"/>
  <c r="IA51" i="4"/>
  <c r="IJ66" i="4"/>
  <c r="IG65" i="4"/>
  <c r="ID52" i="4"/>
  <c r="IA71" i="4"/>
  <c r="IG69" i="4"/>
  <c r="IG66" i="4"/>
  <c r="IA64" i="4"/>
  <c r="ID66" i="4"/>
  <c r="IA63" i="4"/>
  <c r="ID62" i="4"/>
  <c r="JE72" i="4"/>
  <c r="IA68" i="4"/>
  <c r="IM72" i="4"/>
  <c r="IA62" i="4"/>
  <c r="IA39" i="4"/>
  <c r="IA37" i="4"/>
  <c r="IG67" i="4"/>
  <c r="ID40" i="4"/>
  <c r="ID38" i="4"/>
  <c r="ID36" i="4"/>
  <c r="IA52" i="4"/>
  <c r="IA44" i="4"/>
  <c r="IA40" i="4"/>
  <c r="IA38" i="4"/>
  <c r="IA36" i="4"/>
  <c r="IA46" i="4"/>
  <c r="IA41" i="4"/>
  <c r="IP72" i="4"/>
  <c r="IJ44" i="4"/>
  <c r="IJ37" i="4"/>
  <c r="IA35" i="4"/>
  <c r="IS51" i="4"/>
  <c r="IG44" i="4"/>
  <c r="IJ39" i="4"/>
  <c r="IG37" i="4"/>
  <c r="ID34" i="4"/>
  <c r="IG39" i="4"/>
  <c r="ID37" i="4"/>
  <c r="IA42" i="4"/>
  <c r="ID39" i="4"/>
  <c r="IG38" i="4"/>
  <c r="ID64" i="4"/>
  <c r="IG51" i="4"/>
  <c r="IG36" i="4"/>
  <c r="IA34" i="4"/>
  <c r="IA32" i="4"/>
  <c r="IA30" i="4"/>
  <c r="ID31" i="4"/>
  <c r="ID25" i="4"/>
  <c r="ID22" i="4"/>
  <c r="IG30" i="4"/>
  <c r="ID29" i="4"/>
  <c r="IA20" i="4"/>
  <c r="IA26" i="4"/>
  <c r="IA16" i="4"/>
  <c r="IA33" i="4"/>
  <c r="IA31" i="4"/>
  <c r="IA25" i="4"/>
  <c r="IA22" i="4"/>
  <c r="ID21" i="4"/>
  <c r="IA17" i="4"/>
  <c r="ID30" i="4"/>
  <c r="IA29" i="4"/>
  <c r="IJ28" i="4"/>
  <c r="IA28" i="4"/>
  <c r="IA24" i="4"/>
  <c r="ID23" i="4"/>
  <c r="IJ29" i="4"/>
  <c r="IA27" i="4"/>
  <c r="IA19" i="4"/>
  <c r="IA21" i="4"/>
  <c r="IG19" i="4"/>
  <c r="ID17" i="4"/>
  <c r="IA8" i="4"/>
  <c r="HV5" i="4"/>
  <c r="IA13" i="4"/>
  <c r="IA5" i="4"/>
  <c r="IA23" i="4"/>
  <c r="ID15" i="4"/>
  <c r="IA10" i="4"/>
  <c r="ID7" i="4"/>
  <c r="ID6" i="4"/>
  <c r="IG5" i="4"/>
  <c r="ID14" i="4"/>
  <c r="IG13" i="4"/>
  <c r="IA6" i="4"/>
  <c r="ID16" i="4"/>
  <c r="IA12" i="4"/>
  <c r="IA11" i="4"/>
  <c r="IG15" i="4"/>
  <c r="IJ13" i="4"/>
  <c r="ID32" i="4"/>
  <c r="IA18" i="4"/>
  <c r="IA15" i="4"/>
  <c r="HT12" i="4"/>
  <c r="HT13" i="4" s="1"/>
  <c r="HT15" i="4" s="1"/>
  <c r="IA7" i="4"/>
  <c r="ID5" i="4"/>
  <c r="ID26" i="4"/>
  <c r="IA14" i="4"/>
  <c r="IA9" i="4"/>
  <c r="IG29" i="4"/>
  <c r="EY6" i="4"/>
  <c r="EW6" i="4"/>
  <c r="FA6" i="4"/>
  <c r="EN7" i="4"/>
  <c r="GX7" i="4"/>
  <c r="HM7" i="4"/>
  <c r="GO7" i="4"/>
  <c r="HD7" i="4"/>
  <c r="HJ7" i="4"/>
  <c r="GU7" i="4"/>
  <c r="HG7" i="4"/>
  <c r="HA7" i="4"/>
  <c r="HP7" i="4"/>
  <c r="GR7" i="4"/>
  <c r="FV10" i="4"/>
  <c r="FU10" i="4"/>
  <c r="ID12" i="4"/>
  <c r="HD17" i="4"/>
  <c r="GU17" i="4"/>
  <c r="HJ17" i="4"/>
  <c r="HP17" i="4"/>
  <c r="GR17" i="4"/>
  <c r="HG17" i="4"/>
  <c r="HA17" i="4"/>
  <c r="GX17" i="4"/>
  <c r="HM17" i="4"/>
  <c r="GO17" i="4"/>
  <c r="HA18" i="4"/>
  <c r="HP18" i="4"/>
  <c r="GR18" i="4"/>
  <c r="HG18" i="4"/>
  <c r="HM18" i="4"/>
  <c r="GO18" i="4"/>
  <c r="HD18" i="4"/>
  <c r="HJ18" i="4"/>
  <c r="GX18" i="4"/>
  <c r="GU18" i="4"/>
  <c r="GX30" i="4"/>
  <c r="GU30" i="4"/>
  <c r="HJ30" i="4"/>
  <c r="HP30" i="4"/>
  <c r="HD30" i="4"/>
  <c r="HA30" i="4"/>
  <c r="GO30" i="4"/>
  <c r="HM30" i="4"/>
  <c r="HG30" i="4"/>
  <c r="GR30" i="4"/>
  <c r="HJ8" i="4"/>
  <c r="HA8" i="4"/>
  <c r="HP8" i="4"/>
  <c r="GR8" i="4"/>
  <c r="HG8" i="4"/>
  <c r="GX8" i="4"/>
  <c r="HM8" i="4"/>
  <c r="GO8" i="4"/>
  <c r="HD8" i="4"/>
  <c r="GU8" i="4"/>
  <c r="ID10" i="4"/>
  <c r="GX13" i="4"/>
  <c r="GR13" i="4"/>
  <c r="HP13" i="4"/>
  <c r="HG13" i="4"/>
  <c r="GO13" i="4"/>
  <c r="HJ13" i="4"/>
  <c r="HA13" i="4"/>
  <c r="HM13" i="4"/>
  <c r="HD13" i="4"/>
  <c r="GU13" i="4"/>
  <c r="HP21" i="4"/>
  <c r="GR21" i="4"/>
  <c r="HG21" i="4"/>
  <c r="GX21" i="4"/>
  <c r="HM21" i="4"/>
  <c r="GO21" i="4"/>
  <c r="HD21" i="4"/>
  <c r="GU21" i="4"/>
  <c r="HJ21" i="4"/>
  <c r="HA21" i="4"/>
  <c r="EA11" i="4"/>
  <c r="CA11" i="4" s="1"/>
  <c r="BZ11" i="4"/>
  <c r="HJ5" i="4"/>
  <c r="GO5" i="4"/>
  <c r="HA5" i="4"/>
  <c r="GX5" i="4"/>
  <c r="HM5" i="4"/>
  <c r="HP5" i="4"/>
  <c r="GR5" i="4"/>
  <c r="HG5" i="4"/>
  <c r="GU5" i="4"/>
  <c r="HD5" i="4"/>
  <c r="IH8" i="4"/>
  <c r="IG8" i="4"/>
  <c r="HG9" i="4"/>
  <c r="GX9" i="4"/>
  <c r="HM9" i="4"/>
  <c r="GO9" i="4"/>
  <c r="HD9" i="4"/>
  <c r="GU9" i="4"/>
  <c r="HP9" i="4"/>
  <c r="GR9" i="4"/>
  <c r="HJ9" i="4"/>
  <c r="HA9" i="4"/>
  <c r="IK12" i="4"/>
  <c r="IJ12" i="4"/>
  <c r="IN13" i="4"/>
  <c r="IM13" i="4"/>
  <c r="HG14" i="4"/>
  <c r="HD14" i="4"/>
  <c r="GU14" i="4"/>
  <c r="HA14" i="4"/>
  <c r="GO14" i="4"/>
  <c r="HP14" i="4"/>
  <c r="HM14" i="4"/>
  <c r="HJ14" i="4"/>
  <c r="GX14" i="4"/>
  <c r="GR14" i="4"/>
  <c r="HP15" i="4"/>
  <c r="GR15" i="4"/>
  <c r="HM15" i="4"/>
  <c r="GO15" i="4"/>
  <c r="HD15" i="4"/>
  <c r="HA15" i="4"/>
  <c r="HJ15" i="4"/>
  <c r="GX15" i="4"/>
  <c r="GU15" i="4"/>
  <c r="HG15" i="4"/>
  <c r="HP27" i="4"/>
  <c r="GR27" i="4"/>
  <c r="HG27" i="4"/>
  <c r="GX27" i="4"/>
  <c r="HM27" i="4"/>
  <c r="GO27" i="4"/>
  <c r="HD27" i="4"/>
  <c r="GU27" i="4"/>
  <c r="HJ27" i="4"/>
  <c r="HA27" i="4"/>
  <c r="KU7" i="4"/>
  <c r="KM7" i="4"/>
  <c r="KT7" i="4"/>
  <c r="KL7" i="4"/>
  <c r="KS7" i="4"/>
  <c r="KK7" i="4"/>
  <c r="KQ7" i="4"/>
  <c r="AJ8" i="4"/>
  <c r="KR7" i="4"/>
  <c r="KP7" i="4"/>
  <c r="KN7" i="4"/>
  <c r="KO7" i="4"/>
  <c r="IJ10" i="4"/>
  <c r="IK10" i="4"/>
  <c r="FR11" i="4"/>
  <c r="FS11" i="4"/>
  <c r="HM25" i="4"/>
  <c r="GO25" i="4"/>
  <c r="HD25" i="4"/>
  <c r="GU25" i="4"/>
  <c r="HJ25" i="4"/>
  <c r="HA25" i="4"/>
  <c r="HP25" i="4"/>
  <c r="GR25" i="4"/>
  <c r="HG25" i="4"/>
  <c r="GX25" i="4"/>
  <c r="FV9" i="4"/>
  <c r="FU9" i="4"/>
  <c r="HM11" i="4"/>
  <c r="GO11" i="4"/>
  <c r="HD11" i="4"/>
  <c r="GU11" i="4"/>
  <c r="HJ11" i="4"/>
  <c r="GX11" i="4"/>
  <c r="HA11" i="4"/>
  <c r="HP11" i="4"/>
  <c r="GR11" i="4"/>
  <c r="HG11" i="4"/>
  <c r="AK20" i="4"/>
  <c r="AK21" i="4" s="1"/>
  <c r="AK22" i="4" s="1"/>
  <c r="AK23" i="4" s="1"/>
  <c r="AK24" i="4" s="1"/>
  <c r="AK25" i="4" s="1"/>
  <c r="AK26" i="4" s="1"/>
  <c r="AK27" i="4" s="1"/>
  <c r="AK28" i="4" s="1"/>
  <c r="AK29" i="4" s="1"/>
  <c r="AK30" i="4" s="1"/>
  <c r="AK31" i="4" s="1"/>
  <c r="AK14" i="4"/>
  <c r="IM6" i="4"/>
  <c r="IN6" i="4"/>
  <c r="AL20" i="4"/>
  <c r="AL21" i="4" s="1"/>
  <c r="AL22" i="4" s="1"/>
  <c r="AL23" i="4" s="1"/>
  <c r="AL24" i="4" s="1"/>
  <c r="AL25" i="4" s="1"/>
  <c r="AL26" i="4" s="1"/>
  <c r="AL27" i="4" s="1"/>
  <c r="AL28" i="4" s="1"/>
  <c r="AL29" i="4" s="1"/>
  <c r="AL30" i="4" s="1"/>
  <c r="AL31" i="4" s="1"/>
  <c r="AL14" i="4"/>
  <c r="IM7" i="4"/>
  <c r="IN7" i="4"/>
  <c r="ID11" i="4"/>
  <c r="IG14" i="4"/>
  <c r="IK15" i="4"/>
  <c r="IJ15" i="4"/>
  <c r="FS8" i="4"/>
  <c r="FR8" i="4"/>
  <c r="IG9" i="4"/>
  <c r="IH9" i="4"/>
  <c r="FR12" i="4"/>
  <c r="FS12" i="4"/>
  <c r="GA13" i="4"/>
  <c r="GB13" i="4"/>
  <c r="HJ16" i="4"/>
  <c r="HG16" i="4"/>
  <c r="GX16" i="4"/>
  <c r="HM16" i="4"/>
  <c r="HA16" i="4"/>
  <c r="HP16" i="4"/>
  <c r="GO16" i="4"/>
  <c r="GU16" i="4"/>
  <c r="HD16" i="4"/>
  <c r="GR16" i="4"/>
  <c r="HA23" i="4"/>
  <c r="HP23" i="4"/>
  <c r="GR23" i="4"/>
  <c r="HG23" i="4"/>
  <c r="GX23" i="4"/>
  <c r="HM23" i="4"/>
  <c r="GO23" i="4"/>
  <c r="HD23" i="4"/>
  <c r="GU23" i="4"/>
  <c r="HJ23" i="4"/>
  <c r="FR6" i="4"/>
  <c r="FS6" i="4"/>
  <c r="IP5" i="4"/>
  <c r="IQ5" i="4"/>
  <c r="GX6" i="4"/>
  <c r="HM6" i="4"/>
  <c r="GO6" i="4"/>
  <c r="HD6" i="4"/>
  <c r="GU6" i="4"/>
  <c r="HG6" i="4"/>
  <c r="HJ6" i="4"/>
  <c r="HA6" i="4"/>
  <c r="HP6" i="4"/>
  <c r="GR6" i="4"/>
  <c r="FR7" i="4"/>
  <c r="FS7" i="4"/>
  <c r="FT10" i="4"/>
  <c r="FW10" i="4" s="1"/>
  <c r="FZ10" i="4" s="1"/>
  <c r="GC10" i="4" s="1"/>
  <c r="GF10" i="4" s="1"/>
  <c r="GI10" i="4" s="1"/>
  <c r="GL10" i="4" s="1"/>
  <c r="IK11" i="4"/>
  <c r="IJ11" i="4"/>
  <c r="GX12" i="4"/>
  <c r="HM12" i="4"/>
  <c r="GO12" i="4"/>
  <c r="HD12" i="4"/>
  <c r="GU12" i="4"/>
  <c r="HG12" i="4"/>
  <c r="HJ12" i="4"/>
  <c r="HA12" i="4"/>
  <c r="HP12" i="4"/>
  <c r="GR12" i="4"/>
  <c r="GX19" i="4"/>
  <c r="HM19" i="4"/>
  <c r="GO19" i="4"/>
  <c r="HD19" i="4"/>
  <c r="GU19" i="4"/>
  <c r="HJ19" i="4"/>
  <c r="HA19" i="4"/>
  <c r="HG19" i="4"/>
  <c r="GR19" i="4"/>
  <c r="HP19" i="4"/>
  <c r="IH26" i="4"/>
  <c r="IG26" i="4"/>
  <c r="IK27" i="4"/>
  <c r="IJ27" i="4"/>
  <c r="PM2" i="4"/>
  <c r="KV3" i="4"/>
  <c r="LA3" i="4" s="1"/>
  <c r="EY5" i="4"/>
  <c r="AP5" i="4" s="1"/>
  <c r="FP5" i="4"/>
  <c r="KN6" i="4"/>
  <c r="IG7" i="4"/>
  <c r="ID13" i="4"/>
  <c r="DX16" i="4"/>
  <c r="IH17" i="4"/>
  <c r="DX20" i="4"/>
  <c r="IG23" i="4"/>
  <c r="IH25" i="4"/>
  <c r="IG25" i="4"/>
  <c r="T26" i="4"/>
  <c r="HD26" i="4"/>
  <c r="GU26" i="4"/>
  <c r="HJ26" i="4"/>
  <c r="HA26" i="4"/>
  <c r="HP26" i="4"/>
  <c r="GR26" i="4"/>
  <c r="HG26" i="4"/>
  <c r="GX26" i="4"/>
  <c r="HP33" i="4"/>
  <c r="GR33" i="4"/>
  <c r="HG33" i="4"/>
  <c r="GX33" i="4"/>
  <c r="HM33" i="4"/>
  <c r="GO33" i="4"/>
  <c r="HD33" i="4"/>
  <c r="GU33" i="4"/>
  <c r="HJ33" i="4"/>
  <c r="HA33" i="4"/>
  <c r="FP21" i="4"/>
  <c r="FO21" i="4"/>
  <c r="ID8" i="4"/>
  <c r="FR10" i="4"/>
  <c r="IG11" i="4"/>
  <c r="IG12" i="4"/>
  <c r="DX15" i="4"/>
  <c r="DY16" i="4"/>
  <c r="IE16" i="4"/>
  <c r="DY20" i="4"/>
  <c r="IN23" i="4"/>
  <c r="IM23" i="4"/>
  <c r="IG27" i="4"/>
  <c r="IM30" i="4"/>
  <c r="IN30" i="4"/>
  <c r="KP89" i="4"/>
  <c r="KP86" i="4"/>
  <c r="KP84" i="4"/>
  <c r="KP87" i="4"/>
  <c r="KP85" i="4"/>
  <c r="KP83" i="4"/>
  <c r="KP82" i="4"/>
  <c r="KP78" i="4"/>
  <c r="KP74" i="4"/>
  <c r="KP79" i="4"/>
  <c r="KP77" i="4"/>
  <c r="KP76" i="4"/>
  <c r="KP75" i="4"/>
  <c r="KP69" i="4"/>
  <c r="KP81" i="4"/>
  <c r="KP73" i="4"/>
  <c r="KP71" i="4"/>
  <c r="KP70" i="4"/>
  <c r="KP66" i="4"/>
  <c r="KP80" i="4"/>
  <c r="KP65" i="4"/>
  <c r="KP60" i="4"/>
  <c r="KP64" i="4"/>
  <c r="KP63" i="4"/>
  <c r="KP61" i="4"/>
  <c r="KP72" i="4"/>
  <c r="KP68" i="4"/>
  <c r="KP56" i="4"/>
  <c r="KP55" i="4"/>
  <c r="KP52" i="4"/>
  <c r="KP62" i="4"/>
  <c r="KP59" i="4"/>
  <c r="KP48" i="4"/>
  <c r="KP42" i="4"/>
  <c r="KP47" i="4"/>
  <c r="KP54" i="4"/>
  <c r="KP53" i="4"/>
  <c r="KP45" i="4"/>
  <c r="KP43" i="4"/>
  <c r="KP49" i="4"/>
  <c r="KP44" i="4"/>
  <c r="KP57" i="4"/>
  <c r="KP51" i="4"/>
  <c r="KP50" i="4"/>
  <c r="KP46" i="4"/>
  <c r="KP41" i="4"/>
  <c r="KP58" i="4"/>
  <c r="KP67" i="4"/>
  <c r="EA8" i="4"/>
  <c r="CA8" i="4" s="1"/>
  <c r="DX13" i="4"/>
  <c r="DX18" i="4"/>
  <c r="IG21" i="4"/>
  <c r="FV22" i="4"/>
  <c r="FU22" i="4"/>
  <c r="FV28" i="4"/>
  <c r="FU28" i="4"/>
  <c r="ID28" i="4"/>
  <c r="HD31" i="4"/>
  <c r="GU31" i="4"/>
  <c r="HA31" i="4"/>
  <c r="HP31" i="4"/>
  <c r="GR31" i="4"/>
  <c r="GO31" i="4"/>
  <c r="GX31" i="4"/>
  <c r="HM31" i="4"/>
  <c r="HJ31" i="4"/>
  <c r="KU87" i="4"/>
  <c r="KU81" i="4"/>
  <c r="KU86" i="4"/>
  <c r="KU80" i="4"/>
  <c r="KU77" i="4"/>
  <c r="KU82" i="4"/>
  <c r="KU85" i="4"/>
  <c r="KU78" i="4"/>
  <c r="KU76" i="4"/>
  <c r="KU75" i="4"/>
  <c r="KU83" i="4"/>
  <c r="KU72" i="4"/>
  <c r="KU68" i="4"/>
  <c r="KU89" i="4"/>
  <c r="KU74" i="4"/>
  <c r="KU69" i="4"/>
  <c r="KU79" i="4"/>
  <c r="KU67" i="4"/>
  <c r="KU84" i="4"/>
  <c r="KU71" i="4"/>
  <c r="KU66" i="4"/>
  <c r="KU56" i="4"/>
  <c r="KU55" i="4"/>
  <c r="KU52" i="4"/>
  <c r="KU73" i="4"/>
  <c r="KU65" i="4"/>
  <c r="KU62" i="4"/>
  <c r="KU59" i="4"/>
  <c r="KU58" i="4"/>
  <c r="KU57" i="4"/>
  <c r="KU70" i="4"/>
  <c r="KU60" i="4"/>
  <c r="KU64" i="4"/>
  <c r="KU61" i="4"/>
  <c r="KU49" i="4"/>
  <c r="KU54" i="4"/>
  <c r="KU53" i="4"/>
  <c r="KU46" i="4"/>
  <c r="KU63" i="4"/>
  <c r="KU42" i="4"/>
  <c r="KU51" i="4"/>
  <c r="KU50" i="4"/>
  <c r="KU48" i="4"/>
  <c r="KU47" i="4"/>
  <c r="KU45" i="4"/>
  <c r="KU43" i="4"/>
  <c r="KU44" i="4"/>
  <c r="KU41" i="4"/>
  <c r="KU6" i="4"/>
  <c r="IK14" i="4"/>
  <c r="IJ14" i="4"/>
  <c r="FS16" i="4"/>
  <c r="FR16" i="4"/>
  <c r="IG17" i="4"/>
  <c r="HA29" i="4"/>
  <c r="GX29" i="4"/>
  <c r="GO29" i="4"/>
  <c r="HJ29" i="4"/>
  <c r="HG29" i="4"/>
  <c r="HP29" i="4"/>
  <c r="GU29" i="4"/>
  <c r="HD29" i="4"/>
  <c r="PP2" i="4"/>
  <c r="KY3" i="4"/>
  <c r="LD3" i="4" s="1"/>
  <c r="PD5" i="4"/>
  <c r="PW5" i="4"/>
  <c r="FO6" i="4"/>
  <c r="IJ6" i="4"/>
  <c r="KQ6" i="4"/>
  <c r="FO7" i="4"/>
  <c r="IJ7" i="4"/>
  <c r="T9" i="4"/>
  <c r="IG10" i="4"/>
  <c r="T12" i="4"/>
  <c r="DX12" i="4"/>
  <c r="FO12" i="4"/>
  <c r="FX13" i="4"/>
  <c r="IF13" i="4"/>
  <c r="II13" i="4" s="1"/>
  <c r="IL13" i="4" s="1"/>
  <c r="IO13" i="4" s="1"/>
  <c r="IR13" i="4" s="1"/>
  <c r="IU13" i="4" s="1"/>
  <c r="IX13" i="4" s="1"/>
  <c r="JA13" i="4" s="1"/>
  <c r="JD13" i="4" s="1"/>
  <c r="JG13" i="4" s="1"/>
  <c r="JJ13" i="4" s="1"/>
  <c r="JM13" i="4" s="1"/>
  <c r="JP13" i="4" s="1"/>
  <c r="JS13" i="4" s="1"/>
  <c r="JV13" i="4" s="1"/>
  <c r="JY13" i="4" s="1"/>
  <c r="KB13" i="4" s="1"/>
  <c r="KE13" i="4" s="1"/>
  <c r="ID18" i="4"/>
  <c r="IK19" i="4"/>
  <c r="IJ19" i="4"/>
  <c r="HJ20" i="4"/>
  <c r="HA20" i="4"/>
  <c r="HP20" i="4"/>
  <c r="GR20" i="4"/>
  <c r="HG20" i="4"/>
  <c r="GX20" i="4"/>
  <c r="HM20" i="4"/>
  <c r="GO20" i="4"/>
  <c r="ID24" i="4"/>
  <c r="HM28" i="4"/>
  <c r="HD28" i="4"/>
  <c r="GU28" i="4"/>
  <c r="HJ28" i="4"/>
  <c r="HA28" i="4"/>
  <c r="GR28" i="4"/>
  <c r="HP28" i="4"/>
  <c r="HG28" i="4"/>
  <c r="GX28" i="4"/>
  <c r="HM29" i="4"/>
  <c r="HD32" i="4"/>
  <c r="GU32" i="4"/>
  <c r="HJ32" i="4"/>
  <c r="HA32" i="4"/>
  <c r="HP32" i="4"/>
  <c r="GR32" i="4"/>
  <c r="HG32" i="4"/>
  <c r="GO32" i="4"/>
  <c r="HM32" i="4"/>
  <c r="GX32" i="4"/>
  <c r="KP6" i="4"/>
  <c r="DX9" i="4"/>
  <c r="T88" i="4"/>
  <c r="T86" i="4"/>
  <c r="T84" i="4"/>
  <c r="T89" i="4"/>
  <c r="T82" i="4"/>
  <c r="T87" i="4"/>
  <c r="T85" i="4"/>
  <c r="T80" i="4"/>
  <c r="T78" i="4"/>
  <c r="T81" i="4"/>
  <c r="T79" i="4"/>
  <c r="T75" i="4"/>
  <c r="T77" i="4"/>
  <c r="T76" i="4"/>
  <c r="T83" i="4"/>
  <c r="T73" i="4"/>
  <c r="T70" i="4"/>
  <c r="T72" i="4"/>
  <c r="T68" i="4"/>
  <c r="T71" i="4"/>
  <c r="T74" i="4"/>
  <c r="T57" i="4"/>
  <c r="T53" i="4"/>
  <c r="T69" i="4"/>
  <c r="T63" i="4"/>
  <c r="T60" i="4"/>
  <c r="T59" i="4"/>
  <c r="T58" i="4"/>
  <c r="T51" i="4"/>
  <c r="T61" i="4"/>
  <c r="T66" i="4"/>
  <c r="T62" i="4"/>
  <c r="T52" i="4"/>
  <c r="T41" i="4"/>
  <c r="T39" i="4"/>
  <c r="T67" i="4"/>
  <c r="T65" i="4"/>
  <c r="T64" i="4"/>
  <c r="T47" i="4"/>
  <c r="T43" i="4"/>
  <c r="T50" i="4"/>
  <c r="T48" i="4"/>
  <c r="T40" i="4"/>
  <c r="T38" i="4"/>
  <c r="T55" i="4"/>
  <c r="T54" i="4"/>
  <c r="T46" i="4"/>
  <c r="T44" i="4"/>
  <c r="T37" i="4"/>
  <c r="T32" i="4"/>
  <c r="T31" i="4"/>
  <c r="T49" i="4"/>
  <c r="T34" i="4"/>
  <c r="T45" i="4"/>
  <c r="T42" i="4"/>
  <c r="T30" i="4"/>
  <c r="T36" i="4"/>
  <c r="T25" i="4"/>
  <c r="T29" i="4"/>
  <c r="T22" i="4"/>
  <c r="T17" i="4"/>
  <c r="T35" i="4"/>
  <c r="T28" i="4"/>
  <c r="T24" i="4"/>
  <c r="T19" i="4"/>
  <c r="T33" i="4"/>
  <c r="T21" i="4"/>
  <c r="T23" i="4"/>
  <c r="T18" i="4"/>
  <c r="PH2" i="4"/>
  <c r="PU2" i="4" s="1"/>
  <c r="KQ89" i="4"/>
  <c r="KQ88" i="4"/>
  <c r="KQ87" i="4"/>
  <c r="KQ82" i="4"/>
  <c r="KQ84" i="4"/>
  <c r="KQ83" i="4"/>
  <c r="KQ78" i="4"/>
  <c r="KQ79" i="4"/>
  <c r="KQ76" i="4"/>
  <c r="KQ75" i="4"/>
  <c r="KQ86" i="4"/>
  <c r="KQ81" i="4"/>
  <c r="KQ74" i="4"/>
  <c r="KQ85" i="4"/>
  <c r="KQ80" i="4"/>
  <c r="KQ72" i="4"/>
  <c r="KQ73" i="4"/>
  <c r="KQ70" i="4"/>
  <c r="KQ66" i="4"/>
  <c r="KQ69" i="4"/>
  <c r="KQ65" i="4"/>
  <c r="KQ67" i="4"/>
  <c r="KQ60" i="4"/>
  <c r="KQ51" i="4"/>
  <c r="KQ71" i="4"/>
  <c r="KQ64" i="4"/>
  <c r="KQ63" i="4"/>
  <c r="KQ61" i="4"/>
  <c r="KQ54" i="4"/>
  <c r="KQ53" i="4"/>
  <c r="KQ68" i="4"/>
  <c r="KQ56" i="4"/>
  <c r="KQ77" i="4"/>
  <c r="KQ50" i="4"/>
  <c r="KQ47" i="4"/>
  <c r="KQ45" i="4"/>
  <c r="KQ55" i="4"/>
  <c r="KQ49" i="4"/>
  <c r="KQ44" i="4"/>
  <c r="KQ58" i="4"/>
  <c r="KQ57" i="4"/>
  <c r="KQ52" i="4"/>
  <c r="KQ41" i="4"/>
  <c r="KQ62" i="4"/>
  <c r="KQ59" i="4"/>
  <c r="KQ48" i="4"/>
  <c r="KQ43" i="4"/>
  <c r="KQ42" i="4"/>
  <c r="PI2" i="4"/>
  <c r="PQ2" i="4"/>
  <c r="KR89" i="4"/>
  <c r="KR87" i="4"/>
  <c r="KR88" i="4"/>
  <c r="KR84" i="4"/>
  <c r="KR83" i="4"/>
  <c r="KR72" i="4"/>
  <c r="KR79" i="4"/>
  <c r="KR86" i="4"/>
  <c r="KR81" i="4"/>
  <c r="KR71" i="4"/>
  <c r="KR76" i="4"/>
  <c r="KR75" i="4"/>
  <c r="KR70" i="4"/>
  <c r="KR82" i="4"/>
  <c r="KR78" i="4"/>
  <c r="KR77" i="4"/>
  <c r="KR68" i="4"/>
  <c r="KR85" i="4"/>
  <c r="KR74" i="4"/>
  <c r="KR63" i="4"/>
  <c r="KR69" i="4"/>
  <c r="KR80" i="4"/>
  <c r="KR67" i="4"/>
  <c r="KR64" i="4"/>
  <c r="KR61" i="4"/>
  <c r="KR49" i="4"/>
  <c r="KR73" i="4"/>
  <c r="KR54" i="4"/>
  <c r="KR53" i="4"/>
  <c r="KR66" i="4"/>
  <c r="KR56" i="4"/>
  <c r="KR55" i="4"/>
  <c r="KR52" i="4"/>
  <c r="KR65" i="4"/>
  <c r="KR62" i="4"/>
  <c r="KR59" i="4"/>
  <c r="KR58" i="4"/>
  <c r="KR57" i="4"/>
  <c r="KR45" i="4"/>
  <c r="KR43" i="4"/>
  <c r="KR60" i="4"/>
  <c r="KR51" i="4"/>
  <c r="KR50" i="4"/>
  <c r="KR48" i="4"/>
  <c r="KR42" i="4"/>
  <c r="KR47" i="4"/>
  <c r="KR44" i="4"/>
  <c r="KR41" i="4"/>
  <c r="KR46" i="4"/>
  <c r="KZ3" i="4"/>
  <c r="KU5" i="4"/>
  <c r="KU2" i="4" s="1"/>
  <c r="KR6" i="4"/>
  <c r="ID9" i="4"/>
  <c r="T11" i="4"/>
  <c r="FO11" i="4"/>
  <c r="T14" i="4"/>
  <c r="IE20" i="4"/>
  <c r="ID20" i="4"/>
  <c r="IH21" i="4"/>
  <c r="FV24" i="4"/>
  <c r="FU24" i="4"/>
  <c r="FV25" i="4"/>
  <c r="FU25" i="4"/>
  <c r="FP27" i="4"/>
  <c r="FO27" i="4"/>
  <c r="IN28" i="4"/>
  <c r="IM28" i="4"/>
  <c r="IH31" i="4"/>
  <c r="IG31" i="4"/>
  <c r="DY64" i="4"/>
  <c r="DY63" i="4"/>
  <c r="DY58" i="4"/>
  <c r="CA58" i="4" s="1"/>
  <c r="DY62" i="4"/>
  <c r="CA62" i="4" s="1"/>
  <c r="DY66" i="4"/>
  <c r="DY65" i="4"/>
  <c r="CA65" i="4" s="1"/>
  <c r="DY38" i="4"/>
  <c r="CA38" i="4" s="1"/>
  <c r="DY34" i="4"/>
  <c r="CA34" i="4" s="1"/>
  <c r="DY32" i="4"/>
  <c r="CA32" i="4" s="1"/>
  <c r="DY31" i="4"/>
  <c r="DX31" i="4"/>
  <c r="DY40" i="4"/>
  <c r="DY37" i="4"/>
  <c r="DX30" i="4"/>
  <c r="DY39" i="4"/>
  <c r="DY36" i="4"/>
  <c r="CA36" i="4" s="1"/>
  <c r="DY35" i="4"/>
  <c r="CA35" i="4" s="1"/>
  <c r="DY33" i="4"/>
  <c r="CA33" i="4" s="1"/>
  <c r="DY28" i="4"/>
  <c r="DY26" i="4"/>
  <c r="DX28" i="4"/>
  <c r="DX26" i="4"/>
  <c r="DY25" i="4"/>
  <c r="DY22" i="4"/>
  <c r="DY17" i="4"/>
  <c r="DX25" i="4"/>
  <c r="DY24" i="4"/>
  <c r="DX22" i="4"/>
  <c r="DX17" i="4"/>
  <c r="DY29" i="4"/>
  <c r="DX24" i="4"/>
  <c r="DY19" i="4"/>
  <c r="DX29" i="4"/>
  <c r="DY21" i="4"/>
  <c r="DX19" i="4"/>
  <c r="DX27" i="4"/>
  <c r="DY23" i="4"/>
  <c r="DX21" i="4"/>
  <c r="DY30" i="4"/>
  <c r="DX23" i="4"/>
  <c r="DY18" i="4"/>
  <c r="DX14" i="4"/>
  <c r="PJ2" i="4"/>
  <c r="KS89" i="4"/>
  <c r="KS87" i="4"/>
  <c r="KS85" i="4"/>
  <c r="KS83" i="4"/>
  <c r="KS86" i="4"/>
  <c r="KS79" i="4"/>
  <c r="KS76" i="4"/>
  <c r="KS75" i="4"/>
  <c r="KS70" i="4"/>
  <c r="KS81" i="4"/>
  <c r="KS80" i="4"/>
  <c r="KS74" i="4"/>
  <c r="KS73" i="4"/>
  <c r="KS88" i="4"/>
  <c r="KS84" i="4"/>
  <c r="KS69" i="4"/>
  <c r="KS78" i="4"/>
  <c r="KS82" i="4"/>
  <c r="KS77" i="4"/>
  <c r="KS72" i="4"/>
  <c r="KS71" i="4"/>
  <c r="KS63" i="4"/>
  <c r="KS54" i="4"/>
  <c r="KS53" i="4"/>
  <c r="KS66" i="4"/>
  <c r="KS56" i="4"/>
  <c r="KS55" i="4"/>
  <c r="KS52" i="4"/>
  <c r="KS68" i="4"/>
  <c r="KS65" i="4"/>
  <c r="KS50" i="4"/>
  <c r="KS62" i="4"/>
  <c r="KS59" i="4"/>
  <c r="KS58" i="4"/>
  <c r="KS57" i="4"/>
  <c r="KS48" i="4"/>
  <c r="KS45" i="4"/>
  <c r="KS43" i="4"/>
  <c r="KS44" i="4"/>
  <c r="KS49" i="4"/>
  <c r="KS67" i="4"/>
  <c r="KS64" i="4"/>
  <c r="KS41" i="4"/>
  <c r="KS47" i="4"/>
  <c r="KS51" i="4"/>
  <c r="KS42" i="4"/>
  <c r="KS61" i="4"/>
  <c r="KS60" i="4"/>
  <c r="KS6" i="4"/>
  <c r="BZ8" i="4"/>
  <c r="FP14" i="4"/>
  <c r="FO14" i="4"/>
  <c r="T15" i="4"/>
  <c r="FP15" i="4"/>
  <c r="T16" i="4"/>
  <c r="FP17" i="4"/>
  <c r="FO17" i="4"/>
  <c r="IH18" i="4"/>
  <c r="IG18" i="4"/>
  <c r="FV19" i="4"/>
  <c r="FU19" i="4"/>
  <c r="FS20" i="4"/>
  <c r="FR20" i="4"/>
  <c r="FS23" i="4"/>
  <c r="FR23" i="4"/>
  <c r="FV26" i="4"/>
  <c r="FU26" i="4"/>
  <c r="KT85" i="4"/>
  <c r="KT83" i="4"/>
  <c r="KT86" i="4"/>
  <c r="KT84" i="4"/>
  <c r="KT81" i="4"/>
  <c r="KT89" i="4"/>
  <c r="KT79" i="4"/>
  <c r="KT87" i="4"/>
  <c r="KT80" i="4"/>
  <c r="KT77" i="4"/>
  <c r="KT82" i="4"/>
  <c r="KT73" i="4"/>
  <c r="KT78" i="4"/>
  <c r="KT71" i="4"/>
  <c r="KT70" i="4"/>
  <c r="KT69" i="4"/>
  <c r="KT65" i="4"/>
  <c r="KT67" i="4"/>
  <c r="KT72" i="4"/>
  <c r="KT76" i="4"/>
  <c r="KT68" i="4"/>
  <c r="KT54" i="4"/>
  <c r="KT53" i="4"/>
  <c r="KT75" i="4"/>
  <c r="KT66" i="4"/>
  <c r="KT56" i="4"/>
  <c r="KT55" i="4"/>
  <c r="KT52" i="4"/>
  <c r="KT74" i="4"/>
  <c r="KT62" i="4"/>
  <c r="KT59" i="4"/>
  <c r="KT58" i="4"/>
  <c r="KT57" i="4"/>
  <c r="KT60" i="4"/>
  <c r="KT51" i="4"/>
  <c r="KT44" i="4"/>
  <c r="KT49" i="4"/>
  <c r="KT64" i="4"/>
  <c r="KT41" i="4"/>
  <c r="KT63" i="4"/>
  <c r="KT61" i="4"/>
  <c r="KT42" i="4"/>
  <c r="KT47" i="4"/>
  <c r="KT50" i="4"/>
  <c r="KT48" i="4"/>
  <c r="KT43" i="4"/>
  <c r="KT45" i="4"/>
  <c r="DX5" i="4"/>
  <c r="KL6" i="4"/>
  <c r="KT6" i="4"/>
  <c r="T10" i="4"/>
  <c r="DX10" i="4"/>
  <c r="AG13" i="4"/>
  <c r="HM22" i="4"/>
  <c r="GO22" i="4"/>
  <c r="HD22" i="4"/>
  <c r="GU22" i="4"/>
  <c r="HJ22" i="4"/>
  <c r="HA22" i="4"/>
  <c r="HP22" i="4"/>
  <c r="GR22" i="4"/>
  <c r="HG22" i="4"/>
  <c r="IH22" i="4"/>
  <c r="IG22" i="4"/>
  <c r="GX24" i="4"/>
  <c r="HM24" i="4"/>
  <c r="GO24" i="4"/>
  <c r="HD24" i="4"/>
  <c r="GU24" i="4"/>
  <c r="HJ24" i="4"/>
  <c r="HA24" i="4"/>
  <c r="HP24" i="4"/>
  <c r="GR24" i="4"/>
  <c r="GO28" i="4"/>
  <c r="FP18" i="4"/>
  <c r="FO23" i="4"/>
  <c r="IJ23" i="4"/>
  <c r="IG24" i="4"/>
  <c r="FR26" i="4"/>
  <c r="NX27" i="4"/>
  <c r="OF27" i="4"/>
  <c r="ON27" i="4"/>
  <c r="OV27" i="4"/>
  <c r="PM27" i="4"/>
  <c r="IG28" i="4"/>
  <c r="IH32" i="4"/>
  <c r="IG32" i="4"/>
  <c r="N36" i="4"/>
  <c r="HM36" i="4"/>
  <c r="GO36" i="4"/>
  <c r="GU36" i="4"/>
  <c r="GX36" i="4"/>
  <c r="HG36" i="4"/>
  <c r="HP36" i="4"/>
  <c r="HD36" i="4"/>
  <c r="GR36" i="4"/>
  <c r="HA36" i="4"/>
  <c r="HJ36" i="4"/>
  <c r="IO37" i="4"/>
  <c r="IR37" i="4" s="1"/>
  <c r="IU37" i="4" s="1"/>
  <c r="IX37" i="4" s="1"/>
  <c r="JA37" i="4" s="1"/>
  <c r="JD37" i="4" s="1"/>
  <c r="JG37" i="4" s="1"/>
  <c r="JJ37" i="4" s="1"/>
  <c r="JM37" i="4" s="1"/>
  <c r="JP37" i="4" s="1"/>
  <c r="JS37" i="4" s="1"/>
  <c r="JV37" i="4" s="1"/>
  <c r="JY37" i="4" s="1"/>
  <c r="KB37" i="4" s="1"/>
  <c r="KE37" i="4" s="1"/>
  <c r="IH24" i="4"/>
  <c r="AG33" i="4"/>
  <c r="O34" i="4"/>
  <c r="IM29" i="4"/>
  <c r="FY34" i="4"/>
  <c r="FX34" i="4"/>
  <c r="ID19" i="4"/>
  <c r="FO22" i="4"/>
  <c r="FO25" i="4"/>
  <c r="T27" i="4"/>
  <c r="ID27" i="4"/>
  <c r="OB27" i="4"/>
  <c r="OJ27" i="4"/>
  <c r="OR27" i="4"/>
  <c r="PI27" i="4"/>
  <c r="PQ27" i="4"/>
  <c r="FS29" i="4"/>
  <c r="IN29" i="4"/>
  <c r="IH33" i="4"/>
  <c r="IG33" i="4"/>
  <c r="IH34" i="4"/>
  <c r="IG34" i="4"/>
  <c r="FS35" i="4"/>
  <c r="FR35" i="4"/>
  <c r="GX38" i="4"/>
  <c r="HM38" i="4"/>
  <c r="GO38" i="4"/>
  <c r="GU38" i="4"/>
  <c r="HJ38" i="4"/>
  <c r="HA38" i="4"/>
  <c r="HP38" i="4"/>
  <c r="GR38" i="4"/>
  <c r="HG38" i="4"/>
  <c r="HD38" i="4"/>
  <c r="GX40" i="4"/>
  <c r="HM40" i="4"/>
  <c r="GO40" i="4"/>
  <c r="GU40" i="4"/>
  <c r="HJ40" i="4"/>
  <c r="HP40" i="4"/>
  <c r="GR40" i="4"/>
  <c r="HD40" i="4"/>
  <c r="HA40" i="4"/>
  <c r="HG40" i="4"/>
  <c r="HD43" i="4"/>
  <c r="GU43" i="4"/>
  <c r="HA43" i="4"/>
  <c r="HP43" i="4"/>
  <c r="GR43" i="4"/>
  <c r="GX43" i="4"/>
  <c r="HM43" i="4"/>
  <c r="HJ43" i="4"/>
  <c r="GO43" i="4"/>
  <c r="HG43" i="4"/>
  <c r="HP58" i="4"/>
  <c r="GR58" i="4"/>
  <c r="HG58" i="4"/>
  <c r="GX58" i="4"/>
  <c r="HM58" i="4"/>
  <c r="GO58" i="4"/>
  <c r="HD58" i="4"/>
  <c r="GU58" i="4"/>
  <c r="HA58" i="4"/>
  <c r="HJ58" i="4"/>
  <c r="OC27" i="4"/>
  <c r="OK27" i="4"/>
  <c r="OS27" i="4"/>
  <c r="PJ27" i="4"/>
  <c r="PR27" i="4"/>
  <c r="FP30" i="4"/>
  <c r="HJ35" i="4"/>
  <c r="HA35" i="4"/>
  <c r="HP35" i="4"/>
  <c r="GR35" i="4"/>
  <c r="HG35" i="4"/>
  <c r="GX35" i="4"/>
  <c r="HM35" i="4"/>
  <c r="GO35" i="4"/>
  <c r="HD35" i="4"/>
  <c r="GU35" i="4"/>
  <c r="HJ39" i="4"/>
  <c r="HA39" i="4"/>
  <c r="HG39" i="4"/>
  <c r="GX39" i="4"/>
  <c r="GU39" i="4"/>
  <c r="GR39" i="4"/>
  <c r="GO39" i="4"/>
  <c r="HD39" i="4"/>
  <c r="HP39" i="4"/>
  <c r="HM39" i="4"/>
  <c r="HD45" i="4"/>
  <c r="GU45" i="4"/>
  <c r="HJ45" i="4"/>
  <c r="HA45" i="4"/>
  <c r="HP45" i="4"/>
  <c r="GR45" i="4"/>
  <c r="GX45" i="4"/>
  <c r="HG45" i="4"/>
  <c r="GO45" i="4"/>
  <c r="HM45" i="4"/>
  <c r="IJ30" i="4"/>
  <c r="FP33" i="4"/>
  <c r="FO33" i="4"/>
  <c r="IH35" i="4"/>
  <c r="IG35" i="4"/>
  <c r="HJ37" i="4"/>
  <c r="HA37" i="4"/>
  <c r="HG37" i="4"/>
  <c r="GX37" i="4"/>
  <c r="GU37" i="4"/>
  <c r="GR37" i="4"/>
  <c r="GO37" i="4"/>
  <c r="HD37" i="4"/>
  <c r="HP37" i="4"/>
  <c r="HM37" i="4"/>
  <c r="HP41" i="4"/>
  <c r="GR41" i="4"/>
  <c r="HG41" i="4"/>
  <c r="HM41" i="4"/>
  <c r="GO41" i="4"/>
  <c r="HD41" i="4"/>
  <c r="HJ41" i="4"/>
  <c r="GU41" i="4"/>
  <c r="HA41" i="4"/>
  <c r="GX41" i="4"/>
  <c r="FZ44" i="4"/>
  <c r="GC44" i="4" s="1"/>
  <c r="GF44" i="4" s="1"/>
  <c r="GI44" i="4" s="1"/>
  <c r="GL44" i="4" s="1"/>
  <c r="FO35" i="4"/>
  <c r="FS36" i="4"/>
  <c r="FS37" i="4"/>
  <c r="FR37" i="4"/>
  <c r="IN37" i="4"/>
  <c r="IM37" i="4"/>
  <c r="BZ39" i="4"/>
  <c r="EA39" i="4"/>
  <c r="FS40" i="4"/>
  <c r="IJ40" i="4"/>
  <c r="ID41" i="4"/>
  <c r="II42" i="4"/>
  <c r="IL42" i="4" s="1"/>
  <c r="IO42" i="4" s="1"/>
  <c r="IR42" i="4" s="1"/>
  <c r="IU42" i="4" s="1"/>
  <c r="IX42" i="4" s="1"/>
  <c r="JA42" i="4" s="1"/>
  <c r="JD42" i="4" s="1"/>
  <c r="JG42" i="4" s="1"/>
  <c r="JJ42" i="4" s="1"/>
  <c r="JM42" i="4" s="1"/>
  <c r="JP42" i="4" s="1"/>
  <c r="JS42" i="4" s="1"/>
  <c r="JV42" i="4" s="1"/>
  <c r="JY42" i="4" s="1"/>
  <c r="KB42" i="4" s="1"/>
  <c r="KE42" i="4" s="1"/>
  <c r="IK43" i="4"/>
  <c r="IJ43" i="4"/>
  <c r="IM44" i="4"/>
  <c r="HJ47" i="4"/>
  <c r="HA47" i="4"/>
  <c r="HP47" i="4"/>
  <c r="GR47" i="4"/>
  <c r="HG47" i="4"/>
  <c r="GX47" i="4"/>
  <c r="HD47" i="4"/>
  <c r="GU47" i="4"/>
  <c r="FZ50" i="4"/>
  <c r="GC50" i="4" s="1"/>
  <c r="GF50" i="4" s="1"/>
  <c r="GI50" i="4" s="1"/>
  <c r="GL50" i="4" s="1"/>
  <c r="FT34" i="4"/>
  <c r="FW34" i="4" s="1"/>
  <c r="FZ34" i="4" s="1"/>
  <c r="GC34" i="4" s="1"/>
  <c r="GF34" i="4" s="1"/>
  <c r="GI34" i="4" s="1"/>
  <c r="GL34" i="4" s="1"/>
  <c r="BZ37" i="4"/>
  <c r="EA37" i="4"/>
  <c r="CA37" i="4" s="1"/>
  <c r="IK40" i="4"/>
  <c r="FP41" i="4"/>
  <c r="FS42" i="4"/>
  <c r="BZ43" i="4"/>
  <c r="DY43" i="4"/>
  <c r="CA43" i="4" s="1"/>
  <c r="AP45" i="4"/>
  <c r="FS46" i="4"/>
  <c r="FR46" i="4"/>
  <c r="GX56" i="4"/>
  <c r="HM56" i="4"/>
  <c r="GO56" i="4"/>
  <c r="HD56" i="4"/>
  <c r="GU56" i="4"/>
  <c r="HJ56" i="4"/>
  <c r="HA56" i="4"/>
  <c r="GR56" i="4"/>
  <c r="HP56" i="4"/>
  <c r="HJ60" i="4"/>
  <c r="HA60" i="4"/>
  <c r="HP60" i="4"/>
  <c r="GR60" i="4"/>
  <c r="HG60" i="4"/>
  <c r="GX60" i="4"/>
  <c r="HM60" i="4"/>
  <c r="GO60" i="4"/>
  <c r="GU60" i="4"/>
  <c r="HD60" i="4"/>
  <c r="FU32" i="4"/>
  <c r="ID33" i="4"/>
  <c r="BZ34" i="4"/>
  <c r="FU34" i="4"/>
  <c r="ID35" i="4"/>
  <c r="IF36" i="4"/>
  <c r="II36" i="4" s="1"/>
  <c r="IL36" i="4" s="1"/>
  <c r="IO36" i="4" s="1"/>
  <c r="IR36" i="4" s="1"/>
  <c r="IU36" i="4" s="1"/>
  <c r="IX36" i="4" s="1"/>
  <c r="JA36" i="4" s="1"/>
  <c r="JD36" i="4" s="1"/>
  <c r="JG36" i="4" s="1"/>
  <c r="JJ36" i="4" s="1"/>
  <c r="JM36" i="4" s="1"/>
  <c r="JP36" i="4" s="1"/>
  <c r="JS36" i="4" s="1"/>
  <c r="JV36" i="4" s="1"/>
  <c r="JY36" i="4" s="1"/>
  <c r="KB36" i="4" s="1"/>
  <c r="KE36" i="4" s="1"/>
  <c r="IE41" i="4"/>
  <c r="ID44" i="4"/>
  <c r="IE46" i="4"/>
  <c r="ID46" i="4"/>
  <c r="CK49" i="4"/>
  <c r="FP51" i="4"/>
  <c r="FO51" i="4"/>
  <c r="IG52" i="4"/>
  <c r="HM53" i="4"/>
  <c r="GO53" i="4"/>
  <c r="HD53" i="4"/>
  <c r="GU53" i="4"/>
  <c r="HJ53" i="4"/>
  <c r="HP53" i="4"/>
  <c r="GR53" i="4"/>
  <c r="GX53" i="4"/>
  <c r="HG53" i="4"/>
  <c r="HA53" i="4"/>
  <c r="IK56" i="4"/>
  <c r="IJ56" i="4"/>
  <c r="FQ57" i="4"/>
  <c r="FT57" i="4" s="1"/>
  <c r="FW57" i="4" s="1"/>
  <c r="FZ57" i="4" s="1"/>
  <c r="GC57" i="4" s="1"/>
  <c r="GF57" i="4" s="1"/>
  <c r="GI57" i="4" s="1"/>
  <c r="GL57" i="4" s="1"/>
  <c r="IH63" i="4"/>
  <c r="IG63" i="4"/>
  <c r="CK43" i="4"/>
  <c r="CA45" i="4"/>
  <c r="CA47" i="4"/>
  <c r="HJ51" i="4"/>
  <c r="HG51" i="4"/>
  <c r="HM51" i="4"/>
  <c r="GO51" i="4"/>
  <c r="HD51" i="4"/>
  <c r="GR51" i="4"/>
  <c r="HP51" i="4"/>
  <c r="HA51" i="4"/>
  <c r="GU51" i="4"/>
  <c r="HM54" i="4"/>
  <c r="GO54" i="4"/>
  <c r="HD54" i="4"/>
  <c r="GU54" i="4"/>
  <c r="HJ54" i="4"/>
  <c r="HP54" i="4"/>
  <c r="GR54" i="4"/>
  <c r="GX54" i="4"/>
  <c r="HG54" i="4"/>
  <c r="HA54" i="4"/>
  <c r="BZ66" i="4"/>
  <c r="EA66" i="4"/>
  <c r="HP86" i="4"/>
  <c r="GR86" i="4"/>
  <c r="HG86" i="4"/>
  <c r="HM86" i="4"/>
  <c r="GO86" i="4"/>
  <c r="HD86" i="4"/>
  <c r="HA86" i="4"/>
  <c r="GX86" i="4"/>
  <c r="GU86" i="4"/>
  <c r="HJ86" i="4"/>
  <c r="IJ36" i="4"/>
  <c r="AP44" i="4"/>
  <c r="IQ44" i="4"/>
  <c r="IP44" i="4"/>
  <c r="CK45" i="4"/>
  <c r="CK46" i="4"/>
  <c r="HP46" i="4"/>
  <c r="GR46" i="4"/>
  <c r="HG46" i="4"/>
  <c r="GX46" i="4"/>
  <c r="HM46" i="4"/>
  <c r="GO46" i="4"/>
  <c r="HD46" i="4"/>
  <c r="HJ46" i="4"/>
  <c r="HA46" i="4"/>
  <c r="AG48" i="4"/>
  <c r="IJ51" i="4"/>
  <c r="IG62" i="4"/>
  <c r="HA69" i="4"/>
  <c r="GX69" i="4"/>
  <c r="GO69" i="4"/>
  <c r="HJ69" i="4"/>
  <c r="HG69" i="4"/>
  <c r="HD69" i="4"/>
  <c r="GU69" i="4"/>
  <c r="HP69" i="4"/>
  <c r="GR69" i="4"/>
  <c r="HM69" i="4"/>
  <c r="IK36" i="4"/>
  <c r="IJ38" i="4"/>
  <c r="IG40" i="4"/>
  <c r="IH42" i="4"/>
  <c r="IG42" i="4"/>
  <c r="AP43" i="4"/>
  <c r="FS47" i="4"/>
  <c r="FR47" i="4"/>
  <c r="HD48" i="4"/>
  <c r="HJ48" i="4"/>
  <c r="HA48" i="4"/>
  <c r="GR48" i="4"/>
  <c r="HP48" i="4"/>
  <c r="HG48" i="4"/>
  <c r="GX48" i="4"/>
  <c r="GO48" i="4"/>
  <c r="HM48" i="4"/>
  <c r="IH48" i="4"/>
  <c r="IG48" i="4"/>
  <c r="GU49" i="4"/>
  <c r="GX49" i="4"/>
  <c r="HD49" i="4"/>
  <c r="HM49" i="4"/>
  <c r="GR49" i="4"/>
  <c r="HA49" i="4"/>
  <c r="HJ49" i="4"/>
  <c r="GO49" i="4"/>
  <c r="HG49" i="4"/>
  <c r="HP49" i="4"/>
  <c r="IY51" i="4"/>
  <c r="IZ51" i="4"/>
  <c r="HP59" i="4"/>
  <c r="GR59" i="4"/>
  <c r="HG59" i="4"/>
  <c r="GX59" i="4"/>
  <c r="HM59" i="4"/>
  <c r="GO59" i="4"/>
  <c r="HD59" i="4"/>
  <c r="GU59" i="4"/>
  <c r="HJ59" i="4"/>
  <c r="HA59" i="4"/>
  <c r="EA61" i="4"/>
  <c r="BZ61" i="4"/>
  <c r="DY61" i="4"/>
  <c r="CA61" i="4" s="1"/>
  <c r="EN64" i="4"/>
  <c r="EY63" i="4"/>
  <c r="EW63" i="4"/>
  <c r="FA63" i="4"/>
  <c r="GX67" i="4"/>
  <c r="HM67" i="4"/>
  <c r="GO67" i="4"/>
  <c r="GU67" i="4"/>
  <c r="HJ67" i="4"/>
  <c r="HG67" i="4"/>
  <c r="HD67" i="4"/>
  <c r="HA67" i="4"/>
  <c r="HP67" i="4"/>
  <c r="GR67" i="4"/>
  <c r="IM38" i="4"/>
  <c r="FQ42" i="4"/>
  <c r="FT42" i="4" s="1"/>
  <c r="FW42" i="4" s="1"/>
  <c r="FZ42" i="4" s="1"/>
  <c r="GC42" i="4" s="1"/>
  <c r="GF42" i="4" s="1"/>
  <c r="GI42" i="4" s="1"/>
  <c r="GL42" i="4" s="1"/>
  <c r="FY44" i="4"/>
  <c r="FX44" i="4"/>
  <c r="IH50" i="4"/>
  <c r="IN38" i="4"/>
  <c r="FS39" i="4"/>
  <c r="FR39" i="4"/>
  <c r="IN39" i="4"/>
  <c r="IM39" i="4"/>
  <c r="IF40" i="4"/>
  <c r="II40" i="4" s="1"/>
  <c r="IL40" i="4" s="1"/>
  <c r="IO40" i="4" s="1"/>
  <c r="IR40" i="4" s="1"/>
  <c r="IU40" i="4" s="1"/>
  <c r="IX40" i="4" s="1"/>
  <c r="JA40" i="4" s="1"/>
  <c r="JD40" i="4" s="1"/>
  <c r="JG40" i="4" s="1"/>
  <c r="JJ40" i="4" s="1"/>
  <c r="JM40" i="4" s="1"/>
  <c r="JP40" i="4" s="1"/>
  <c r="JS40" i="4" s="1"/>
  <c r="JV40" i="4" s="1"/>
  <c r="JY40" i="4" s="1"/>
  <c r="KB40" i="4" s="1"/>
  <c r="KE40" i="4" s="1"/>
  <c r="FA46" i="4"/>
  <c r="EN47" i="4"/>
  <c r="EY46" i="4"/>
  <c r="AP46" i="4" s="1"/>
  <c r="FV48" i="4"/>
  <c r="FU48" i="4"/>
  <c r="GX55" i="4"/>
  <c r="HM55" i="4"/>
  <c r="GO55" i="4"/>
  <c r="HD55" i="4"/>
  <c r="GU55" i="4"/>
  <c r="HA55" i="4"/>
  <c r="HG55" i="4"/>
  <c r="GR55" i="4"/>
  <c r="HJ55" i="4"/>
  <c r="GU61" i="4"/>
  <c r="HJ61" i="4"/>
  <c r="HA61" i="4"/>
  <c r="HP61" i="4"/>
  <c r="GR61" i="4"/>
  <c r="HG61" i="4"/>
  <c r="GX61" i="4"/>
  <c r="HD61" i="4"/>
  <c r="GO61" i="4"/>
  <c r="HM61" i="4"/>
  <c r="HP64" i="4"/>
  <c r="GR64" i="4"/>
  <c r="HJ64" i="4"/>
  <c r="HA64" i="4"/>
  <c r="HG64" i="4"/>
  <c r="GX64" i="4"/>
  <c r="GO64" i="4"/>
  <c r="HM64" i="4"/>
  <c r="HD64" i="4"/>
  <c r="GU64" i="4"/>
  <c r="GX68" i="4"/>
  <c r="HP68" i="4"/>
  <c r="HG68" i="4"/>
  <c r="HJ68" i="4"/>
  <c r="GR68" i="4"/>
  <c r="GO68" i="4"/>
  <c r="HD68" i="4"/>
  <c r="HA68" i="4"/>
  <c r="HM68" i="4"/>
  <c r="GU68" i="4"/>
  <c r="CK48" i="4"/>
  <c r="FY50" i="4"/>
  <c r="FA51" i="4"/>
  <c r="IP51" i="4"/>
  <c r="CA53" i="4"/>
  <c r="EW58" i="4"/>
  <c r="AP60" i="4"/>
  <c r="FP62" i="4"/>
  <c r="FO62" i="4"/>
  <c r="ID63" i="4"/>
  <c r="BZ65" i="4"/>
  <c r="EA65" i="4"/>
  <c r="IQ71" i="4"/>
  <c r="IP71" i="4"/>
  <c r="KQ46" i="4"/>
  <c r="DY48" i="4"/>
  <c r="CA48" i="4" s="1"/>
  <c r="EW49" i="4"/>
  <c r="AP49" i="4" s="1"/>
  <c r="FP49" i="4"/>
  <c r="CK51" i="4"/>
  <c r="FP53" i="4"/>
  <c r="FO53" i="4"/>
  <c r="FP54" i="4"/>
  <c r="FO54" i="4"/>
  <c r="FP57" i="4"/>
  <c r="FO57" i="4"/>
  <c r="EY58" i="4"/>
  <c r="IN61" i="4"/>
  <c r="IM61" i="4"/>
  <c r="IJ65" i="4"/>
  <c r="FT66" i="4"/>
  <c r="FW66" i="4" s="1"/>
  <c r="FZ66" i="4" s="1"/>
  <c r="GC66" i="4" s="1"/>
  <c r="GF66" i="4" s="1"/>
  <c r="GI66" i="4" s="1"/>
  <c r="GL66" i="4" s="1"/>
  <c r="IM71" i="4"/>
  <c r="CA40" i="4"/>
  <c r="ID42" i="4"/>
  <c r="IG43" i="4"/>
  <c r="BZ44" i="4"/>
  <c r="FU44" i="4"/>
  <c r="BZ45" i="4"/>
  <c r="KK46" i="4"/>
  <c r="KS46" i="4"/>
  <c r="IE47" i="4"/>
  <c r="AP53" i="4"/>
  <c r="FP58" i="4"/>
  <c r="FO58" i="4"/>
  <c r="EW59" i="4"/>
  <c r="FV63" i="4"/>
  <c r="FU63" i="4"/>
  <c r="IG64" i="4"/>
  <c r="IH64" i="4"/>
  <c r="HM65" i="4"/>
  <c r="GO65" i="4"/>
  <c r="HJ65" i="4"/>
  <c r="HA65" i="4"/>
  <c r="GX65" i="4"/>
  <c r="HG65" i="4"/>
  <c r="GU65" i="4"/>
  <c r="GR65" i="4"/>
  <c r="IQ65" i="4"/>
  <c r="IP65" i="4"/>
  <c r="FO67" i="4"/>
  <c r="FP67" i="4"/>
  <c r="IJ67" i="4"/>
  <c r="IK67" i="4"/>
  <c r="FS82" i="4"/>
  <c r="FR82" i="4"/>
  <c r="KL46" i="4"/>
  <c r="KT46" i="4"/>
  <c r="FR50" i="4"/>
  <c r="AG52" i="4"/>
  <c r="EY59" i="4"/>
  <c r="IK59" i="4"/>
  <c r="IJ59" i="4"/>
  <c r="FS61" i="4"/>
  <c r="FR61" i="4"/>
  <c r="IF61" i="4"/>
  <c r="II61" i="4" s="1"/>
  <c r="IL61" i="4" s="1"/>
  <c r="IO61" i="4" s="1"/>
  <c r="IR61" i="4" s="1"/>
  <c r="IU61" i="4" s="1"/>
  <c r="IX61" i="4" s="1"/>
  <c r="JA61" i="4" s="1"/>
  <c r="JD61" i="4" s="1"/>
  <c r="JG61" i="4" s="1"/>
  <c r="JJ61" i="4" s="1"/>
  <c r="JM61" i="4" s="1"/>
  <c r="JP61" i="4" s="1"/>
  <c r="JS61" i="4" s="1"/>
  <c r="JV61" i="4" s="1"/>
  <c r="JY61" i="4" s="1"/>
  <c r="KB61" i="4" s="1"/>
  <c r="KE61" i="4" s="1"/>
  <c r="IK62" i="4"/>
  <c r="IJ62" i="4"/>
  <c r="CA63" i="4"/>
  <c r="HD65" i="4"/>
  <c r="IM65" i="4"/>
  <c r="IO66" i="4"/>
  <c r="IR66" i="4" s="1"/>
  <c r="IU66" i="4" s="1"/>
  <c r="IX66" i="4" s="1"/>
  <c r="JA66" i="4" s="1"/>
  <c r="JD66" i="4" s="1"/>
  <c r="JG66" i="4" s="1"/>
  <c r="JJ66" i="4" s="1"/>
  <c r="JM66" i="4" s="1"/>
  <c r="JP66" i="4" s="1"/>
  <c r="JS66" i="4" s="1"/>
  <c r="JV66" i="4" s="1"/>
  <c r="JY66" i="4" s="1"/>
  <c r="KB66" i="4" s="1"/>
  <c r="KE66" i="4" s="1"/>
  <c r="BZ48" i="4"/>
  <c r="DY49" i="4"/>
  <c r="IV51" i="4"/>
  <c r="FQ52" i="4"/>
  <c r="FT52" i="4" s="1"/>
  <c r="FW52" i="4" s="1"/>
  <c r="FZ52" i="4" s="1"/>
  <c r="GC52" i="4" s="1"/>
  <c r="GF52" i="4" s="1"/>
  <c r="GI52" i="4" s="1"/>
  <c r="GL52" i="4" s="1"/>
  <c r="IH52" i="4"/>
  <c r="IK53" i="4"/>
  <c r="IJ53" i="4"/>
  <c r="IK54" i="4"/>
  <c r="IJ54" i="4"/>
  <c r="EY55" i="4"/>
  <c r="EW55" i="4"/>
  <c r="FA59" i="4"/>
  <c r="IE60" i="4"/>
  <c r="ID60" i="4"/>
  <c r="FV64" i="4"/>
  <c r="FU64" i="4"/>
  <c r="FS65" i="4"/>
  <c r="IH75" i="4"/>
  <c r="IG75" i="4"/>
  <c r="KN46" i="4"/>
  <c r="EA49" i="4"/>
  <c r="CA49" i="4" s="1"/>
  <c r="EA50" i="4"/>
  <c r="BZ50" i="4"/>
  <c r="FU50" i="4"/>
  <c r="IM51" i="4"/>
  <c r="FR65" i="4"/>
  <c r="HP65" i="4"/>
  <c r="BZ75" i="4"/>
  <c r="EA75" i="4"/>
  <c r="DY75" i="4"/>
  <c r="CA75" i="4" s="1"/>
  <c r="KO46" i="4"/>
  <c r="DY50" i="4"/>
  <c r="EY51" i="4"/>
  <c r="ID51" i="4"/>
  <c r="AP56" i="4"/>
  <c r="FP59" i="4"/>
  <c r="FO59" i="4"/>
  <c r="FS60" i="4"/>
  <c r="FR60" i="4"/>
  <c r="HP62" i="4"/>
  <c r="GR62" i="4"/>
  <c r="HG62" i="4"/>
  <c r="GX62" i="4"/>
  <c r="HM62" i="4"/>
  <c r="GO62" i="4"/>
  <c r="HD62" i="4"/>
  <c r="GU62" i="4"/>
  <c r="FT63" i="4"/>
  <c r="FW63" i="4" s="1"/>
  <c r="FZ63" i="4" s="1"/>
  <c r="GC63" i="4" s="1"/>
  <c r="GF63" i="4" s="1"/>
  <c r="GI63" i="4" s="1"/>
  <c r="GL63" i="4" s="1"/>
  <c r="IE73" i="4"/>
  <c r="ID73" i="4"/>
  <c r="CA55" i="4"/>
  <c r="EW62" i="4"/>
  <c r="AP62" i="4" s="1"/>
  <c r="ID65" i="4"/>
  <c r="FS68" i="4"/>
  <c r="FR68" i="4"/>
  <c r="FS73" i="4"/>
  <c r="FR73" i="4"/>
  <c r="FW76" i="4"/>
  <c r="FZ76" i="4" s="1"/>
  <c r="GC76" i="4" s="1"/>
  <c r="GF76" i="4" s="1"/>
  <c r="GI76" i="4" s="1"/>
  <c r="GL76" i="4" s="1"/>
  <c r="IF77" i="4"/>
  <c r="II77" i="4" s="1"/>
  <c r="IL77" i="4" s="1"/>
  <c r="IO77" i="4" s="1"/>
  <c r="IR77" i="4" s="1"/>
  <c r="IU77" i="4" s="1"/>
  <c r="IX77" i="4" s="1"/>
  <c r="JA77" i="4" s="1"/>
  <c r="JD77" i="4" s="1"/>
  <c r="JG77" i="4" s="1"/>
  <c r="JJ77" i="4" s="1"/>
  <c r="JM77" i="4" s="1"/>
  <c r="JP77" i="4" s="1"/>
  <c r="JS77" i="4" s="1"/>
  <c r="JV77" i="4" s="1"/>
  <c r="JY77" i="4" s="1"/>
  <c r="KB77" i="4" s="1"/>
  <c r="KE77" i="4" s="1"/>
  <c r="HM79" i="4"/>
  <c r="GO79" i="4"/>
  <c r="HD79" i="4"/>
  <c r="GU79" i="4"/>
  <c r="HJ79" i="4"/>
  <c r="HA79" i="4"/>
  <c r="HG79" i="4"/>
  <c r="HP79" i="4"/>
  <c r="GX79" i="4"/>
  <c r="GR79" i="4"/>
  <c r="IE68" i="4"/>
  <c r="ID68" i="4"/>
  <c r="FP71" i="4"/>
  <c r="FO71" i="4"/>
  <c r="JL72" i="4"/>
  <c r="JK72" i="4"/>
  <c r="HG73" i="4"/>
  <c r="HP73" i="4"/>
  <c r="HM73" i="4"/>
  <c r="HD73" i="4"/>
  <c r="GU73" i="4"/>
  <c r="GX73" i="4"/>
  <c r="HJ73" i="4"/>
  <c r="GR73" i="4"/>
  <c r="GO73" i="4"/>
  <c r="BZ52" i="4"/>
  <c r="EY67" i="4"/>
  <c r="AP67" i="4" s="1"/>
  <c r="CK70" i="4"/>
  <c r="IG70" i="4"/>
  <c r="IH70" i="4"/>
  <c r="GU72" i="4"/>
  <c r="HJ72" i="4"/>
  <c r="HA72" i="4"/>
  <c r="GR72" i="4"/>
  <c r="HP72" i="4"/>
  <c r="GX72" i="4"/>
  <c r="HM72" i="4"/>
  <c r="HG72" i="4"/>
  <c r="GO72" i="4"/>
  <c r="FO70" i="4"/>
  <c r="FP70" i="4"/>
  <c r="IE74" i="4"/>
  <c r="ID74" i="4"/>
  <c r="HP80" i="4"/>
  <c r="GR80" i="4"/>
  <c r="HG80" i="4"/>
  <c r="GX80" i="4"/>
  <c r="HM80" i="4"/>
  <c r="GO80" i="4"/>
  <c r="HD80" i="4"/>
  <c r="HA80" i="4"/>
  <c r="GU80" i="4"/>
  <c r="HJ80" i="4"/>
  <c r="CA64" i="4"/>
  <c r="EA68" i="4"/>
  <c r="DY68" i="4"/>
  <c r="IJ71" i="4"/>
  <c r="HA73" i="4"/>
  <c r="IN66" i="4"/>
  <c r="IM66" i="4"/>
  <c r="GU70" i="4"/>
  <c r="HP70" i="4"/>
  <c r="GR70" i="4"/>
  <c r="HA70" i="4"/>
  <c r="HJ70" i="4"/>
  <c r="GO70" i="4"/>
  <c r="GX70" i="4"/>
  <c r="HG70" i="4"/>
  <c r="HD70" i="4"/>
  <c r="FU74" i="4"/>
  <c r="FV74" i="4"/>
  <c r="BZ78" i="4"/>
  <c r="EA78" i="4"/>
  <c r="DY78" i="4"/>
  <c r="CA78" i="4" s="1"/>
  <c r="CA69" i="4"/>
  <c r="IM69" i="4"/>
  <c r="IS72" i="4"/>
  <c r="FP75" i="4"/>
  <c r="CK76" i="4"/>
  <c r="HA88" i="4"/>
  <c r="HP88" i="4"/>
  <c r="HG88" i="4"/>
  <c r="GX88" i="4"/>
  <c r="GO88" i="4"/>
  <c r="HM88" i="4"/>
  <c r="HD88" i="4"/>
  <c r="GU88" i="4"/>
  <c r="HJ88" i="4"/>
  <c r="GR88" i="4"/>
  <c r="EW70" i="4"/>
  <c r="AP70" i="4" s="1"/>
  <c r="EY73" i="4"/>
  <c r="FA76" i="4"/>
  <c r="AP76" i="4" s="1"/>
  <c r="IP69" i="4"/>
  <c r="HG71" i="4"/>
  <c r="GX71" i="4"/>
  <c r="GO71" i="4"/>
  <c r="HM71" i="4"/>
  <c r="HD71" i="4"/>
  <c r="GU71" i="4"/>
  <c r="BZ76" i="4"/>
  <c r="EA76" i="4"/>
  <c r="DY76" i="4"/>
  <c r="FQ77" i="4"/>
  <c r="FT77" i="4" s="1"/>
  <c r="FW77" i="4" s="1"/>
  <c r="FZ77" i="4" s="1"/>
  <c r="GC77" i="4" s="1"/>
  <c r="GF77" i="4" s="1"/>
  <c r="GI77" i="4" s="1"/>
  <c r="GL77" i="4" s="1"/>
  <c r="FS78" i="4"/>
  <c r="FR78" i="4"/>
  <c r="IH78" i="4"/>
  <c r="IG78" i="4"/>
  <c r="HM81" i="4"/>
  <c r="GO81" i="4"/>
  <c r="HP81" i="4"/>
  <c r="HG81" i="4"/>
  <c r="GX81" i="4"/>
  <c r="HD81" i="4"/>
  <c r="GU81" i="4"/>
  <c r="HJ81" i="4"/>
  <c r="HA81" i="4"/>
  <c r="GR81" i="4"/>
  <c r="FQ85" i="4"/>
  <c r="FT85" i="4" s="1"/>
  <c r="FW85" i="4" s="1"/>
  <c r="FZ85" i="4" s="1"/>
  <c r="GC85" i="4" s="1"/>
  <c r="GF85" i="4" s="1"/>
  <c r="GI85" i="4" s="1"/>
  <c r="GL85" i="4" s="1"/>
  <c r="EA69" i="4"/>
  <c r="HJ71" i="4"/>
  <c r="EA72" i="4"/>
  <c r="DY72" i="4"/>
  <c r="CA72" i="4" s="1"/>
  <c r="JH72" i="4"/>
  <c r="IY72" i="4"/>
  <c r="AP75" i="4"/>
  <c r="HD75" i="4"/>
  <c r="GU75" i="4"/>
  <c r="HM75" i="4"/>
  <c r="HJ75" i="4"/>
  <c r="HA75" i="4"/>
  <c r="GR75" i="4"/>
  <c r="GO75" i="4"/>
  <c r="FV76" i="4"/>
  <c r="FU76" i="4"/>
  <c r="AP78" i="4"/>
  <c r="CA67" i="4"/>
  <c r="IQ69" i="4"/>
  <c r="CA70" i="4"/>
  <c r="JB72" i="4"/>
  <c r="CK73" i="4"/>
  <c r="HP75" i="4"/>
  <c r="FS77" i="4"/>
  <c r="FR77" i="4"/>
  <c r="IH85" i="4"/>
  <c r="IG85" i="4"/>
  <c r="HJ78" i="4"/>
  <c r="HA78" i="4"/>
  <c r="HP78" i="4"/>
  <c r="GR78" i="4"/>
  <c r="HG78" i="4"/>
  <c r="GX78" i="4"/>
  <c r="HM78" i="4"/>
  <c r="GU78" i="4"/>
  <c r="GO78" i="4"/>
  <c r="HD78" i="4"/>
  <c r="FV79" i="4"/>
  <c r="FU79" i="4"/>
  <c r="BZ81" i="4"/>
  <c r="EA81" i="4"/>
  <c r="DY81" i="4"/>
  <c r="AP81" i="4"/>
  <c r="EA82" i="4"/>
  <c r="CA82" i="4" s="1"/>
  <c r="BZ82" i="4"/>
  <c r="FP86" i="4"/>
  <c r="FO86" i="4"/>
  <c r="IK87" i="4"/>
  <c r="IJ87" i="4"/>
  <c r="IF88" i="4"/>
  <c r="II88" i="4" s="1"/>
  <c r="IL88" i="4" s="1"/>
  <c r="IO88" i="4" s="1"/>
  <c r="IR88" i="4" s="1"/>
  <c r="IU88" i="4" s="1"/>
  <c r="IX88" i="4" s="1"/>
  <c r="JA88" i="4" s="1"/>
  <c r="JD88" i="4" s="1"/>
  <c r="JG88" i="4" s="1"/>
  <c r="JJ88" i="4" s="1"/>
  <c r="JM88" i="4" s="1"/>
  <c r="JP88" i="4" s="1"/>
  <c r="JS88" i="4" s="1"/>
  <c r="JV88" i="4" s="1"/>
  <c r="JY88" i="4" s="1"/>
  <c r="KB88" i="4" s="1"/>
  <c r="KE88" i="4" s="1"/>
  <c r="EY77" i="4"/>
  <c r="AP77" i="4" s="1"/>
  <c r="IE80" i="4"/>
  <c r="ID80" i="4"/>
  <c r="II84" i="4"/>
  <c r="IL84" i="4" s="1"/>
  <c r="IO84" i="4" s="1"/>
  <c r="IR84" i="4" s="1"/>
  <c r="IU84" i="4" s="1"/>
  <c r="IX84" i="4" s="1"/>
  <c r="JA84" i="4" s="1"/>
  <c r="JD84" i="4" s="1"/>
  <c r="JG84" i="4" s="1"/>
  <c r="JJ84" i="4" s="1"/>
  <c r="JM84" i="4" s="1"/>
  <c r="JP84" i="4" s="1"/>
  <c r="JS84" i="4" s="1"/>
  <c r="JV84" i="4" s="1"/>
  <c r="JY84" i="4" s="1"/>
  <c r="KB84" i="4" s="1"/>
  <c r="KE84" i="4" s="1"/>
  <c r="IG86" i="4"/>
  <c r="IH86" i="4"/>
  <c r="FA73" i="4"/>
  <c r="AG75" i="4"/>
  <c r="ID76" i="4"/>
  <c r="IE77" i="4"/>
  <c r="ID77" i="4"/>
  <c r="CK80" i="4"/>
  <c r="FS80" i="4"/>
  <c r="FR80" i="4"/>
  <c r="IP83" i="4"/>
  <c r="IQ83" i="4"/>
  <c r="FQ84" i="4"/>
  <c r="FT84" i="4" s="1"/>
  <c r="FW84" i="4" s="1"/>
  <c r="FZ84" i="4" s="1"/>
  <c r="GC84" i="4" s="1"/>
  <c r="GF84" i="4" s="1"/>
  <c r="GI84" i="4" s="1"/>
  <c r="GL84" i="4" s="1"/>
  <c r="IK79" i="4"/>
  <c r="IJ79" i="4"/>
  <c r="HM83" i="4"/>
  <c r="GO83" i="4"/>
  <c r="HD83" i="4"/>
  <c r="HA83" i="4"/>
  <c r="HJ83" i="4"/>
  <c r="GX83" i="4"/>
  <c r="GU83" i="4"/>
  <c r="HG83" i="4"/>
  <c r="GR83" i="4"/>
  <c r="HP83" i="4"/>
  <c r="IJ72" i="4"/>
  <c r="FQ74" i="4"/>
  <c r="FT74" i="4" s="1"/>
  <c r="FW74" i="4" s="1"/>
  <c r="FZ74" i="4" s="1"/>
  <c r="GC74" i="4" s="1"/>
  <c r="GF74" i="4" s="1"/>
  <c r="GI74" i="4" s="1"/>
  <c r="GL74" i="4" s="1"/>
  <c r="FO80" i="4"/>
  <c r="HJ82" i="4"/>
  <c r="HG82" i="4"/>
  <c r="HP82" i="4"/>
  <c r="GU82" i="4"/>
  <c r="HD82" i="4"/>
  <c r="HM82" i="4"/>
  <c r="GR82" i="4"/>
  <c r="HA82" i="4"/>
  <c r="FU84" i="4"/>
  <c r="FV84" i="4"/>
  <c r="GX87" i="4"/>
  <c r="HJ87" i="4"/>
  <c r="HA87" i="4"/>
  <c r="GR87" i="4"/>
  <c r="GO87" i="4"/>
  <c r="HP87" i="4"/>
  <c r="HG87" i="4"/>
  <c r="HM87" i="4"/>
  <c r="HD87" i="4"/>
  <c r="GU87" i="4"/>
  <c r="ID81" i="4"/>
  <c r="IE82" i="4"/>
  <c r="IJ83" i="4"/>
  <c r="II87" i="4"/>
  <c r="IL87" i="4" s="1"/>
  <c r="IO87" i="4" s="1"/>
  <c r="IR87" i="4" s="1"/>
  <c r="IU87" i="4" s="1"/>
  <c r="IX87" i="4" s="1"/>
  <c r="JA87" i="4" s="1"/>
  <c r="JD87" i="4" s="1"/>
  <c r="JG87" i="4" s="1"/>
  <c r="JJ87" i="4" s="1"/>
  <c r="JM87" i="4" s="1"/>
  <c r="JP87" i="4" s="1"/>
  <c r="JS87" i="4" s="1"/>
  <c r="JV87" i="4" s="1"/>
  <c r="JY87" i="4" s="1"/>
  <c r="KB87" i="4" s="1"/>
  <c r="KE87" i="4" s="1"/>
  <c r="HJ89" i="4"/>
  <c r="HA89" i="4"/>
  <c r="HG89" i="4"/>
  <c r="HP89" i="4"/>
  <c r="GU89" i="4"/>
  <c r="HD89" i="4"/>
  <c r="GR89" i="4"/>
  <c r="HM89" i="4"/>
  <c r="J18" i="5"/>
  <c r="J19" i="5"/>
  <c r="L152" i="5"/>
  <c r="J152" i="5"/>
  <c r="I152" i="5"/>
  <c r="M152" i="5"/>
  <c r="K152" i="5"/>
  <c r="P152" i="5"/>
  <c r="O152" i="5"/>
  <c r="N152" i="5"/>
  <c r="BZ79" i="4"/>
  <c r="IM83" i="4"/>
  <c r="AP85" i="4"/>
  <c r="FS88" i="4"/>
  <c r="FR88" i="4"/>
  <c r="Z21" i="5"/>
  <c r="Z23" i="5"/>
  <c r="Z22" i="5"/>
  <c r="Z20" i="5"/>
  <c r="N20" i="5"/>
  <c r="N23" i="5"/>
  <c r="N22" i="5"/>
  <c r="N21" i="5"/>
  <c r="Z7" i="5"/>
  <c r="Z6" i="5"/>
  <c r="EW79" i="4"/>
  <c r="AP79" i="4" s="1"/>
  <c r="FO79" i="4"/>
  <c r="IE81" i="4"/>
  <c r="FO82" i="4"/>
  <c r="CK83" i="4"/>
  <c r="ID83" i="4"/>
  <c r="FR84" i="4"/>
  <c r="ID84" i="4"/>
  <c r="AG83" i="4"/>
  <c r="ID85" i="4"/>
  <c r="IE89" i="4"/>
  <c r="ID89" i="4"/>
  <c r="N131" i="5"/>
  <c r="N129" i="5"/>
  <c r="N127" i="5"/>
  <c r="J142" i="5"/>
  <c r="J140" i="5"/>
  <c r="J138" i="5"/>
  <c r="N133" i="5"/>
  <c r="J136" i="5"/>
  <c r="J42" i="5"/>
  <c r="L41" i="5"/>
  <c r="N40" i="5"/>
  <c r="P39" i="5"/>
  <c r="J38" i="5"/>
  <c r="L37" i="5"/>
  <c r="N36" i="5"/>
  <c r="P35" i="5"/>
  <c r="J34" i="5"/>
  <c r="L33" i="5"/>
  <c r="N32" i="5"/>
  <c r="P31" i="5"/>
  <c r="J30" i="5"/>
  <c r="L29" i="5"/>
  <c r="N28" i="5"/>
  <c r="P27" i="5"/>
  <c r="J26" i="5"/>
  <c r="O85" i="5"/>
  <c r="Z84" i="5"/>
  <c r="I84" i="5"/>
  <c r="K83" i="5"/>
  <c r="M82" i="5"/>
  <c r="O81" i="5"/>
  <c r="M74" i="5"/>
  <c r="N73" i="5"/>
  <c r="O72" i="5"/>
  <c r="P71" i="5"/>
  <c r="O55" i="5"/>
  <c r="Z54" i="5"/>
  <c r="I54" i="5"/>
  <c r="K53" i="5"/>
  <c r="M52" i="5"/>
  <c r="O51" i="5"/>
  <c r="Z50" i="5"/>
  <c r="I50" i="5"/>
  <c r="K49" i="5"/>
  <c r="M48" i="5"/>
  <c r="N92" i="5"/>
  <c r="P91" i="5"/>
  <c r="J90" i="5"/>
  <c r="L89" i="5"/>
  <c r="N88" i="5"/>
  <c r="P87" i="5"/>
  <c r="J86" i="5"/>
  <c r="L85" i="5"/>
  <c r="N84" i="5"/>
  <c r="P83" i="5"/>
  <c r="J82" i="5"/>
  <c r="L92" i="5"/>
  <c r="N91" i="5"/>
  <c r="P90" i="5"/>
  <c r="J89" i="5"/>
  <c r="L88" i="5"/>
  <c r="N87" i="5"/>
  <c r="P86" i="5"/>
  <c r="J85" i="5"/>
  <c r="L84" i="5"/>
  <c r="N83" i="5"/>
  <c r="P82" i="5"/>
  <c r="J81" i="5"/>
  <c r="P74" i="5"/>
  <c r="Z73" i="5"/>
  <c r="J72" i="5"/>
  <c r="K71" i="5"/>
  <c r="K92" i="5"/>
  <c r="O87" i="5"/>
  <c r="K85" i="5"/>
  <c r="I81" i="5"/>
  <c r="Z74" i="5"/>
  <c r="Z72" i="5"/>
  <c r="Z55" i="5"/>
  <c r="L54" i="5"/>
  <c r="Z52" i="5"/>
  <c r="K51" i="5"/>
  <c r="O48" i="5"/>
  <c r="J47" i="5"/>
  <c r="I46" i="5"/>
  <c r="Z44" i="5"/>
  <c r="O43" i="5"/>
  <c r="M42" i="5"/>
  <c r="M41" i="5"/>
  <c r="I40" i="5"/>
  <c r="P37" i="5"/>
  <c r="O36" i="5"/>
  <c r="K35" i="5"/>
  <c r="K34" i="5"/>
  <c r="Z31" i="5"/>
  <c r="N30" i="5"/>
  <c r="N29" i="5"/>
  <c r="J28" i="5"/>
  <c r="I27" i="5"/>
  <c r="Z89" i="5"/>
  <c r="M87" i="5"/>
  <c r="I85" i="5"/>
  <c r="Z82" i="5"/>
  <c r="O74" i="5"/>
  <c r="L72" i="5"/>
  <c r="L55" i="5"/>
  <c r="K54" i="5"/>
  <c r="P52" i="5"/>
  <c r="J51" i="5"/>
  <c r="P49" i="5"/>
  <c r="J48" i="5"/>
  <c r="I47" i="5"/>
  <c r="P44" i="5"/>
  <c r="L43" i="5"/>
  <c r="L42" i="5"/>
  <c r="K41" i="5"/>
  <c r="Z38" i="5"/>
  <c r="O37" i="5"/>
  <c r="M36" i="5"/>
  <c r="J35" i="5"/>
  <c r="I34" i="5"/>
  <c r="Z32" i="5"/>
  <c r="O31" i="5"/>
  <c r="M30" i="5"/>
  <c r="M29" i="5"/>
  <c r="I28" i="5"/>
  <c r="O91" i="5"/>
  <c r="K89" i="5"/>
  <c r="O82" i="5"/>
  <c r="J74" i="5"/>
  <c r="K72" i="5"/>
  <c r="K55" i="5"/>
  <c r="O52" i="5"/>
  <c r="I51" i="5"/>
  <c r="O49" i="5"/>
  <c r="I48" i="5"/>
  <c r="P45" i="5"/>
  <c r="O44" i="5"/>
  <c r="K43" i="5"/>
  <c r="K42" i="5"/>
  <c r="Z39" i="5"/>
  <c r="N38" i="5"/>
  <c r="N37" i="5"/>
  <c r="J36" i="5"/>
  <c r="I35" i="5"/>
  <c r="P32" i="5"/>
  <c r="L31" i="5"/>
  <c r="L30" i="5"/>
  <c r="K29" i="5"/>
  <c r="Z26" i="5"/>
  <c r="M91" i="5"/>
  <c r="I89" i="5"/>
  <c r="Z86" i="5"/>
  <c r="M84" i="5"/>
  <c r="I82" i="5"/>
  <c r="J55" i="5"/>
  <c r="P53" i="5"/>
  <c r="J52" i="5"/>
  <c r="N49" i="5"/>
  <c r="Z46" i="5"/>
  <c r="O45" i="5"/>
  <c r="M44" i="5"/>
  <c r="J43" i="5"/>
  <c r="I42" i="5"/>
  <c r="Z40" i="5"/>
  <c r="O39" i="5"/>
  <c r="M38" i="5"/>
  <c r="M37" i="5"/>
  <c r="I36" i="5"/>
  <c r="P33" i="5"/>
  <c r="O32" i="5"/>
  <c r="K31" i="5"/>
  <c r="K30" i="5"/>
  <c r="Z27" i="5"/>
  <c r="N26" i="5"/>
  <c r="O86" i="5"/>
  <c r="K84" i="5"/>
  <c r="P73" i="5"/>
  <c r="M71" i="5"/>
  <c r="I55" i="5"/>
  <c r="O53" i="5"/>
  <c r="I52" i="5"/>
  <c r="N50" i="5"/>
  <c r="M49" i="5"/>
  <c r="Z47" i="5"/>
  <c r="N46" i="5"/>
  <c r="N45" i="5"/>
  <c r="J44" i="5"/>
  <c r="I43" i="5"/>
  <c r="P40" i="5"/>
  <c r="L39" i="5"/>
  <c r="L38" i="5"/>
  <c r="K37" i="5"/>
  <c r="Z34" i="5"/>
  <c r="O33" i="5"/>
  <c r="M32" i="5"/>
  <c r="J31" i="5"/>
  <c r="I30" i="5"/>
  <c r="Z28" i="5"/>
  <c r="O27" i="5"/>
  <c r="M26" i="5"/>
  <c r="Z90" i="5"/>
  <c r="M88" i="5"/>
  <c r="I86" i="5"/>
  <c r="Z81" i="5"/>
  <c r="K73" i="5"/>
  <c r="L71" i="5"/>
  <c r="N53" i="5"/>
  <c r="M50" i="5"/>
  <c r="O47" i="5"/>
  <c r="M46" i="5"/>
  <c r="M45" i="5"/>
  <c r="I44" i="5"/>
  <c r="P41" i="5"/>
  <c r="O40" i="5"/>
  <c r="K39" i="5"/>
  <c r="K38" i="5"/>
  <c r="Z35" i="5"/>
  <c r="N34" i="5"/>
  <c r="N33" i="5"/>
  <c r="J32" i="5"/>
  <c r="I31" i="5"/>
  <c r="P28" i="5"/>
  <c r="L27" i="5"/>
  <c r="L26" i="5"/>
  <c r="IH84" i="4"/>
  <c r="IG84" i="4"/>
  <c r="FA86" i="4"/>
  <c r="ID86" i="4"/>
  <c r="IE88" i="4"/>
  <c r="ID88" i="4"/>
  <c r="AG89" i="4"/>
  <c r="P25" i="5"/>
  <c r="P24" i="5"/>
  <c r="KK88" i="4"/>
  <c r="KT88" i="4"/>
  <c r="P169" i="5"/>
  <c r="O169" i="5"/>
  <c r="N169" i="5"/>
  <c r="M169" i="5"/>
  <c r="J169" i="5"/>
  <c r="I169" i="5"/>
  <c r="L169" i="5"/>
  <c r="J173" i="5"/>
  <c r="KP88" i="4"/>
  <c r="KL88" i="4"/>
  <c r="KU88" i="4"/>
  <c r="N113" i="5"/>
  <c r="J122" i="5"/>
  <c r="L76" i="5"/>
  <c r="L70" i="5"/>
  <c r="KM88" i="4"/>
  <c r="CK89" i="4"/>
  <c r="J124" i="5"/>
  <c r="P151" i="5"/>
  <c r="N151" i="5"/>
  <c r="M151" i="5"/>
  <c r="J151" i="5"/>
  <c r="I151" i="5"/>
  <c r="O151" i="5"/>
  <c r="L151" i="5"/>
  <c r="BZ87" i="4"/>
  <c r="J155" i="5"/>
  <c r="O77" i="5"/>
  <c r="O67" i="5"/>
  <c r="K103" i="5"/>
  <c r="K104" i="5"/>
  <c r="K105" i="5"/>
  <c r="K106" i="5"/>
  <c r="K107" i="5"/>
  <c r="K108" i="5"/>
  <c r="K109" i="5"/>
  <c r="K110" i="5"/>
  <c r="O111" i="5"/>
  <c r="K112" i="5"/>
  <c r="O113" i="5"/>
  <c r="K114" i="5"/>
  <c r="K116" i="5"/>
  <c r="O117" i="5"/>
  <c r="K118" i="5"/>
  <c r="O119" i="5"/>
  <c r="K120" i="5"/>
  <c r="O121" i="5"/>
  <c r="K122" i="5"/>
  <c r="O123" i="5"/>
  <c r="K124" i="5"/>
  <c r="O125" i="5"/>
  <c r="K126" i="5"/>
  <c r="O127" i="5"/>
  <c r="K128" i="5"/>
  <c r="O129" i="5"/>
  <c r="K130" i="5"/>
  <c r="O131" i="5"/>
  <c r="K132" i="5"/>
  <c r="O133" i="5"/>
  <c r="K134" i="5"/>
  <c r="O135" i="5"/>
  <c r="K136" i="5"/>
  <c r="O137" i="5"/>
  <c r="K138" i="5"/>
  <c r="O139" i="5"/>
  <c r="K140" i="5"/>
  <c r="O141" i="5"/>
  <c r="K142" i="5"/>
  <c r="O143" i="5"/>
  <c r="K144" i="5"/>
  <c r="O145" i="5"/>
  <c r="K146" i="5"/>
  <c r="O147" i="5"/>
  <c r="K148" i="5"/>
  <c r="P150" i="5"/>
  <c r="P153" i="5"/>
  <c r="N153" i="5"/>
  <c r="M153" i="5"/>
  <c r="K153" i="5"/>
  <c r="L154" i="5"/>
  <c r="J154" i="5"/>
  <c r="I154" i="5"/>
  <c r="N154" i="5"/>
  <c r="M162" i="5"/>
  <c r="N164" i="5"/>
  <c r="L166" i="5"/>
  <c r="O166" i="5"/>
  <c r="P167" i="5"/>
  <c r="O167" i="5"/>
  <c r="N167" i="5"/>
  <c r="M167" i="5"/>
  <c r="K167" i="5"/>
  <c r="P168" i="5"/>
  <c r="M178" i="5"/>
  <c r="N180" i="5"/>
  <c r="L182" i="5"/>
  <c r="O182" i="5"/>
  <c r="P183" i="5"/>
  <c r="O183" i="5"/>
  <c r="N183" i="5"/>
  <c r="M183" i="5"/>
  <c r="K183" i="5"/>
  <c r="L184" i="5"/>
  <c r="P184" i="5"/>
  <c r="M188" i="5"/>
  <c r="J189" i="5"/>
  <c r="K194" i="5"/>
  <c r="J197" i="5"/>
  <c r="N200" i="5"/>
  <c r="I203" i="5"/>
  <c r="J207" i="5"/>
  <c r="J211" i="5"/>
  <c r="J215" i="5"/>
  <c r="J219" i="5"/>
  <c r="J223" i="5"/>
  <c r="J227" i="5"/>
  <c r="J231" i="5"/>
  <c r="K235" i="5"/>
  <c r="O239" i="5"/>
  <c r="N244" i="5"/>
  <c r="P249" i="5"/>
  <c r="L255" i="5"/>
  <c r="N260" i="5"/>
  <c r="P265" i="5"/>
  <c r="M271" i="5"/>
  <c r="P277" i="5"/>
  <c r="L285" i="5"/>
  <c r="L293" i="5"/>
  <c r="P303" i="5"/>
  <c r="I326" i="5"/>
  <c r="K415" i="5"/>
  <c r="P111" i="5"/>
  <c r="P113" i="5"/>
  <c r="L118" i="5"/>
  <c r="L120" i="5"/>
  <c r="L122" i="5"/>
  <c r="L124" i="5"/>
  <c r="P127" i="5"/>
  <c r="P129" i="5"/>
  <c r="P131" i="5"/>
  <c r="L136" i="5"/>
  <c r="P139" i="5"/>
  <c r="L140" i="5"/>
  <c r="P141" i="5"/>
  <c r="L142" i="5"/>
  <c r="P143" i="5"/>
  <c r="L144" i="5"/>
  <c r="P145" i="5"/>
  <c r="L146" i="5"/>
  <c r="P147" i="5"/>
  <c r="L148" i="5"/>
  <c r="L153" i="5"/>
  <c r="O154" i="5"/>
  <c r="P155" i="5"/>
  <c r="N155" i="5"/>
  <c r="M155" i="5"/>
  <c r="K155" i="5"/>
  <c r="L156" i="5"/>
  <c r="J156" i="5"/>
  <c r="I156" i="5"/>
  <c r="N156" i="5"/>
  <c r="J157" i="5"/>
  <c r="M158" i="5"/>
  <c r="I159" i="5"/>
  <c r="M160" i="5"/>
  <c r="I161" i="5"/>
  <c r="N162" i="5"/>
  <c r="J163" i="5"/>
  <c r="L164" i="5"/>
  <c r="O164" i="5"/>
  <c r="P165" i="5"/>
  <c r="O165" i="5"/>
  <c r="N165" i="5"/>
  <c r="M165" i="5"/>
  <c r="K165" i="5"/>
  <c r="P166" i="5"/>
  <c r="L167" i="5"/>
  <c r="M176" i="5"/>
  <c r="I177" i="5"/>
  <c r="N178" i="5"/>
  <c r="J179" i="5"/>
  <c r="L180" i="5"/>
  <c r="O180" i="5"/>
  <c r="P181" i="5"/>
  <c r="O181" i="5"/>
  <c r="N181" i="5"/>
  <c r="M181" i="5"/>
  <c r="K181" i="5"/>
  <c r="P182" i="5"/>
  <c r="L183" i="5"/>
  <c r="N188" i="5"/>
  <c r="P189" i="5"/>
  <c r="L189" i="5"/>
  <c r="I193" i="5"/>
  <c r="M196" i="5"/>
  <c r="P197" i="5"/>
  <c r="K200" i="5"/>
  <c r="J203" i="5"/>
  <c r="P207" i="5"/>
  <c r="I208" i="5"/>
  <c r="P211" i="5"/>
  <c r="I212" i="5"/>
  <c r="P215" i="5"/>
  <c r="I216" i="5"/>
  <c r="P219" i="5"/>
  <c r="I220" i="5"/>
  <c r="P223" i="5"/>
  <c r="I224" i="5"/>
  <c r="P227" i="5"/>
  <c r="I228" i="5"/>
  <c r="P231" i="5"/>
  <c r="I232" i="5"/>
  <c r="K236" i="5"/>
  <c r="J239" i="5"/>
  <c r="O240" i="5"/>
  <c r="I244" i="5"/>
  <c r="O245" i="5"/>
  <c r="J251" i="5"/>
  <c r="M256" i="5"/>
  <c r="I260" i="5"/>
  <c r="O261" i="5"/>
  <c r="J267" i="5"/>
  <c r="I271" i="5"/>
  <c r="P272" i="5"/>
  <c r="L279" i="5"/>
  <c r="J287" i="5"/>
  <c r="L295" i="5"/>
  <c r="I303" i="5"/>
  <c r="J306" i="5"/>
  <c r="I117" i="5"/>
  <c r="M118" i="5"/>
  <c r="I119" i="5"/>
  <c r="M120" i="5"/>
  <c r="I121" i="5"/>
  <c r="M122" i="5"/>
  <c r="I123" i="5"/>
  <c r="M124" i="5"/>
  <c r="I125" i="5"/>
  <c r="M126" i="5"/>
  <c r="I127" i="5"/>
  <c r="M128" i="5"/>
  <c r="I129" i="5"/>
  <c r="M130" i="5"/>
  <c r="I131" i="5"/>
  <c r="M132" i="5"/>
  <c r="I133" i="5"/>
  <c r="M134" i="5"/>
  <c r="I135" i="5"/>
  <c r="M136" i="5"/>
  <c r="I137" i="5"/>
  <c r="M138" i="5"/>
  <c r="I139" i="5"/>
  <c r="M140" i="5"/>
  <c r="I141" i="5"/>
  <c r="M142" i="5"/>
  <c r="I143" i="5"/>
  <c r="M144" i="5"/>
  <c r="I145" i="5"/>
  <c r="M146" i="5"/>
  <c r="I147" i="5"/>
  <c r="M148" i="5"/>
  <c r="I149" i="5"/>
  <c r="O153" i="5"/>
  <c r="P154" i="5"/>
  <c r="L155" i="5"/>
  <c r="O156" i="5"/>
  <c r="P157" i="5"/>
  <c r="N157" i="5"/>
  <c r="M157" i="5"/>
  <c r="K157" i="5"/>
  <c r="L158" i="5"/>
  <c r="J158" i="5"/>
  <c r="I158" i="5"/>
  <c r="N158" i="5"/>
  <c r="J159" i="5"/>
  <c r="N160" i="5"/>
  <c r="J161" i="5"/>
  <c r="L162" i="5"/>
  <c r="O162" i="5"/>
  <c r="P163" i="5"/>
  <c r="O163" i="5"/>
  <c r="N163" i="5"/>
  <c r="M163" i="5"/>
  <c r="K163" i="5"/>
  <c r="P164" i="5"/>
  <c r="L165" i="5"/>
  <c r="M174" i="5"/>
  <c r="I175" i="5"/>
  <c r="N176" i="5"/>
  <c r="J177" i="5"/>
  <c r="L178" i="5"/>
  <c r="O178" i="5"/>
  <c r="P179" i="5"/>
  <c r="O179" i="5"/>
  <c r="N179" i="5"/>
  <c r="M179" i="5"/>
  <c r="K179" i="5"/>
  <c r="P180" i="5"/>
  <c r="L181" i="5"/>
  <c r="I187" i="5"/>
  <c r="K188" i="5"/>
  <c r="P188" i="5"/>
  <c r="M192" i="5"/>
  <c r="J193" i="5"/>
  <c r="N196" i="5"/>
  <c r="I199" i="5"/>
  <c r="M202" i="5"/>
  <c r="P203" i="5"/>
  <c r="J208" i="5"/>
  <c r="J212" i="5"/>
  <c r="J216" i="5"/>
  <c r="J220" i="5"/>
  <c r="J224" i="5"/>
  <c r="J228" i="5"/>
  <c r="J232" i="5"/>
  <c r="L236" i="5"/>
  <c r="P240" i="5"/>
  <c r="P245" i="5"/>
  <c r="L251" i="5"/>
  <c r="N256" i="5"/>
  <c r="P261" i="5"/>
  <c r="L267" i="5"/>
  <c r="J273" i="5"/>
  <c r="M279" i="5"/>
  <c r="L287" i="5"/>
  <c r="P295" i="5"/>
  <c r="L306" i="5"/>
  <c r="N349" i="5"/>
  <c r="K24" i="5"/>
  <c r="I25" i="5"/>
  <c r="Z25" i="5"/>
  <c r="O26" i="5"/>
  <c r="M27" i="5"/>
  <c r="K28" i="5"/>
  <c r="I29" i="5"/>
  <c r="Z29" i="5"/>
  <c r="O30" i="5"/>
  <c r="M31" i="5"/>
  <c r="K32" i="5"/>
  <c r="I33" i="5"/>
  <c r="Z33" i="5"/>
  <c r="O34" i="5"/>
  <c r="M35" i="5"/>
  <c r="K36" i="5"/>
  <c r="I37" i="5"/>
  <c r="Z37" i="5"/>
  <c r="O38" i="5"/>
  <c r="M39" i="5"/>
  <c r="K40" i="5"/>
  <c r="I41" i="5"/>
  <c r="Z41" i="5"/>
  <c r="O42" i="5"/>
  <c r="M43" i="5"/>
  <c r="K44" i="5"/>
  <c r="I45" i="5"/>
  <c r="Z45" i="5"/>
  <c r="O46" i="5"/>
  <c r="M47" i="5"/>
  <c r="K48" i="5"/>
  <c r="I49" i="5"/>
  <c r="Z49" i="5"/>
  <c r="O50" i="5"/>
  <c r="M51" i="5"/>
  <c r="K52" i="5"/>
  <c r="I53" i="5"/>
  <c r="Z53" i="5"/>
  <c r="O54" i="5"/>
  <c r="M55" i="5"/>
  <c r="L57" i="5"/>
  <c r="K58" i="5"/>
  <c r="J59" i="5"/>
  <c r="Z60" i="5"/>
  <c r="P61" i="5"/>
  <c r="O62" i="5"/>
  <c r="N63" i="5"/>
  <c r="M64" i="5"/>
  <c r="L65" i="5"/>
  <c r="K66" i="5"/>
  <c r="J67" i="5"/>
  <c r="Z68" i="5"/>
  <c r="P69" i="5"/>
  <c r="O70" i="5"/>
  <c r="N71" i="5"/>
  <c r="M72" i="5"/>
  <c r="L73" i="5"/>
  <c r="K74" i="5"/>
  <c r="I75" i="5"/>
  <c r="Z75" i="5"/>
  <c r="O76" i="5"/>
  <c r="M77" i="5"/>
  <c r="K78" i="5"/>
  <c r="I79" i="5"/>
  <c r="Z79" i="5"/>
  <c r="O80" i="5"/>
  <c r="M81" i="5"/>
  <c r="K82" i="5"/>
  <c r="I83" i="5"/>
  <c r="Z83" i="5"/>
  <c r="O84" i="5"/>
  <c r="M85" i="5"/>
  <c r="K86" i="5"/>
  <c r="I87" i="5"/>
  <c r="Z87" i="5"/>
  <c r="O88" i="5"/>
  <c r="M89" i="5"/>
  <c r="K90" i="5"/>
  <c r="I91" i="5"/>
  <c r="Z91" i="5"/>
  <c r="O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J111" i="5"/>
  <c r="N112" i="5"/>
  <c r="J113" i="5"/>
  <c r="N114" i="5"/>
  <c r="J115" i="5"/>
  <c r="N116" i="5"/>
  <c r="J117" i="5"/>
  <c r="N118" i="5"/>
  <c r="J119" i="5"/>
  <c r="N120" i="5"/>
  <c r="J121" i="5"/>
  <c r="N122" i="5"/>
  <c r="J123" i="5"/>
  <c r="N124" i="5"/>
  <c r="J125" i="5"/>
  <c r="N126" i="5"/>
  <c r="J127" i="5"/>
  <c r="N128" i="5"/>
  <c r="J129" i="5"/>
  <c r="N130" i="5"/>
  <c r="J131" i="5"/>
  <c r="N132" i="5"/>
  <c r="J133" i="5"/>
  <c r="N134" i="5"/>
  <c r="J135" i="5"/>
  <c r="N136" i="5"/>
  <c r="J137" i="5"/>
  <c r="N138" i="5"/>
  <c r="J139" i="5"/>
  <c r="N140" i="5"/>
  <c r="J141" i="5"/>
  <c r="N142" i="5"/>
  <c r="J143" i="5"/>
  <c r="N144" i="5"/>
  <c r="J145" i="5"/>
  <c r="N146" i="5"/>
  <c r="J147" i="5"/>
  <c r="N148" i="5"/>
  <c r="J149" i="5"/>
  <c r="K150" i="5"/>
  <c r="O155" i="5"/>
  <c r="P156" i="5"/>
  <c r="L157" i="5"/>
  <c r="O158" i="5"/>
  <c r="P159" i="5"/>
  <c r="N159" i="5"/>
  <c r="M159" i="5"/>
  <c r="K159" i="5"/>
  <c r="L160" i="5"/>
  <c r="O160" i="5"/>
  <c r="P161" i="5"/>
  <c r="O161" i="5"/>
  <c r="N161" i="5"/>
  <c r="M161" i="5"/>
  <c r="K161" i="5"/>
  <c r="P162" i="5"/>
  <c r="L163" i="5"/>
  <c r="M643" i="5"/>
  <c r="M646" i="5"/>
  <c r="M638" i="5"/>
  <c r="M649" i="5"/>
  <c r="M641" i="5"/>
  <c r="M633" i="5"/>
  <c r="M642" i="5"/>
  <c r="M645" i="5"/>
  <c r="M644" i="5"/>
  <c r="M635" i="5"/>
  <c r="M634" i="5"/>
  <c r="M632" i="5"/>
  <c r="M648" i="5"/>
  <c r="M647" i="5"/>
  <c r="M637" i="5"/>
  <c r="M636" i="5"/>
  <c r="M640" i="5"/>
  <c r="M639" i="5"/>
  <c r="M172" i="5"/>
  <c r="I173" i="5"/>
  <c r="N174" i="5"/>
  <c r="J175" i="5"/>
  <c r="L176" i="5"/>
  <c r="O176" i="5"/>
  <c r="P177" i="5"/>
  <c r="O177" i="5"/>
  <c r="N177" i="5"/>
  <c r="M177" i="5"/>
  <c r="K177" i="5"/>
  <c r="P178" i="5"/>
  <c r="L179" i="5"/>
  <c r="M186" i="5"/>
  <c r="J187" i="5"/>
  <c r="N192" i="5"/>
  <c r="P193" i="5"/>
  <c r="K196" i="5"/>
  <c r="J199" i="5"/>
  <c r="N202" i="5"/>
  <c r="I205" i="5"/>
  <c r="P208" i="5"/>
  <c r="I209" i="5"/>
  <c r="P212" i="5"/>
  <c r="I213" i="5"/>
  <c r="P216" i="5"/>
  <c r="I217" i="5"/>
  <c r="P220" i="5"/>
  <c r="I221" i="5"/>
  <c r="P224" i="5"/>
  <c r="I225" i="5"/>
  <c r="P228" i="5"/>
  <c r="I229" i="5"/>
  <c r="P232" i="5"/>
  <c r="I233" i="5"/>
  <c r="I236" i="5"/>
  <c r="J236" i="5"/>
  <c r="P236" i="5"/>
  <c r="O236" i="5"/>
  <c r="N236" i="5"/>
  <c r="M236" i="5"/>
  <c r="L237" i="5"/>
  <c r="K240" i="5"/>
  <c r="P241" i="5"/>
  <c r="J247" i="5"/>
  <c r="M252" i="5"/>
  <c r="I256" i="5"/>
  <c r="O257" i="5"/>
  <c r="J263" i="5"/>
  <c r="M268" i="5"/>
  <c r="M274" i="5"/>
  <c r="I279" i="5"/>
  <c r="J281" i="5"/>
  <c r="J289" i="5"/>
  <c r="I295" i="5"/>
  <c r="J298" i="5"/>
  <c r="J311" i="5"/>
  <c r="N336" i="5"/>
  <c r="L24" i="5"/>
  <c r="J25" i="5"/>
  <c r="P26" i="5"/>
  <c r="N27" i="5"/>
  <c r="L28" i="5"/>
  <c r="J29" i="5"/>
  <c r="P30" i="5"/>
  <c r="N31" i="5"/>
  <c r="L32" i="5"/>
  <c r="J33" i="5"/>
  <c r="P34" i="5"/>
  <c r="N35" i="5"/>
  <c r="L36" i="5"/>
  <c r="J37" i="5"/>
  <c r="P38" i="5"/>
  <c r="N39" i="5"/>
  <c r="L40" i="5"/>
  <c r="J41" i="5"/>
  <c r="P42" i="5"/>
  <c r="N43" i="5"/>
  <c r="L44" i="5"/>
  <c r="J45" i="5"/>
  <c r="P46" i="5"/>
  <c r="N47" i="5"/>
  <c r="L48" i="5"/>
  <c r="J49" i="5"/>
  <c r="P50" i="5"/>
  <c r="N51" i="5"/>
  <c r="L52" i="5"/>
  <c r="J53" i="5"/>
  <c r="P54" i="5"/>
  <c r="N55" i="5"/>
  <c r="M57" i="5"/>
  <c r="L58" i="5"/>
  <c r="K59" i="5"/>
  <c r="J60" i="5"/>
  <c r="Z61" i="5"/>
  <c r="P62" i="5"/>
  <c r="O63" i="5"/>
  <c r="N64" i="5"/>
  <c r="M65" i="5"/>
  <c r="L66" i="5"/>
  <c r="K67" i="5"/>
  <c r="J68" i="5"/>
  <c r="Z69" i="5"/>
  <c r="P70" i="5"/>
  <c r="O71" i="5"/>
  <c r="N72" i="5"/>
  <c r="M73" i="5"/>
  <c r="L74" i="5"/>
  <c r="J75" i="5"/>
  <c r="P76" i="5"/>
  <c r="N77" i="5"/>
  <c r="L78" i="5"/>
  <c r="J79" i="5"/>
  <c r="P80" i="5"/>
  <c r="N81" i="5"/>
  <c r="L82" i="5"/>
  <c r="J83" i="5"/>
  <c r="P84" i="5"/>
  <c r="N85" i="5"/>
  <c r="L86" i="5"/>
  <c r="J87" i="5"/>
  <c r="P88" i="5"/>
  <c r="N89" i="5"/>
  <c r="L90" i="5"/>
  <c r="J91" i="5"/>
  <c r="P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2" i="5"/>
  <c r="O114" i="5"/>
  <c r="O116" i="5"/>
  <c r="O118" i="5"/>
  <c r="O120" i="5"/>
  <c r="O122" i="5"/>
  <c r="O124" i="5"/>
  <c r="O126" i="5"/>
  <c r="O128" i="5"/>
  <c r="O130" i="5"/>
  <c r="O132" i="5"/>
  <c r="O134" i="5"/>
  <c r="O136" i="5"/>
  <c r="O138" i="5"/>
  <c r="O140" i="5"/>
  <c r="O142" i="5"/>
  <c r="O144" i="5"/>
  <c r="O146" i="5"/>
  <c r="N149" i="5"/>
  <c r="M149" i="5"/>
  <c r="K149" i="5"/>
  <c r="O157" i="5"/>
  <c r="P158" i="5"/>
  <c r="L159" i="5"/>
  <c r="P160" i="5"/>
  <c r="L161" i="5"/>
  <c r="N646" i="5"/>
  <c r="N638" i="5"/>
  <c r="N649" i="5"/>
  <c r="N641" i="5"/>
  <c r="N633" i="5"/>
  <c r="N644" i="5"/>
  <c r="N636" i="5"/>
  <c r="N645" i="5"/>
  <c r="N637" i="5"/>
  <c r="N634" i="5"/>
  <c r="N632" i="5"/>
  <c r="N648" i="5"/>
  <c r="N647" i="5"/>
  <c r="N643" i="5"/>
  <c r="N642" i="5"/>
  <c r="N640" i="5"/>
  <c r="N639" i="5"/>
  <c r="N635" i="5"/>
  <c r="M170" i="5"/>
  <c r="N172" i="5"/>
  <c r="L174" i="5"/>
  <c r="O174" i="5"/>
  <c r="P175" i="5"/>
  <c r="O175" i="5"/>
  <c r="N175" i="5"/>
  <c r="M175" i="5"/>
  <c r="K175" i="5"/>
  <c r="P176" i="5"/>
  <c r="L177" i="5"/>
  <c r="N186" i="5"/>
  <c r="P187" i="5"/>
  <c r="L187" i="5"/>
  <c r="I191" i="5"/>
  <c r="K192" i="5"/>
  <c r="P192" i="5"/>
  <c r="I195" i="5"/>
  <c r="M198" i="5"/>
  <c r="P199" i="5"/>
  <c r="K202" i="5"/>
  <c r="J205" i="5"/>
  <c r="J209" i="5"/>
  <c r="J213" i="5"/>
  <c r="J217" i="5"/>
  <c r="J221" i="5"/>
  <c r="J225" i="5"/>
  <c r="J229" i="5"/>
  <c r="J233" i="5"/>
  <c r="J242" i="5"/>
  <c r="L247" i="5"/>
  <c r="N252" i="5"/>
  <c r="P257" i="5"/>
  <c r="L263" i="5"/>
  <c r="N268" i="5"/>
  <c r="N274" i="5"/>
  <c r="L281" i="5"/>
  <c r="L289" i="5"/>
  <c r="L298" i="5"/>
  <c r="J312" i="5"/>
  <c r="M86" i="5"/>
  <c r="K87" i="5"/>
  <c r="I88" i="5"/>
  <c r="Z88" i="5"/>
  <c r="O89" i="5"/>
  <c r="M90" i="5"/>
  <c r="K91" i="5"/>
  <c r="I92" i="5"/>
  <c r="Z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L111" i="5"/>
  <c r="P112" i="5"/>
  <c r="L113" i="5"/>
  <c r="P114" i="5"/>
  <c r="P116" i="5"/>
  <c r="L117" i="5"/>
  <c r="P118" i="5"/>
  <c r="L119" i="5"/>
  <c r="P120" i="5"/>
  <c r="L121" i="5"/>
  <c r="P122" i="5"/>
  <c r="L123" i="5"/>
  <c r="P124" i="5"/>
  <c r="L125" i="5"/>
  <c r="P126" i="5"/>
  <c r="L127" i="5"/>
  <c r="P128" i="5"/>
  <c r="L129" i="5"/>
  <c r="P130" i="5"/>
  <c r="L131" i="5"/>
  <c r="P132" i="5"/>
  <c r="L133" i="5"/>
  <c r="P134" i="5"/>
  <c r="L135" i="5"/>
  <c r="P136" i="5"/>
  <c r="L137" i="5"/>
  <c r="P138" i="5"/>
  <c r="L139" i="5"/>
  <c r="P140" i="5"/>
  <c r="L141" i="5"/>
  <c r="P142" i="5"/>
  <c r="L143" i="5"/>
  <c r="P144" i="5"/>
  <c r="L145" i="5"/>
  <c r="P146" i="5"/>
  <c r="L147" i="5"/>
  <c r="P148" i="5"/>
  <c r="L149" i="5"/>
  <c r="J150" i="5"/>
  <c r="I150" i="5"/>
  <c r="M150" i="5"/>
  <c r="O159" i="5"/>
  <c r="O649" i="5"/>
  <c r="O641" i="5"/>
  <c r="O644" i="5"/>
  <c r="O636" i="5"/>
  <c r="O647" i="5"/>
  <c r="O639" i="5"/>
  <c r="O648" i="5"/>
  <c r="O640" i="5"/>
  <c r="O634" i="5"/>
  <c r="O632" i="5"/>
  <c r="O643" i="5"/>
  <c r="O638" i="5"/>
  <c r="O642" i="5"/>
  <c r="O637" i="5"/>
  <c r="O646" i="5"/>
  <c r="O633" i="5"/>
  <c r="O635" i="5"/>
  <c r="O645" i="5"/>
  <c r="M168" i="5"/>
  <c r="N170" i="5"/>
  <c r="J171" i="5"/>
  <c r="L172" i="5"/>
  <c r="O172" i="5"/>
  <c r="P173" i="5"/>
  <c r="O173" i="5"/>
  <c r="N173" i="5"/>
  <c r="M173" i="5"/>
  <c r="K173" i="5"/>
  <c r="P174" i="5"/>
  <c r="L175" i="5"/>
  <c r="I185" i="5"/>
  <c r="L186" i="5"/>
  <c r="P186" i="5"/>
  <c r="M190" i="5"/>
  <c r="J191" i="5"/>
  <c r="J195" i="5"/>
  <c r="N198" i="5"/>
  <c r="I201" i="5"/>
  <c r="M204" i="5"/>
  <c r="P205" i="5"/>
  <c r="I206" i="5"/>
  <c r="P209" i="5"/>
  <c r="I210" i="5"/>
  <c r="P213" i="5"/>
  <c r="I214" i="5"/>
  <c r="P217" i="5"/>
  <c r="I218" i="5"/>
  <c r="P221" i="5"/>
  <c r="I222" i="5"/>
  <c r="P225" i="5"/>
  <c r="I226" i="5"/>
  <c r="P229" i="5"/>
  <c r="I230" i="5"/>
  <c r="P233" i="5"/>
  <c r="I234" i="5"/>
  <c r="I237" i="5"/>
  <c r="K237" i="5"/>
  <c r="J237" i="5"/>
  <c r="P237" i="5"/>
  <c r="O237" i="5"/>
  <c r="N237" i="5"/>
  <c r="M238" i="5"/>
  <c r="J243" i="5"/>
  <c r="M248" i="5"/>
  <c r="I252" i="5"/>
  <c r="O253" i="5"/>
  <c r="J259" i="5"/>
  <c r="M264" i="5"/>
  <c r="I268" i="5"/>
  <c r="O269" i="5"/>
  <c r="I274" i="5"/>
  <c r="J276" i="5"/>
  <c r="J283" i="5"/>
  <c r="J291" i="5"/>
  <c r="P300" i="5"/>
  <c r="I309" i="5"/>
  <c r="I310" i="5"/>
  <c r="P43" i="5"/>
  <c r="N44" i="5"/>
  <c r="L45" i="5"/>
  <c r="J46" i="5"/>
  <c r="P47" i="5"/>
  <c r="N48" i="5"/>
  <c r="L49" i="5"/>
  <c r="J50" i="5"/>
  <c r="P51" i="5"/>
  <c r="N52" i="5"/>
  <c r="L53" i="5"/>
  <c r="J54" i="5"/>
  <c r="P55" i="5"/>
  <c r="O57" i="5"/>
  <c r="N58" i="5"/>
  <c r="M59" i="5"/>
  <c r="L60" i="5"/>
  <c r="K61" i="5"/>
  <c r="J62" i="5"/>
  <c r="Z63" i="5"/>
  <c r="P64" i="5"/>
  <c r="O65" i="5"/>
  <c r="N66" i="5"/>
  <c r="M67" i="5"/>
  <c r="L68" i="5"/>
  <c r="K69" i="5"/>
  <c r="J70" i="5"/>
  <c r="Z71" i="5"/>
  <c r="P72" i="5"/>
  <c r="O73" i="5"/>
  <c r="N74" i="5"/>
  <c r="L75" i="5"/>
  <c r="J76" i="5"/>
  <c r="P77" i="5"/>
  <c r="N78" i="5"/>
  <c r="L79" i="5"/>
  <c r="J80" i="5"/>
  <c r="P81" i="5"/>
  <c r="N82" i="5"/>
  <c r="L83" i="5"/>
  <c r="J84" i="5"/>
  <c r="P85" i="5"/>
  <c r="N86" i="5"/>
  <c r="L87" i="5"/>
  <c r="J88" i="5"/>
  <c r="P89" i="5"/>
  <c r="N90" i="5"/>
  <c r="L91" i="5"/>
  <c r="J665" i="5"/>
  <c r="N664" i="5"/>
  <c r="J661" i="5"/>
  <c r="P660" i="5"/>
  <c r="M659" i="5"/>
  <c r="J658" i="5"/>
  <c r="O657" i="5"/>
  <c r="L656" i="5"/>
  <c r="N654" i="5"/>
  <c r="K653" i="5"/>
  <c r="P652" i="5"/>
  <c r="M651" i="5"/>
  <c r="J650" i="5"/>
  <c r="K664" i="5"/>
  <c r="O660" i="5"/>
  <c r="L659" i="5"/>
  <c r="N657" i="5"/>
  <c r="K656" i="5"/>
  <c r="P655" i="5"/>
  <c r="M654" i="5"/>
  <c r="J653" i="5"/>
  <c r="O652" i="5"/>
  <c r="L651" i="5"/>
  <c r="P631" i="5"/>
  <c r="M630" i="5"/>
  <c r="J629" i="5"/>
  <c r="N628" i="5"/>
  <c r="AB627" i="5"/>
  <c r="J627" i="5"/>
  <c r="AF626" i="5"/>
  <c r="N626" i="5"/>
  <c r="K625" i="5"/>
  <c r="P624" i="5"/>
  <c r="M623" i="5"/>
  <c r="AE621" i="5"/>
  <c r="M621" i="5"/>
  <c r="AA620" i="5"/>
  <c r="N619" i="5"/>
  <c r="K618" i="5"/>
  <c r="P617" i="5"/>
  <c r="L616" i="5"/>
  <c r="J664" i="5"/>
  <c r="N663" i="5"/>
  <c r="N660" i="5"/>
  <c r="K659" i="5"/>
  <c r="P658" i="5"/>
  <c r="M657" i="5"/>
  <c r="J656" i="5"/>
  <c r="O655" i="5"/>
  <c r="L654" i="5"/>
  <c r="N652" i="5"/>
  <c r="K651" i="5"/>
  <c r="P650" i="5"/>
  <c r="O631" i="5"/>
  <c r="L630" i="5"/>
  <c r="M628" i="5"/>
  <c r="AA627" i="5"/>
  <c r="AE626" i="5"/>
  <c r="M626" i="5"/>
  <c r="J625" i="5"/>
  <c r="O624" i="5"/>
  <c r="L623" i="5"/>
  <c r="P622" i="5"/>
  <c r="AD621" i="5"/>
  <c r="L621" i="5"/>
  <c r="P620" i="5"/>
  <c r="M619" i="5"/>
  <c r="J618" i="5"/>
  <c r="O617" i="5"/>
  <c r="K616" i="5"/>
  <c r="N668" i="5"/>
  <c r="K662" i="5"/>
  <c r="K660" i="5"/>
  <c r="P659" i="5"/>
  <c r="M658" i="5"/>
  <c r="J657" i="5"/>
  <c r="O656" i="5"/>
  <c r="L655" i="5"/>
  <c r="N653" i="5"/>
  <c r="K652" i="5"/>
  <c r="P651" i="5"/>
  <c r="M650" i="5"/>
  <c r="K661" i="5"/>
  <c r="M660" i="5"/>
  <c r="K655" i="5"/>
  <c r="P654" i="5"/>
  <c r="L650" i="5"/>
  <c r="K630" i="5"/>
  <c r="P629" i="5"/>
  <c r="AC627" i="5"/>
  <c r="AB626" i="5"/>
  <c r="M625" i="5"/>
  <c r="N624" i="5"/>
  <c r="K622" i="5"/>
  <c r="AG621" i="5"/>
  <c r="K621" i="5"/>
  <c r="AG620" i="5"/>
  <c r="M620" i="5"/>
  <c r="M618" i="5"/>
  <c r="N617" i="5"/>
  <c r="P616" i="5"/>
  <c r="AB615" i="5"/>
  <c r="J615" i="5"/>
  <c r="AF614" i="5"/>
  <c r="N614" i="5"/>
  <c r="K613" i="5"/>
  <c r="P612" i="5"/>
  <c r="M611" i="5"/>
  <c r="AE609" i="5"/>
  <c r="M609" i="5"/>
  <c r="AA608" i="5"/>
  <c r="N607" i="5"/>
  <c r="K606" i="5"/>
  <c r="P605" i="5"/>
  <c r="L604" i="5"/>
  <c r="P603" i="5"/>
  <c r="AD602" i="5"/>
  <c r="L602" i="5"/>
  <c r="N600" i="5"/>
  <c r="K599" i="5"/>
  <c r="P598" i="5"/>
  <c r="M597" i="5"/>
  <c r="J596" i="5"/>
  <c r="O595" i="5"/>
  <c r="L594" i="5"/>
  <c r="N592" i="5"/>
  <c r="K591" i="5"/>
  <c r="P590" i="5"/>
  <c r="M589" i="5"/>
  <c r="J588" i="5"/>
  <c r="O587" i="5"/>
  <c r="L586" i="5"/>
  <c r="N584" i="5"/>
  <c r="K583" i="5"/>
  <c r="P582" i="5"/>
  <c r="M581" i="5"/>
  <c r="J580" i="5"/>
  <c r="O579" i="5"/>
  <c r="L578" i="5"/>
  <c r="N576" i="5"/>
  <c r="K575" i="5"/>
  <c r="P574" i="5"/>
  <c r="M573" i="5"/>
  <c r="J572" i="5"/>
  <c r="O571" i="5"/>
  <c r="L660" i="5"/>
  <c r="O659" i="5"/>
  <c r="J655" i="5"/>
  <c r="O654" i="5"/>
  <c r="K650" i="5"/>
  <c r="J630" i="5"/>
  <c r="O629" i="5"/>
  <c r="P628" i="5"/>
  <c r="P627" i="5"/>
  <c r="AA626" i="5"/>
  <c r="L625" i="5"/>
  <c r="M624" i="5"/>
  <c r="J622" i="5"/>
  <c r="AF621" i="5"/>
  <c r="J621" i="5"/>
  <c r="AF620" i="5"/>
  <c r="L620" i="5"/>
  <c r="L618" i="5"/>
  <c r="M617" i="5"/>
  <c r="O616" i="5"/>
  <c r="AA615" i="5"/>
  <c r="AE614" i="5"/>
  <c r="M614" i="5"/>
  <c r="J613" i="5"/>
  <c r="O612" i="5"/>
  <c r="L611" i="5"/>
  <c r="P610" i="5"/>
  <c r="AD609" i="5"/>
  <c r="L609" i="5"/>
  <c r="P608" i="5"/>
  <c r="M607" i="5"/>
  <c r="J606" i="5"/>
  <c r="O605" i="5"/>
  <c r="K604" i="5"/>
  <c r="AG603" i="5"/>
  <c r="O603" i="5"/>
  <c r="AC602" i="5"/>
  <c r="J660" i="5"/>
  <c r="N659" i="5"/>
  <c r="O658" i="5"/>
  <c r="K654" i="5"/>
  <c r="P653" i="5"/>
  <c r="N631" i="5"/>
  <c r="N629" i="5"/>
  <c r="O628" i="5"/>
  <c r="O627" i="5"/>
  <c r="P626" i="5"/>
  <c r="L624" i="5"/>
  <c r="AC621" i="5"/>
  <c r="AE620" i="5"/>
  <c r="K620" i="5"/>
  <c r="P619" i="5"/>
  <c r="L617" i="5"/>
  <c r="N616" i="5"/>
  <c r="P615" i="5"/>
  <c r="AD614" i="5"/>
  <c r="L614" i="5"/>
  <c r="N612" i="5"/>
  <c r="K611" i="5"/>
  <c r="O610" i="5"/>
  <c r="AC609" i="5"/>
  <c r="K609" i="5"/>
  <c r="AG608" i="5"/>
  <c r="O608" i="5"/>
  <c r="L607" i="5"/>
  <c r="N605" i="5"/>
  <c r="J604" i="5"/>
  <c r="AF603" i="5"/>
  <c r="N603" i="5"/>
  <c r="AB602" i="5"/>
  <c r="J602" i="5"/>
  <c r="O601" i="5"/>
  <c r="L600" i="5"/>
  <c r="N598" i="5"/>
  <c r="K597" i="5"/>
  <c r="P596" i="5"/>
  <c r="M595" i="5"/>
  <c r="J594" i="5"/>
  <c r="O593" i="5"/>
  <c r="L592" i="5"/>
  <c r="N590" i="5"/>
  <c r="K589" i="5"/>
  <c r="P588" i="5"/>
  <c r="M587" i="5"/>
  <c r="J586" i="5"/>
  <c r="O585" i="5"/>
  <c r="L584" i="5"/>
  <c r="N582" i="5"/>
  <c r="K581" i="5"/>
  <c r="P580" i="5"/>
  <c r="M579" i="5"/>
  <c r="J578" i="5"/>
  <c r="O577" i="5"/>
  <c r="L576" i="5"/>
  <c r="N574" i="5"/>
  <c r="K573" i="5"/>
  <c r="P572" i="5"/>
  <c r="M571" i="5"/>
  <c r="J570" i="5"/>
  <c r="J659" i="5"/>
  <c r="N658" i="5"/>
  <c r="J654" i="5"/>
  <c r="O653" i="5"/>
  <c r="M631" i="5"/>
  <c r="M629" i="5"/>
  <c r="L628" i="5"/>
  <c r="N627" i="5"/>
  <c r="O626" i="5"/>
  <c r="K624" i="5"/>
  <c r="P623" i="5"/>
  <c r="AB621" i="5"/>
  <c r="AD620" i="5"/>
  <c r="J620" i="5"/>
  <c r="O619" i="5"/>
  <c r="K617" i="5"/>
  <c r="M616" i="5"/>
  <c r="AG615" i="5"/>
  <c r="O615" i="5"/>
  <c r="AC614" i="5"/>
  <c r="K614" i="5"/>
  <c r="P613" i="5"/>
  <c r="M612" i="5"/>
  <c r="J611" i="5"/>
  <c r="N610" i="5"/>
  <c r="AB609" i="5"/>
  <c r="J609" i="5"/>
  <c r="AF608" i="5"/>
  <c r="N608" i="5"/>
  <c r="K607" i="5"/>
  <c r="P606" i="5"/>
  <c r="M605" i="5"/>
  <c r="AE603" i="5"/>
  <c r="M603" i="5"/>
  <c r="AA602" i="5"/>
  <c r="N601" i="5"/>
  <c r="K600" i="5"/>
  <c r="P599" i="5"/>
  <c r="M598" i="5"/>
  <c r="J597" i="5"/>
  <c r="O596" i="5"/>
  <c r="L595" i="5"/>
  <c r="N593" i="5"/>
  <c r="K592" i="5"/>
  <c r="P591" i="5"/>
  <c r="M590" i="5"/>
  <c r="J589" i="5"/>
  <c r="O588" i="5"/>
  <c r="L587" i="5"/>
  <c r="N585" i="5"/>
  <c r="K584" i="5"/>
  <c r="P583" i="5"/>
  <c r="M582" i="5"/>
  <c r="J581" i="5"/>
  <c r="O580" i="5"/>
  <c r="L579" i="5"/>
  <c r="N577" i="5"/>
  <c r="K576" i="5"/>
  <c r="P575" i="5"/>
  <c r="M574" i="5"/>
  <c r="J573" i="5"/>
  <c r="O572" i="5"/>
  <c r="L571" i="5"/>
  <c r="L658" i="5"/>
  <c r="P657" i="5"/>
  <c r="M653" i="5"/>
  <c r="M652" i="5"/>
  <c r="L631" i="5"/>
  <c r="L629" i="5"/>
  <c r="K628" i="5"/>
  <c r="AG627" i="5"/>
  <c r="M627" i="5"/>
  <c r="L626" i="5"/>
  <c r="J624" i="5"/>
  <c r="O623" i="5"/>
  <c r="O622" i="5"/>
  <c r="AA621" i="5"/>
  <c r="AC620" i="5"/>
  <c r="L619" i="5"/>
  <c r="J617" i="5"/>
  <c r="J616" i="5"/>
  <c r="AF615" i="5"/>
  <c r="N615" i="5"/>
  <c r="AB614" i="5"/>
  <c r="J614" i="5"/>
  <c r="O613" i="5"/>
  <c r="L612" i="5"/>
  <c r="M610" i="5"/>
  <c r="AA609" i="5"/>
  <c r="AE608" i="5"/>
  <c r="M608" i="5"/>
  <c r="J607" i="5"/>
  <c r="O606" i="5"/>
  <c r="L605" i="5"/>
  <c r="P604" i="5"/>
  <c r="AD603" i="5"/>
  <c r="L603" i="5"/>
  <c r="P602" i="5"/>
  <c r="M601" i="5"/>
  <c r="J600" i="5"/>
  <c r="O599" i="5"/>
  <c r="L598" i="5"/>
  <c r="N596" i="5"/>
  <c r="K595" i="5"/>
  <c r="P594" i="5"/>
  <c r="M593" i="5"/>
  <c r="J592" i="5"/>
  <c r="O591" i="5"/>
  <c r="K658" i="5"/>
  <c r="L657" i="5"/>
  <c r="P656" i="5"/>
  <c r="L653" i="5"/>
  <c r="L652" i="5"/>
  <c r="O651" i="5"/>
  <c r="K631" i="5"/>
  <c r="P630" i="5"/>
  <c r="K629" i="5"/>
  <c r="J628" i="5"/>
  <c r="AF627" i="5"/>
  <c r="L627" i="5"/>
  <c r="AG626" i="5"/>
  <c r="K626" i="5"/>
  <c r="P625" i="5"/>
  <c r="N623" i="5"/>
  <c r="N622" i="5"/>
  <c r="P621" i="5"/>
  <c r="AB620" i="5"/>
  <c r="K619" i="5"/>
  <c r="P618" i="5"/>
  <c r="AE615" i="5"/>
  <c r="M615" i="5"/>
  <c r="AA614" i="5"/>
  <c r="N613" i="5"/>
  <c r="K612" i="5"/>
  <c r="P611" i="5"/>
  <c r="L610" i="5"/>
  <c r="P609" i="5"/>
  <c r="AD608" i="5"/>
  <c r="L608" i="5"/>
  <c r="N606" i="5"/>
  <c r="K605" i="5"/>
  <c r="O604" i="5"/>
  <c r="AC603" i="5"/>
  <c r="K603" i="5"/>
  <c r="AG602" i="5"/>
  <c r="O602" i="5"/>
  <c r="L601" i="5"/>
  <c r="N599" i="5"/>
  <c r="K598" i="5"/>
  <c r="P597" i="5"/>
  <c r="M596" i="5"/>
  <c r="J595" i="5"/>
  <c r="N667" i="5"/>
  <c r="N665" i="5"/>
  <c r="K663" i="5"/>
  <c r="N662" i="5"/>
  <c r="K657" i="5"/>
  <c r="N656" i="5"/>
  <c r="N655" i="5"/>
  <c r="J652" i="5"/>
  <c r="N651" i="5"/>
  <c r="O650" i="5"/>
  <c r="J631" i="5"/>
  <c r="O630" i="5"/>
  <c r="AE627" i="5"/>
  <c r="K627" i="5"/>
  <c r="AD626" i="5"/>
  <c r="J626" i="5"/>
  <c r="O625" i="5"/>
  <c r="K623" i="5"/>
  <c r="M622" i="5"/>
  <c r="O621" i="5"/>
  <c r="O620" i="5"/>
  <c r="J619" i="5"/>
  <c r="O618" i="5"/>
  <c r="AD615" i="5"/>
  <c r="L615" i="5"/>
  <c r="P614" i="5"/>
  <c r="M613" i="5"/>
  <c r="J612" i="5"/>
  <c r="O611" i="5"/>
  <c r="K610" i="5"/>
  <c r="AG609" i="5"/>
  <c r="O609" i="5"/>
  <c r="AC608" i="5"/>
  <c r="K608" i="5"/>
  <c r="P607" i="5"/>
  <c r="M606" i="5"/>
  <c r="J605" i="5"/>
  <c r="N604" i="5"/>
  <c r="AB603" i="5"/>
  <c r="J603" i="5"/>
  <c r="AF602" i="5"/>
  <c r="N602" i="5"/>
  <c r="K601" i="5"/>
  <c r="P600" i="5"/>
  <c r="M599" i="5"/>
  <c r="J598" i="5"/>
  <c r="O597" i="5"/>
  <c r="L596" i="5"/>
  <c r="N594" i="5"/>
  <c r="K593" i="5"/>
  <c r="P592" i="5"/>
  <c r="M591" i="5"/>
  <c r="J590" i="5"/>
  <c r="O589" i="5"/>
  <c r="L588" i="5"/>
  <c r="N586" i="5"/>
  <c r="K585" i="5"/>
  <c r="P584" i="5"/>
  <c r="M583" i="5"/>
  <c r="J582" i="5"/>
  <c r="O581" i="5"/>
  <c r="L580" i="5"/>
  <c r="N578" i="5"/>
  <c r="K577" i="5"/>
  <c r="P576" i="5"/>
  <c r="M575" i="5"/>
  <c r="J574" i="5"/>
  <c r="O573" i="5"/>
  <c r="J623" i="5"/>
  <c r="L622" i="5"/>
  <c r="AC622" i="5" s="1"/>
  <c r="K615" i="5"/>
  <c r="O614" i="5"/>
  <c r="M604" i="5"/>
  <c r="K602" i="5"/>
  <c r="J601" i="5"/>
  <c r="M600" i="5"/>
  <c r="J599" i="5"/>
  <c r="J593" i="5"/>
  <c r="M592" i="5"/>
  <c r="L591" i="5"/>
  <c r="O590" i="5"/>
  <c r="K586" i="5"/>
  <c r="M585" i="5"/>
  <c r="K580" i="5"/>
  <c r="N579" i="5"/>
  <c r="L575" i="5"/>
  <c r="O574" i="5"/>
  <c r="N570" i="5"/>
  <c r="O568" i="5"/>
  <c r="O564" i="5"/>
  <c r="O560" i="5"/>
  <c r="O556" i="5"/>
  <c r="O552" i="5"/>
  <c r="O548" i="5"/>
  <c r="O544" i="5"/>
  <c r="O540" i="5"/>
  <c r="O536" i="5"/>
  <c r="J533" i="5"/>
  <c r="M655" i="5"/>
  <c r="N650" i="5"/>
  <c r="N630" i="5"/>
  <c r="J591" i="5"/>
  <c r="L590" i="5"/>
  <c r="P589" i="5"/>
  <c r="L585" i="5"/>
  <c r="O584" i="5"/>
  <c r="K579" i="5"/>
  <c r="P578" i="5"/>
  <c r="J575" i="5"/>
  <c r="L574" i="5"/>
  <c r="P573" i="5"/>
  <c r="M570" i="5"/>
  <c r="N568" i="5"/>
  <c r="N564" i="5"/>
  <c r="N560" i="5"/>
  <c r="N556" i="5"/>
  <c r="N552" i="5"/>
  <c r="N548" i="5"/>
  <c r="N544" i="5"/>
  <c r="N540" i="5"/>
  <c r="N536" i="5"/>
  <c r="M656" i="5"/>
  <c r="J651" i="5"/>
  <c r="L606" i="5"/>
  <c r="K590" i="5"/>
  <c r="N589" i="5"/>
  <c r="N588" i="5"/>
  <c r="J585" i="5"/>
  <c r="M584" i="5"/>
  <c r="O583" i="5"/>
  <c r="J579" i="5"/>
  <c r="O578" i="5"/>
  <c r="K574" i="5"/>
  <c r="N573" i="5"/>
  <c r="N572" i="5"/>
  <c r="L570" i="5"/>
  <c r="J662" i="5"/>
  <c r="N661" i="5"/>
  <c r="N625" i="5"/>
  <c r="N618" i="5"/>
  <c r="AF609" i="5"/>
  <c r="AB608" i="5"/>
  <c r="O607" i="5"/>
  <c r="L589" i="5"/>
  <c r="M588" i="5"/>
  <c r="P587" i="5"/>
  <c r="J584" i="5"/>
  <c r="N583" i="5"/>
  <c r="M578" i="5"/>
  <c r="P577" i="5"/>
  <c r="L573" i="5"/>
  <c r="M572" i="5"/>
  <c r="K570" i="5"/>
  <c r="J663" i="5"/>
  <c r="AC626" i="5"/>
  <c r="N611" i="5"/>
  <c r="J610" i="5"/>
  <c r="N609" i="5"/>
  <c r="J608" i="5"/>
  <c r="K588" i="5"/>
  <c r="N587" i="5"/>
  <c r="L583" i="5"/>
  <c r="O582" i="5"/>
  <c r="K578" i="5"/>
  <c r="M577" i="5"/>
  <c r="L572" i="5"/>
  <c r="P571" i="5"/>
  <c r="K568" i="5"/>
  <c r="K564" i="5"/>
  <c r="K560" i="5"/>
  <c r="K556" i="5"/>
  <c r="K552" i="5"/>
  <c r="K548" i="5"/>
  <c r="K544" i="5"/>
  <c r="K540" i="5"/>
  <c r="K536" i="5"/>
  <c r="N533" i="5"/>
  <c r="K665" i="5"/>
  <c r="AD627" i="5"/>
  <c r="P595" i="5"/>
  <c r="O594" i="5"/>
  <c r="K587" i="5"/>
  <c r="P586" i="5"/>
  <c r="J583" i="5"/>
  <c r="L582" i="5"/>
  <c r="P581" i="5"/>
  <c r="L577" i="5"/>
  <c r="O576" i="5"/>
  <c r="K572" i="5"/>
  <c r="N571" i="5"/>
  <c r="J568" i="5"/>
  <c r="P567" i="5"/>
  <c r="J564" i="5"/>
  <c r="P563" i="5"/>
  <c r="J560" i="5"/>
  <c r="P559" i="5"/>
  <c r="J556" i="5"/>
  <c r="P555" i="5"/>
  <c r="J552" i="5"/>
  <c r="P551" i="5"/>
  <c r="J548" i="5"/>
  <c r="P547" i="5"/>
  <c r="J544" i="5"/>
  <c r="P543" i="5"/>
  <c r="J540" i="5"/>
  <c r="P539" i="5"/>
  <c r="N620" i="5"/>
  <c r="AE602" i="5"/>
  <c r="N597" i="5"/>
  <c r="K596" i="5"/>
  <c r="N595" i="5"/>
  <c r="M594" i="5"/>
  <c r="P593" i="5"/>
  <c r="J587" i="5"/>
  <c r="O586" i="5"/>
  <c r="K582" i="5"/>
  <c r="N581" i="5"/>
  <c r="N580" i="5"/>
  <c r="J577" i="5"/>
  <c r="M576" i="5"/>
  <c r="O575" i="5"/>
  <c r="K571" i="5"/>
  <c r="P570" i="5"/>
  <c r="O600" i="5"/>
  <c r="K594" i="5"/>
  <c r="M533" i="5"/>
  <c r="P528" i="5"/>
  <c r="P513" i="5"/>
  <c r="P505" i="5"/>
  <c r="P497" i="5"/>
  <c r="O493" i="5"/>
  <c r="P601" i="5"/>
  <c r="K533" i="5"/>
  <c r="J528" i="5"/>
  <c r="O513" i="5"/>
  <c r="P508" i="5"/>
  <c r="K507" i="5"/>
  <c r="O505" i="5"/>
  <c r="P500" i="5"/>
  <c r="K499" i="5"/>
  <c r="O497" i="5"/>
  <c r="K496" i="5"/>
  <c r="P494" i="5"/>
  <c r="N493" i="5"/>
  <c r="K492" i="5"/>
  <c r="P489" i="5"/>
  <c r="P488" i="5"/>
  <c r="P487" i="5"/>
  <c r="P486" i="5"/>
  <c r="P485" i="5"/>
  <c r="N621" i="5"/>
  <c r="M602" i="5"/>
  <c r="P579" i="5"/>
  <c r="P527" i="5"/>
  <c r="AA603" i="5"/>
  <c r="P585" i="5"/>
  <c r="M580" i="5"/>
  <c r="J569" i="5"/>
  <c r="P568" i="5"/>
  <c r="N567" i="5"/>
  <c r="J565" i="5"/>
  <c r="P564" i="5"/>
  <c r="N563" i="5"/>
  <c r="J561" i="5"/>
  <c r="P560" i="5"/>
  <c r="N559" i="5"/>
  <c r="J557" i="5"/>
  <c r="P556" i="5"/>
  <c r="N555" i="5"/>
  <c r="J553" i="5"/>
  <c r="P552" i="5"/>
  <c r="N551" i="5"/>
  <c r="J549" i="5"/>
  <c r="P548" i="5"/>
  <c r="N547" i="5"/>
  <c r="J545" i="5"/>
  <c r="P544" i="5"/>
  <c r="N543" i="5"/>
  <c r="J541" i="5"/>
  <c r="P540" i="5"/>
  <c r="N539" i="5"/>
  <c r="N538" i="5"/>
  <c r="K531" i="5"/>
  <c r="J527" i="5"/>
  <c r="K521" i="5"/>
  <c r="K513" i="5"/>
  <c r="K505" i="5"/>
  <c r="K497" i="5"/>
  <c r="K493" i="5"/>
  <c r="M586" i="5"/>
  <c r="L581" i="5"/>
  <c r="N575" i="5"/>
  <c r="O570" i="5"/>
  <c r="L538" i="5"/>
  <c r="P530" i="5"/>
  <c r="P526" i="5"/>
  <c r="J521" i="5"/>
  <c r="P518" i="5"/>
  <c r="P516" i="5"/>
  <c r="P514" i="5"/>
  <c r="J513" i="5"/>
  <c r="K508" i="5"/>
  <c r="O506" i="5"/>
  <c r="J505" i="5"/>
  <c r="K500" i="5"/>
  <c r="O498" i="5"/>
  <c r="J497" i="5"/>
  <c r="J493" i="5"/>
  <c r="L613" i="5"/>
  <c r="L597" i="5"/>
  <c r="N591" i="5"/>
  <c r="J576" i="5"/>
  <c r="J571" i="5"/>
  <c r="J537" i="5"/>
  <c r="P536" i="5"/>
  <c r="J530" i="5"/>
  <c r="J526" i="5"/>
  <c r="J508" i="5"/>
  <c r="J500" i="5"/>
  <c r="P496" i="5"/>
  <c r="P492" i="5"/>
  <c r="AG614" i="5"/>
  <c r="O598" i="5"/>
  <c r="O592" i="5"/>
  <c r="J536" i="5"/>
  <c r="P535" i="5"/>
  <c r="P529" i="5"/>
  <c r="J523" i="5"/>
  <c r="K520" i="5"/>
  <c r="K518" i="5"/>
  <c r="K516" i="5"/>
  <c r="K514" i="5"/>
  <c r="J511" i="5"/>
  <c r="P507" i="5"/>
  <c r="K506" i="5"/>
  <c r="J503" i="5"/>
  <c r="P499" i="5"/>
  <c r="K498" i="5"/>
  <c r="O496" i="5"/>
  <c r="J494" i="5"/>
  <c r="O492" i="5"/>
  <c r="J529" i="5"/>
  <c r="P510" i="5"/>
  <c r="J498" i="5"/>
  <c r="J488" i="5"/>
  <c r="P482" i="5"/>
  <c r="P478" i="5"/>
  <c r="P467" i="5"/>
  <c r="P459" i="5"/>
  <c r="P451" i="5"/>
  <c r="P443" i="5"/>
  <c r="N440" i="5"/>
  <c r="O434" i="5"/>
  <c r="N433" i="5"/>
  <c r="M432" i="5"/>
  <c r="M431" i="5"/>
  <c r="M430" i="5"/>
  <c r="M429" i="5"/>
  <c r="M428" i="5"/>
  <c r="M427" i="5"/>
  <c r="M426" i="5"/>
  <c r="M425" i="5"/>
  <c r="M424" i="5"/>
  <c r="M423" i="5"/>
  <c r="M422" i="5"/>
  <c r="M421" i="5"/>
  <c r="M420" i="5"/>
  <c r="N535" i="5"/>
  <c r="N534" i="5"/>
  <c r="K525" i="5"/>
  <c r="K509" i="5"/>
  <c r="N496" i="5"/>
  <c r="J487" i="5"/>
  <c r="J482" i="5"/>
  <c r="J478" i="5"/>
  <c r="M467" i="5"/>
  <c r="P462" i="5"/>
  <c r="K461" i="5"/>
  <c r="M459" i="5"/>
  <c r="P454" i="5"/>
  <c r="K453" i="5"/>
  <c r="M451" i="5"/>
  <c r="P446" i="5"/>
  <c r="K445" i="5"/>
  <c r="M443" i="5"/>
  <c r="M440" i="5"/>
  <c r="K439" i="5"/>
  <c r="O435" i="5"/>
  <c r="L593" i="5"/>
  <c r="O507" i="5"/>
  <c r="K495" i="5"/>
  <c r="J486" i="5"/>
  <c r="P481" i="5"/>
  <c r="P477" i="5"/>
  <c r="M462" i="5"/>
  <c r="M454" i="5"/>
  <c r="M446" i="5"/>
  <c r="M434" i="5"/>
  <c r="J520" i="5"/>
  <c r="J506" i="5"/>
  <c r="P493" i="5"/>
  <c r="J485" i="5"/>
  <c r="J481" i="5"/>
  <c r="J477" i="5"/>
  <c r="AC615" i="5"/>
  <c r="J518" i="5"/>
  <c r="N504" i="5"/>
  <c r="N492" i="5"/>
  <c r="P484" i="5"/>
  <c r="P480" i="5"/>
  <c r="P476" i="5"/>
  <c r="J471" i="5"/>
  <c r="J467" i="5"/>
  <c r="K462" i="5"/>
  <c r="J459" i="5"/>
  <c r="K454" i="5"/>
  <c r="J451" i="5"/>
  <c r="K446" i="5"/>
  <c r="J443" i="5"/>
  <c r="J440" i="5"/>
  <c r="K434" i="5"/>
  <c r="J433" i="5"/>
  <c r="I432" i="5"/>
  <c r="I431" i="5"/>
  <c r="I430" i="5"/>
  <c r="I429" i="5"/>
  <c r="I428" i="5"/>
  <c r="I427" i="5"/>
  <c r="I426" i="5"/>
  <c r="I425" i="5"/>
  <c r="I424" i="5"/>
  <c r="I423" i="5"/>
  <c r="I422" i="5"/>
  <c r="I421" i="5"/>
  <c r="I420" i="5"/>
  <c r="I419" i="5"/>
  <c r="I418" i="5"/>
  <c r="J514" i="5"/>
  <c r="K501" i="5"/>
  <c r="K490" i="5"/>
  <c r="P483" i="5"/>
  <c r="P479" i="5"/>
  <c r="J473" i="5"/>
  <c r="J465" i="5"/>
  <c r="P461" i="5"/>
  <c r="J457" i="5"/>
  <c r="P453" i="5"/>
  <c r="J449" i="5"/>
  <c r="P445" i="5"/>
  <c r="J441" i="5"/>
  <c r="N439" i="5"/>
  <c r="J435" i="5"/>
  <c r="P433" i="5"/>
  <c r="O432" i="5"/>
  <c r="O431" i="5"/>
  <c r="O430" i="5"/>
  <c r="O429" i="5"/>
  <c r="O428" i="5"/>
  <c r="O427" i="5"/>
  <c r="O426" i="5"/>
  <c r="O499" i="5"/>
  <c r="J489" i="5"/>
  <c r="J483" i="5"/>
  <c r="J479" i="5"/>
  <c r="J480" i="5"/>
  <c r="M461" i="5"/>
  <c r="K455" i="5"/>
  <c r="P448" i="5"/>
  <c r="K437" i="5"/>
  <c r="M433" i="5"/>
  <c r="P432" i="5"/>
  <c r="L429" i="5"/>
  <c r="P428" i="5"/>
  <c r="N425" i="5"/>
  <c r="O422" i="5"/>
  <c r="L420" i="5"/>
  <c r="P419" i="5"/>
  <c r="L418" i="5"/>
  <c r="P417" i="5"/>
  <c r="M416" i="5"/>
  <c r="O414" i="5"/>
  <c r="L413" i="5"/>
  <c r="N411" i="5"/>
  <c r="I410" i="5"/>
  <c r="P409" i="5"/>
  <c r="M408" i="5"/>
  <c r="O406" i="5"/>
  <c r="L405" i="5"/>
  <c r="N403" i="5"/>
  <c r="M399" i="5"/>
  <c r="M395" i="5"/>
  <c r="M391" i="5"/>
  <c r="M387" i="5"/>
  <c r="M383" i="5"/>
  <c r="M379" i="5"/>
  <c r="M375" i="5"/>
  <c r="M371" i="5"/>
  <c r="J476" i="5"/>
  <c r="P466" i="5"/>
  <c r="J454" i="5"/>
  <c r="M447" i="5"/>
  <c r="K441" i="5"/>
  <c r="N432" i="5"/>
  <c r="N428" i="5"/>
  <c r="L425" i="5"/>
  <c r="P424" i="5"/>
  <c r="N422" i="5"/>
  <c r="O419" i="5"/>
  <c r="O417" i="5"/>
  <c r="L416" i="5"/>
  <c r="N414" i="5"/>
  <c r="I413" i="5"/>
  <c r="P412" i="5"/>
  <c r="M411" i="5"/>
  <c r="O409" i="5"/>
  <c r="L408" i="5"/>
  <c r="N406" i="5"/>
  <c r="I405" i="5"/>
  <c r="P404" i="5"/>
  <c r="M403" i="5"/>
  <c r="K475" i="5"/>
  <c r="L466" i="5"/>
  <c r="J460" i="5"/>
  <c r="M453" i="5"/>
  <c r="K447" i="5"/>
  <c r="P440" i="5"/>
  <c r="J436" i="5"/>
  <c r="L432" i="5"/>
  <c r="P431" i="5"/>
  <c r="L428" i="5"/>
  <c r="P427" i="5"/>
  <c r="O424" i="5"/>
  <c r="L422" i="5"/>
  <c r="P421" i="5"/>
  <c r="N419" i="5"/>
  <c r="N417" i="5"/>
  <c r="I416" i="5"/>
  <c r="P415" i="5"/>
  <c r="M414" i="5"/>
  <c r="O412" i="5"/>
  <c r="L411" i="5"/>
  <c r="N409" i="5"/>
  <c r="I408" i="5"/>
  <c r="P407" i="5"/>
  <c r="M406" i="5"/>
  <c r="O404" i="5"/>
  <c r="L403" i="5"/>
  <c r="M400" i="5"/>
  <c r="K399" i="5"/>
  <c r="M396" i="5"/>
  <c r="K395" i="5"/>
  <c r="M392" i="5"/>
  <c r="K391" i="5"/>
  <c r="M388" i="5"/>
  <c r="K387" i="5"/>
  <c r="M384" i="5"/>
  <c r="K383" i="5"/>
  <c r="M380" i="5"/>
  <c r="K379" i="5"/>
  <c r="M376" i="5"/>
  <c r="K375" i="5"/>
  <c r="M372" i="5"/>
  <c r="K371" i="5"/>
  <c r="M368" i="5"/>
  <c r="L367" i="5"/>
  <c r="L366" i="5"/>
  <c r="L365" i="5"/>
  <c r="L364" i="5"/>
  <c r="L363" i="5"/>
  <c r="L362" i="5"/>
  <c r="L361" i="5"/>
  <c r="L360" i="5"/>
  <c r="L359" i="5"/>
  <c r="L358" i="5"/>
  <c r="L357" i="5"/>
  <c r="L356" i="5"/>
  <c r="L355" i="5"/>
  <c r="L354" i="5"/>
  <c r="L353" i="5"/>
  <c r="L352" i="5"/>
  <c r="L351" i="5"/>
  <c r="L350" i="5"/>
  <c r="L349" i="5"/>
  <c r="L348" i="5"/>
  <c r="K473" i="5"/>
  <c r="K465" i="5"/>
  <c r="J446" i="5"/>
  <c r="P439" i="5"/>
  <c r="K435" i="5"/>
  <c r="N431" i="5"/>
  <c r="N427" i="5"/>
  <c r="N424" i="5"/>
  <c r="O421" i="5"/>
  <c r="M419" i="5"/>
  <c r="M417" i="5"/>
  <c r="O415" i="5"/>
  <c r="L414" i="5"/>
  <c r="N412" i="5"/>
  <c r="I411" i="5"/>
  <c r="P410" i="5"/>
  <c r="M409" i="5"/>
  <c r="O407" i="5"/>
  <c r="L406" i="5"/>
  <c r="N404" i="5"/>
  <c r="I403" i="5"/>
  <c r="I399" i="5"/>
  <c r="I395" i="5"/>
  <c r="I391" i="5"/>
  <c r="I387" i="5"/>
  <c r="I383" i="5"/>
  <c r="I379" i="5"/>
  <c r="I375" i="5"/>
  <c r="I371" i="5"/>
  <c r="L599" i="5"/>
  <c r="J516" i="5"/>
  <c r="P472" i="5"/>
  <c r="P464" i="5"/>
  <c r="L458" i="5"/>
  <c r="J452" i="5"/>
  <c r="M445" i="5"/>
  <c r="M439" i="5"/>
  <c r="P434" i="5"/>
  <c r="L431" i="5"/>
  <c r="P430" i="5"/>
  <c r="L427" i="5"/>
  <c r="P426" i="5"/>
  <c r="L424" i="5"/>
  <c r="P423" i="5"/>
  <c r="N421" i="5"/>
  <c r="L419" i="5"/>
  <c r="P418" i="5"/>
  <c r="L417" i="5"/>
  <c r="N415" i="5"/>
  <c r="I414" i="5"/>
  <c r="P413" i="5"/>
  <c r="M412" i="5"/>
  <c r="O410" i="5"/>
  <c r="L409" i="5"/>
  <c r="N407" i="5"/>
  <c r="I406" i="5"/>
  <c r="P405" i="5"/>
  <c r="M404" i="5"/>
  <c r="O402" i="5"/>
  <c r="K400" i="5"/>
  <c r="O398" i="5"/>
  <c r="K396" i="5"/>
  <c r="O394" i="5"/>
  <c r="K392" i="5"/>
  <c r="O390" i="5"/>
  <c r="K388" i="5"/>
  <c r="O386" i="5"/>
  <c r="K384" i="5"/>
  <c r="O382" i="5"/>
  <c r="K380" i="5"/>
  <c r="O378" i="5"/>
  <c r="K376" i="5"/>
  <c r="O374" i="5"/>
  <c r="K372" i="5"/>
  <c r="O370" i="5"/>
  <c r="K368" i="5"/>
  <c r="J367" i="5"/>
  <c r="J366" i="5"/>
  <c r="J365" i="5"/>
  <c r="L491" i="5"/>
  <c r="K463" i="5"/>
  <c r="P456" i="5"/>
  <c r="J434" i="5"/>
  <c r="L430" i="5"/>
  <c r="P429" i="5"/>
  <c r="L426" i="5"/>
  <c r="P425" i="5"/>
  <c r="N423" i="5"/>
  <c r="O420" i="5"/>
  <c r="N418" i="5"/>
  <c r="O416" i="5"/>
  <c r="L415" i="5"/>
  <c r="N413" i="5"/>
  <c r="I412" i="5"/>
  <c r="P411" i="5"/>
  <c r="M410" i="5"/>
  <c r="O408" i="5"/>
  <c r="L407" i="5"/>
  <c r="N405" i="5"/>
  <c r="I404" i="5"/>
  <c r="P403" i="5"/>
  <c r="O399" i="5"/>
  <c r="O395" i="5"/>
  <c r="O391" i="5"/>
  <c r="O387" i="5"/>
  <c r="O383" i="5"/>
  <c r="O379" i="5"/>
  <c r="O375" i="5"/>
  <c r="O371" i="5"/>
  <c r="P367" i="5"/>
  <c r="P366" i="5"/>
  <c r="P365" i="5"/>
  <c r="P364" i="5"/>
  <c r="P363" i="5"/>
  <c r="P362" i="5"/>
  <c r="P361" i="5"/>
  <c r="P360" i="5"/>
  <c r="P359" i="5"/>
  <c r="P358" i="5"/>
  <c r="P357" i="5"/>
  <c r="P356" i="5"/>
  <c r="P355" i="5"/>
  <c r="J484" i="5"/>
  <c r="J462" i="5"/>
  <c r="M455" i="5"/>
  <c r="K449" i="5"/>
  <c r="M437" i="5"/>
  <c r="O433" i="5"/>
  <c r="N429" i="5"/>
  <c r="O425" i="5"/>
  <c r="L423" i="5"/>
  <c r="P422" i="5"/>
  <c r="N420" i="5"/>
  <c r="M418" i="5"/>
  <c r="N416" i="5"/>
  <c r="I415" i="5"/>
  <c r="P414" i="5"/>
  <c r="M413" i="5"/>
  <c r="O411" i="5"/>
  <c r="L410" i="5"/>
  <c r="N408" i="5"/>
  <c r="I407" i="5"/>
  <c r="P406" i="5"/>
  <c r="M405" i="5"/>
  <c r="O403" i="5"/>
  <c r="P400" i="5"/>
  <c r="N399" i="5"/>
  <c r="P396" i="5"/>
  <c r="N395" i="5"/>
  <c r="P392" i="5"/>
  <c r="N391" i="5"/>
  <c r="P388" i="5"/>
  <c r="N387" i="5"/>
  <c r="P384" i="5"/>
  <c r="N383" i="5"/>
  <c r="P380" i="5"/>
  <c r="N379" i="5"/>
  <c r="P376" i="5"/>
  <c r="N375" i="5"/>
  <c r="P372" i="5"/>
  <c r="N371" i="5"/>
  <c r="P368" i="5"/>
  <c r="O367" i="5"/>
  <c r="O366" i="5"/>
  <c r="O365" i="5"/>
  <c r="O364" i="5"/>
  <c r="O363" i="5"/>
  <c r="O362" i="5"/>
  <c r="O361" i="5"/>
  <c r="O360" i="5"/>
  <c r="O359" i="5"/>
  <c r="O358" i="5"/>
  <c r="O357" i="5"/>
  <c r="O356" i="5"/>
  <c r="O355" i="5"/>
  <c r="L444" i="5"/>
  <c r="N430" i="5"/>
  <c r="O413" i="5"/>
  <c r="L412" i="5"/>
  <c r="J363" i="5"/>
  <c r="J359" i="5"/>
  <c r="J355" i="5"/>
  <c r="J353" i="5"/>
  <c r="J351" i="5"/>
  <c r="J349" i="5"/>
  <c r="L347" i="5"/>
  <c r="P345" i="5"/>
  <c r="J344" i="5"/>
  <c r="O342" i="5"/>
  <c r="I341" i="5"/>
  <c r="L339" i="5"/>
  <c r="P337" i="5"/>
  <c r="J336" i="5"/>
  <c r="O334" i="5"/>
  <c r="I333" i="5"/>
  <c r="L331" i="5"/>
  <c r="P329" i="5"/>
  <c r="N438" i="5"/>
  <c r="O418" i="5"/>
  <c r="I417" i="5"/>
  <c r="P416" i="5"/>
  <c r="M415" i="5"/>
  <c r="I363" i="5"/>
  <c r="I359" i="5"/>
  <c r="I355" i="5"/>
  <c r="I353" i="5"/>
  <c r="I351" i="5"/>
  <c r="I349" i="5"/>
  <c r="J347" i="5"/>
  <c r="O345" i="5"/>
  <c r="I344" i="5"/>
  <c r="L342" i="5"/>
  <c r="P340" i="5"/>
  <c r="J339" i="5"/>
  <c r="O337" i="5"/>
  <c r="I336" i="5"/>
  <c r="L334" i="5"/>
  <c r="P332" i="5"/>
  <c r="J331" i="5"/>
  <c r="O329" i="5"/>
  <c r="J328" i="5"/>
  <c r="P326" i="5"/>
  <c r="L325" i="5"/>
  <c r="J324" i="5"/>
  <c r="P322" i="5"/>
  <c r="P321" i="5"/>
  <c r="P320" i="5"/>
  <c r="P319" i="5"/>
  <c r="P318" i="5"/>
  <c r="P317" i="5"/>
  <c r="P316" i="5"/>
  <c r="P315" i="5"/>
  <c r="P314" i="5"/>
  <c r="P313" i="5"/>
  <c r="P312" i="5"/>
  <c r="P311" i="5"/>
  <c r="P310" i="5"/>
  <c r="P309" i="5"/>
  <c r="P308" i="5"/>
  <c r="P307" i="5"/>
  <c r="N434" i="5"/>
  <c r="L421" i="5"/>
  <c r="P420" i="5"/>
  <c r="J362" i="5"/>
  <c r="J358" i="5"/>
  <c r="P354" i="5"/>
  <c r="P352" i="5"/>
  <c r="P350" i="5"/>
  <c r="P348" i="5"/>
  <c r="I347" i="5"/>
  <c r="L345" i="5"/>
  <c r="P343" i="5"/>
  <c r="J342" i="5"/>
  <c r="O340" i="5"/>
  <c r="I339" i="5"/>
  <c r="L337" i="5"/>
  <c r="P335" i="5"/>
  <c r="J334" i="5"/>
  <c r="O332" i="5"/>
  <c r="I331" i="5"/>
  <c r="L329" i="5"/>
  <c r="I328" i="5"/>
  <c r="I324" i="5"/>
  <c r="O306" i="5"/>
  <c r="O305" i="5"/>
  <c r="O304" i="5"/>
  <c r="O303" i="5"/>
  <c r="O302" i="5"/>
  <c r="O301" i="5"/>
  <c r="O300" i="5"/>
  <c r="O299" i="5"/>
  <c r="O298" i="5"/>
  <c r="O297" i="5"/>
  <c r="O296" i="5"/>
  <c r="O295" i="5"/>
  <c r="O294" i="5"/>
  <c r="O293" i="5"/>
  <c r="O292" i="5"/>
  <c r="O291" i="5"/>
  <c r="O290" i="5"/>
  <c r="O289" i="5"/>
  <c r="O288" i="5"/>
  <c r="O287" i="5"/>
  <c r="O286" i="5"/>
  <c r="O285" i="5"/>
  <c r="O284" i="5"/>
  <c r="O283" i="5"/>
  <c r="O282" i="5"/>
  <c r="O281" i="5"/>
  <c r="O280" i="5"/>
  <c r="O279" i="5"/>
  <c r="O278" i="5"/>
  <c r="O277" i="5"/>
  <c r="O276" i="5"/>
  <c r="O275" i="5"/>
  <c r="O274" i="5"/>
  <c r="O273" i="5"/>
  <c r="O272" i="5"/>
  <c r="O271" i="5"/>
  <c r="O270" i="5"/>
  <c r="P502" i="5"/>
  <c r="O423" i="5"/>
  <c r="I362" i="5"/>
  <c r="I358" i="5"/>
  <c r="O354" i="5"/>
  <c r="O352" i="5"/>
  <c r="O350" i="5"/>
  <c r="O348" i="5"/>
  <c r="P346" i="5"/>
  <c r="J345" i="5"/>
  <c r="O343" i="5"/>
  <c r="I342" i="5"/>
  <c r="L340" i="5"/>
  <c r="P338" i="5"/>
  <c r="J337" i="5"/>
  <c r="O335" i="5"/>
  <c r="I334" i="5"/>
  <c r="L332" i="5"/>
  <c r="P330" i="5"/>
  <c r="J329" i="5"/>
  <c r="P327" i="5"/>
  <c r="J325" i="5"/>
  <c r="P323" i="5"/>
  <c r="N322" i="5"/>
  <c r="N321" i="5"/>
  <c r="N320" i="5"/>
  <c r="N319" i="5"/>
  <c r="N318" i="5"/>
  <c r="N317" i="5"/>
  <c r="N316" i="5"/>
  <c r="N315" i="5"/>
  <c r="N314" i="5"/>
  <c r="N313" i="5"/>
  <c r="N312" i="5"/>
  <c r="N311" i="5"/>
  <c r="N310" i="5"/>
  <c r="N309" i="5"/>
  <c r="N308" i="5"/>
  <c r="N307" i="5"/>
  <c r="N306" i="5"/>
  <c r="N305" i="5"/>
  <c r="N304" i="5"/>
  <c r="N303" i="5"/>
  <c r="N302" i="5"/>
  <c r="N301" i="5"/>
  <c r="N300" i="5"/>
  <c r="N299" i="5"/>
  <c r="N298" i="5"/>
  <c r="N297" i="5"/>
  <c r="N296" i="5"/>
  <c r="N295" i="5"/>
  <c r="N294" i="5"/>
  <c r="N293" i="5"/>
  <c r="N292" i="5"/>
  <c r="N291" i="5"/>
  <c r="N290" i="5"/>
  <c r="N289" i="5"/>
  <c r="N288" i="5"/>
  <c r="N287" i="5"/>
  <c r="N286" i="5"/>
  <c r="N285" i="5"/>
  <c r="N284" i="5"/>
  <c r="N283" i="5"/>
  <c r="N282" i="5"/>
  <c r="N281" i="5"/>
  <c r="N280" i="5"/>
  <c r="P470" i="5"/>
  <c r="J361" i="5"/>
  <c r="J357" i="5"/>
  <c r="J354" i="5"/>
  <c r="J352" i="5"/>
  <c r="J350" i="5"/>
  <c r="J348" i="5"/>
  <c r="O346" i="5"/>
  <c r="I345" i="5"/>
  <c r="L343" i="5"/>
  <c r="P341" i="5"/>
  <c r="J340" i="5"/>
  <c r="O338" i="5"/>
  <c r="I337" i="5"/>
  <c r="L335" i="5"/>
  <c r="P333" i="5"/>
  <c r="J332" i="5"/>
  <c r="O330" i="5"/>
  <c r="I329" i="5"/>
  <c r="O327" i="5"/>
  <c r="I325" i="5"/>
  <c r="O323" i="5"/>
  <c r="M322" i="5"/>
  <c r="M321" i="5"/>
  <c r="M320" i="5"/>
  <c r="M319" i="5"/>
  <c r="M318" i="5"/>
  <c r="M317" i="5"/>
  <c r="M316" i="5"/>
  <c r="M315" i="5"/>
  <c r="M314" i="5"/>
  <c r="M313" i="5"/>
  <c r="M312" i="5"/>
  <c r="M311" i="5"/>
  <c r="M310" i="5"/>
  <c r="M309" i="5"/>
  <c r="M308" i="5"/>
  <c r="M307" i="5"/>
  <c r="M306" i="5"/>
  <c r="M305" i="5"/>
  <c r="M304" i="5"/>
  <c r="M303" i="5"/>
  <c r="M302" i="5"/>
  <c r="M301" i="5"/>
  <c r="M300" i="5"/>
  <c r="M299" i="5"/>
  <c r="M298" i="5"/>
  <c r="M297" i="5"/>
  <c r="M296" i="5"/>
  <c r="M295" i="5"/>
  <c r="M294" i="5"/>
  <c r="M463" i="5"/>
  <c r="N426" i="5"/>
  <c r="N402" i="5"/>
  <c r="L401" i="5"/>
  <c r="I400" i="5"/>
  <c r="P399" i="5"/>
  <c r="N398" i="5"/>
  <c r="L397" i="5"/>
  <c r="I396" i="5"/>
  <c r="P395" i="5"/>
  <c r="N394" i="5"/>
  <c r="L393" i="5"/>
  <c r="I392" i="5"/>
  <c r="P391" i="5"/>
  <c r="N390" i="5"/>
  <c r="L389" i="5"/>
  <c r="I388" i="5"/>
  <c r="P387" i="5"/>
  <c r="N386" i="5"/>
  <c r="L385" i="5"/>
  <c r="I384" i="5"/>
  <c r="P383" i="5"/>
  <c r="N382" i="5"/>
  <c r="L381" i="5"/>
  <c r="I380" i="5"/>
  <c r="P379" i="5"/>
  <c r="N378" i="5"/>
  <c r="L377" i="5"/>
  <c r="I376" i="5"/>
  <c r="P375" i="5"/>
  <c r="N374" i="5"/>
  <c r="L373" i="5"/>
  <c r="I372" i="5"/>
  <c r="P371" i="5"/>
  <c r="N370" i="5"/>
  <c r="L369" i="5"/>
  <c r="I368" i="5"/>
  <c r="I367" i="5"/>
  <c r="I366" i="5"/>
  <c r="I365" i="5"/>
  <c r="I361" i="5"/>
  <c r="I357" i="5"/>
  <c r="I354" i="5"/>
  <c r="I352" i="5"/>
  <c r="I350" i="5"/>
  <c r="I348" i="5"/>
  <c r="L346" i="5"/>
  <c r="P344" i="5"/>
  <c r="J343" i="5"/>
  <c r="O341" i="5"/>
  <c r="I340" i="5"/>
  <c r="L338" i="5"/>
  <c r="P336" i="5"/>
  <c r="J335" i="5"/>
  <c r="O333" i="5"/>
  <c r="I332" i="5"/>
  <c r="L330" i="5"/>
  <c r="P328" i="5"/>
  <c r="L327" i="5"/>
  <c r="J326" i="5"/>
  <c r="P324" i="5"/>
  <c r="L323" i="5"/>
  <c r="L322" i="5"/>
  <c r="L321" i="5"/>
  <c r="L320" i="5"/>
  <c r="L319" i="5"/>
  <c r="L318" i="5"/>
  <c r="L317" i="5"/>
  <c r="L316" i="5"/>
  <c r="L315" i="5"/>
  <c r="L314" i="5"/>
  <c r="L313" i="5"/>
  <c r="L312" i="5"/>
  <c r="L311" i="5"/>
  <c r="L310" i="5"/>
  <c r="L309" i="5"/>
  <c r="L308" i="5"/>
  <c r="K457" i="5"/>
  <c r="O405" i="5"/>
  <c r="L404" i="5"/>
  <c r="J364" i="5"/>
  <c r="J360" i="5"/>
  <c r="J356" i="5"/>
  <c r="P353" i="5"/>
  <c r="P351" i="5"/>
  <c r="P349" i="5"/>
  <c r="P347" i="5"/>
  <c r="J346" i="5"/>
  <c r="O344" i="5"/>
  <c r="I343" i="5"/>
  <c r="L341" i="5"/>
  <c r="P339" i="5"/>
  <c r="J338" i="5"/>
  <c r="O336" i="5"/>
  <c r="I335" i="5"/>
  <c r="L333" i="5"/>
  <c r="P331" i="5"/>
  <c r="J330" i="5"/>
  <c r="O328" i="5"/>
  <c r="O324" i="5"/>
  <c r="I360" i="5"/>
  <c r="O347" i="5"/>
  <c r="L344" i="5"/>
  <c r="P342" i="5"/>
  <c r="J341" i="5"/>
  <c r="O339" i="5"/>
  <c r="L336" i="5"/>
  <c r="P334" i="5"/>
  <c r="J333" i="5"/>
  <c r="O331" i="5"/>
  <c r="L328" i="5"/>
  <c r="J318" i="5"/>
  <c r="J310" i="5"/>
  <c r="P305" i="5"/>
  <c r="J303" i="5"/>
  <c r="L300" i="5"/>
  <c r="P297" i="5"/>
  <c r="J295" i="5"/>
  <c r="P292" i="5"/>
  <c r="P290" i="5"/>
  <c r="P288" i="5"/>
  <c r="P286" i="5"/>
  <c r="P284" i="5"/>
  <c r="P282" i="5"/>
  <c r="P280" i="5"/>
  <c r="J279" i="5"/>
  <c r="M277" i="5"/>
  <c r="P275" i="5"/>
  <c r="L274" i="5"/>
  <c r="N272" i="5"/>
  <c r="J271" i="5"/>
  <c r="N269" i="5"/>
  <c r="L268" i="5"/>
  <c r="P266" i="5"/>
  <c r="N265" i="5"/>
  <c r="L264" i="5"/>
  <c r="P262" i="5"/>
  <c r="N261" i="5"/>
  <c r="L260" i="5"/>
  <c r="P258" i="5"/>
  <c r="N257" i="5"/>
  <c r="L256" i="5"/>
  <c r="P254" i="5"/>
  <c r="N253" i="5"/>
  <c r="L252" i="5"/>
  <c r="P250" i="5"/>
  <c r="N249" i="5"/>
  <c r="L248" i="5"/>
  <c r="P246" i="5"/>
  <c r="N245" i="5"/>
  <c r="L244" i="5"/>
  <c r="O241" i="5"/>
  <c r="N240" i="5"/>
  <c r="M239" i="5"/>
  <c r="L204" i="5"/>
  <c r="L202" i="5"/>
  <c r="L200" i="5"/>
  <c r="L198" i="5"/>
  <c r="L196" i="5"/>
  <c r="L194" i="5"/>
  <c r="L192" i="5"/>
  <c r="L190" i="5"/>
  <c r="L188" i="5"/>
  <c r="O349" i="5"/>
  <c r="I346" i="5"/>
  <c r="I338" i="5"/>
  <c r="I330" i="5"/>
  <c r="J327" i="5"/>
  <c r="J317" i="5"/>
  <c r="J309" i="5"/>
  <c r="L305" i="5"/>
  <c r="P302" i="5"/>
  <c r="J300" i="5"/>
  <c r="L297" i="5"/>
  <c r="P294" i="5"/>
  <c r="M292" i="5"/>
  <c r="M290" i="5"/>
  <c r="M288" i="5"/>
  <c r="M286" i="5"/>
  <c r="M284" i="5"/>
  <c r="M282" i="5"/>
  <c r="M280" i="5"/>
  <c r="P278" i="5"/>
  <c r="L277" i="5"/>
  <c r="N275" i="5"/>
  <c r="J274" i="5"/>
  <c r="M272" i="5"/>
  <c r="P270" i="5"/>
  <c r="M269" i="5"/>
  <c r="J268" i="5"/>
  <c r="O266" i="5"/>
  <c r="M265" i="5"/>
  <c r="J264" i="5"/>
  <c r="O262" i="5"/>
  <c r="M261" i="5"/>
  <c r="J260" i="5"/>
  <c r="O258" i="5"/>
  <c r="M257" i="5"/>
  <c r="J256" i="5"/>
  <c r="O254" i="5"/>
  <c r="M253" i="5"/>
  <c r="J252" i="5"/>
  <c r="O250" i="5"/>
  <c r="M249" i="5"/>
  <c r="J248" i="5"/>
  <c r="O246" i="5"/>
  <c r="M245" i="5"/>
  <c r="J244" i="5"/>
  <c r="O351" i="5"/>
  <c r="P325" i="5"/>
  <c r="L324" i="5"/>
  <c r="J316" i="5"/>
  <c r="J308" i="5"/>
  <c r="J305" i="5"/>
  <c r="L302" i="5"/>
  <c r="P299" i="5"/>
  <c r="J297" i="5"/>
  <c r="L294" i="5"/>
  <c r="L292" i="5"/>
  <c r="L290" i="5"/>
  <c r="L288" i="5"/>
  <c r="L286" i="5"/>
  <c r="L284" i="5"/>
  <c r="L282" i="5"/>
  <c r="L280" i="5"/>
  <c r="N278" i="5"/>
  <c r="J277" i="5"/>
  <c r="M275" i="5"/>
  <c r="P273" i="5"/>
  <c r="L272" i="5"/>
  <c r="N270" i="5"/>
  <c r="L269" i="5"/>
  <c r="P267" i="5"/>
  <c r="N266" i="5"/>
  <c r="L265" i="5"/>
  <c r="P263" i="5"/>
  <c r="N262" i="5"/>
  <c r="L261" i="5"/>
  <c r="P259" i="5"/>
  <c r="N258" i="5"/>
  <c r="L257" i="5"/>
  <c r="P255" i="5"/>
  <c r="N254" i="5"/>
  <c r="L253" i="5"/>
  <c r="P251" i="5"/>
  <c r="N250" i="5"/>
  <c r="L249" i="5"/>
  <c r="P247" i="5"/>
  <c r="N246" i="5"/>
  <c r="L245" i="5"/>
  <c r="P243" i="5"/>
  <c r="M241" i="5"/>
  <c r="K239" i="5"/>
  <c r="P450" i="5"/>
  <c r="I364" i="5"/>
  <c r="O353" i="5"/>
  <c r="J323" i="5"/>
  <c r="J315" i="5"/>
  <c r="L307" i="5"/>
  <c r="P304" i="5"/>
  <c r="J302" i="5"/>
  <c r="L299" i="5"/>
  <c r="P296" i="5"/>
  <c r="J294" i="5"/>
  <c r="J292" i="5"/>
  <c r="J290" i="5"/>
  <c r="J288" i="5"/>
  <c r="J286" i="5"/>
  <c r="J284" i="5"/>
  <c r="J282" i="5"/>
  <c r="J280" i="5"/>
  <c r="M278" i="5"/>
  <c r="P276" i="5"/>
  <c r="L275" i="5"/>
  <c r="N273" i="5"/>
  <c r="J272" i="5"/>
  <c r="M270" i="5"/>
  <c r="J269" i="5"/>
  <c r="O267" i="5"/>
  <c r="M266" i="5"/>
  <c r="J265" i="5"/>
  <c r="O263" i="5"/>
  <c r="M262" i="5"/>
  <c r="J261" i="5"/>
  <c r="O259" i="5"/>
  <c r="M258" i="5"/>
  <c r="J257" i="5"/>
  <c r="O255" i="5"/>
  <c r="M254" i="5"/>
  <c r="J253" i="5"/>
  <c r="O251" i="5"/>
  <c r="M250" i="5"/>
  <c r="J249" i="5"/>
  <c r="O247" i="5"/>
  <c r="M246" i="5"/>
  <c r="J245" i="5"/>
  <c r="O243" i="5"/>
  <c r="J322" i="5"/>
  <c r="J314" i="5"/>
  <c r="J307" i="5"/>
  <c r="L304" i="5"/>
  <c r="P301" i="5"/>
  <c r="J299" i="5"/>
  <c r="L296" i="5"/>
  <c r="P293" i="5"/>
  <c r="P291" i="5"/>
  <c r="P289" i="5"/>
  <c r="P287" i="5"/>
  <c r="P285" i="5"/>
  <c r="P283" i="5"/>
  <c r="P281" i="5"/>
  <c r="P279" i="5"/>
  <c r="L278" i="5"/>
  <c r="N276" i="5"/>
  <c r="J275" i="5"/>
  <c r="M273" i="5"/>
  <c r="P271" i="5"/>
  <c r="L270" i="5"/>
  <c r="P268" i="5"/>
  <c r="N267" i="5"/>
  <c r="L266" i="5"/>
  <c r="P264" i="5"/>
  <c r="N263" i="5"/>
  <c r="L262" i="5"/>
  <c r="P260" i="5"/>
  <c r="N259" i="5"/>
  <c r="L258" i="5"/>
  <c r="P256" i="5"/>
  <c r="N255" i="5"/>
  <c r="L254" i="5"/>
  <c r="P252" i="5"/>
  <c r="N251" i="5"/>
  <c r="L250" i="5"/>
  <c r="P248" i="5"/>
  <c r="N247" i="5"/>
  <c r="L246" i="5"/>
  <c r="P244" i="5"/>
  <c r="N243" i="5"/>
  <c r="K241" i="5"/>
  <c r="J240" i="5"/>
  <c r="P238" i="5"/>
  <c r="M235" i="5"/>
  <c r="L234" i="5"/>
  <c r="L233" i="5"/>
  <c r="L232" i="5"/>
  <c r="L231" i="5"/>
  <c r="L230" i="5"/>
  <c r="L229" i="5"/>
  <c r="L228" i="5"/>
  <c r="L227" i="5"/>
  <c r="L226" i="5"/>
  <c r="L225" i="5"/>
  <c r="L224" i="5"/>
  <c r="L223" i="5"/>
  <c r="L222" i="5"/>
  <c r="L221" i="5"/>
  <c r="L220" i="5"/>
  <c r="L219" i="5"/>
  <c r="L218" i="5"/>
  <c r="L217" i="5"/>
  <c r="L216" i="5"/>
  <c r="L215" i="5"/>
  <c r="L214" i="5"/>
  <c r="L213" i="5"/>
  <c r="L212" i="5"/>
  <c r="L211" i="5"/>
  <c r="L210" i="5"/>
  <c r="L209" i="5"/>
  <c r="L208" i="5"/>
  <c r="L207" i="5"/>
  <c r="L206" i="5"/>
  <c r="L205" i="5"/>
  <c r="P204" i="5"/>
  <c r="L203" i="5"/>
  <c r="P202" i="5"/>
  <c r="L201" i="5"/>
  <c r="P200" i="5"/>
  <c r="L199" i="5"/>
  <c r="P198" i="5"/>
  <c r="L197" i="5"/>
  <c r="P196" i="5"/>
  <c r="L195" i="5"/>
  <c r="P194" i="5"/>
  <c r="L193" i="5"/>
  <c r="N410" i="5"/>
  <c r="I409" i="5"/>
  <c r="P408" i="5"/>
  <c r="M407" i="5"/>
  <c r="I356" i="5"/>
  <c r="J321" i="5"/>
  <c r="J313" i="5"/>
  <c r="P306" i="5"/>
  <c r="J304" i="5"/>
  <c r="L301" i="5"/>
  <c r="P298" i="5"/>
  <c r="J296" i="5"/>
  <c r="M293" i="5"/>
  <c r="M291" i="5"/>
  <c r="M289" i="5"/>
  <c r="M287" i="5"/>
  <c r="M285" i="5"/>
  <c r="M283" i="5"/>
  <c r="M281" i="5"/>
  <c r="N279" i="5"/>
  <c r="J278" i="5"/>
  <c r="M276" i="5"/>
  <c r="P274" i="5"/>
  <c r="L273" i="5"/>
  <c r="N271" i="5"/>
  <c r="J270" i="5"/>
  <c r="O268" i="5"/>
  <c r="M267" i="5"/>
  <c r="J266" i="5"/>
  <c r="O264" i="5"/>
  <c r="M263" i="5"/>
  <c r="J262" i="5"/>
  <c r="O260" i="5"/>
  <c r="M259" i="5"/>
  <c r="J258" i="5"/>
  <c r="O256" i="5"/>
  <c r="M255" i="5"/>
  <c r="J254" i="5"/>
  <c r="O252" i="5"/>
  <c r="M251" i="5"/>
  <c r="J250" i="5"/>
  <c r="O248" i="5"/>
  <c r="M247" i="5"/>
  <c r="J246" i="5"/>
  <c r="O244" i="5"/>
  <c r="M243" i="5"/>
  <c r="J241" i="5"/>
  <c r="P239" i="5"/>
  <c r="O238" i="5"/>
  <c r="O204" i="5"/>
  <c r="O202" i="5"/>
  <c r="O200" i="5"/>
  <c r="O198" i="5"/>
  <c r="O196" i="5"/>
  <c r="O194" i="5"/>
  <c r="O192" i="5"/>
  <c r="O190" i="5"/>
  <c r="O188" i="5"/>
  <c r="O186" i="5"/>
  <c r="O184" i="5"/>
  <c r="M111" i="5"/>
  <c r="M113" i="5"/>
  <c r="M115" i="5"/>
  <c r="M117" i="5"/>
  <c r="M119" i="5"/>
  <c r="M121" i="5"/>
  <c r="M123" i="5"/>
  <c r="M125" i="5"/>
  <c r="M127" i="5"/>
  <c r="M129" i="5"/>
  <c r="M131" i="5"/>
  <c r="M133" i="5"/>
  <c r="M135" i="5"/>
  <c r="M137" i="5"/>
  <c r="M139" i="5"/>
  <c r="M141" i="5"/>
  <c r="M143" i="5"/>
  <c r="M145" i="5"/>
  <c r="M147" i="5"/>
  <c r="I148" i="5"/>
  <c r="O149" i="5"/>
  <c r="N150" i="5"/>
  <c r="I153" i="5"/>
  <c r="K154" i="5"/>
  <c r="P644" i="5"/>
  <c r="P636" i="5"/>
  <c r="P647" i="5"/>
  <c r="P639" i="5"/>
  <c r="P642" i="5"/>
  <c r="P634" i="5"/>
  <c r="P643" i="5"/>
  <c r="P649" i="5"/>
  <c r="P638" i="5"/>
  <c r="P648" i="5"/>
  <c r="P637" i="5"/>
  <c r="P646" i="5"/>
  <c r="P641" i="5"/>
  <c r="P633" i="5"/>
  <c r="P640" i="5"/>
  <c r="P635" i="5"/>
  <c r="P645" i="5"/>
  <c r="P632" i="5"/>
  <c r="M166" i="5"/>
  <c r="I167" i="5"/>
  <c r="N168" i="5"/>
  <c r="L170" i="5"/>
  <c r="O170" i="5"/>
  <c r="P171" i="5"/>
  <c r="O171" i="5"/>
  <c r="N171" i="5"/>
  <c r="M171" i="5"/>
  <c r="K171" i="5"/>
  <c r="P172" i="5"/>
  <c r="L173" i="5"/>
  <c r="M182" i="5"/>
  <c r="I183" i="5"/>
  <c r="M184" i="5"/>
  <c r="J185" i="5"/>
  <c r="N190" i="5"/>
  <c r="P191" i="5"/>
  <c r="L191" i="5"/>
  <c r="M194" i="5"/>
  <c r="P195" i="5"/>
  <c r="K198" i="5"/>
  <c r="J201" i="5"/>
  <c r="N204" i="5"/>
  <c r="J206" i="5"/>
  <c r="J210" i="5"/>
  <c r="J214" i="5"/>
  <c r="J218" i="5"/>
  <c r="J222" i="5"/>
  <c r="J226" i="5"/>
  <c r="J230" i="5"/>
  <c r="J234" i="5"/>
  <c r="N238" i="5"/>
  <c r="K242" i="5"/>
  <c r="L243" i="5"/>
  <c r="N248" i="5"/>
  <c r="P253" i="5"/>
  <c r="L259" i="5"/>
  <c r="N264" i="5"/>
  <c r="P269" i="5"/>
  <c r="L276" i="5"/>
  <c r="L283" i="5"/>
  <c r="L291" i="5"/>
  <c r="J301" i="5"/>
  <c r="J320" i="5"/>
  <c r="N344" i="5"/>
  <c r="K185" i="5"/>
  <c r="K187" i="5"/>
  <c r="K189" i="5"/>
  <c r="K191" i="5"/>
  <c r="K193" i="5"/>
  <c r="K195" i="5"/>
  <c r="K197" i="5"/>
  <c r="K199" i="5"/>
  <c r="K201" i="5"/>
  <c r="K203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I235" i="5"/>
  <c r="L235" i="5"/>
  <c r="I243" i="5"/>
  <c r="I247" i="5"/>
  <c r="I251" i="5"/>
  <c r="I255" i="5"/>
  <c r="I259" i="5"/>
  <c r="I263" i="5"/>
  <c r="I267" i="5"/>
  <c r="I276" i="5"/>
  <c r="I281" i="5"/>
  <c r="I283" i="5"/>
  <c r="I285" i="5"/>
  <c r="I287" i="5"/>
  <c r="I289" i="5"/>
  <c r="I291" i="5"/>
  <c r="I293" i="5"/>
  <c r="I298" i="5"/>
  <c r="I306" i="5"/>
  <c r="I311" i="5"/>
  <c r="I319" i="5"/>
  <c r="N359" i="5"/>
  <c r="I242" i="5"/>
  <c r="L242" i="5"/>
  <c r="I273" i="5"/>
  <c r="I301" i="5"/>
  <c r="I312" i="5"/>
  <c r="I320" i="5"/>
  <c r="I160" i="5"/>
  <c r="I162" i="5"/>
  <c r="I164" i="5"/>
  <c r="I166" i="5"/>
  <c r="I168" i="5"/>
  <c r="I170" i="5"/>
  <c r="I172" i="5"/>
  <c r="I174" i="5"/>
  <c r="I176" i="5"/>
  <c r="I178" i="5"/>
  <c r="I180" i="5"/>
  <c r="I182" i="5"/>
  <c r="I184" i="5"/>
  <c r="M185" i="5"/>
  <c r="I186" i="5"/>
  <c r="M187" i="5"/>
  <c r="I188" i="5"/>
  <c r="M189" i="5"/>
  <c r="I190" i="5"/>
  <c r="M191" i="5"/>
  <c r="I192" i="5"/>
  <c r="M193" i="5"/>
  <c r="I194" i="5"/>
  <c r="M195" i="5"/>
  <c r="I196" i="5"/>
  <c r="M197" i="5"/>
  <c r="I198" i="5"/>
  <c r="M199" i="5"/>
  <c r="I200" i="5"/>
  <c r="M201" i="5"/>
  <c r="I202" i="5"/>
  <c r="M203" i="5"/>
  <c r="I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N235" i="5"/>
  <c r="I241" i="5"/>
  <c r="L241" i="5"/>
  <c r="M242" i="5"/>
  <c r="I246" i="5"/>
  <c r="I250" i="5"/>
  <c r="I254" i="5"/>
  <c r="I258" i="5"/>
  <c r="I262" i="5"/>
  <c r="I266" i="5"/>
  <c r="I270" i="5"/>
  <c r="I278" i="5"/>
  <c r="I296" i="5"/>
  <c r="I304" i="5"/>
  <c r="I313" i="5"/>
  <c r="I321" i="5"/>
  <c r="J160" i="5"/>
  <c r="J162" i="5"/>
  <c r="J164" i="5"/>
  <c r="J642" i="5"/>
  <c r="J645" i="5"/>
  <c r="J637" i="5"/>
  <c r="J648" i="5"/>
  <c r="J640" i="5"/>
  <c r="J632" i="5"/>
  <c r="J649" i="5"/>
  <c r="J641" i="5"/>
  <c r="J633" i="5"/>
  <c r="J639" i="5"/>
  <c r="J635" i="5"/>
  <c r="J644" i="5"/>
  <c r="J643" i="5"/>
  <c r="J638" i="5"/>
  <c r="J647" i="5"/>
  <c r="J634" i="5"/>
  <c r="J636" i="5"/>
  <c r="J646" i="5"/>
  <c r="J166" i="5"/>
  <c r="J168" i="5"/>
  <c r="J170" i="5"/>
  <c r="J172" i="5"/>
  <c r="J174" i="5"/>
  <c r="J176" i="5"/>
  <c r="J178" i="5"/>
  <c r="J180" i="5"/>
  <c r="J182" i="5"/>
  <c r="J184" i="5"/>
  <c r="N185" i="5"/>
  <c r="J186" i="5"/>
  <c r="N187" i="5"/>
  <c r="J188" i="5"/>
  <c r="N189" i="5"/>
  <c r="J190" i="5"/>
  <c r="N191" i="5"/>
  <c r="J192" i="5"/>
  <c r="N193" i="5"/>
  <c r="J194" i="5"/>
  <c r="N195" i="5"/>
  <c r="J196" i="5"/>
  <c r="N197" i="5"/>
  <c r="J198" i="5"/>
  <c r="N199" i="5"/>
  <c r="J200" i="5"/>
  <c r="N201" i="5"/>
  <c r="J202" i="5"/>
  <c r="N203" i="5"/>
  <c r="J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O235" i="5"/>
  <c r="J238" i="5"/>
  <c r="I240" i="5"/>
  <c r="L240" i="5"/>
  <c r="N242" i="5"/>
  <c r="I275" i="5"/>
  <c r="I299" i="5"/>
  <c r="I307" i="5"/>
  <c r="I314" i="5"/>
  <c r="I322" i="5"/>
  <c r="N355" i="5"/>
  <c r="K160" i="5"/>
  <c r="K162" i="5"/>
  <c r="K164" i="5"/>
  <c r="K645" i="5"/>
  <c r="K637" i="5"/>
  <c r="K648" i="5"/>
  <c r="K640" i="5"/>
  <c r="K632" i="5"/>
  <c r="K643" i="5"/>
  <c r="K635" i="5"/>
  <c r="K644" i="5"/>
  <c r="K636" i="5"/>
  <c r="K639" i="5"/>
  <c r="K649" i="5"/>
  <c r="K638" i="5"/>
  <c r="K647" i="5"/>
  <c r="K634" i="5"/>
  <c r="K642" i="5"/>
  <c r="K646" i="5"/>
  <c r="K641" i="5"/>
  <c r="K633" i="5"/>
  <c r="K166" i="5"/>
  <c r="K168" i="5"/>
  <c r="K170" i="5"/>
  <c r="K172" i="5"/>
  <c r="K174" i="5"/>
  <c r="K176" i="5"/>
  <c r="K178" i="5"/>
  <c r="K180" i="5"/>
  <c r="K182" i="5"/>
  <c r="K184" i="5"/>
  <c r="O185" i="5"/>
  <c r="K186" i="5"/>
  <c r="O187" i="5"/>
  <c r="O189" i="5"/>
  <c r="O191" i="5"/>
  <c r="O193" i="5"/>
  <c r="O195" i="5"/>
  <c r="O197" i="5"/>
  <c r="O199" i="5"/>
  <c r="O201" i="5"/>
  <c r="O203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232" i="5"/>
  <c r="O233" i="5"/>
  <c r="O234" i="5"/>
  <c r="P235" i="5"/>
  <c r="I239" i="5"/>
  <c r="L239" i="5"/>
  <c r="M240" i="5"/>
  <c r="N241" i="5"/>
  <c r="O242" i="5"/>
  <c r="I245" i="5"/>
  <c r="I249" i="5"/>
  <c r="I253" i="5"/>
  <c r="I257" i="5"/>
  <c r="I261" i="5"/>
  <c r="I265" i="5"/>
  <c r="I269" i="5"/>
  <c r="I272" i="5"/>
  <c r="I280" i="5"/>
  <c r="I282" i="5"/>
  <c r="I284" i="5"/>
  <c r="I286" i="5"/>
  <c r="I288" i="5"/>
  <c r="I290" i="5"/>
  <c r="I292" i="5"/>
  <c r="I294" i="5"/>
  <c r="I302" i="5"/>
  <c r="I315" i="5"/>
  <c r="N353" i="5"/>
  <c r="L436" i="5"/>
  <c r="L438" i="5"/>
  <c r="L648" i="5"/>
  <c r="L640" i="5"/>
  <c r="L643" i="5"/>
  <c r="L635" i="5"/>
  <c r="L646" i="5"/>
  <c r="L638" i="5"/>
  <c r="L647" i="5"/>
  <c r="L639" i="5"/>
  <c r="L649" i="5"/>
  <c r="L645" i="5"/>
  <c r="L644" i="5"/>
  <c r="L634" i="5"/>
  <c r="L632" i="5"/>
  <c r="L642" i="5"/>
  <c r="L641" i="5"/>
  <c r="L637" i="5"/>
  <c r="L636" i="5"/>
  <c r="L633" i="5"/>
  <c r="I238" i="5"/>
  <c r="L238" i="5"/>
  <c r="P242" i="5"/>
  <c r="I277" i="5"/>
  <c r="I297" i="5"/>
  <c r="I305" i="5"/>
  <c r="I308" i="5"/>
  <c r="I316" i="5"/>
  <c r="N351" i="5"/>
  <c r="N363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N323" i="5"/>
  <c r="M323" i="5"/>
  <c r="K323" i="5"/>
  <c r="N327" i="5"/>
  <c r="M327" i="5"/>
  <c r="K327" i="5"/>
  <c r="N333" i="5"/>
  <c r="N341" i="5"/>
  <c r="P442" i="5"/>
  <c r="J444" i="5"/>
  <c r="N330" i="5"/>
  <c r="N338" i="5"/>
  <c r="N346" i="5"/>
  <c r="N356" i="5"/>
  <c r="N360" i="5"/>
  <c r="N364" i="5"/>
  <c r="K407" i="5"/>
  <c r="L450" i="5"/>
  <c r="N326" i="5"/>
  <c r="M326" i="5"/>
  <c r="K326" i="5"/>
  <c r="N335" i="5"/>
  <c r="N343" i="5"/>
  <c r="L452" i="5"/>
  <c r="L326" i="5"/>
  <c r="N332" i="5"/>
  <c r="N340" i="5"/>
  <c r="N348" i="5"/>
  <c r="N350" i="5"/>
  <c r="N352" i="5"/>
  <c r="N354" i="5"/>
  <c r="N357" i="5"/>
  <c r="N361" i="5"/>
  <c r="N365" i="5"/>
  <c r="N366" i="5"/>
  <c r="N367" i="5"/>
  <c r="J369" i="5"/>
  <c r="P369" i="5"/>
  <c r="O369" i="5"/>
  <c r="N369" i="5"/>
  <c r="M369" i="5"/>
  <c r="K369" i="5"/>
  <c r="I369" i="5"/>
  <c r="J373" i="5"/>
  <c r="P373" i="5"/>
  <c r="O373" i="5"/>
  <c r="N373" i="5"/>
  <c r="M373" i="5"/>
  <c r="K373" i="5"/>
  <c r="I373" i="5"/>
  <c r="J377" i="5"/>
  <c r="P377" i="5"/>
  <c r="O377" i="5"/>
  <c r="N377" i="5"/>
  <c r="M377" i="5"/>
  <c r="K377" i="5"/>
  <c r="I377" i="5"/>
  <c r="J381" i="5"/>
  <c r="P381" i="5"/>
  <c r="O381" i="5"/>
  <c r="N381" i="5"/>
  <c r="M381" i="5"/>
  <c r="K381" i="5"/>
  <c r="I381" i="5"/>
  <c r="J385" i="5"/>
  <c r="P385" i="5"/>
  <c r="O385" i="5"/>
  <c r="N385" i="5"/>
  <c r="M385" i="5"/>
  <c r="K385" i="5"/>
  <c r="I385" i="5"/>
  <c r="J389" i="5"/>
  <c r="P389" i="5"/>
  <c r="O389" i="5"/>
  <c r="N389" i="5"/>
  <c r="M389" i="5"/>
  <c r="K389" i="5"/>
  <c r="I389" i="5"/>
  <c r="J393" i="5"/>
  <c r="P393" i="5"/>
  <c r="O393" i="5"/>
  <c r="N393" i="5"/>
  <c r="M393" i="5"/>
  <c r="K393" i="5"/>
  <c r="I393" i="5"/>
  <c r="J397" i="5"/>
  <c r="P397" i="5"/>
  <c r="O397" i="5"/>
  <c r="N397" i="5"/>
  <c r="M397" i="5"/>
  <c r="K397" i="5"/>
  <c r="I397" i="5"/>
  <c r="J401" i="5"/>
  <c r="P401" i="5"/>
  <c r="O401" i="5"/>
  <c r="N401" i="5"/>
  <c r="M401" i="5"/>
  <c r="K401" i="5"/>
  <c r="I401" i="5"/>
  <c r="P458" i="5"/>
  <c r="L460" i="5"/>
  <c r="O307" i="5"/>
  <c r="O308" i="5"/>
  <c r="O309" i="5"/>
  <c r="O310" i="5"/>
  <c r="O311" i="5"/>
  <c r="O312" i="5"/>
  <c r="O313" i="5"/>
  <c r="O314" i="5"/>
  <c r="O315" i="5"/>
  <c r="O316" i="5"/>
  <c r="O317" i="5"/>
  <c r="O318" i="5"/>
  <c r="O319" i="5"/>
  <c r="O320" i="5"/>
  <c r="O321" i="5"/>
  <c r="O322" i="5"/>
  <c r="N325" i="5"/>
  <c r="M325" i="5"/>
  <c r="K325" i="5"/>
  <c r="O326" i="5"/>
  <c r="N329" i="5"/>
  <c r="N337" i="5"/>
  <c r="N345" i="5"/>
  <c r="L468" i="5"/>
  <c r="J470" i="5"/>
  <c r="N334" i="5"/>
  <c r="N342" i="5"/>
  <c r="N358" i="5"/>
  <c r="N362" i="5"/>
  <c r="K423" i="5"/>
  <c r="I483" i="5"/>
  <c r="I323" i="5"/>
  <c r="N324" i="5"/>
  <c r="M324" i="5"/>
  <c r="K324" i="5"/>
  <c r="O325" i="5"/>
  <c r="I327" i="5"/>
  <c r="N328" i="5"/>
  <c r="M328" i="5"/>
  <c r="K328" i="5"/>
  <c r="N331" i="5"/>
  <c r="N339" i="5"/>
  <c r="N347" i="5"/>
  <c r="J370" i="5"/>
  <c r="L370" i="5"/>
  <c r="J374" i="5"/>
  <c r="L374" i="5"/>
  <c r="J378" i="5"/>
  <c r="L378" i="5"/>
  <c r="J382" i="5"/>
  <c r="L382" i="5"/>
  <c r="J386" i="5"/>
  <c r="L386" i="5"/>
  <c r="J390" i="5"/>
  <c r="L390" i="5"/>
  <c r="J394" i="5"/>
  <c r="L394" i="5"/>
  <c r="J398" i="5"/>
  <c r="L398" i="5"/>
  <c r="J402" i="5"/>
  <c r="L402" i="5"/>
  <c r="K405" i="5"/>
  <c r="K413" i="5"/>
  <c r="K425" i="5"/>
  <c r="M370" i="5"/>
  <c r="M374" i="5"/>
  <c r="M378" i="5"/>
  <c r="M382" i="5"/>
  <c r="M386" i="5"/>
  <c r="M390" i="5"/>
  <c r="M394" i="5"/>
  <c r="M398" i="5"/>
  <c r="M402" i="5"/>
  <c r="K410" i="5"/>
  <c r="K418" i="5"/>
  <c r="K420" i="5"/>
  <c r="K429" i="5"/>
  <c r="K433" i="5"/>
  <c r="I442" i="5"/>
  <c r="O442" i="5"/>
  <c r="N442" i="5"/>
  <c r="K442" i="5"/>
  <c r="J442" i="5"/>
  <c r="M442" i="5"/>
  <c r="K448" i="5"/>
  <c r="J461" i="5"/>
  <c r="K467" i="5"/>
  <c r="I468" i="5"/>
  <c r="O468" i="5"/>
  <c r="N468" i="5"/>
  <c r="M468" i="5"/>
  <c r="P468" i="5"/>
  <c r="K468" i="5"/>
  <c r="I478" i="5"/>
  <c r="I479" i="5"/>
  <c r="K404" i="5"/>
  <c r="K412" i="5"/>
  <c r="K426" i="5"/>
  <c r="K430" i="5"/>
  <c r="I438" i="5"/>
  <c r="K438" i="5"/>
  <c r="J438" i="5"/>
  <c r="P438" i="5"/>
  <c r="O438" i="5"/>
  <c r="M438" i="5"/>
  <c r="K443" i="5"/>
  <c r="I444" i="5"/>
  <c r="O444" i="5"/>
  <c r="N444" i="5"/>
  <c r="P444" i="5"/>
  <c r="M444" i="5"/>
  <c r="K444" i="5"/>
  <c r="I450" i="5"/>
  <c r="O450" i="5"/>
  <c r="N450" i="5"/>
  <c r="K450" i="5"/>
  <c r="J450" i="5"/>
  <c r="M450" i="5"/>
  <c r="K456" i="5"/>
  <c r="K469" i="5"/>
  <c r="I470" i="5"/>
  <c r="O470" i="5"/>
  <c r="N470" i="5"/>
  <c r="M470" i="5"/>
  <c r="L470" i="5"/>
  <c r="K470" i="5"/>
  <c r="I489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J368" i="5"/>
  <c r="L368" i="5"/>
  <c r="P370" i="5"/>
  <c r="J372" i="5"/>
  <c r="L372" i="5"/>
  <c r="P374" i="5"/>
  <c r="J376" i="5"/>
  <c r="L376" i="5"/>
  <c r="P378" i="5"/>
  <c r="J380" i="5"/>
  <c r="L380" i="5"/>
  <c r="P382" i="5"/>
  <c r="J384" i="5"/>
  <c r="L384" i="5"/>
  <c r="P386" i="5"/>
  <c r="J388" i="5"/>
  <c r="L388" i="5"/>
  <c r="P390" i="5"/>
  <c r="J392" i="5"/>
  <c r="L392" i="5"/>
  <c r="P394" i="5"/>
  <c r="J396" i="5"/>
  <c r="L396" i="5"/>
  <c r="P398" i="5"/>
  <c r="J400" i="5"/>
  <c r="L400" i="5"/>
  <c r="P402" i="5"/>
  <c r="K409" i="5"/>
  <c r="K417" i="5"/>
  <c r="K421" i="5"/>
  <c r="J499" i="5"/>
  <c r="L542" i="5"/>
  <c r="L550" i="5"/>
  <c r="L558" i="5"/>
  <c r="L566" i="5"/>
  <c r="K406" i="5"/>
  <c r="K414" i="5"/>
  <c r="K419" i="5"/>
  <c r="K424" i="5"/>
  <c r="K427" i="5"/>
  <c r="K431" i="5"/>
  <c r="J439" i="5"/>
  <c r="J445" i="5"/>
  <c r="K451" i="5"/>
  <c r="I452" i="5"/>
  <c r="O452" i="5"/>
  <c r="N452" i="5"/>
  <c r="P452" i="5"/>
  <c r="M452" i="5"/>
  <c r="K452" i="5"/>
  <c r="I458" i="5"/>
  <c r="O458" i="5"/>
  <c r="N458" i="5"/>
  <c r="K458" i="5"/>
  <c r="J458" i="5"/>
  <c r="M458" i="5"/>
  <c r="K464" i="5"/>
  <c r="K471" i="5"/>
  <c r="I472" i="5"/>
  <c r="O472" i="5"/>
  <c r="N472" i="5"/>
  <c r="M472" i="5"/>
  <c r="L472" i="5"/>
  <c r="K472" i="5"/>
  <c r="J472" i="5"/>
  <c r="K511" i="5"/>
  <c r="M512" i="5"/>
  <c r="L512" i="5"/>
  <c r="I512" i="5"/>
  <c r="K512" i="5"/>
  <c r="J512" i="5"/>
  <c r="P512" i="5"/>
  <c r="O512" i="5"/>
  <c r="N512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N368" i="5"/>
  <c r="I370" i="5"/>
  <c r="J371" i="5"/>
  <c r="L371" i="5"/>
  <c r="N372" i="5"/>
  <c r="I374" i="5"/>
  <c r="J375" i="5"/>
  <c r="L375" i="5"/>
  <c r="N376" i="5"/>
  <c r="I378" i="5"/>
  <c r="J379" i="5"/>
  <c r="L379" i="5"/>
  <c r="N380" i="5"/>
  <c r="I382" i="5"/>
  <c r="J383" i="5"/>
  <c r="L383" i="5"/>
  <c r="N384" i="5"/>
  <c r="I386" i="5"/>
  <c r="J387" i="5"/>
  <c r="L387" i="5"/>
  <c r="N388" i="5"/>
  <c r="I390" i="5"/>
  <c r="J391" i="5"/>
  <c r="L391" i="5"/>
  <c r="N392" i="5"/>
  <c r="I394" i="5"/>
  <c r="J395" i="5"/>
  <c r="L395" i="5"/>
  <c r="N396" i="5"/>
  <c r="I398" i="5"/>
  <c r="J399" i="5"/>
  <c r="L399" i="5"/>
  <c r="N400" i="5"/>
  <c r="I402" i="5"/>
  <c r="K403" i="5"/>
  <c r="K411" i="5"/>
  <c r="P522" i="5"/>
  <c r="O368" i="5"/>
  <c r="K370" i="5"/>
  <c r="O372" i="5"/>
  <c r="K374" i="5"/>
  <c r="O376" i="5"/>
  <c r="K378" i="5"/>
  <c r="O380" i="5"/>
  <c r="K382" i="5"/>
  <c r="O384" i="5"/>
  <c r="K386" i="5"/>
  <c r="O388" i="5"/>
  <c r="K390" i="5"/>
  <c r="O392" i="5"/>
  <c r="K394" i="5"/>
  <c r="O396" i="5"/>
  <c r="K398" i="5"/>
  <c r="O400" i="5"/>
  <c r="K402" i="5"/>
  <c r="K408" i="5"/>
  <c r="K416" i="5"/>
  <c r="K422" i="5"/>
  <c r="K428" i="5"/>
  <c r="K432" i="5"/>
  <c r="I436" i="5"/>
  <c r="P436" i="5"/>
  <c r="O436" i="5"/>
  <c r="N436" i="5"/>
  <c r="M436" i="5"/>
  <c r="K436" i="5"/>
  <c r="K440" i="5"/>
  <c r="L442" i="5"/>
  <c r="J453" i="5"/>
  <c r="K459" i="5"/>
  <c r="I460" i="5"/>
  <c r="O460" i="5"/>
  <c r="N460" i="5"/>
  <c r="P460" i="5"/>
  <c r="M460" i="5"/>
  <c r="K460" i="5"/>
  <c r="I466" i="5"/>
  <c r="O466" i="5"/>
  <c r="N466" i="5"/>
  <c r="K466" i="5"/>
  <c r="J466" i="5"/>
  <c r="M466" i="5"/>
  <c r="J468" i="5"/>
  <c r="K474" i="5"/>
  <c r="I482" i="5"/>
  <c r="I487" i="5"/>
  <c r="J496" i="5"/>
  <c r="K523" i="5"/>
  <c r="K524" i="5"/>
  <c r="BA18" i="6"/>
  <c r="AL32" i="6"/>
  <c r="AK29" i="6"/>
  <c r="AK27" i="6"/>
  <c r="BD33" i="6"/>
  <c r="AK17" i="6"/>
  <c r="AJ16" i="6"/>
  <c r="AJ14" i="6"/>
  <c r="AJ12" i="6"/>
  <c r="AJ10" i="6"/>
  <c r="BG32" i="6"/>
  <c r="AK21" i="6"/>
  <c r="AK18" i="6"/>
  <c r="AL22" i="6"/>
  <c r="BF21" i="6"/>
  <c r="BA19" i="6"/>
  <c r="BB13" i="6"/>
  <c r="BB11" i="6"/>
  <c r="AK34" i="6"/>
  <c r="BB28" i="6"/>
  <c r="BC22" i="6"/>
  <c r="AJ19" i="6"/>
  <c r="AK13" i="6"/>
  <c r="AK11" i="6"/>
  <c r="AN33" i="6"/>
  <c r="BB30" i="6"/>
  <c r="AP27" i="6"/>
  <c r="AK23" i="6"/>
  <c r="BB22" i="6"/>
  <c r="BF35" i="6"/>
  <c r="BE17" i="6"/>
  <c r="AM16" i="6"/>
  <c r="BB34" i="6"/>
  <c r="BG27" i="6"/>
  <c r="BA23" i="6"/>
  <c r="BC18" i="6"/>
  <c r="BA17" i="6"/>
  <c r="BB16" i="6"/>
  <c r="BE33" i="6"/>
  <c r="BB12" i="6"/>
  <c r="BA10" i="6"/>
  <c r="AL8" i="6"/>
  <c r="BB7" i="6"/>
  <c r="BA5" i="6"/>
  <c r="AJ32" i="6"/>
  <c r="BF27" i="6"/>
  <c r="AK16" i="6"/>
  <c r="BA12" i="6"/>
  <c r="AK8" i="6"/>
  <c r="AJ6" i="6"/>
  <c r="BB24" i="6"/>
  <c r="BA16" i="6"/>
  <c r="AJ8" i="6"/>
  <c r="BA34" i="6"/>
  <c r="AK12" i="6"/>
  <c r="AN7" i="6"/>
  <c r="BB8" i="6"/>
  <c r="BA6" i="6"/>
  <c r="BB18" i="6"/>
  <c r="BA8" i="6"/>
  <c r="AK7" i="6"/>
  <c r="BA14" i="6"/>
  <c r="BE7" i="6"/>
  <c r="AM18" i="6"/>
  <c r="BC12" i="6"/>
  <c r="BD7" i="6"/>
  <c r="I437" i="5"/>
  <c r="L437" i="5"/>
  <c r="I447" i="5"/>
  <c r="O447" i="5"/>
  <c r="N447" i="5"/>
  <c r="L447" i="5"/>
  <c r="I455" i="5"/>
  <c r="O455" i="5"/>
  <c r="N455" i="5"/>
  <c r="L455" i="5"/>
  <c r="I463" i="5"/>
  <c r="O463" i="5"/>
  <c r="N463" i="5"/>
  <c r="L463" i="5"/>
  <c r="I475" i="5"/>
  <c r="O475" i="5"/>
  <c r="N475" i="5"/>
  <c r="M475" i="5"/>
  <c r="L475" i="5"/>
  <c r="P475" i="5"/>
  <c r="I488" i="5"/>
  <c r="K510" i="5"/>
  <c r="O528" i="5"/>
  <c r="L532" i="5"/>
  <c r="P533" i="5"/>
  <c r="I435" i="5"/>
  <c r="L435" i="5"/>
  <c r="N437" i="5"/>
  <c r="I441" i="5"/>
  <c r="O441" i="5"/>
  <c r="N441" i="5"/>
  <c r="L441" i="5"/>
  <c r="P447" i="5"/>
  <c r="I449" i="5"/>
  <c r="O449" i="5"/>
  <c r="N449" i="5"/>
  <c r="L449" i="5"/>
  <c r="P455" i="5"/>
  <c r="I457" i="5"/>
  <c r="O457" i="5"/>
  <c r="N457" i="5"/>
  <c r="L457" i="5"/>
  <c r="P463" i="5"/>
  <c r="I465" i="5"/>
  <c r="O465" i="5"/>
  <c r="N465" i="5"/>
  <c r="L465" i="5"/>
  <c r="I473" i="5"/>
  <c r="O473" i="5"/>
  <c r="N473" i="5"/>
  <c r="M473" i="5"/>
  <c r="L473" i="5"/>
  <c r="P473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I434" i="5"/>
  <c r="L434" i="5"/>
  <c r="M435" i="5"/>
  <c r="O437" i="5"/>
  <c r="M441" i="5"/>
  <c r="I446" i="5"/>
  <c r="O446" i="5"/>
  <c r="N446" i="5"/>
  <c r="L446" i="5"/>
  <c r="J448" i="5"/>
  <c r="M449" i="5"/>
  <c r="I454" i="5"/>
  <c r="O454" i="5"/>
  <c r="N454" i="5"/>
  <c r="L454" i="5"/>
  <c r="J456" i="5"/>
  <c r="M457" i="5"/>
  <c r="I462" i="5"/>
  <c r="O462" i="5"/>
  <c r="N462" i="5"/>
  <c r="L462" i="5"/>
  <c r="J464" i="5"/>
  <c r="M465" i="5"/>
  <c r="J469" i="5"/>
  <c r="J474" i="5"/>
  <c r="I476" i="5"/>
  <c r="I480" i="5"/>
  <c r="I484" i="5"/>
  <c r="I491" i="5"/>
  <c r="K491" i="5"/>
  <c r="J491" i="5"/>
  <c r="P491" i="5"/>
  <c r="O491" i="5"/>
  <c r="N491" i="5"/>
  <c r="M491" i="5"/>
  <c r="K502" i="5"/>
  <c r="K515" i="5"/>
  <c r="I433" i="5"/>
  <c r="L433" i="5"/>
  <c r="N435" i="5"/>
  <c r="P437" i="5"/>
  <c r="I440" i="5"/>
  <c r="O440" i="5"/>
  <c r="L440" i="5"/>
  <c r="P441" i="5"/>
  <c r="I443" i="5"/>
  <c r="O443" i="5"/>
  <c r="N443" i="5"/>
  <c r="L443" i="5"/>
  <c r="P449" i="5"/>
  <c r="I451" i="5"/>
  <c r="O451" i="5"/>
  <c r="N451" i="5"/>
  <c r="L451" i="5"/>
  <c r="P457" i="5"/>
  <c r="I459" i="5"/>
  <c r="O459" i="5"/>
  <c r="N459" i="5"/>
  <c r="L459" i="5"/>
  <c r="P465" i="5"/>
  <c r="I467" i="5"/>
  <c r="O467" i="5"/>
  <c r="N467" i="5"/>
  <c r="L467" i="5"/>
  <c r="I471" i="5"/>
  <c r="O471" i="5"/>
  <c r="N471" i="5"/>
  <c r="M471" i="5"/>
  <c r="L471" i="5"/>
  <c r="P471" i="5"/>
  <c r="J492" i="5"/>
  <c r="K503" i="5"/>
  <c r="M504" i="5"/>
  <c r="L504" i="5"/>
  <c r="I504" i="5"/>
  <c r="K504" i="5"/>
  <c r="J504" i="5"/>
  <c r="P504" i="5"/>
  <c r="O504" i="5"/>
  <c r="K517" i="5"/>
  <c r="I448" i="5"/>
  <c r="O448" i="5"/>
  <c r="N448" i="5"/>
  <c r="L448" i="5"/>
  <c r="I456" i="5"/>
  <c r="O456" i="5"/>
  <c r="N456" i="5"/>
  <c r="L456" i="5"/>
  <c r="I464" i="5"/>
  <c r="O464" i="5"/>
  <c r="N464" i="5"/>
  <c r="L464" i="5"/>
  <c r="I469" i="5"/>
  <c r="O469" i="5"/>
  <c r="N469" i="5"/>
  <c r="M469" i="5"/>
  <c r="L469" i="5"/>
  <c r="I474" i="5"/>
  <c r="O474" i="5"/>
  <c r="N474" i="5"/>
  <c r="M474" i="5"/>
  <c r="L474" i="5"/>
  <c r="P474" i="5"/>
  <c r="I477" i="5"/>
  <c r="I481" i="5"/>
  <c r="I485" i="5"/>
  <c r="K519" i="5"/>
  <c r="L546" i="5"/>
  <c r="L554" i="5"/>
  <c r="L562" i="5"/>
  <c r="P435" i="5"/>
  <c r="J437" i="5"/>
  <c r="I439" i="5"/>
  <c r="O439" i="5"/>
  <c r="L439" i="5"/>
  <c r="I445" i="5"/>
  <c r="O445" i="5"/>
  <c r="N445" i="5"/>
  <c r="L445" i="5"/>
  <c r="J447" i="5"/>
  <c r="M448" i="5"/>
  <c r="I453" i="5"/>
  <c r="O453" i="5"/>
  <c r="N453" i="5"/>
  <c r="L453" i="5"/>
  <c r="J455" i="5"/>
  <c r="M456" i="5"/>
  <c r="I461" i="5"/>
  <c r="O461" i="5"/>
  <c r="N461" i="5"/>
  <c r="L461" i="5"/>
  <c r="J463" i="5"/>
  <c r="M464" i="5"/>
  <c r="P469" i="5"/>
  <c r="J475" i="5"/>
  <c r="I486" i="5"/>
  <c r="K494" i="5"/>
  <c r="J507" i="5"/>
  <c r="O522" i="5"/>
  <c r="N522" i="5"/>
  <c r="M522" i="5"/>
  <c r="L522" i="5"/>
  <c r="I522" i="5"/>
  <c r="K522" i="5"/>
  <c r="J522" i="5"/>
  <c r="L537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I490" i="5"/>
  <c r="L490" i="5"/>
  <c r="M495" i="5"/>
  <c r="I495" i="5"/>
  <c r="L495" i="5"/>
  <c r="M501" i="5"/>
  <c r="L501" i="5"/>
  <c r="I501" i="5"/>
  <c r="N501" i="5"/>
  <c r="M509" i="5"/>
  <c r="L509" i="5"/>
  <c r="I509" i="5"/>
  <c r="N509" i="5"/>
  <c r="O525" i="5"/>
  <c r="N525" i="5"/>
  <c r="M525" i="5"/>
  <c r="L525" i="5"/>
  <c r="I525" i="5"/>
  <c r="P525" i="5"/>
  <c r="K534" i="5"/>
  <c r="J534" i="5"/>
  <c r="P534" i="5"/>
  <c r="O534" i="5"/>
  <c r="M534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M490" i="5"/>
  <c r="N495" i="5"/>
  <c r="M498" i="5"/>
  <c r="L498" i="5"/>
  <c r="I498" i="5"/>
  <c r="N498" i="5"/>
  <c r="O501" i="5"/>
  <c r="M506" i="5"/>
  <c r="L506" i="5"/>
  <c r="I506" i="5"/>
  <c r="N506" i="5"/>
  <c r="O509" i="5"/>
  <c r="O514" i="5"/>
  <c r="M514" i="5"/>
  <c r="L514" i="5"/>
  <c r="I514" i="5"/>
  <c r="N514" i="5"/>
  <c r="O516" i="5"/>
  <c r="M516" i="5"/>
  <c r="L516" i="5"/>
  <c r="I516" i="5"/>
  <c r="N516" i="5"/>
  <c r="O518" i="5"/>
  <c r="M518" i="5"/>
  <c r="L518" i="5"/>
  <c r="I518" i="5"/>
  <c r="N518" i="5"/>
  <c r="O520" i="5"/>
  <c r="N520" i="5"/>
  <c r="M520" i="5"/>
  <c r="L520" i="5"/>
  <c r="I520" i="5"/>
  <c r="P520" i="5"/>
  <c r="O529" i="5"/>
  <c r="M535" i="5"/>
  <c r="M476" i="5"/>
  <c r="M477" i="5"/>
  <c r="M478" i="5"/>
  <c r="M479" i="5"/>
  <c r="M480" i="5"/>
  <c r="M481" i="5"/>
  <c r="M482" i="5"/>
  <c r="M483" i="5"/>
  <c r="M484" i="5"/>
  <c r="M485" i="5"/>
  <c r="M486" i="5"/>
  <c r="M487" i="5"/>
  <c r="M488" i="5"/>
  <c r="M489" i="5"/>
  <c r="N490" i="5"/>
  <c r="M494" i="5"/>
  <c r="I494" i="5"/>
  <c r="L494" i="5"/>
  <c r="O495" i="5"/>
  <c r="P501" i="5"/>
  <c r="M503" i="5"/>
  <c r="L503" i="5"/>
  <c r="I503" i="5"/>
  <c r="N503" i="5"/>
  <c r="P509" i="5"/>
  <c r="M511" i="5"/>
  <c r="L511" i="5"/>
  <c r="I511" i="5"/>
  <c r="N511" i="5"/>
  <c r="O523" i="5"/>
  <c r="N523" i="5"/>
  <c r="M523" i="5"/>
  <c r="L523" i="5"/>
  <c r="I523" i="5"/>
  <c r="P523" i="5"/>
  <c r="M536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O490" i="5"/>
  <c r="N494" i="5"/>
  <c r="P495" i="5"/>
  <c r="P498" i="5"/>
  <c r="M500" i="5"/>
  <c r="L500" i="5"/>
  <c r="I500" i="5"/>
  <c r="N500" i="5"/>
  <c r="J502" i="5"/>
  <c r="O503" i="5"/>
  <c r="P506" i="5"/>
  <c r="M508" i="5"/>
  <c r="L508" i="5"/>
  <c r="I508" i="5"/>
  <c r="N508" i="5"/>
  <c r="J510" i="5"/>
  <c r="O511" i="5"/>
  <c r="J515" i="5"/>
  <c r="J517" i="5"/>
  <c r="J519" i="5"/>
  <c r="J524" i="5"/>
  <c r="O526" i="5"/>
  <c r="O530" i="5"/>
  <c r="J532" i="5"/>
  <c r="P537" i="5"/>
  <c r="O537" i="5"/>
  <c r="N537" i="5"/>
  <c r="M537" i="5"/>
  <c r="K537" i="5"/>
  <c r="O476" i="5"/>
  <c r="O477" i="5"/>
  <c r="O478" i="5"/>
  <c r="O479" i="5"/>
  <c r="O480" i="5"/>
  <c r="O481" i="5"/>
  <c r="O482" i="5"/>
  <c r="O483" i="5"/>
  <c r="O484" i="5"/>
  <c r="O485" i="5"/>
  <c r="O486" i="5"/>
  <c r="O487" i="5"/>
  <c r="O488" i="5"/>
  <c r="O489" i="5"/>
  <c r="P490" i="5"/>
  <c r="M493" i="5"/>
  <c r="I493" i="5"/>
  <c r="L493" i="5"/>
  <c r="O494" i="5"/>
  <c r="M497" i="5"/>
  <c r="L497" i="5"/>
  <c r="I497" i="5"/>
  <c r="N497" i="5"/>
  <c r="O500" i="5"/>
  <c r="P503" i="5"/>
  <c r="M505" i="5"/>
  <c r="L505" i="5"/>
  <c r="I505" i="5"/>
  <c r="N505" i="5"/>
  <c r="O508" i="5"/>
  <c r="P511" i="5"/>
  <c r="M513" i="5"/>
  <c r="L513" i="5"/>
  <c r="I513" i="5"/>
  <c r="N513" i="5"/>
  <c r="O521" i="5"/>
  <c r="N521" i="5"/>
  <c r="M521" i="5"/>
  <c r="L521" i="5"/>
  <c r="I521" i="5"/>
  <c r="P521" i="5"/>
  <c r="K538" i="5"/>
  <c r="J538" i="5"/>
  <c r="P538" i="5"/>
  <c r="O538" i="5"/>
  <c r="M538" i="5"/>
  <c r="M502" i="5"/>
  <c r="L502" i="5"/>
  <c r="I502" i="5"/>
  <c r="N502" i="5"/>
  <c r="M510" i="5"/>
  <c r="L510" i="5"/>
  <c r="I510" i="5"/>
  <c r="N510" i="5"/>
  <c r="O515" i="5"/>
  <c r="M515" i="5"/>
  <c r="L515" i="5"/>
  <c r="I515" i="5"/>
  <c r="N515" i="5"/>
  <c r="O517" i="5"/>
  <c r="M517" i="5"/>
  <c r="L517" i="5"/>
  <c r="I517" i="5"/>
  <c r="N517" i="5"/>
  <c r="O519" i="5"/>
  <c r="M519" i="5"/>
  <c r="L519" i="5"/>
  <c r="I519" i="5"/>
  <c r="N519" i="5"/>
  <c r="O524" i="5"/>
  <c r="N524" i="5"/>
  <c r="M524" i="5"/>
  <c r="L524" i="5"/>
  <c r="I524" i="5"/>
  <c r="P524" i="5"/>
  <c r="O527" i="5"/>
  <c r="P531" i="5"/>
  <c r="P532" i="5"/>
  <c r="O532" i="5"/>
  <c r="N532" i="5"/>
  <c r="M532" i="5"/>
  <c r="K532" i="5"/>
  <c r="M539" i="5"/>
  <c r="M540" i="5"/>
  <c r="P541" i="5"/>
  <c r="K542" i="5"/>
  <c r="J542" i="5"/>
  <c r="P542" i="5"/>
  <c r="O542" i="5"/>
  <c r="N542" i="5"/>
  <c r="M542" i="5"/>
  <c r="M543" i="5"/>
  <c r="M544" i="5"/>
  <c r="P545" i="5"/>
  <c r="K546" i="5"/>
  <c r="J546" i="5"/>
  <c r="P546" i="5"/>
  <c r="O546" i="5"/>
  <c r="N546" i="5"/>
  <c r="M546" i="5"/>
  <c r="M547" i="5"/>
  <c r="M548" i="5"/>
  <c r="P549" i="5"/>
  <c r="K550" i="5"/>
  <c r="J550" i="5"/>
  <c r="P550" i="5"/>
  <c r="O550" i="5"/>
  <c r="N550" i="5"/>
  <c r="M550" i="5"/>
  <c r="M551" i="5"/>
  <c r="M552" i="5"/>
  <c r="P553" i="5"/>
  <c r="K554" i="5"/>
  <c r="J554" i="5"/>
  <c r="P554" i="5"/>
  <c r="O554" i="5"/>
  <c r="N554" i="5"/>
  <c r="M554" i="5"/>
  <c r="M555" i="5"/>
  <c r="M556" i="5"/>
  <c r="P557" i="5"/>
  <c r="K558" i="5"/>
  <c r="J558" i="5"/>
  <c r="P558" i="5"/>
  <c r="O558" i="5"/>
  <c r="N558" i="5"/>
  <c r="M558" i="5"/>
  <c r="M559" i="5"/>
  <c r="M560" i="5"/>
  <c r="P561" i="5"/>
  <c r="K562" i="5"/>
  <c r="J562" i="5"/>
  <c r="P562" i="5"/>
  <c r="O562" i="5"/>
  <c r="N562" i="5"/>
  <c r="M562" i="5"/>
  <c r="M563" i="5"/>
  <c r="M564" i="5"/>
  <c r="P565" i="5"/>
  <c r="K566" i="5"/>
  <c r="J566" i="5"/>
  <c r="P566" i="5"/>
  <c r="O566" i="5"/>
  <c r="N566" i="5"/>
  <c r="M566" i="5"/>
  <c r="M567" i="5"/>
  <c r="M568" i="5"/>
  <c r="K569" i="5"/>
  <c r="J490" i="5"/>
  <c r="M492" i="5"/>
  <c r="I492" i="5"/>
  <c r="L492" i="5"/>
  <c r="J495" i="5"/>
  <c r="M496" i="5"/>
  <c r="I496" i="5"/>
  <c r="L496" i="5"/>
  <c r="M499" i="5"/>
  <c r="L499" i="5"/>
  <c r="I499" i="5"/>
  <c r="N499" i="5"/>
  <c r="J501" i="5"/>
  <c r="O502" i="5"/>
  <c r="M507" i="5"/>
  <c r="L507" i="5"/>
  <c r="I507" i="5"/>
  <c r="N507" i="5"/>
  <c r="J509" i="5"/>
  <c r="O510" i="5"/>
  <c r="P515" i="5"/>
  <c r="P517" i="5"/>
  <c r="P519" i="5"/>
  <c r="J525" i="5"/>
  <c r="L534" i="5"/>
  <c r="I526" i="5"/>
  <c r="I527" i="5"/>
  <c r="I528" i="5"/>
  <c r="I529" i="5"/>
  <c r="I530" i="5"/>
  <c r="J531" i="5"/>
  <c r="L533" i="5"/>
  <c r="O535" i="5"/>
  <c r="O539" i="5"/>
  <c r="K541" i="5"/>
  <c r="O543" i="5"/>
  <c r="K545" i="5"/>
  <c r="O547" i="5"/>
  <c r="K549" i="5"/>
  <c r="O551" i="5"/>
  <c r="K553" i="5"/>
  <c r="O555" i="5"/>
  <c r="K557" i="5"/>
  <c r="O559" i="5"/>
  <c r="K561" i="5"/>
  <c r="O563" i="5"/>
  <c r="K565" i="5"/>
  <c r="O567" i="5"/>
  <c r="L541" i="5"/>
  <c r="L545" i="5"/>
  <c r="L549" i="5"/>
  <c r="L553" i="5"/>
  <c r="L557" i="5"/>
  <c r="L561" i="5"/>
  <c r="L565" i="5"/>
  <c r="O569" i="5"/>
  <c r="L569" i="5"/>
  <c r="BE10" i="6"/>
  <c r="AN10" i="6"/>
  <c r="BM10" i="6"/>
  <c r="AV10" i="6"/>
  <c r="K526" i="5"/>
  <c r="K527" i="5"/>
  <c r="K528" i="5"/>
  <c r="K529" i="5"/>
  <c r="K530" i="5"/>
  <c r="L531" i="5"/>
  <c r="M541" i="5"/>
  <c r="M545" i="5"/>
  <c r="M549" i="5"/>
  <c r="M553" i="5"/>
  <c r="M557" i="5"/>
  <c r="M561" i="5"/>
  <c r="M565" i="5"/>
  <c r="M569" i="5"/>
  <c r="L526" i="5"/>
  <c r="L527" i="5"/>
  <c r="L528" i="5"/>
  <c r="L529" i="5"/>
  <c r="L530" i="5"/>
  <c r="M531" i="5"/>
  <c r="O533" i="5"/>
  <c r="J535" i="5"/>
  <c r="L536" i="5"/>
  <c r="J539" i="5"/>
  <c r="L540" i="5"/>
  <c r="N541" i="5"/>
  <c r="J543" i="5"/>
  <c r="L544" i="5"/>
  <c r="N545" i="5"/>
  <c r="J547" i="5"/>
  <c r="L548" i="5"/>
  <c r="N549" i="5"/>
  <c r="J551" i="5"/>
  <c r="L552" i="5"/>
  <c r="N553" i="5"/>
  <c r="J555" i="5"/>
  <c r="L556" i="5"/>
  <c r="N557" i="5"/>
  <c r="J559" i="5"/>
  <c r="L560" i="5"/>
  <c r="N561" i="5"/>
  <c r="J563" i="5"/>
  <c r="L564" i="5"/>
  <c r="N565" i="5"/>
  <c r="J567" i="5"/>
  <c r="L568" i="5"/>
  <c r="N569" i="5"/>
  <c r="M526" i="5"/>
  <c r="M527" i="5"/>
  <c r="M528" i="5"/>
  <c r="M529" i="5"/>
  <c r="M530" i="5"/>
  <c r="N531" i="5"/>
  <c r="K535" i="5"/>
  <c r="K539" i="5"/>
  <c r="O541" i="5"/>
  <c r="K543" i="5"/>
  <c r="O545" i="5"/>
  <c r="K547" i="5"/>
  <c r="O549" i="5"/>
  <c r="K551" i="5"/>
  <c r="O553" i="5"/>
  <c r="K555" i="5"/>
  <c r="O557" i="5"/>
  <c r="K559" i="5"/>
  <c r="O561" i="5"/>
  <c r="K563" i="5"/>
  <c r="O565" i="5"/>
  <c r="K567" i="5"/>
  <c r="P569" i="5"/>
  <c r="N526" i="5"/>
  <c r="N527" i="5"/>
  <c r="N528" i="5"/>
  <c r="N529" i="5"/>
  <c r="N530" i="5"/>
  <c r="O531" i="5"/>
  <c r="L535" i="5"/>
  <c r="L539" i="5"/>
  <c r="L543" i="5"/>
  <c r="L547" i="5"/>
  <c r="L551" i="5"/>
  <c r="L555" i="5"/>
  <c r="L559" i="5"/>
  <c r="L563" i="5"/>
  <c r="L567" i="5"/>
  <c r="AL12" i="6"/>
  <c r="N669" i="5"/>
  <c r="N670" i="5"/>
  <c r="BD6" i="6"/>
  <c r="AM6" i="6"/>
  <c r="BL6" i="6"/>
  <c r="AU6" i="6"/>
  <c r="BH11" i="6"/>
  <c r="AQ11" i="6"/>
  <c r="BP11" i="6"/>
  <c r="AY11" i="6"/>
  <c r="BD16" i="6"/>
  <c r="BE30" i="6"/>
  <c r="AN30" i="6"/>
  <c r="BM30" i="6"/>
  <c r="AV30" i="6"/>
  <c r="N666" i="5"/>
  <c r="BC8" i="6"/>
  <c r="BH7" i="6"/>
  <c r="AQ7" i="6"/>
  <c r="BP7" i="6"/>
  <c r="AY7" i="6"/>
  <c r="AP5" i="6"/>
  <c r="BG5" i="6"/>
  <c r="AX5" i="6"/>
  <c r="BO5" i="6"/>
  <c r="BE8" i="6"/>
  <c r="AN8" i="6"/>
  <c r="BM8" i="6"/>
  <c r="AV8" i="6"/>
  <c r="BA13" i="6"/>
  <c r="AJ13" i="6"/>
  <c r="BI13" i="6"/>
  <c r="AR13" i="6"/>
  <c r="BQ13" i="6"/>
  <c r="AZ13" i="6"/>
  <c r="AN22" i="6"/>
  <c r="BE22" i="6"/>
  <c r="AV22" i="6"/>
  <c r="BM22" i="6"/>
  <c r="AJ17" i="6"/>
  <c r="BN5" i="6"/>
  <c r="AX6" i="6"/>
  <c r="AJ7" i="6"/>
  <c r="AT7" i="6"/>
  <c r="BO7" i="6"/>
  <c r="BK8" i="6"/>
  <c r="BD9" i="6"/>
  <c r="AM9" i="6"/>
  <c r="BC10" i="6"/>
  <c r="BA11" i="6"/>
  <c r="AJ11" i="6"/>
  <c r="BI11" i="6"/>
  <c r="AR11" i="6"/>
  <c r="BQ11" i="6"/>
  <c r="AZ11" i="6"/>
  <c r="AX11" i="6"/>
  <c r="BE16" i="6"/>
  <c r="AN16" i="6"/>
  <c r="AL18" i="6"/>
  <c r="BA21" i="6"/>
  <c r="AJ5" i="6"/>
  <c r="AP8" i="6"/>
  <c r="BC13" i="6"/>
  <c r="BD18" i="6"/>
  <c r="BL18" i="6"/>
  <c r="AU18" i="6"/>
  <c r="BH29" i="6"/>
  <c r="AQ29" i="6"/>
  <c r="BP29" i="6"/>
  <c r="AY29" i="6"/>
  <c r="AO33" i="6"/>
  <c r="D84" i="7"/>
  <c r="BF5" i="6"/>
  <c r="AP6" i="6"/>
  <c r="BK6" i="6"/>
  <c r="BC7" i="6"/>
  <c r="AL7" i="6"/>
  <c r="BG7" i="6"/>
  <c r="BP8" i="6"/>
  <c r="BC11" i="6"/>
  <c r="BD13" i="6"/>
  <c r="BC14" i="6"/>
  <c r="BA15" i="6"/>
  <c r="AJ15" i="6"/>
  <c r="BI15" i="6"/>
  <c r="AR15" i="6"/>
  <c r="BQ15" i="6"/>
  <c r="AZ15" i="6"/>
  <c r="BD17" i="6"/>
  <c r="BE18" i="6"/>
  <c r="BA25" i="6"/>
  <c r="BG33" i="6"/>
  <c r="AP33" i="6"/>
  <c r="BO33" i="6"/>
  <c r="AX33" i="6"/>
  <c r="BD35" i="6"/>
  <c r="D80" i="7"/>
  <c r="AL5" i="6"/>
  <c r="BM6" i="6"/>
  <c r="AM7" i="6"/>
  <c r="BI7" i="6"/>
  <c r="AQ9" i="6"/>
  <c r="AU10" i="6"/>
  <c r="BD11" i="6"/>
  <c r="AP11" i="6"/>
  <c r="BE14" i="6"/>
  <c r="AN14" i="6"/>
  <c r="BM14" i="6"/>
  <c r="AV14" i="6"/>
  <c r="BD21" i="6"/>
  <c r="BI5" i="6"/>
  <c r="BD28" i="6"/>
  <c r="AM28" i="6"/>
  <c r="BL28" i="6"/>
  <c r="AU28" i="6"/>
  <c r="AY5" i="6"/>
  <c r="BE6" i="6"/>
  <c r="BA7" i="6"/>
  <c r="AU8" i="6"/>
  <c r="BH8" i="6"/>
  <c r="BA9" i="6"/>
  <c r="AJ9" i="6"/>
  <c r="BI9" i="6"/>
  <c r="AR9" i="6"/>
  <c r="BQ9" i="6"/>
  <c r="AZ9" i="6"/>
  <c r="BD12" i="6"/>
  <c r="AM12" i="6"/>
  <c r="BO13" i="6"/>
  <c r="BK16" i="6"/>
  <c r="BB32" i="6"/>
  <c r="AK32" i="6"/>
  <c r="BJ32" i="6"/>
  <c r="AS32" i="6"/>
  <c r="AM10" i="6"/>
  <c r="BE12" i="6"/>
  <c r="AN12" i="6"/>
  <c r="BM12" i="6"/>
  <c r="AV12" i="6"/>
  <c r="BK14" i="6"/>
  <c r="BC16" i="6"/>
  <c r="AL16" i="6"/>
  <c r="AN17" i="6"/>
  <c r="AN18" i="6"/>
  <c r="AM20" i="6"/>
  <c r="BE21" i="6"/>
  <c r="BA24" i="6"/>
  <c r="BC25" i="6"/>
  <c r="AL25" i="6"/>
  <c r="BK25" i="6"/>
  <c r="AT25" i="6"/>
  <c r="BE28" i="6"/>
  <c r="AN28" i="6"/>
  <c r="BM28" i="6"/>
  <c r="AV28" i="6"/>
  <c r="BA29" i="6"/>
  <c r="AJ29" i="6"/>
  <c r="BI29" i="6"/>
  <c r="AR29" i="6"/>
  <c r="BQ29" i="6"/>
  <c r="AZ29" i="6"/>
  <c r="BC32" i="6"/>
  <c r="BE35" i="6"/>
  <c r="BM16" i="6"/>
  <c r="BF18" i="6"/>
  <c r="AO18" i="6"/>
  <c r="AO21" i="6"/>
  <c r="BG22" i="6"/>
  <c r="AP22" i="6"/>
  <c r="BO22" i="6"/>
  <c r="AX22" i="6"/>
  <c r="AJ23" i="6"/>
  <c r="AK24" i="6"/>
  <c r="BE26" i="6"/>
  <c r="AN26" i="6"/>
  <c r="BM26" i="6"/>
  <c r="AV26" i="6"/>
  <c r="BA27" i="6"/>
  <c r="AJ27" i="6"/>
  <c r="BI27" i="6"/>
  <c r="AR27" i="6"/>
  <c r="BQ27" i="6"/>
  <c r="AZ27" i="6"/>
  <c r="BB29" i="6"/>
  <c r="BD32" i="6"/>
  <c r="AR32" i="6"/>
  <c r="BA33" i="6"/>
  <c r="AO35" i="6"/>
  <c r="AV36" i="6"/>
  <c r="AR17" i="6"/>
  <c r="BG18" i="6"/>
  <c r="AP18" i="6"/>
  <c r="BO18" i="6"/>
  <c r="AX18" i="6"/>
  <c r="AY19" i="6"/>
  <c r="BM20" i="6"/>
  <c r="AY21" i="6"/>
  <c r="BB23" i="6"/>
  <c r="AM24" i="6"/>
  <c r="AU26" i="6"/>
  <c r="BB27" i="6"/>
  <c r="BC29" i="6"/>
  <c r="BE32" i="6"/>
  <c r="BB33" i="6"/>
  <c r="AJ34" i="6"/>
  <c r="BF36" i="6"/>
  <c r="AO36" i="6"/>
  <c r="BN36" i="6"/>
  <c r="AW36" i="6"/>
  <c r="AT18" i="6"/>
  <c r="AU20" i="6"/>
  <c r="BA22" i="6"/>
  <c r="BC23" i="6"/>
  <c r="AL23" i="6"/>
  <c r="BK23" i="6"/>
  <c r="AT23" i="6"/>
  <c r="BI23" i="6"/>
  <c r="BQ25" i="6"/>
  <c r="BC27" i="6"/>
  <c r="AQ27" i="6"/>
  <c r="BD29" i="6"/>
  <c r="BA30" i="6"/>
  <c r="BF32" i="6"/>
  <c r="BC33" i="6"/>
  <c r="AP10" i="6"/>
  <c r="AX10" i="6"/>
  <c r="AL11" i="6"/>
  <c r="AT11" i="6"/>
  <c r="AP12" i="6"/>
  <c r="AX12" i="6"/>
  <c r="AL13" i="6"/>
  <c r="AT13" i="6"/>
  <c r="AP14" i="6"/>
  <c r="AX14" i="6"/>
  <c r="AL15" i="6"/>
  <c r="AT15" i="6"/>
  <c r="AP16" i="6"/>
  <c r="AX16" i="6"/>
  <c r="BH16" i="6"/>
  <c r="AJ18" i="6"/>
  <c r="BC19" i="6"/>
  <c r="AL19" i="6"/>
  <c r="BK19" i="6"/>
  <c r="AT19" i="6"/>
  <c r="AK19" i="6"/>
  <c r="BG20" i="6"/>
  <c r="AP20" i="6"/>
  <c r="BO20" i="6"/>
  <c r="AX20" i="6"/>
  <c r="AJ21" i="6"/>
  <c r="AK22" i="6"/>
  <c r="BD23" i="6"/>
  <c r="AQ23" i="6"/>
  <c r="BM24" i="6"/>
  <c r="BD27" i="6"/>
  <c r="BA28" i="6"/>
  <c r="BE29" i="6"/>
  <c r="AK30" i="6"/>
  <c r="AP32" i="6"/>
  <c r="AZ32" i="6"/>
  <c r="AM33" i="6"/>
  <c r="BC34" i="6"/>
  <c r="AL34" i="6"/>
  <c r="BA35" i="6"/>
  <c r="AJ35" i="6"/>
  <c r="BI35" i="6"/>
  <c r="AR35" i="6"/>
  <c r="BQ35" i="6"/>
  <c r="AZ35" i="6"/>
  <c r="AU9" i="6"/>
  <c r="AQ10" i="6"/>
  <c r="AY10" i="6"/>
  <c r="AM11" i="6"/>
  <c r="AU11" i="6"/>
  <c r="AQ12" i="6"/>
  <c r="AY12" i="6"/>
  <c r="AM13" i="6"/>
  <c r="AU13" i="6"/>
  <c r="AQ14" i="6"/>
  <c r="AY14" i="6"/>
  <c r="AM15" i="6"/>
  <c r="AU15" i="6"/>
  <c r="AY16" i="6"/>
  <c r="BB17" i="6"/>
  <c r="BB21" i="6"/>
  <c r="AM22" i="6"/>
  <c r="BE23" i="6"/>
  <c r="BA26" i="6"/>
  <c r="BE27" i="6"/>
  <c r="AK28" i="6"/>
  <c r="AM30" i="6"/>
  <c r="AW33" i="6"/>
  <c r="BD34" i="6"/>
  <c r="AM34" i="6"/>
  <c r="BL34" i="6"/>
  <c r="AU34" i="6"/>
  <c r="BB35" i="6"/>
  <c r="BA36" i="6"/>
  <c r="BC17" i="6"/>
  <c r="AL17" i="6"/>
  <c r="BK17" i="6"/>
  <c r="AT17" i="6"/>
  <c r="AW18" i="6"/>
  <c r="BA20" i="6"/>
  <c r="BC21" i="6"/>
  <c r="AL21" i="6"/>
  <c r="BK21" i="6"/>
  <c r="AT21" i="6"/>
  <c r="BQ23" i="6"/>
  <c r="BG24" i="6"/>
  <c r="AP24" i="6"/>
  <c r="BO24" i="6"/>
  <c r="AX24" i="6"/>
  <c r="AJ25" i="6"/>
  <c r="AO27" i="6"/>
  <c r="AY27" i="6"/>
  <c r="BA32" i="6"/>
  <c r="BF33" i="6"/>
  <c r="AT34" i="6"/>
  <c r="BC35" i="6"/>
  <c r="AQ35" i="6"/>
  <c r="BB36" i="6"/>
  <c r="AQ33" i="6"/>
  <c r="AY33" i="6"/>
  <c r="AN34" i="6"/>
  <c r="AV34" i="6"/>
  <c r="AK35" i="6"/>
  <c r="AS35" i="6"/>
  <c r="AP36" i="6"/>
  <c r="AX36" i="6"/>
  <c r="AP26" i="6"/>
  <c r="AX26" i="6"/>
  <c r="AL27" i="6"/>
  <c r="AT27" i="6"/>
  <c r="AP28" i="6"/>
  <c r="AX28" i="6"/>
  <c r="AL29" i="6"/>
  <c r="AT29" i="6"/>
  <c r="AP30" i="6"/>
  <c r="AX30" i="6"/>
  <c r="AM32" i="6"/>
  <c r="AU32" i="6"/>
  <c r="AJ33" i="6"/>
  <c r="AR33" i="6"/>
  <c r="AZ33" i="6"/>
  <c r="AO34" i="6"/>
  <c r="AW34" i="6"/>
  <c r="AL35" i="6"/>
  <c r="AT35" i="6"/>
  <c r="AQ36" i="6"/>
  <c r="AY36" i="6"/>
  <c r="AM17" i="6"/>
  <c r="AU17" i="6"/>
  <c r="AQ18" i="6"/>
  <c r="AY18" i="6"/>
  <c r="AM19" i="6"/>
  <c r="AU19" i="6"/>
  <c r="AQ20" i="6"/>
  <c r="AY20" i="6"/>
  <c r="AM21" i="6"/>
  <c r="AU21" i="6"/>
  <c r="AQ22" i="6"/>
  <c r="AY22" i="6"/>
  <c r="AM23" i="6"/>
  <c r="AU23" i="6"/>
  <c r="AQ24" i="6"/>
  <c r="AY24" i="6"/>
  <c r="AM25" i="6"/>
  <c r="AU25" i="6"/>
  <c r="AQ26" i="6"/>
  <c r="AY26" i="6"/>
  <c r="AM27" i="6"/>
  <c r="AU27" i="6"/>
  <c r="AQ28" i="6"/>
  <c r="AY28" i="6"/>
  <c r="AM29" i="6"/>
  <c r="AU29" i="6"/>
  <c r="AQ30" i="6"/>
  <c r="AY30" i="6"/>
  <c r="AN32" i="6"/>
  <c r="AV32" i="6"/>
  <c r="AK33" i="6"/>
  <c r="AS33" i="6"/>
  <c r="AP34" i="6"/>
  <c r="AX34" i="6"/>
  <c r="AM35" i="6"/>
  <c r="AU35" i="6"/>
  <c r="AJ36" i="6"/>
  <c r="AR36" i="6"/>
  <c r="AZ36" i="6"/>
  <c r="AN19" i="6"/>
  <c r="AV19" i="6"/>
  <c r="AJ20" i="6"/>
  <c r="AR20" i="6"/>
  <c r="AZ20" i="6"/>
  <c r="AN21" i="6"/>
  <c r="AV21" i="6"/>
  <c r="AJ22" i="6"/>
  <c r="AR22" i="6"/>
  <c r="AZ22" i="6"/>
  <c r="AN23" i="6"/>
  <c r="AV23" i="6"/>
  <c r="AJ24" i="6"/>
  <c r="AR24" i="6"/>
  <c r="AZ24" i="6"/>
  <c r="AN25" i="6"/>
  <c r="AV25" i="6"/>
  <c r="AJ26" i="6"/>
  <c r="AR26" i="6"/>
  <c r="AZ26" i="6"/>
  <c r="AN27" i="6"/>
  <c r="AV27" i="6"/>
  <c r="AJ28" i="6"/>
  <c r="AR28" i="6"/>
  <c r="AZ28" i="6"/>
  <c r="AN29" i="6"/>
  <c r="AV29" i="6"/>
  <c r="AJ30" i="6"/>
  <c r="AR30" i="6"/>
  <c r="AZ30" i="6"/>
  <c r="AO32" i="6"/>
  <c r="AW32" i="6"/>
  <c r="AL33" i="6"/>
  <c r="AT33" i="6"/>
  <c r="AQ34" i="6"/>
  <c r="AY34" i="6"/>
  <c r="AN35" i="6"/>
  <c r="AV35" i="6"/>
  <c r="AK36" i="6"/>
  <c r="AS36" i="6"/>
  <c r="AA610" i="5" l="1"/>
  <c r="FV87" i="4"/>
  <c r="FU87" i="4"/>
  <c r="FU52" i="4"/>
  <c r="FV52" i="4"/>
  <c r="IK76" i="4"/>
  <c r="IJ76" i="4"/>
  <c r="AP42" i="4"/>
  <c r="IJ55" i="4"/>
  <c r="IK55" i="4"/>
  <c r="CA81" i="4"/>
  <c r="BZ7" i="4"/>
  <c r="FS45" i="4"/>
  <c r="FR45" i="4"/>
  <c r="FR56" i="4"/>
  <c r="FS56" i="4"/>
  <c r="FS72" i="4"/>
  <c r="FR72" i="4"/>
  <c r="FS81" i="4"/>
  <c r="FR81" i="4"/>
  <c r="AP73" i="4"/>
  <c r="CA76" i="4"/>
  <c r="FR66" i="4"/>
  <c r="IG45" i="4"/>
  <c r="IJ45" i="4"/>
  <c r="FV38" i="4"/>
  <c r="FU38" i="4"/>
  <c r="FR55" i="4"/>
  <c r="FS55" i="4"/>
  <c r="IG58" i="4"/>
  <c r="IH58" i="4"/>
  <c r="IG57" i="4"/>
  <c r="IH57" i="4"/>
  <c r="FV31" i="4"/>
  <c r="AP58" i="4"/>
  <c r="FR28" i="4"/>
  <c r="IM5" i="4"/>
  <c r="BZ6" i="4"/>
  <c r="IM91" i="4"/>
  <c r="IN91" i="4"/>
  <c r="CA42" i="4"/>
  <c r="FR69" i="4"/>
  <c r="FS69" i="4"/>
  <c r="AP86" i="4"/>
  <c r="CA50" i="4"/>
  <c r="CA66" i="4"/>
  <c r="KV4" i="4"/>
  <c r="KV89" i="4" s="1"/>
  <c r="CA6" i="4"/>
  <c r="FS89" i="4"/>
  <c r="FR89" i="4"/>
  <c r="IG49" i="4"/>
  <c r="IH49" i="4"/>
  <c r="FX43" i="4"/>
  <c r="FY43" i="4"/>
  <c r="FS83" i="4"/>
  <c r="FR83" i="4"/>
  <c r="FS85" i="4"/>
  <c r="FR85" i="4"/>
  <c r="CA39" i="4"/>
  <c r="FY91" i="4"/>
  <c r="FX91" i="4"/>
  <c r="FX32" i="4"/>
  <c r="FY32" i="4"/>
  <c r="LR2" i="4"/>
  <c r="AP6" i="4"/>
  <c r="GB90" i="4"/>
  <c r="GA90" i="4"/>
  <c r="IQ90" i="4"/>
  <c r="IP90" i="4"/>
  <c r="AC610" i="5"/>
  <c r="AD610" i="5"/>
  <c r="AE622" i="5"/>
  <c r="AG628" i="5"/>
  <c r="AB628" i="5"/>
  <c r="AD604" i="5"/>
  <c r="AC616" i="5"/>
  <c r="IH88" i="4"/>
  <c r="IG88" i="4"/>
  <c r="FU88" i="4"/>
  <c r="FV88" i="4"/>
  <c r="FY84" i="4"/>
  <c r="FX84" i="4"/>
  <c r="IK86" i="4"/>
  <c r="IJ86" i="4"/>
  <c r="FX76" i="4"/>
  <c r="FY76" i="4"/>
  <c r="IK75" i="4"/>
  <c r="IJ75" i="4"/>
  <c r="FS57" i="4"/>
  <c r="FR57" i="4"/>
  <c r="FR49" i="4"/>
  <c r="FS49" i="4"/>
  <c r="IK50" i="4"/>
  <c r="IJ50" i="4"/>
  <c r="HA42" i="4"/>
  <c r="HP42" i="4"/>
  <c r="GR42" i="4"/>
  <c r="GX42" i="4"/>
  <c r="HM42" i="4"/>
  <c r="GO42" i="4"/>
  <c r="GU42" i="4"/>
  <c r="HD42" i="4"/>
  <c r="HJ42" i="4"/>
  <c r="HG42" i="4"/>
  <c r="JB51" i="4"/>
  <c r="JC51" i="4"/>
  <c r="HG50" i="4"/>
  <c r="HD50" i="4"/>
  <c r="HJ50" i="4"/>
  <c r="GU50" i="4"/>
  <c r="GR50" i="4"/>
  <c r="HP50" i="4"/>
  <c r="HM50" i="4"/>
  <c r="GX50" i="4"/>
  <c r="HA50" i="4"/>
  <c r="GO50" i="4"/>
  <c r="FR30" i="4"/>
  <c r="FS30" i="4"/>
  <c r="IK33" i="4"/>
  <c r="IJ33" i="4"/>
  <c r="FV20" i="4"/>
  <c r="FU20" i="4"/>
  <c r="EA21" i="4"/>
  <c r="CA21" i="4" s="1"/>
  <c r="BZ21" i="4"/>
  <c r="BZ26" i="4"/>
  <c r="EA26" i="4"/>
  <c r="CA26" i="4" s="1"/>
  <c r="EA30" i="4"/>
  <c r="CA30" i="4" s="1"/>
  <c r="BZ30" i="4"/>
  <c r="IK31" i="4"/>
  <c r="IJ31" i="4"/>
  <c r="FY24" i="4"/>
  <c r="FX24" i="4"/>
  <c r="KV86" i="4"/>
  <c r="KV87" i="4"/>
  <c r="KV78" i="4"/>
  <c r="KV76" i="4"/>
  <c r="KV65" i="4"/>
  <c r="KV58" i="4"/>
  <c r="KV67" i="4"/>
  <c r="KV56" i="4"/>
  <c r="KV48" i="4"/>
  <c r="KW4" i="4"/>
  <c r="IN14" i="4"/>
  <c r="IM14" i="4"/>
  <c r="IP23" i="4"/>
  <c r="IQ23" i="4"/>
  <c r="IK26" i="4"/>
  <c r="IJ26" i="4"/>
  <c r="FU6" i="4"/>
  <c r="FV6" i="4"/>
  <c r="FV12" i="4"/>
  <c r="FU12" i="4"/>
  <c r="IQ6" i="4"/>
  <c r="IP6" i="4"/>
  <c r="FY9" i="4"/>
  <c r="FX9" i="4"/>
  <c r="EY7" i="4"/>
  <c r="EN8" i="4"/>
  <c r="EW7" i="4"/>
  <c r="FA7" i="4"/>
  <c r="AF622" i="5"/>
  <c r="AD628" i="5"/>
  <c r="IH81" i="4"/>
  <c r="IG81" i="4"/>
  <c r="FV80" i="4"/>
  <c r="FU80" i="4"/>
  <c r="IK85" i="4"/>
  <c r="IJ85" i="4"/>
  <c r="HM85" i="4"/>
  <c r="GO85" i="4"/>
  <c r="HD85" i="4"/>
  <c r="HA85" i="4"/>
  <c r="GU85" i="4"/>
  <c r="HG85" i="4"/>
  <c r="GR85" i="4"/>
  <c r="HP85" i="4"/>
  <c r="HJ85" i="4"/>
  <c r="GX85" i="4"/>
  <c r="FX74" i="4"/>
  <c r="FY74" i="4"/>
  <c r="IQ66" i="4"/>
  <c r="IP66" i="4"/>
  <c r="HD76" i="4"/>
  <c r="HJ76" i="4"/>
  <c r="HM76" i="4"/>
  <c r="HA76" i="4"/>
  <c r="GO76" i="4"/>
  <c r="HG76" i="4"/>
  <c r="HP76" i="4"/>
  <c r="GX76" i="4"/>
  <c r="GU76" i="4"/>
  <c r="GR76" i="4"/>
  <c r="FV60" i="4"/>
  <c r="FU60" i="4"/>
  <c r="IN53" i="4"/>
  <c r="IM53" i="4"/>
  <c r="IN62" i="4"/>
  <c r="IM62" i="4"/>
  <c r="FS58" i="4"/>
  <c r="FR58" i="4"/>
  <c r="HJ66" i="4"/>
  <c r="HA66" i="4"/>
  <c r="HG66" i="4"/>
  <c r="GX66" i="4"/>
  <c r="GU66" i="4"/>
  <c r="GR66" i="4"/>
  <c r="GO66" i="4"/>
  <c r="HD66" i="4"/>
  <c r="HP66" i="4"/>
  <c r="HM66" i="4"/>
  <c r="GA50" i="4"/>
  <c r="GB50" i="4"/>
  <c r="EY64" i="4"/>
  <c r="EN65" i="4"/>
  <c r="EW64" i="4"/>
  <c r="FA64" i="4"/>
  <c r="IJ42" i="4"/>
  <c r="IK42" i="4"/>
  <c r="IT44" i="4"/>
  <c r="IS44" i="4"/>
  <c r="IM56" i="4"/>
  <c r="IN56" i="4"/>
  <c r="FV37" i="4"/>
  <c r="FU37" i="4"/>
  <c r="FX31" i="4"/>
  <c r="FY31" i="4"/>
  <c r="O35" i="4"/>
  <c r="AG34" i="4"/>
  <c r="IK32" i="4"/>
  <c r="IJ32" i="4"/>
  <c r="FS18" i="4"/>
  <c r="FR18" i="4"/>
  <c r="CA17" i="4"/>
  <c r="EA17" i="4"/>
  <c r="BZ17" i="4"/>
  <c r="BZ28" i="4"/>
  <c r="EA28" i="4"/>
  <c r="CA28" i="4" s="1"/>
  <c r="IK21" i="4"/>
  <c r="IJ21" i="4"/>
  <c r="EA12" i="4"/>
  <c r="CA12" i="4" s="1"/>
  <c r="BZ12" i="4"/>
  <c r="BZ18" i="4"/>
  <c r="EA18" i="4"/>
  <c r="CA18" i="4" s="1"/>
  <c r="FR5" i="4"/>
  <c r="FS5" i="4"/>
  <c r="FV7" i="4"/>
  <c r="FU7" i="4"/>
  <c r="IM12" i="4"/>
  <c r="IN12" i="4"/>
  <c r="AD622" i="5"/>
  <c r="AE616" i="5"/>
  <c r="AG622" i="5"/>
  <c r="IH89" i="4"/>
  <c r="IG89" i="4"/>
  <c r="FS86" i="4"/>
  <c r="FR86" i="4"/>
  <c r="HP77" i="4"/>
  <c r="GR77" i="4"/>
  <c r="HG77" i="4"/>
  <c r="GX77" i="4"/>
  <c r="HM77" i="4"/>
  <c r="GO77" i="4"/>
  <c r="HA77" i="4"/>
  <c r="GU77" i="4"/>
  <c r="HJ77" i="4"/>
  <c r="HD77" i="4"/>
  <c r="IH68" i="4"/>
  <c r="IG68" i="4"/>
  <c r="FV65" i="4"/>
  <c r="FU65" i="4"/>
  <c r="IK52" i="4"/>
  <c r="IJ52" i="4"/>
  <c r="FV82" i="4"/>
  <c r="FU82" i="4"/>
  <c r="IT65" i="4"/>
  <c r="IS65" i="4"/>
  <c r="FV47" i="4"/>
  <c r="FU47" i="4"/>
  <c r="FV40" i="4"/>
  <c r="FU40" i="4"/>
  <c r="FV35" i="4"/>
  <c r="FU35" i="4"/>
  <c r="EA5" i="4"/>
  <c r="CA5" i="4" s="1"/>
  <c r="BZ5" i="4"/>
  <c r="FY19" i="4"/>
  <c r="FX19" i="4"/>
  <c r="FS15" i="4"/>
  <c r="FR15" i="4"/>
  <c r="EA27" i="4"/>
  <c r="CA27" i="4" s="1"/>
  <c r="BZ27" i="4"/>
  <c r="BZ22" i="4"/>
  <c r="EA22" i="4"/>
  <c r="CA22" i="4" s="1"/>
  <c r="IP28" i="4"/>
  <c r="IQ28" i="4"/>
  <c r="EA13" i="4"/>
  <c r="CA13" i="4" s="1"/>
  <c r="BZ13" i="4"/>
  <c r="IK9" i="4"/>
  <c r="IJ9" i="4"/>
  <c r="AF628" i="5"/>
  <c r="AA622" i="5"/>
  <c r="AB622" i="5"/>
  <c r="AB616" i="5"/>
  <c r="IM79" i="4"/>
  <c r="IN79" i="4"/>
  <c r="FV77" i="4"/>
  <c r="FU77" i="4"/>
  <c r="IT69" i="4"/>
  <c r="IS69" i="4"/>
  <c r="FV66" i="4"/>
  <c r="FU66" i="4"/>
  <c r="IJ70" i="4"/>
  <c r="IK70" i="4"/>
  <c r="FV73" i="4"/>
  <c r="FU73" i="4"/>
  <c r="IM67" i="4"/>
  <c r="IN67" i="4"/>
  <c r="IK64" i="4"/>
  <c r="IJ64" i="4"/>
  <c r="FV36" i="4"/>
  <c r="FU36" i="4"/>
  <c r="IP29" i="4"/>
  <c r="IQ29" i="4"/>
  <c r="FX26" i="4"/>
  <c r="FY26" i="4"/>
  <c r="EA19" i="4"/>
  <c r="CA19" i="4" s="1"/>
  <c r="BZ19" i="4"/>
  <c r="BZ31" i="4"/>
  <c r="EA31" i="4"/>
  <c r="CA31" i="4" s="1"/>
  <c r="EA9" i="4"/>
  <c r="CA9" i="4" s="1"/>
  <c r="BZ9" i="4"/>
  <c r="IK25" i="4"/>
  <c r="IJ25" i="4"/>
  <c r="IQ7" i="4"/>
  <c r="IP7" i="4"/>
  <c r="KQ8" i="4"/>
  <c r="AJ9" i="4"/>
  <c r="KP8" i="4"/>
  <c r="KW8" i="4"/>
  <c r="KO8" i="4"/>
  <c r="KU8" i="4"/>
  <c r="KV8" i="4"/>
  <c r="KN8" i="4"/>
  <c r="KM8" i="4"/>
  <c r="KR8" i="4"/>
  <c r="KT8" i="4"/>
  <c r="KL8" i="4"/>
  <c r="KS8" i="4"/>
  <c r="KK8" i="4"/>
  <c r="AA616" i="5"/>
  <c r="AE610" i="5"/>
  <c r="AD616" i="5"/>
  <c r="AF610" i="5"/>
  <c r="AF616" i="5"/>
  <c r="AG616" i="5"/>
  <c r="IH82" i="4"/>
  <c r="IG82" i="4"/>
  <c r="IG77" i="4"/>
  <c r="IH77" i="4"/>
  <c r="FY79" i="4"/>
  <c r="FX79" i="4"/>
  <c r="FS59" i="4"/>
  <c r="FR59" i="4"/>
  <c r="AP51" i="4"/>
  <c r="FY64" i="4"/>
  <c r="FX64" i="4"/>
  <c r="AP55" i="4"/>
  <c r="IH47" i="4"/>
  <c r="IG47" i="4"/>
  <c r="FS54" i="4"/>
  <c r="FR54" i="4"/>
  <c r="IQ39" i="4"/>
  <c r="IP39" i="4"/>
  <c r="IG46" i="4"/>
  <c r="IH46" i="4"/>
  <c r="FU42" i="4"/>
  <c r="FV42" i="4"/>
  <c r="IK35" i="4"/>
  <c r="IJ35" i="4"/>
  <c r="IK34" i="4"/>
  <c r="IJ34" i="4"/>
  <c r="FU29" i="4"/>
  <c r="FV29" i="4"/>
  <c r="GB34" i="4"/>
  <c r="GA34" i="4"/>
  <c r="IK18" i="4"/>
  <c r="IJ18" i="4"/>
  <c r="EA14" i="4"/>
  <c r="CA14" i="4" s="1"/>
  <c r="BZ14" i="4"/>
  <c r="BZ25" i="4"/>
  <c r="EA25" i="4"/>
  <c r="CA25" i="4" s="1"/>
  <c r="FS27" i="4"/>
  <c r="FR27" i="4"/>
  <c r="IH20" i="4"/>
  <c r="IG20" i="4"/>
  <c r="IM19" i="4"/>
  <c r="IN19" i="4"/>
  <c r="IQ30" i="4"/>
  <c r="IP30" i="4"/>
  <c r="IH16" i="4"/>
  <c r="IG16" i="4"/>
  <c r="FX10" i="4"/>
  <c r="FY10" i="4"/>
  <c r="AA604" i="5"/>
  <c r="AG610" i="5"/>
  <c r="HA84" i="4"/>
  <c r="HP84" i="4"/>
  <c r="GR84" i="4"/>
  <c r="HM84" i="4"/>
  <c r="GO84" i="4"/>
  <c r="HJ84" i="4"/>
  <c r="HG84" i="4"/>
  <c r="GU84" i="4"/>
  <c r="HD84" i="4"/>
  <c r="GX84" i="4"/>
  <c r="IJ78" i="4"/>
  <c r="IK78" i="4"/>
  <c r="IH74" i="4"/>
  <c r="IG74" i="4"/>
  <c r="JO72" i="4"/>
  <c r="JN72" i="4"/>
  <c r="FV68" i="4"/>
  <c r="FU68" i="4"/>
  <c r="IH73" i="4"/>
  <c r="IG73" i="4"/>
  <c r="GX52" i="4"/>
  <c r="HM52" i="4"/>
  <c r="GO52" i="4"/>
  <c r="HD52" i="4"/>
  <c r="GU52" i="4"/>
  <c r="HA52" i="4"/>
  <c r="HG52" i="4"/>
  <c r="HP52" i="4"/>
  <c r="HJ52" i="4"/>
  <c r="GR52" i="4"/>
  <c r="FV61" i="4"/>
  <c r="FU61" i="4"/>
  <c r="FR67" i="4"/>
  <c r="FS67" i="4"/>
  <c r="IQ61" i="4"/>
  <c r="IP61" i="4"/>
  <c r="FX48" i="4"/>
  <c r="FY48" i="4"/>
  <c r="IM45" i="4"/>
  <c r="IN45" i="4"/>
  <c r="IK48" i="4"/>
  <c r="IJ48" i="4"/>
  <c r="IN36" i="4"/>
  <c r="IM36" i="4"/>
  <c r="IK63" i="4"/>
  <c r="IJ63" i="4"/>
  <c r="HM44" i="4"/>
  <c r="GO44" i="4"/>
  <c r="HD44" i="4"/>
  <c r="HJ44" i="4"/>
  <c r="HA44" i="4"/>
  <c r="HG44" i="4"/>
  <c r="GX44" i="4"/>
  <c r="HP44" i="4"/>
  <c r="GU44" i="4"/>
  <c r="GR44" i="4"/>
  <c r="IK22" i="4"/>
  <c r="IJ22" i="4"/>
  <c r="BZ10" i="4"/>
  <c r="EA10" i="4"/>
  <c r="CA10" i="4" s="1"/>
  <c r="FS14" i="4"/>
  <c r="FR14" i="4"/>
  <c r="BZ29" i="4"/>
  <c r="EA29" i="4"/>
  <c r="CA29" i="4" s="1"/>
  <c r="FX28" i="4"/>
  <c r="FY28" i="4"/>
  <c r="BZ20" i="4"/>
  <c r="EA20" i="4"/>
  <c r="CA20" i="4" s="1"/>
  <c r="IS5" i="4"/>
  <c r="IT5" i="4"/>
  <c r="FV8" i="4"/>
  <c r="FU8" i="4"/>
  <c r="FV11" i="4"/>
  <c r="FU11" i="4"/>
  <c r="IJ8" i="4"/>
  <c r="IK8" i="4"/>
  <c r="AG604" i="5"/>
  <c r="AC628" i="5"/>
  <c r="AB604" i="5"/>
  <c r="AC604" i="5"/>
  <c r="AE628" i="5"/>
  <c r="HA74" i="4"/>
  <c r="GR74" i="4"/>
  <c r="HP74" i="4"/>
  <c r="HG74" i="4"/>
  <c r="GX74" i="4"/>
  <c r="GO74" i="4"/>
  <c r="HM74" i="4"/>
  <c r="HD74" i="4"/>
  <c r="GU74" i="4"/>
  <c r="HJ74" i="4"/>
  <c r="IT83" i="4"/>
  <c r="IS83" i="4"/>
  <c r="IG80" i="4"/>
  <c r="IH80" i="4"/>
  <c r="HM63" i="4"/>
  <c r="GO63" i="4"/>
  <c r="HD63" i="4"/>
  <c r="GU63" i="4"/>
  <c r="HJ63" i="4"/>
  <c r="HA63" i="4"/>
  <c r="HP63" i="4"/>
  <c r="GR63" i="4"/>
  <c r="HG63" i="4"/>
  <c r="GX63" i="4"/>
  <c r="IH60" i="4"/>
  <c r="IG60" i="4"/>
  <c r="FY63" i="4"/>
  <c r="FX63" i="4"/>
  <c r="FS53" i="4"/>
  <c r="FR53" i="4"/>
  <c r="IT71" i="4"/>
  <c r="IS71" i="4"/>
  <c r="FV39" i="4"/>
  <c r="FU39" i="4"/>
  <c r="FS51" i="4"/>
  <c r="FR51" i="4"/>
  <c r="FS41" i="4"/>
  <c r="FR41" i="4"/>
  <c r="IM43" i="4"/>
  <c r="IN43" i="4"/>
  <c r="N37" i="4"/>
  <c r="FU23" i="4"/>
  <c r="FV23" i="4"/>
  <c r="BZ23" i="4"/>
  <c r="EA23" i="4"/>
  <c r="CA23" i="4" s="1"/>
  <c r="FY25" i="4"/>
  <c r="FX25" i="4"/>
  <c r="FV16" i="4"/>
  <c r="FU16" i="4"/>
  <c r="BZ15" i="4"/>
  <c r="EA15" i="4"/>
  <c r="CA15" i="4" s="1"/>
  <c r="FS21" i="4"/>
  <c r="FR21" i="4"/>
  <c r="IK17" i="4"/>
  <c r="IJ17" i="4"/>
  <c r="IN27" i="4"/>
  <c r="IM27" i="4"/>
  <c r="IM11" i="4"/>
  <c r="IN11" i="4"/>
  <c r="GE13" i="4"/>
  <c r="GD13" i="4"/>
  <c r="AE604" i="5"/>
  <c r="AB610" i="5"/>
  <c r="AF604" i="5"/>
  <c r="AA628" i="5"/>
  <c r="IK84" i="4"/>
  <c r="IJ84" i="4"/>
  <c r="IM87" i="4"/>
  <c r="IN87" i="4"/>
  <c r="FV78" i="4"/>
  <c r="FU78" i="4"/>
  <c r="FS75" i="4"/>
  <c r="FR75" i="4"/>
  <c r="CA68" i="4"/>
  <c r="FS70" i="4"/>
  <c r="FR70" i="4"/>
  <c r="FS71" i="4"/>
  <c r="FR71" i="4"/>
  <c r="IN54" i="4"/>
  <c r="IM54" i="4"/>
  <c r="IN59" i="4"/>
  <c r="IM59" i="4"/>
  <c r="AP59" i="4"/>
  <c r="FS62" i="4"/>
  <c r="FR62" i="4"/>
  <c r="FA47" i="4"/>
  <c r="EW47" i="4"/>
  <c r="EY47" i="4"/>
  <c r="IQ38" i="4"/>
  <c r="IP38" i="4"/>
  <c r="GA44" i="4"/>
  <c r="GB44" i="4"/>
  <c r="AP63" i="4"/>
  <c r="HP57" i="4"/>
  <c r="GR57" i="4"/>
  <c r="HG57" i="4"/>
  <c r="GX57" i="4"/>
  <c r="HM57" i="4"/>
  <c r="GO57" i="4"/>
  <c r="HD57" i="4"/>
  <c r="GU57" i="4"/>
  <c r="HJ57" i="4"/>
  <c r="HA57" i="4"/>
  <c r="IG41" i="4"/>
  <c r="IH41" i="4"/>
  <c r="FV46" i="4"/>
  <c r="FU46" i="4"/>
  <c r="IM40" i="4"/>
  <c r="IN40" i="4"/>
  <c r="HM34" i="4"/>
  <c r="GO34" i="4"/>
  <c r="HD34" i="4"/>
  <c r="GU34" i="4"/>
  <c r="HJ34" i="4"/>
  <c r="HA34" i="4"/>
  <c r="HP34" i="4"/>
  <c r="GR34" i="4"/>
  <c r="HG34" i="4"/>
  <c r="GX34" i="4"/>
  <c r="IQ37" i="4"/>
  <c r="IP37" i="4"/>
  <c r="FS33" i="4"/>
  <c r="FR33" i="4"/>
  <c r="IK24" i="4"/>
  <c r="IJ24" i="4"/>
  <c r="FS17" i="4"/>
  <c r="FR17" i="4"/>
  <c r="EA24" i="4"/>
  <c r="CA24" i="4" s="1"/>
  <c r="BZ24" i="4"/>
  <c r="FY22" i="4"/>
  <c r="FX22" i="4"/>
  <c r="EA16" i="4"/>
  <c r="CA16" i="4" s="1"/>
  <c r="BZ16" i="4"/>
  <c r="GU10" i="4"/>
  <c r="HJ10" i="4"/>
  <c r="HA10" i="4"/>
  <c r="HP10" i="4"/>
  <c r="GR10" i="4"/>
  <c r="HD10" i="4"/>
  <c r="HG10" i="4"/>
  <c r="GX10" i="4"/>
  <c r="HM10" i="4"/>
  <c r="GO10" i="4"/>
  <c r="IN15" i="4"/>
  <c r="IM15" i="4"/>
  <c r="IN10" i="4"/>
  <c r="IM10" i="4"/>
  <c r="IQ13" i="4"/>
  <c r="IP13" i="4"/>
  <c r="KV44" i="4" l="1"/>
  <c r="KV54" i="4"/>
  <c r="KV74" i="4"/>
  <c r="KV66" i="4"/>
  <c r="KV82" i="4"/>
  <c r="FU85" i="4"/>
  <c r="FV85" i="4"/>
  <c r="FV89" i="4"/>
  <c r="FU89" i="4"/>
  <c r="IK57" i="4"/>
  <c r="IJ57" i="4"/>
  <c r="FV72" i="4"/>
  <c r="FU72" i="4"/>
  <c r="KV88" i="4"/>
  <c r="KV47" i="4"/>
  <c r="KV63" i="4"/>
  <c r="KV57" i="4"/>
  <c r="KV68" i="4"/>
  <c r="KV85" i="4"/>
  <c r="IP91" i="4"/>
  <c r="IQ91" i="4"/>
  <c r="FV56" i="4"/>
  <c r="FU56" i="4"/>
  <c r="KW91" i="4"/>
  <c r="KW90" i="4"/>
  <c r="FU83" i="4"/>
  <c r="FV83" i="4"/>
  <c r="KV91" i="4"/>
  <c r="KV90" i="4"/>
  <c r="IK58" i="4"/>
  <c r="IJ58" i="4"/>
  <c r="KV7" i="4"/>
  <c r="KV5" i="4"/>
  <c r="KV2" i="4" s="1"/>
  <c r="KV55" i="4"/>
  <c r="KV61" i="4"/>
  <c r="KV59" i="4"/>
  <c r="KV79" i="4"/>
  <c r="KV71" i="4"/>
  <c r="GB43" i="4"/>
  <c r="GA43" i="4"/>
  <c r="IN76" i="4"/>
  <c r="IM76" i="4"/>
  <c r="KV6" i="4"/>
  <c r="KV42" i="4"/>
  <c r="KV41" i="4"/>
  <c r="KV64" i="4"/>
  <c r="KV62" i="4"/>
  <c r="KV72" i="4"/>
  <c r="KV73" i="4"/>
  <c r="FU55" i="4"/>
  <c r="FV55" i="4"/>
  <c r="FU45" i="4"/>
  <c r="FV45" i="4"/>
  <c r="FY52" i="4"/>
  <c r="FX52" i="4"/>
  <c r="KV45" i="4"/>
  <c r="KV69" i="4"/>
  <c r="KV83" i="4"/>
  <c r="KV77" i="4"/>
  <c r="IJ49" i="4"/>
  <c r="IK49" i="4"/>
  <c r="KV43" i="4"/>
  <c r="KV49" i="4"/>
  <c r="KV51" i="4"/>
  <c r="KV50" i="4"/>
  <c r="KV70" i="4"/>
  <c r="KV80" i="4"/>
  <c r="FU69" i="4"/>
  <c r="FV69" i="4"/>
  <c r="FV81" i="4"/>
  <c r="FU81" i="4"/>
  <c r="KV46" i="4"/>
  <c r="KV52" i="4"/>
  <c r="KV53" i="4"/>
  <c r="KV60" i="4"/>
  <c r="KV75" i="4"/>
  <c r="KV84" i="4"/>
  <c r="KV81" i="4"/>
  <c r="FY38" i="4"/>
  <c r="FX38" i="4"/>
  <c r="IM55" i="4"/>
  <c r="IN55" i="4"/>
  <c r="FX87" i="4"/>
  <c r="FY87" i="4"/>
  <c r="GB91" i="4"/>
  <c r="GA91" i="4"/>
  <c r="GB32" i="4"/>
  <c r="GA32" i="4"/>
  <c r="GD90" i="4"/>
  <c r="GE90" i="4"/>
  <c r="IT90" i="4"/>
  <c r="IS90" i="4"/>
  <c r="FV86" i="4"/>
  <c r="FU86" i="4"/>
  <c r="IT13" i="4"/>
  <c r="IS13" i="4"/>
  <c r="IQ36" i="4"/>
  <c r="IP36" i="4"/>
  <c r="IJ16" i="4"/>
  <c r="IK16" i="4"/>
  <c r="GB64" i="4"/>
  <c r="GA64" i="4"/>
  <c r="IT29" i="4"/>
  <c r="IS29" i="4"/>
  <c r="IQ40" i="4"/>
  <c r="IP40" i="4"/>
  <c r="AP47" i="4"/>
  <c r="IQ87" i="4"/>
  <c r="IP87" i="4"/>
  <c r="IQ27" i="4"/>
  <c r="IP27" i="4"/>
  <c r="FV53" i="4"/>
  <c r="FU53" i="4"/>
  <c r="IK46" i="4"/>
  <c r="IJ46" i="4"/>
  <c r="GB79" i="4"/>
  <c r="GA79" i="4"/>
  <c r="IK82" i="4"/>
  <c r="IJ82" i="4"/>
  <c r="FV15" i="4"/>
  <c r="FU15" i="4"/>
  <c r="IQ12" i="4"/>
  <c r="IP12" i="4"/>
  <c r="IQ56" i="4"/>
  <c r="IP56" i="4"/>
  <c r="EY65" i="4"/>
  <c r="EN66" i="4"/>
  <c r="FA65" i="4"/>
  <c r="EW65" i="4"/>
  <c r="IT6" i="4"/>
  <c r="IS6" i="4"/>
  <c r="IN31" i="4"/>
  <c r="IM31" i="4"/>
  <c r="FX88" i="4"/>
  <c r="FY88" i="4"/>
  <c r="FV21" i="4"/>
  <c r="FU21" i="4"/>
  <c r="IT38" i="4"/>
  <c r="IS38" i="4"/>
  <c r="IK80" i="4"/>
  <c r="IJ80" i="4"/>
  <c r="FY61" i="4"/>
  <c r="FX61" i="4"/>
  <c r="FY77" i="4"/>
  <c r="FX77" i="4"/>
  <c r="FV17" i="4"/>
  <c r="FU17" i="4"/>
  <c r="FU70" i="4"/>
  <c r="FV70" i="4"/>
  <c r="IT7" i="4"/>
  <c r="IS7" i="4"/>
  <c r="IQ10" i="4"/>
  <c r="IP10" i="4"/>
  <c r="IM24" i="4"/>
  <c r="IN24" i="4"/>
  <c r="IQ54" i="4"/>
  <c r="IP54" i="4"/>
  <c r="IP43" i="4"/>
  <c r="IQ43" i="4"/>
  <c r="IW83" i="4"/>
  <c r="IV83" i="4"/>
  <c r="IN8" i="4"/>
  <c r="IM8" i="4"/>
  <c r="IN22" i="4"/>
  <c r="IM22" i="4"/>
  <c r="IJ74" i="4"/>
  <c r="IK74" i="4"/>
  <c r="IT30" i="4"/>
  <c r="IS30" i="4"/>
  <c r="FV27" i="4"/>
  <c r="FU27" i="4"/>
  <c r="IN18" i="4"/>
  <c r="IM18" i="4"/>
  <c r="FV54" i="4"/>
  <c r="FU54" i="4"/>
  <c r="IN25" i="4"/>
  <c r="IM25" i="4"/>
  <c r="FX47" i="4"/>
  <c r="FY47" i="4"/>
  <c r="FY82" i="4"/>
  <c r="FX82" i="4"/>
  <c r="O36" i="4"/>
  <c r="AG35" i="4"/>
  <c r="FV58" i="4"/>
  <c r="FU58" i="4"/>
  <c r="AP7" i="4"/>
  <c r="IN50" i="4"/>
  <c r="IM50" i="4"/>
  <c r="GA76" i="4"/>
  <c r="GB76" i="4"/>
  <c r="IN84" i="4"/>
  <c r="IM84" i="4"/>
  <c r="GB25" i="4"/>
  <c r="GA25" i="4"/>
  <c r="IJ60" i="4"/>
  <c r="IK60" i="4"/>
  <c r="IQ45" i="4"/>
  <c r="IP45" i="4"/>
  <c r="IV71" i="4"/>
  <c r="IW71" i="4"/>
  <c r="IQ59" i="4"/>
  <c r="IP59" i="4"/>
  <c r="FV51" i="4"/>
  <c r="FU51" i="4"/>
  <c r="IW5" i="4"/>
  <c r="IV5" i="4"/>
  <c r="GB48" i="4"/>
  <c r="GA48" i="4"/>
  <c r="IJ20" i="4"/>
  <c r="IK20" i="4"/>
  <c r="FY65" i="4"/>
  <c r="FX65" i="4"/>
  <c r="GB22" i="4"/>
  <c r="GA22" i="4"/>
  <c r="FU75" i="4"/>
  <c r="FV75" i="4"/>
  <c r="FY16" i="4"/>
  <c r="FX16" i="4"/>
  <c r="FY23" i="4"/>
  <c r="FX23" i="4"/>
  <c r="GB63" i="4"/>
  <c r="GA63" i="4"/>
  <c r="IT61" i="4"/>
  <c r="IS61" i="4"/>
  <c r="IJ73" i="4"/>
  <c r="IK73" i="4"/>
  <c r="IN34" i="4"/>
  <c r="IM34" i="4"/>
  <c r="IJ77" i="4"/>
  <c r="IK77" i="4"/>
  <c r="KV9" i="4"/>
  <c r="KN9" i="4"/>
  <c r="KU9" i="4"/>
  <c r="KM9" i="4"/>
  <c r="KT9" i="4"/>
  <c r="KL9" i="4"/>
  <c r="KO9" i="4"/>
  <c r="KS9" i="4"/>
  <c r="KK9" i="4"/>
  <c r="AJ10" i="4"/>
  <c r="KR9" i="4"/>
  <c r="KW9" i="4"/>
  <c r="KQ9" i="4"/>
  <c r="KX9" i="4"/>
  <c r="KP9" i="4"/>
  <c r="IN9" i="4"/>
  <c r="IM9" i="4"/>
  <c r="GA19" i="4"/>
  <c r="GB19" i="4"/>
  <c r="FY35" i="4"/>
  <c r="FX35" i="4"/>
  <c r="IJ68" i="4"/>
  <c r="IK68" i="4"/>
  <c r="GB31" i="4"/>
  <c r="GA31" i="4"/>
  <c r="FY60" i="4"/>
  <c r="FX60" i="4"/>
  <c r="FA8" i="4"/>
  <c r="EN9" i="4"/>
  <c r="EW8" i="4"/>
  <c r="EY8" i="4"/>
  <c r="FY12" i="4"/>
  <c r="FX12" i="4"/>
  <c r="IQ14" i="4"/>
  <c r="IP14" i="4"/>
  <c r="FV49" i="4"/>
  <c r="FU49" i="4"/>
  <c r="IQ11" i="4"/>
  <c r="IP11" i="4"/>
  <c r="FV41" i="4"/>
  <c r="FU41" i="4"/>
  <c r="FY68" i="4"/>
  <c r="FX68" i="4"/>
  <c r="FV33" i="4"/>
  <c r="FU33" i="4"/>
  <c r="FY46" i="4"/>
  <c r="FX46" i="4"/>
  <c r="FV62" i="4"/>
  <c r="FU62" i="4"/>
  <c r="IN17" i="4"/>
  <c r="IM17" i="4"/>
  <c r="IQ19" i="4"/>
  <c r="IP19" i="4"/>
  <c r="IM52" i="4"/>
  <c r="IN52" i="4"/>
  <c r="IK89" i="4"/>
  <c r="IJ89" i="4"/>
  <c r="FY7" i="4"/>
  <c r="FX7" i="4"/>
  <c r="IV44" i="4"/>
  <c r="IW44" i="4"/>
  <c r="IQ62" i="4"/>
  <c r="IP62" i="4"/>
  <c r="IK81" i="4"/>
  <c r="IJ81" i="4"/>
  <c r="FY6" i="4"/>
  <c r="FX6" i="4"/>
  <c r="FY20" i="4"/>
  <c r="FX20" i="4"/>
  <c r="IJ88" i="4"/>
  <c r="IK88" i="4"/>
  <c r="N38" i="4"/>
  <c r="IQ15" i="4"/>
  <c r="IP15" i="4"/>
  <c r="GD44" i="4"/>
  <c r="GE44" i="4"/>
  <c r="FV67" i="4"/>
  <c r="FU67" i="4"/>
  <c r="IN78" i="4"/>
  <c r="IM78" i="4"/>
  <c r="GB10" i="4"/>
  <c r="GA10" i="4"/>
  <c r="IK47" i="4"/>
  <c r="IJ47" i="4"/>
  <c r="FU59" i="4"/>
  <c r="FV59" i="4"/>
  <c r="FY36" i="4"/>
  <c r="FX36" i="4"/>
  <c r="IN64" i="4"/>
  <c r="IM64" i="4"/>
  <c r="FX73" i="4"/>
  <c r="FY73" i="4"/>
  <c r="IK41" i="4"/>
  <c r="IJ41" i="4"/>
  <c r="GH13" i="4"/>
  <c r="GG13" i="4"/>
  <c r="FY39" i="4"/>
  <c r="FX39" i="4"/>
  <c r="FY11" i="4"/>
  <c r="FX11" i="4"/>
  <c r="GB28" i="4"/>
  <c r="GA28" i="4"/>
  <c r="FV14" i="4"/>
  <c r="FU14" i="4"/>
  <c r="IM48" i="4"/>
  <c r="IN48" i="4"/>
  <c r="IN35" i="4"/>
  <c r="IM35" i="4"/>
  <c r="IT39" i="4"/>
  <c r="IS39" i="4"/>
  <c r="GB26" i="4"/>
  <c r="GA26" i="4"/>
  <c r="IQ67" i="4"/>
  <c r="IP67" i="4"/>
  <c r="IN70" i="4"/>
  <c r="IM70" i="4"/>
  <c r="IW69" i="4"/>
  <c r="IV69" i="4"/>
  <c r="FY40" i="4"/>
  <c r="FX40" i="4"/>
  <c r="FV5" i="4"/>
  <c r="FU5" i="4"/>
  <c r="IM42" i="4"/>
  <c r="IN42" i="4"/>
  <c r="GD50" i="4"/>
  <c r="GE50" i="4"/>
  <c r="IN85" i="4"/>
  <c r="IM85" i="4"/>
  <c r="KW86" i="4"/>
  <c r="KW88" i="4"/>
  <c r="KW84" i="4"/>
  <c r="KW89" i="4"/>
  <c r="KW87" i="4"/>
  <c r="KW81" i="4"/>
  <c r="KW80" i="4"/>
  <c r="KW77" i="4"/>
  <c r="KW85" i="4"/>
  <c r="KW82" i="4"/>
  <c r="KW78" i="4"/>
  <c r="KW83" i="4"/>
  <c r="KW73" i="4"/>
  <c r="KW76" i="4"/>
  <c r="KW75" i="4"/>
  <c r="KW79" i="4"/>
  <c r="KW64" i="4"/>
  <c r="KW72" i="4"/>
  <c r="KW71" i="4"/>
  <c r="KW74" i="4"/>
  <c r="KW66" i="4"/>
  <c r="KW65" i="4"/>
  <c r="KW62" i="4"/>
  <c r="KW59" i="4"/>
  <c r="KW58" i="4"/>
  <c r="KW57" i="4"/>
  <c r="KW68" i="4"/>
  <c r="KW60" i="4"/>
  <c r="KW70" i="4"/>
  <c r="KW69" i="4"/>
  <c r="KW61" i="4"/>
  <c r="KW67" i="4"/>
  <c r="KW63" i="4"/>
  <c r="KW54" i="4"/>
  <c r="KW53" i="4"/>
  <c r="KW56" i="4"/>
  <c r="KW41" i="4"/>
  <c r="KW55" i="4"/>
  <c r="KW42" i="4"/>
  <c r="KW48" i="4"/>
  <c r="KW47" i="4"/>
  <c r="KW51" i="4"/>
  <c r="KW50" i="4"/>
  <c r="KW52" i="4"/>
  <c r="KW45" i="4"/>
  <c r="KW43" i="4"/>
  <c r="KW49" i="4"/>
  <c r="KW44" i="4"/>
  <c r="KW5" i="4"/>
  <c r="KW2" i="4" s="1"/>
  <c r="KX4" i="4"/>
  <c r="KW6" i="4"/>
  <c r="KW46" i="4"/>
  <c r="KW7" i="4"/>
  <c r="JE51" i="4"/>
  <c r="JF51" i="4"/>
  <c r="IN63" i="4"/>
  <c r="IM63" i="4"/>
  <c r="GE34" i="4"/>
  <c r="GD34" i="4"/>
  <c r="FY42" i="4"/>
  <c r="FX42" i="4"/>
  <c r="IN21" i="4"/>
  <c r="IM21" i="4"/>
  <c r="FU18" i="4"/>
  <c r="FV18" i="4"/>
  <c r="IN33" i="4"/>
  <c r="IM33" i="4"/>
  <c r="FV57" i="4"/>
  <c r="FU57" i="4"/>
  <c r="IN86" i="4"/>
  <c r="IM86" i="4"/>
  <c r="FX78" i="4"/>
  <c r="FY78" i="4"/>
  <c r="FY37" i="4"/>
  <c r="FX37" i="4"/>
  <c r="IQ53" i="4"/>
  <c r="IP53" i="4"/>
  <c r="IT66" i="4"/>
  <c r="IS66" i="4"/>
  <c r="FY80" i="4"/>
  <c r="FX80" i="4"/>
  <c r="GA9" i="4"/>
  <c r="GB9" i="4"/>
  <c r="IN26" i="4"/>
  <c r="IM26" i="4"/>
  <c r="GB24" i="4"/>
  <c r="GA24" i="4"/>
  <c r="FV30" i="4"/>
  <c r="FU30" i="4"/>
  <c r="IT37" i="4"/>
  <c r="IS37" i="4"/>
  <c r="FV71" i="4"/>
  <c r="FU71" i="4"/>
  <c r="FY8" i="4"/>
  <c r="FX8" i="4"/>
  <c r="JQ72" i="4"/>
  <c r="JR72" i="4"/>
  <c r="FY29" i="4"/>
  <c r="FX29" i="4"/>
  <c r="FY66" i="4"/>
  <c r="FX66" i="4"/>
  <c r="IQ79" i="4"/>
  <c r="IP79" i="4"/>
  <c r="IT28" i="4"/>
  <c r="IS28" i="4"/>
  <c r="IV65" i="4"/>
  <c r="IW65" i="4"/>
  <c r="IN32" i="4"/>
  <c r="IM32" i="4"/>
  <c r="AP64" i="4"/>
  <c r="GB74" i="4"/>
  <c r="GA74" i="4"/>
  <c r="IT23" i="4"/>
  <c r="IS23" i="4"/>
  <c r="IN75" i="4"/>
  <c r="IM75" i="4"/>
  <c r="GB84" i="4"/>
  <c r="GA84" i="4"/>
  <c r="IN58" i="4" l="1"/>
  <c r="IM58" i="4"/>
  <c r="IM49" i="4"/>
  <c r="IN49" i="4"/>
  <c r="IS91" i="4"/>
  <c r="IT91" i="4"/>
  <c r="GB87" i="4"/>
  <c r="GA87" i="4"/>
  <c r="FY72" i="4"/>
  <c r="FX72" i="4"/>
  <c r="GE43" i="4"/>
  <c r="GD43" i="4"/>
  <c r="FX85" i="4"/>
  <c r="FY85" i="4"/>
  <c r="FX81" i="4"/>
  <c r="FY81" i="4"/>
  <c r="FY69" i="4"/>
  <c r="FX69" i="4"/>
  <c r="FX45" i="4"/>
  <c r="FY45" i="4"/>
  <c r="KX91" i="4"/>
  <c r="KX90" i="4"/>
  <c r="FY55" i="4"/>
  <c r="FX55" i="4"/>
  <c r="FY83" i="4"/>
  <c r="FX83" i="4"/>
  <c r="IP55" i="4"/>
  <c r="IQ55" i="4"/>
  <c r="IN57" i="4"/>
  <c r="IM57" i="4"/>
  <c r="FY89" i="4"/>
  <c r="FX89" i="4"/>
  <c r="GB38" i="4"/>
  <c r="GA38" i="4"/>
  <c r="GB52" i="4"/>
  <c r="GA52" i="4"/>
  <c r="FY56" i="4"/>
  <c r="FX56" i="4"/>
  <c r="AP65" i="4"/>
  <c r="IQ76" i="4"/>
  <c r="IP76" i="4"/>
  <c r="GE91" i="4"/>
  <c r="GD91" i="4"/>
  <c r="GE32" i="4"/>
  <c r="GD32" i="4"/>
  <c r="IW90" i="4"/>
  <c r="IV90" i="4"/>
  <c r="GH90" i="4"/>
  <c r="GG90" i="4"/>
  <c r="GB29" i="4"/>
  <c r="GA29" i="4"/>
  <c r="GA37" i="4"/>
  <c r="GB37" i="4"/>
  <c r="IQ75" i="4"/>
  <c r="IP75" i="4"/>
  <c r="IQ63" i="4"/>
  <c r="IP63" i="4"/>
  <c r="IP33" i="4"/>
  <c r="IQ33" i="4"/>
  <c r="FY59" i="4"/>
  <c r="FX59" i="4"/>
  <c r="GA65" i="4"/>
  <c r="GB65" i="4"/>
  <c r="IS43" i="4"/>
  <c r="IT43" i="4"/>
  <c r="IS10" i="4"/>
  <c r="IT10" i="4"/>
  <c r="GB61" i="4"/>
  <c r="GA61" i="4"/>
  <c r="FY21" i="4"/>
  <c r="FX21" i="4"/>
  <c r="IT56" i="4"/>
  <c r="IS56" i="4"/>
  <c r="FY15" i="4"/>
  <c r="FX15" i="4"/>
  <c r="IW23" i="4"/>
  <c r="IV23" i="4"/>
  <c r="IQ32" i="4"/>
  <c r="IP32" i="4"/>
  <c r="IQ26" i="4"/>
  <c r="IP26" i="4"/>
  <c r="JI51" i="4"/>
  <c r="JH51" i="4"/>
  <c r="FY5" i="4"/>
  <c r="FX5" i="4"/>
  <c r="GE26" i="4"/>
  <c r="GD26" i="4"/>
  <c r="GB11" i="4"/>
  <c r="GA11" i="4"/>
  <c r="GE10" i="4"/>
  <c r="GD10" i="4"/>
  <c r="AP8" i="4"/>
  <c r="GE31" i="4"/>
  <c r="GD31" i="4"/>
  <c r="KR10" i="4"/>
  <c r="KS10" i="4"/>
  <c r="KY10" i="4"/>
  <c r="KQ10" i="4"/>
  <c r="KX10" i="4"/>
  <c r="KP10" i="4"/>
  <c r="KW10" i="4"/>
  <c r="KO10" i="4"/>
  <c r="KV10" i="4"/>
  <c r="KK10" i="4"/>
  <c r="KN10" i="4"/>
  <c r="KU10" i="4"/>
  <c r="KM10" i="4"/>
  <c r="AJ11" i="4"/>
  <c r="KT10" i="4"/>
  <c r="KL10" i="4"/>
  <c r="GA16" i="4"/>
  <c r="GB16" i="4"/>
  <c r="IY71" i="4"/>
  <c r="IZ71" i="4"/>
  <c r="GE25" i="4"/>
  <c r="GD25" i="4"/>
  <c r="IQ25" i="4"/>
  <c r="IP25" i="4"/>
  <c r="GB88" i="4"/>
  <c r="GA88" i="4"/>
  <c r="GE79" i="4"/>
  <c r="GD79" i="4"/>
  <c r="FY86" i="4"/>
  <c r="FX86" i="4"/>
  <c r="IW28" i="4"/>
  <c r="IV28" i="4"/>
  <c r="FY71" i="4"/>
  <c r="FX71" i="4"/>
  <c r="IQ21" i="4"/>
  <c r="IP21" i="4"/>
  <c r="GB42" i="4"/>
  <c r="GA42" i="4"/>
  <c r="IQ48" i="4"/>
  <c r="IP48" i="4"/>
  <c r="GA73" i="4"/>
  <c r="GB73" i="4"/>
  <c r="N39" i="4"/>
  <c r="IW61" i="4"/>
  <c r="IV61" i="4"/>
  <c r="IY5" i="4"/>
  <c r="IZ5" i="4"/>
  <c r="IQ50" i="4"/>
  <c r="IP50" i="4"/>
  <c r="IQ22" i="4"/>
  <c r="IP22" i="4"/>
  <c r="GE64" i="4"/>
  <c r="GD64" i="4"/>
  <c r="IT53" i="4"/>
  <c r="IS53" i="4"/>
  <c r="IP85" i="4"/>
  <c r="IQ85" i="4"/>
  <c r="IQ70" i="4"/>
  <c r="IP70" i="4"/>
  <c r="IN81" i="4"/>
  <c r="IM81" i="4"/>
  <c r="GA7" i="4"/>
  <c r="GB7" i="4"/>
  <c r="FX49" i="4"/>
  <c r="FY49" i="4"/>
  <c r="FA9" i="4"/>
  <c r="EY9" i="4"/>
  <c r="EN10" i="4"/>
  <c r="EW9" i="4"/>
  <c r="IM68" i="4"/>
  <c r="IN68" i="4"/>
  <c r="IQ9" i="4"/>
  <c r="IP9" i="4"/>
  <c r="FX75" i="4"/>
  <c r="FY75" i="4"/>
  <c r="IN20" i="4"/>
  <c r="IM20" i="4"/>
  <c r="FY51" i="4"/>
  <c r="FX51" i="4"/>
  <c r="IV30" i="4"/>
  <c r="IW30" i="4"/>
  <c r="FX17" i="4"/>
  <c r="FY17" i="4"/>
  <c r="IN80" i="4"/>
  <c r="IM80" i="4"/>
  <c r="FY53" i="4"/>
  <c r="FX53" i="4"/>
  <c r="IN16" i="4"/>
  <c r="IM16" i="4"/>
  <c r="FY18" i="4"/>
  <c r="FX18" i="4"/>
  <c r="GE28" i="4"/>
  <c r="GD28" i="4"/>
  <c r="IT79" i="4"/>
  <c r="IS79" i="4"/>
  <c r="IV37" i="4"/>
  <c r="IW37" i="4"/>
  <c r="IV66" i="4"/>
  <c r="IW66" i="4"/>
  <c r="GA6" i="4"/>
  <c r="GB6" i="4"/>
  <c r="FY62" i="4"/>
  <c r="FX62" i="4"/>
  <c r="GB68" i="4"/>
  <c r="GA68" i="4"/>
  <c r="IN77" i="4"/>
  <c r="IM77" i="4"/>
  <c r="GA66" i="4"/>
  <c r="GB66" i="4"/>
  <c r="GE9" i="4"/>
  <c r="GD9" i="4"/>
  <c r="IY65" i="4"/>
  <c r="IZ65" i="4"/>
  <c r="GB8" i="4"/>
  <c r="GA8" i="4"/>
  <c r="IP86" i="4"/>
  <c r="IQ86" i="4"/>
  <c r="GG34" i="4"/>
  <c r="GH34" i="4"/>
  <c r="GH50" i="4"/>
  <c r="GG50" i="4"/>
  <c r="FX14" i="4"/>
  <c r="FY14" i="4"/>
  <c r="GA39" i="4"/>
  <c r="GB39" i="4"/>
  <c r="IQ64" i="4"/>
  <c r="IP64" i="4"/>
  <c r="IN47" i="4"/>
  <c r="IM47" i="4"/>
  <c r="IQ78" i="4"/>
  <c r="IP78" i="4"/>
  <c r="GG44" i="4"/>
  <c r="GH44" i="4"/>
  <c r="IN88" i="4"/>
  <c r="IM88" i="4"/>
  <c r="GB46" i="4"/>
  <c r="GA46" i="4"/>
  <c r="FY41" i="4"/>
  <c r="FX41" i="4"/>
  <c r="GE63" i="4"/>
  <c r="GD63" i="4"/>
  <c r="IP84" i="4"/>
  <c r="IQ84" i="4"/>
  <c r="FY54" i="4"/>
  <c r="FX54" i="4"/>
  <c r="IN74" i="4"/>
  <c r="IM74" i="4"/>
  <c r="IQ8" i="4"/>
  <c r="IP8" i="4"/>
  <c r="IT12" i="4"/>
  <c r="IS12" i="4"/>
  <c r="IT40" i="4"/>
  <c r="IS40" i="4"/>
  <c r="IV39" i="4"/>
  <c r="IW39" i="4"/>
  <c r="IN41" i="4"/>
  <c r="IM41" i="4"/>
  <c r="IT62" i="4"/>
  <c r="IS62" i="4"/>
  <c r="IN89" i="4"/>
  <c r="IM89" i="4"/>
  <c r="IT19" i="4"/>
  <c r="IS19" i="4"/>
  <c r="IS14" i="4"/>
  <c r="IT14" i="4"/>
  <c r="IT59" i="4"/>
  <c r="IS59" i="4"/>
  <c r="IS45" i="4"/>
  <c r="IT45" i="4"/>
  <c r="FY58" i="4"/>
  <c r="FX58" i="4"/>
  <c r="GA82" i="4"/>
  <c r="GB82" i="4"/>
  <c r="IT54" i="4"/>
  <c r="IS54" i="4"/>
  <c r="IV7" i="4"/>
  <c r="IW7" i="4"/>
  <c r="IP31" i="4"/>
  <c r="IQ31" i="4"/>
  <c r="FA66" i="4"/>
  <c r="EW66" i="4"/>
  <c r="EY66" i="4"/>
  <c r="IN46" i="4"/>
  <c r="IM46" i="4"/>
  <c r="GE84" i="4"/>
  <c r="GD84" i="4"/>
  <c r="GB40" i="4"/>
  <c r="GA40" i="4"/>
  <c r="IQ34" i="4"/>
  <c r="IP34" i="4"/>
  <c r="GE74" i="4"/>
  <c r="GD74" i="4"/>
  <c r="JU72" i="4"/>
  <c r="JT72" i="4"/>
  <c r="FY30" i="4"/>
  <c r="FX30" i="4"/>
  <c r="GB80" i="4"/>
  <c r="GA80" i="4"/>
  <c r="FY57" i="4"/>
  <c r="FX57" i="4"/>
  <c r="IP42" i="4"/>
  <c r="IQ42" i="4"/>
  <c r="IT67" i="4"/>
  <c r="IS67" i="4"/>
  <c r="IP52" i="4"/>
  <c r="IQ52" i="4"/>
  <c r="GB35" i="4"/>
  <c r="GA35" i="4"/>
  <c r="IN73" i="4"/>
  <c r="IM73" i="4"/>
  <c r="GE48" i="4"/>
  <c r="GD48" i="4"/>
  <c r="GD76" i="4"/>
  <c r="GE76" i="4"/>
  <c r="GB47" i="4"/>
  <c r="GA47" i="4"/>
  <c r="IP18" i="4"/>
  <c r="IQ18" i="4"/>
  <c r="IQ24" i="4"/>
  <c r="IP24" i="4"/>
  <c r="GB77" i="4"/>
  <c r="GA77" i="4"/>
  <c r="IW38" i="4"/>
  <c r="IV38" i="4"/>
  <c r="IT27" i="4"/>
  <c r="IS27" i="4"/>
  <c r="IW29" i="4"/>
  <c r="IV29" i="4"/>
  <c r="IT36" i="4"/>
  <c r="IS36" i="4"/>
  <c r="GB78" i="4"/>
  <c r="GA78" i="4"/>
  <c r="FY67" i="4"/>
  <c r="FX67" i="4"/>
  <c r="GB20" i="4"/>
  <c r="GA20" i="4"/>
  <c r="IY44" i="4"/>
  <c r="IZ44" i="4"/>
  <c r="IQ17" i="4"/>
  <c r="IP17" i="4"/>
  <c r="IT11" i="4"/>
  <c r="IS11" i="4"/>
  <c r="GB60" i="4"/>
  <c r="GA60" i="4"/>
  <c r="GE19" i="4"/>
  <c r="GD19" i="4"/>
  <c r="GB23" i="4"/>
  <c r="GA23" i="4"/>
  <c r="GE22" i="4"/>
  <c r="GD22" i="4"/>
  <c r="IN60" i="4"/>
  <c r="IM60" i="4"/>
  <c r="O37" i="4"/>
  <c r="AG36" i="4"/>
  <c r="IZ83" i="4"/>
  <c r="IY83" i="4"/>
  <c r="FY70" i="4"/>
  <c r="FX70" i="4"/>
  <c r="IV6" i="4"/>
  <c r="IW6" i="4"/>
  <c r="IN82" i="4"/>
  <c r="IM82" i="4"/>
  <c r="GJ13" i="4"/>
  <c r="GK13" i="4"/>
  <c r="GB36" i="4"/>
  <c r="GA36" i="4"/>
  <c r="FY33" i="4"/>
  <c r="FX33" i="4"/>
  <c r="GE24" i="4"/>
  <c r="GD24" i="4"/>
  <c r="KX89" i="4"/>
  <c r="KX86" i="4"/>
  <c r="KX84" i="4"/>
  <c r="KX87" i="4"/>
  <c r="KX85" i="4"/>
  <c r="KX83" i="4"/>
  <c r="KX82" i="4"/>
  <c r="KX78" i="4"/>
  <c r="KX74" i="4"/>
  <c r="KX79" i="4"/>
  <c r="KX72" i="4"/>
  <c r="KX71" i="4"/>
  <c r="KX69" i="4"/>
  <c r="KX80" i="4"/>
  <c r="KX77" i="4"/>
  <c r="KX70" i="4"/>
  <c r="KX68" i="4"/>
  <c r="KX66" i="4"/>
  <c r="KX81" i="4"/>
  <c r="KX76" i="4"/>
  <c r="KX75" i="4"/>
  <c r="KX73" i="4"/>
  <c r="KX65" i="4"/>
  <c r="KX60" i="4"/>
  <c r="KX61" i="4"/>
  <c r="KX67" i="4"/>
  <c r="KX64" i="4"/>
  <c r="KX63" i="4"/>
  <c r="KX56" i="4"/>
  <c r="KX55" i="4"/>
  <c r="KX52" i="4"/>
  <c r="KX42" i="4"/>
  <c r="KX48" i="4"/>
  <c r="KX47" i="4"/>
  <c r="KX51" i="4"/>
  <c r="KX50" i="4"/>
  <c r="KX58" i="4"/>
  <c r="KX45" i="4"/>
  <c r="KX43" i="4"/>
  <c r="KX44" i="4"/>
  <c r="KX62" i="4"/>
  <c r="KX59" i="4"/>
  <c r="KX49" i="4"/>
  <c r="KX54" i="4"/>
  <c r="KX53" i="4"/>
  <c r="KX46" i="4"/>
  <c r="KX57" i="4"/>
  <c r="KX41" i="4"/>
  <c r="KY4" i="4"/>
  <c r="KX5" i="4"/>
  <c r="KX2" i="4" s="1"/>
  <c r="KX6" i="4"/>
  <c r="KX7" i="4"/>
  <c r="KX88" i="4"/>
  <c r="KX8" i="4"/>
  <c r="IZ69" i="4"/>
  <c r="IY69" i="4"/>
  <c r="IQ35" i="4"/>
  <c r="IP35" i="4"/>
  <c r="IS15" i="4"/>
  <c r="IT15" i="4"/>
  <c r="GA12" i="4"/>
  <c r="GB12" i="4"/>
  <c r="FY27" i="4"/>
  <c r="FX27" i="4"/>
  <c r="IT87" i="4"/>
  <c r="IS87" i="4"/>
  <c r="IW13" i="4"/>
  <c r="IV13" i="4"/>
  <c r="GA89" i="4" l="1"/>
  <c r="GB89" i="4"/>
  <c r="GB56" i="4"/>
  <c r="GA56" i="4"/>
  <c r="IP57" i="4"/>
  <c r="IQ57" i="4"/>
  <c r="GA81" i="4"/>
  <c r="GB81" i="4"/>
  <c r="GB55" i="4"/>
  <c r="GA55" i="4"/>
  <c r="AP66" i="4"/>
  <c r="GB85" i="4"/>
  <c r="GA85" i="4"/>
  <c r="GE52" i="4"/>
  <c r="GD52" i="4"/>
  <c r="GH43" i="4"/>
  <c r="GG43" i="4"/>
  <c r="KY91" i="4"/>
  <c r="KY90" i="4"/>
  <c r="GD87" i="4"/>
  <c r="GE87" i="4"/>
  <c r="IW91" i="4"/>
  <c r="IV91" i="4"/>
  <c r="IT55" i="4"/>
  <c r="IS55" i="4"/>
  <c r="GB45" i="4"/>
  <c r="GA45" i="4"/>
  <c r="IQ49" i="4"/>
  <c r="IP49" i="4"/>
  <c r="IT76" i="4"/>
  <c r="IS76" i="4"/>
  <c r="GE38" i="4"/>
  <c r="GD38" i="4"/>
  <c r="GB83" i="4"/>
  <c r="GA83" i="4"/>
  <c r="GB69" i="4"/>
  <c r="GA69" i="4"/>
  <c r="GA72" i="4"/>
  <c r="GB72" i="4"/>
  <c r="IP58" i="4"/>
  <c r="IQ58" i="4"/>
  <c r="GH91" i="4"/>
  <c r="GG91" i="4"/>
  <c r="GH32" i="4"/>
  <c r="GG32" i="4"/>
  <c r="GJ90" i="4"/>
  <c r="GK90" i="4"/>
  <c r="IZ90" i="4"/>
  <c r="IY90" i="4"/>
  <c r="GE12" i="4"/>
  <c r="GD12" i="4"/>
  <c r="HF13" i="4"/>
  <c r="HH13" i="4" s="1"/>
  <c r="HI13" i="4"/>
  <c r="HK13" i="4" s="1"/>
  <c r="GZ13" i="4"/>
  <c r="HB13" i="4" s="1"/>
  <c r="GQ13" i="4"/>
  <c r="GS13" i="4" s="1"/>
  <c r="GW13" i="4"/>
  <c r="GY13" i="4" s="1"/>
  <c r="HO13" i="4"/>
  <c r="HQ13" i="4" s="1"/>
  <c r="GN13" i="4"/>
  <c r="GP13" i="4" s="1"/>
  <c r="GM13" i="4"/>
  <c r="HL13" i="4"/>
  <c r="HN13" i="4" s="1"/>
  <c r="HC13" i="4"/>
  <c r="HE13" i="4" s="1"/>
  <c r="GT13" i="4"/>
  <c r="GV13" i="4" s="1"/>
  <c r="IW36" i="4"/>
  <c r="IV36" i="4"/>
  <c r="IQ73" i="4"/>
  <c r="IP73" i="4"/>
  <c r="GB58" i="4"/>
  <c r="GA58" i="4"/>
  <c r="IS78" i="4"/>
  <c r="IT78" i="4"/>
  <c r="GA14" i="4"/>
  <c r="GB14" i="4"/>
  <c r="IT86" i="4"/>
  <c r="IS86" i="4"/>
  <c r="GB75" i="4"/>
  <c r="GA75" i="4"/>
  <c r="EW10" i="4"/>
  <c r="FA10" i="4"/>
  <c r="EN11" i="4"/>
  <c r="EY10" i="4"/>
  <c r="IW53" i="4"/>
  <c r="IV53" i="4"/>
  <c r="IS50" i="4"/>
  <c r="IT50" i="4"/>
  <c r="IT21" i="4"/>
  <c r="IS21" i="4"/>
  <c r="GE88" i="4"/>
  <c r="GD88" i="4"/>
  <c r="GD65" i="4"/>
  <c r="GE65" i="4"/>
  <c r="KY89" i="4"/>
  <c r="KY88" i="4"/>
  <c r="KY82" i="4"/>
  <c r="KY87" i="4"/>
  <c r="KY78" i="4"/>
  <c r="KY86" i="4"/>
  <c r="KY85" i="4"/>
  <c r="KY84" i="4"/>
  <c r="KY83" i="4"/>
  <c r="KY79" i="4"/>
  <c r="KY76" i="4"/>
  <c r="KY75" i="4"/>
  <c r="KY80" i="4"/>
  <c r="KY77" i="4"/>
  <c r="KY74" i="4"/>
  <c r="KY81" i="4"/>
  <c r="KY73" i="4"/>
  <c r="KY68" i="4"/>
  <c r="KY66" i="4"/>
  <c r="KY72" i="4"/>
  <c r="KY71" i="4"/>
  <c r="KY65" i="4"/>
  <c r="KY70" i="4"/>
  <c r="KY67" i="4"/>
  <c r="KY60" i="4"/>
  <c r="KY51" i="4"/>
  <c r="KY61" i="4"/>
  <c r="KY69" i="4"/>
  <c r="KY64" i="4"/>
  <c r="KY63" i="4"/>
  <c r="KY54" i="4"/>
  <c r="KY53" i="4"/>
  <c r="KY56" i="4"/>
  <c r="KY50" i="4"/>
  <c r="KY55" i="4"/>
  <c r="KY48" i="4"/>
  <c r="KY47" i="4"/>
  <c r="KY58" i="4"/>
  <c r="KY45" i="4"/>
  <c r="KY52" i="4"/>
  <c r="KY44" i="4"/>
  <c r="KY57" i="4"/>
  <c r="KY41" i="4"/>
  <c r="KY62" i="4"/>
  <c r="KY59" i="4"/>
  <c r="KY43" i="4"/>
  <c r="KY42" i="4"/>
  <c r="KY49" i="4"/>
  <c r="KZ4" i="4"/>
  <c r="KY5" i="4"/>
  <c r="KY2" i="4" s="1"/>
  <c r="KY7" i="4"/>
  <c r="KY46" i="4"/>
  <c r="KY6" i="4"/>
  <c r="KY8" i="4"/>
  <c r="KY9" i="4"/>
  <c r="GB70" i="4"/>
  <c r="GA70" i="4"/>
  <c r="IQ60" i="4"/>
  <c r="IP60" i="4"/>
  <c r="GE77" i="4"/>
  <c r="GD77" i="4"/>
  <c r="GD47" i="4"/>
  <c r="GE47" i="4"/>
  <c r="GB57" i="4"/>
  <c r="GA57" i="4"/>
  <c r="GG74" i="4"/>
  <c r="GH74" i="4"/>
  <c r="IY7" i="4"/>
  <c r="IZ7" i="4"/>
  <c r="IW45" i="4"/>
  <c r="IV45" i="4"/>
  <c r="IW19" i="4"/>
  <c r="IV19" i="4"/>
  <c r="IY39" i="4"/>
  <c r="IZ39" i="4"/>
  <c r="IW12" i="4"/>
  <c r="IV12" i="4"/>
  <c r="GB54" i="4"/>
  <c r="GA54" i="4"/>
  <c r="GD46" i="4"/>
  <c r="GE46" i="4"/>
  <c r="IW79" i="4"/>
  <c r="IV79" i="4"/>
  <c r="GB53" i="4"/>
  <c r="GA53" i="4"/>
  <c r="IZ30" i="4"/>
  <c r="IY30" i="4"/>
  <c r="IQ81" i="4"/>
  <c r="IP81" i="4"/>
  <c r="JB5" i="4"/>
  <c r="JC5" i="4"/>
  <c r="GD16" i="4"/>
  <c r="GE16" i="4"/>
  <c r="GH31" i="4"/>
  <c r="GG31" i="4"/>
  <c r="JL51" i="4"/>
  <c r="JK51" i="4"/>
  <c r="GB21" i="4"/>
  <c r="GA21" i="4"/>
  <c r="IT63" i="4"/>
  <c r="IS63" i="4"/>
  <c r="GD37" i="4"/>
  <c r="GE37" i="4"/>
  <c r="IW87" i="4"/>
  <c r="IV87" i="4"/>
  <c r="GD60" i="4"/>
  <c r="GE60" i="4"/>
  <c r="GD78" i="4"/>
  <c r="GE78" i="4"/>
  <c r="IQ46" i="4"/>
  <c r="IP46" i="4"/>
  <c r="IT84" i="4"/>
  <c r="IS84" i="4"/>
  <c r="IQ47" i="4"/>
  <c r="IP47" i="4"/>
  <c r="GH9" i="4"/>
  <c r="GG9" i="4"/>
  <c r="IQ77" i="4"/>
  <c r="IP77" i="4"/>
  <c r="GH64" i="4"/>
  <c r="GG64" i="4"/>
  <c r="GA71" i="4"/>
  <c r="GB71" i="4"/>
  <c r="GG79" i="4"/>
  <c r="GH79" i="4"/>
  <c r="IT25" i="4"/>
  <c r="IS25" i="4"/>
  <c r="GE11" i="4"/>
  <c r="GD11" i="4"/>
  <c r="IZ23" i="4"/>
  <c r="IY23" i="4"/>
  <c r="IV15" i="4"/>
  <c r="IW15" i="4"/>
  <c r="JC69" i="4"/>
  <c r="JB69" i="4"/>
  <c r="GH24" i="4"/>
  <c r="GG24" i="4"/>
  <c r="JB83" i="4"/>
  <c r="JC83" i="4"/>
  <c r="GG22" i="4"/>
  <c r="GH22" i="4"/>
  <c r="GD20" i="4"/>
  <c r="GE20" i="4"/>
  <c r="IZ29" i="4"/>
  <c r="IY29" i="4"/>
  <c r="IT24" i="4"/>
  <c r="IS24" i="4"/>
  <c r="GG76" i="4"/>
  <c r="GH76" i="4"/>
  <c r="GD35" i="4"/>
  <c r="GE35" i="4"/>
  <c r="IV67" i="4"/>
  <c r="IW67" i="4"/>
  <c r="GE80" i="4"/>
  <c r="GD80" i="4"/>
  <c r="IT34" i="4"/>
  <c r="IS34" i="4"/>
  <c r="IQ89" i="4"/>
  <c r="IP89" i="4"/>
  <c r="IT8" i="4"/>
  <c r="IS8" i="4"/>
  <c r="GD8" i="4"/>
  <c r="GE8" i="4"/>
  <c r="GH28" i="4"/>
  <c r="GG28" i="4"/>
  <c r="IT9" i="4"/>
  <c r="IS9" i="4"/>
  <c r="IT70" i="4"/>
  <c r="IS70" i="4"/>
  <c r="GE61" i="4"/>
  <c r="GD61" i="4"/>
  <c r="GB59" i="4"/>
  <c r="GA59" i="4"/>
  <c r="IT64" i="4"/>
  <c r="IS64" i="4"/>
  <c r="GA49" i="4"/>
  <c r="GB49" i="4"/>
  <c r="IZ28" i="4"/>
  <c r="IY28" i="4"/>
  <c r="GH26" i="4"/>
  <c r="GG26" i="4"/>
  <c r="IW10" i="4"/>
  <c r="IV10" i="4"/>
  <c r="IT33" i="4"/>
  <c r="IS33" i="4"/>
  <c r="GJ50" i="4"/>
  <c r="GK50" i="4"/>
  <c r="GD66" i="4"/>
  <c r="GE66" i="4"/>
  <c r="IY66" i="4"/>
  <c r="IZ66" i="4"/>
  <c r="IP80" i="4"/>
  <c r="IQ80" i="4"/>
  <c r="IS48" i="4"/>
  <c r="IT48" i="4"/>
  <c r="GB27" i="4"/>
  <c r="GA27" i="4"/>
  <c r="GE23" i="4"/>
  <c r="GD23" i="4"/>
  <c r="IV27" i="4"/>
  <c r="IW27" i="4"/>
  <c r="IT18" i="4"/>
  <c r="IS18" i="4"/>
  <c r="IT52" i="4"/>
  <c r="IS52" i="4"/>
  <c r="GB30" i="4"/>
  <c r="GA30" i="4"/>
  <c r="GE40" i="4"/>
  <c r="GD40" i="4"/>
  <c r="GD82" i="4"/>
  <c r="GE82" i="4"/>
  <c r="IW62" i="4"/>
  <c r="IV62" i="4"/>
  <c r="IW40" i="4"/>
  <c r="IV40" i="4"/>
  <c r="GG63" i="4"/>
  <c r="GH63" i="4"/>
  <c r="GK44" i="4"/>
  <c r="GJ44" i="4"/>
  <c r="GD39" i="4"/>
  <c r="GE39" i="4"/>
  <c r="GK34" i="4"/>
  <c r="GJ34" i="4"/>
  <c r="GB18" i="4"/>
  <c r="GA18" i="4"/>
  <c r="GB17" i="4"/>
  <c r="GA17" i="4"/>
  <c r="GA51" i="4"/>
  <c r="GB51" i="4"/>
  <c r="IQ68" i="4"/>
  <c r="IP68" i="4"/>
  <c r="IT85" i="4"/>
  <c r="IS85" i="4"/>
  <c r="IT22" i="4"/>
  <c r="IS22" i="4"/>
  <c r="IZ61" i="4"/>
  <c r="IY61" i="4"/>
  <c r="GB15" i="4"/>
  <c r="GA15" i="4"/>
  <c r="GE29" i="4"/>
  <c r="GD29" i="4"/>
  <c r="IW11" i="4"/>
  <c r="IV11" i="4"/>
  <c r="IW54" i="4"/>
  <c r="IV54" i="4"/>
  <c r="IW59" i="4"/>
  <c r="IV59" i="4"/>
  <c r="IP88" i="4"/>
  <c r="IQ88" i="4"/>
  <c r="JB65" i="4"/>
  <c r="JC65" i="4"/>
  <c r="GE68" i="4"/>
  <c r="GD68" i="4"/>
  <c r="GB33" i="4"/>
  <c r="GA33" i="4"/>
  <c r="IZ6" i="4"/>
  <c r="IY6" i="4"/>
  <c r="IZ13" i="4"/>
  <c r="IY13" i="4"/>
  <c r="IS17" i="4"/>
  <c r="IT17" i="4"/>
  <c r="GA67" i="4"/>
  <c r="GB67" i="4"/>
  <c r="GH48" i="4"/>
  <c r="GG48" i="4"/>
  <c r="IT42" i="4"/>
  <c r="IS42" i="4"/>
  <c r="IV14" i="4"/>
  <c r="IW14" i="4"/>
  <c r="IP74" i="4"/>
  <c r="IQ74" i="4"/>
  <c r="GB62" i="4"/>
  <c r="GA62" i="4"/>
  <c r="IY37" i="4"/>
  <c r="IZ37" i="4"/>
  <c r="GD7" i="4"/>
  <c r="GE7" i="4"/>
  <c r="N40" i="4"/>
  <c r="GE42" i="4"/>
  <c r="GD42" i="4"/>
  <c r="GG25" i="4"/>
  <c r="GH25" i="4"/>
  <c r="KT11" i="4"/>
  <c r="KL11" i="4"/>
  <c r="KS11" i="4"/>
  <c r="KK11" i="4"/>
  <c r="KZ11" i="4"/>
  <c r="KR11" i="4"/>
  <c r="KU11" i="4"/>
  <c r="KY11" i="4"/>
  <c r="KQ11" i="4"/>
  <c r="AJ12" i="4"/>
  <c r="KM11" i="4"/>
  <c r="KX11" i="4"/>
  <c r="KP11" i="4"/>
  <c r="KW11" i="4"/>
  <c r="KO11" i="4"/>
  <c r="KV11" i="4"/>
  <c r="KN11" i="4"/>
  <c r="GB5" i="4"/>
  <c r="GA5" i="4"/>
  <c r="IS26" i="4"/>
  <c r="IT26" i="4"/>
  <c r="IW43" i="4"/>
  <c r="IV43" i="4"/>
  <c r="IS75" i="4"/>
  <c r="IT75" i="4"/>
  <c r="GE36" i="4"/>
  <c r="GD36" i="4"/>
  <c r="IQ82" i="4"/>
  <c r="IP82" i="4"/>
  <c r="O38" i="4"/>
  <c r="AG37" i="4"/>
  <c r="JB44" i="4"/>
  <c r="JC44" i="4"/>
  <c r="IZ38" i="4"/>
  <c r="IY38" i="4"/>
  <c r="JX72" i="4"/>
  <c r="JW72" i="4"/>
  <c r="GG84" i="4"/>
  <c r="GH84" i="4"/>
  <c r="IS31" i="4"/>
  <c r="IT31" i="4"/>
  <c r="IQ41" i="4"/>
  <c r="IP41" i="4"/>
  <c r="GB41" i="4"/>
  <c r="GA41" i="4"/>
  <c r="GE6" i="4"/>
  <c r="GD6" i="4"/>
  <c r="IQ16" i="4"/>
  <c r="IP16" i="4"/>
  <c r="IQ20" i="4"/>
  <c r="IP20" i="4"/>
  <c r="AP9" i="4"/>
  <c r="JC71" i="4"/>
  <c r="JB71" i="4"/>
  <c r="IV56" i="4"/>
  <c r="IW56" i="4"/>
  <c r="IT35" i="4"/>
  <c r="IS35" i="4"/>
  <c r="GH19" i="4"/>
  <c r="GG19" i="4"/>
  <c r="GE73" i="4"/>
  <c r="GD73" i="4"/>
  <c r="GB86" i="4"/>
  <c r="GA86" i="4"/>
  <c r="GH10" i="4"/>
  <c r="GG10" i="4"/>
  <c r="IS32" i="4"/>
  <c r="IT32" i="4"/>
  <c r="GK43" i="4" l="1"/>
  <c r="GJ43" i="4"/>
  <c r="IY91" i="4"/>
  <c r="IZ91" i="4"/>
  <c r="GH87" i="4"/>
  <c r="GG87" i="4"/>
  <c r="GE69" i="4"/>
  <c r="GD69" i="4"/>
  <c r="IS49" i="4"/>
  <c r="IT49" i="4"/>
  <c r="GD85" i="4"/>
  <c r="GE85" i="4"/>
  <c r="GH38" i="4"/>
  <c r="GG38" i="4"/>
  <c r="IS57" i="4"/>
  <c r="IT57" i="4"/>
  <c r="KZ91" i="4"/>
  <c r="KZ90" i="4"/>
  <c r="AP10" i="4"/>
  <c r="GD56" i="4"/>
  <c r="GE56" i="4"/>
  <c r="IW55" i="4"/>
  <c r="IV55" i="4"/>
  <c r="GD72" i="4"/>
  <c r="GE72" i="4"/>
  <c r="IW76" i="4"/>
  <c r="IV76" i="4"/>
  <c r="GG52" i="4"/>
  <c r="GH52" i="4"/>
  <c r="GD83" i="4"/>
  <c r="GE83" i="4"/>
  <c r="GE45" i="4"/>
  <c r="GD45" i="4"/>
  <c r="GD89" i="4"/>
  <c r="GE89" i="4"/>
  <c r="GD81" i="4"/>
  <c r="GE81" i="4"/>
  <c r="IT58" i="4"/>
  <c r="IS58" i="4"/>
  <c r="GE55" i="4"/>
  <c r="GD55" i="4"/>
  <c r="GJ91" i="4"/>
  <c r="GK91" i="4"/>
  <c r="GK32" i="4"/>
  <c r="GJ32" i="4"/>
  <c r="JC90" i="4"/>
  <c r="JB90" i="4"/>
  <c r="GZ90" i="4"/>
  <c r="HB90" i="4" s="1"/>
  <c r="HO90" i="4"/>
  <c r="HQ90" i="4" s="1"/>
  <c r="GQ90" i="4"/>
  <c r="GS90" i="4" s="1"/>
  <c r="GW90" i="4"/>
  <c r="GY90" i="4" s="1"/>
  <c r="HL90" i="4"/>
  <c r="HN90" i="4" s="1"/>
  <c r="GN90" i="4"/>
  <c r="GP90" i="4" s="1"/>
  <c r="GT90" i="4"/>
  <c r="GV90" i="4" s="1"/>
  <c r="HI90" i="4"/>
  <c r="HK90" i="4" s="1"/>
  <c r="HC90" i="4"/>
  <c r="HE90" i="4" s="1"/>
  <c r="GM90" i="4"/>
  <c r="HF90" i="4"/>
  <c r="HH90" i="4" s="1"/>
  <c r="IT82" i="4"/>
  <c r="IS82" i="4"/>
  <c r="GE18" i="4"/>
  <c r="GD18" i="4"/>
  <c r="IZ62" i="4"/>
  <c r="IY62" i="4"/>
  <c r="GK26" i="4"/>
  <c r="GJ26" i="4"/>
  <c r="IT89" i="4"/>
  <c r="IS89" i="4"/>
  <c r="GH20" i="4"/>
  <c r="GG20" i="4"/>
  <c r="GE86" i="4"/>
  <c r="GD86" i="4"/>
  <c r="GH42" i="4"/>
  <c r="GG42" i="4"/>
  <c r="IW42" i="4"/>
  <c r="IV42" i="4"/>
  <c r="IS88" i="4"/>
  <c r="IT88" i="4"/>
  <c r="IZ11" i="4"/>
  <c r="IY11" i="4"/>
  <c r="IT68" i="4"/>
  <c r="IS68" i="4"/>
  <c r="GH82" i="4"/>
  <c r="GG82" i="4"/>
  <c r="IW52" i="4"/>
  <c r="IV52" i="4"/>
  <c r="GH23" i="4"/>
  <c r="GG23" i="4"/>
  <c r="JC66" i="4"/>
  <c r="JB66" i="4"/>
  <c r="GE49" i="4"/>
  <c r="GD49" i="4"/>
  <c r="GK28" i="4"/>
  <c r="GJ28" i="4"/>
  <c r="GK76" i="4"/>
  <c r="GJ76" i="4"/>
  <c r="IW25" i="4"/>
  <c r="IV25" i="4"/>
  <c r="GJ64" i="4"/>
  <c r="GK64" i="4"/>
  <c r="IZ19" i="4"/>
  <c r="IY19" i="4"/>
  <c r="KZ88" i="4"/>
  <c r="KZ87" i="4"/>
  <c r="KZ89" i="4"/>
  <c r="KZ86" i="4"/>
  <c r="KZ85" i="4"/>
  <c r="KZ82" i="4"/>
  <c r="KZ72" i="4"/>
  <c r="KZ84" i="4"/>
  <c r="KZ83" i="4"/>
  <c r="KZ79" i="4"/>
  <c r="KZ81" i="4"/>
  <c r="KZ80" i="4"/>
  <c r="KZ77" i="4"/>
  <c r="KZ74" i="4"/>
  <c r="KZ78" i="4"/>
  <c r="KZ76" i="4"/>
  <c r="KZ75" i="4"/>
  <c r="KZ68" i="4"/>
  <c r="KZ63" i="4"/>
  <c r="KZ71" i="4"/>
  <c r="KZ73" i="4"/>
  <c r="KZ70" i="4"/>
  <c r="KZ67" i="4"/>
  <c r="KZ69" i="4"/>
  <c r="KZ61" i="4"/>
  <c r="KZ49" i="4"/>
  <c r="KZ64" i="4"/>
  <c r="KZ54" i="4"/>
  <c r="KZ53" i="4"/>
  <c r="KZ56" i="4"/>
  <c r="KZ55" i="4"/>
  <c r="KZ52" i="4"/>
  <c r="KZ62" i="4"/>
  <c r="KZ59" i="4"/>
  <c r="KZ58" i="4"/>
  <c r="KZ57" i="4"/>
  <c r="KZ66" i="4"/>
  <c r="KZ51" i="4"/>
  <c r="KZ50" i="4"/>
  <c r="KZ45" i="4"/>
  <c r="KZ43" i="4"/>
  <c r="KZ60" i="4"/>
  <c r="KZ42" i="4"/>
  <c r="KZ65" i="4"/>
  <c r="KZ48" i="4"/>
  <c r="KZ47" i="4"/>
  <c r="KZ46" i="4"/>
  <c r="KZ44" i="4"/>
  <c r="KZ41" i="4"/>
  <c r="KZ5" i="4"/>
  <c r="KZ2" i="4" s="1"/>
  <c r="LA4" i="4"/>
  <c r="KZ6" i="4"/>
  <c r="KZ7" i="4"/>
  <c r="KZ8" i="4"/>
  <c r="KZ9" i="4"/>
  <c r="KZ10" i="4"/>
  <c r="GG88" i="4"/>
  <c r="GH88" i="4"/>
  <c r="IZ36" i="4"/>
  <c r="IY36" i="4"/>
  <c r="GH6" i="4"/>
  <c r="GG6" i="4"/>
  <c r="GK10" i="4"/>
  <c r="GJ10" i="4"/>
  <c r="IT20" i="4"/>
  <c r="IS20" i="4"/>
  <c r="IT41" i="4"/>
  <c r="IS41" i="4"/>
  <c r="JC37" i="4"/>
  <c r="JB37" i="4"/>
  <c r="GW44" i="4"/>
  <c r="GY44" i="4" s="1"/>
  <c r="HL44" i="4"/>
  <c r="HN44" i="4" s="1"/>
  <c r="GN44" i="4"/>
  <c r="GP44" i="4" s="1"/>
  <c r="GT44" i="4"/>
  <c r="GV44" i="4" s="1"/>
  <c r="HI44" i="4"/>
  <c r="HK44" i="4" s="1"/>
  <c r="HO44" i="4"/>
  <c r="HQ44" i="4" s="1"/>
  <c r="GQ44" i="4"/>
  <c r="GS44" i="4" s="1"/>
  <c r="GM44" i="4"/>
  <c r="HF44" i="4"/>
  <c r="HH44" i="4" s="1"/>
  <c r="HC44" i="4"/>
  <c r="HE44" i="4" s="1"/>
  <c r="GZ44" i="4"/>
  <c r="HB44" i="4" s="1"/>
  <c r="JC28" i="4"/>
  <c r="JB28" i="4"/>
  <c r="GH78" i="4"/>
  <c r="GG78" i="4"/>
  <c r="GE21" i="4"/>
  <c r="GD21" i="4"/>
  <c r="JC30" i="4"/>
  <c r="JB30" i="4"/>
  <c r="IT60" i="4"/>
  <c r="IS60" i="4"/>
  <c r="IZ53" i="4"/>
  <c r="IY53" i="4"/>
  <c r="IW35" i="4"/>
  <c r="IV35" i="4"/>
  <c r="IZ56" i="4"/>
  <c r="IY56" i="4"/>
  <c r="IW31" i="4"/>
  <c r="IV31" i="4"/>
  <c r="JC38" i="4"/>
  <c r="JB38" i="4"/>
  <c r="IW32" i="4"/>
  <c r="IV32" i="4"/>
  <c r="IT16" i="4"/>
  <c r="IS16" i="4"/>
  <c r="JF44" i="4"/>
  <c r="JE44" i="4"/>
  <c r="GE33" i="4"/>
  <c r="GD33" i="4"/>
  <c r="GD51" i="4"/>
  <c r="GE51" i="4"/>
  <c r="GK63" i="4"/>
  <c r="GJ63" i="4"/>
  <c r="IW33" i="4"/>
  <c r="IV33" i="4"/>
  <c r="GE59" i="4"/>
  <c r="GD59" i="4"/>
  <c r="IW34" i="4"/>
  <c r="IV34" i="4"/>
  <c r="GK24" i="4"/>
  <c r="GJ24" i="4"/>
  <c r="IS47" i="4"/>
  <c r="IT47" i="4"/>
  <c r="GH37" i="4"/>
  <c r="GG37" i="4"/>
  <c r="JO51" i="4"/>
  <c r="JN51" i="4"/>
  <c r="JF5" i="4"/>
  <c r="JE5" i="4"/>
  <c r="GE54" i="4"/>
  <c r="GD54" i="4"/>
  <c r="GE57" i="4"/>
  <c r="GD57" i="4"/>
  <c r="GE70" i="4"/>
  <c r="GD70" i="4"/>
  <c r="EY11" i="4"/>
  <c r="EW11" i="4"/>
  <c r="EN12" i="4"/>
  <c r="FA11" i="4"/>
  <c r="GE58" i="4"/>
  <c r="GD58" i="4"/>
  <c r="GG73" i="4"/>
  <c r="GH73" i="4"/>
  <c r="GD41" i="4"/>
  <c r="GE41" i="4"/>
  <c r="GK84" i="4"/>
  <c r="GJ84" i="4"/>
  <c r="GG36" i="4"/>
  <c r="GH36" i="4"/>
  <c r="IW75" i="4"/>
  <c r="IV75" i="4"/>
  <c r="GD5" i="4"/>
  <c r="GE5" i="4"/>
  <c r="GE62" i="4"/>
  <c r="GD62" i="4"/>
  <c r="JB13" i="4"/>
  <c r="JC13" i="4"/>
  <c r="JC61" i="4"/>
  <c r="JB61" i="4"/>
  <c r="GW34" i="4"/>
  <c r="GY34" i="4" s="1"/>
  <c r="HL34" i="4"/>
  <c r="HN34" i="4" s="1"/>
  <c r="GN34" i="4"/>
  <c r="GP34" i="4" s="1"/>
  <c r="HC34" i="4"/>
  <c r="HE34" i="4" s="1"/>
  <c r="GM34" i="4"/>
  <c r="GT34" i="4"/>
  <c r="GV34" i="4" s="1"/>
  <c r="HI34" i="4"/>
  <c r="HK34" i="4" s="1"/>
  <c r="GZ34" i="4"/>
  <c r="HB34" i="4" s="1"/>
  <c r="HO34" i="4"/>
  <c r="HQ34" i="4" s="1"/>
  <c r="GQ34" i="4"/>
  <c r="GS34" i="4" s="1"/>
  <c r="HF34" i="4"/>
  <c r="HH34" i="4" s="1"/>
  <c r="IW18" i="4"/>
  <c r="IV18" i="4"/>
  <c r="GE27" i="4"/>
  <c r="GD27" i="4"/>
  <c r="GH66" i="4"/>
  <c r="GG66" i="4"/>
  <c r="IW70" i="4"/>
  <c r="IV70" i="4"/>
  <c r="GH8" i="4"/>
  <c r="GG8" i="4"/>
  <c r="GK22" i="4"/>
  <c r="GJ22" i="4"/>
  <c r="JC23" i="4"/>
  <c r="JB23" i="4"/>
  <c r="GK79" i="4"/>
  <c r="GJ79" i="4"/>
  <c r="GH60" i="4"/>
  <c r="GG60" i="4"/>
  <c r="GE53" i="4"/>
  <c r="GD53" i="4"/>
  <c r="IZ45" i="4"/>
  <c r="IY45" i="4"/>
  <c r="GH47" i="4"/>
  <c r="GG47" i="4"/>
  <c r="GH12" i="4"/>
  <c r="GG12" i="4"/>
  <c r="GH80" i="4"/>
  <c r="GG80" i="4"/>
  <c r="IW86" i="4"/>
  <c r="IV86" i="4"/>
  <c r="IS74" i="4"/>
  <c r="IT74" i="4"/>
  <c r="GK48" i="4"/>
  <c r="GJ48" i="4"/>
  <c r="IZ59" i="4"/>
  <c r="IY59" i="4"/>
  <c r="GH39" i="4"/>
  <c r="GG39" i="4"/>
  <c r="GH40" i="4"/>
  <c r="GG40" i="4"/>
  <c r="IZ27" i="4"/>
  <c r="IY27" i="4"/>
  <c r="IV48" i="4"/>
  <c r="IW48" i="4"/>
  <c r="IW64" i="4"/>
  <c r="IV64" i="4"/>
  <c r="IW21" i="4"/>
  <c r="IV21" i="4"/>
  <c r="GK19" i="4"/>
  <c r="GJ19" i="4"/>
  <c r="JE71" i="4"/>
  <c r="JF71" i="4"/>
  <c r="O39" i="4"/>
  <c r="AG38" i="4"/>
  <c r="GK25" i="4"/>
  <c r="GJ25" i="4"/>
  <c r="GE67" i="4"/>
  <c r="GD67" i="4"/>
  <c r="GH68" i="4"/>
  <c r="GG68" i="4"/>
  <c r="GH29" i="4"/>
  <c r="GG29" i="4"/>
  <c r="IW22" i="4"/>
  <c r="IV22" i="4"/>
  <c r="HO50" i="4"/>
  <c r="HQ50" i="4" s="1"/>
  <c r="GQ50" i="4"/>
  <c r="GS50" i="4" s="1"/>
  <c r="HL50" i="4"/>
  <c r="HN50" i="4" s="1"/>
  <c r="GN50" i="4"/>
  <c r="GP50" i="4" s="1"/>
  <c r="GT50" i="4"/>
  <c r="GV50" i="4" s="1"/>
  <c r="HI50" i="4"/>
  <c r="HK50" i="4" s="1"/>
  <c r="GW50" i="4"/>
  <c r="GY50" i="4" s="1"/>
  <c r="HF50" i="4"/>
  <c r="HH50" i="4" s="1"/>
  <c r="HC50" i="4"/>
  <c r="HE50" i="4" s="1"/>
  <c r="GZ50" i="4"/>
  <c r="HB50" i="4" s="1"/>
  <c r="GM50" i="4"/>
  <c r="IZ10" i="4"/>
  <c r="IY10" i="4"/>
  <c r="GH61" i="4"/>
  <c r="GG61" i="4"/>
  <c r="IZ67" i="4"/>
  <c r="IY67" i="4"/>
  <c r="IW24" i="4"/>
  <c r="IV24" i="4"/>
  <c r="JF69" i="4"/>
  <c r="JE69" i="4"/>
  <c r="IT77" i="4"/>
  <c r="IS77" i="4"/>
  <c r="IW84" i="4"/>
  <c r="IV84" i="4"/>
  <c r="GK31" i="4"/>
  <c r="GJ31" i="4"/>
  <c r="IT81" i="4"/>
  <c r="IS81" i="4"/>
  <c r="IZ79" i="4"/>
  <c r="IY79" i="4"/>
  <c r="IZ12" i="4"/>
  <c r="IY12" i="4"/>
  <c r="JC7" i="4"/>
  <c r="JB7" i="4"/>
  <c r="IV50" i="4"/>
  <c r="IW50" i="4"/>
  <c r="GE14" i="4"/>
  <c r="GD14" i="4"/>
  <c r="IZ43" i="4"/>
  <c r="IY43" i="4"/>
  <c r="IZ14" i="4"/>
  <c r="IY14" i="4"/>
  <c r="IZ54" i="4"/>
  <c r="IY54" i="4"/>
  <c r="JF83" i="4"/>
  <c r="JE83" i="4"/>
  <c r="IW63" i="4"/>
  <c r="IV63" i="4"/>
  <c r="GG65" i="4"/>
  <c r="GH65" i="4"/>
  <c r="IS73" i="4"/>
  <c r="IT73" i="4"/>
  <c r="AA13" i="4"/>
  <c r="AA27" i="4" s="1"/>
  <c r="JZ72" i="4"/>
  <c r="KA72" i="4"/>
  <c r="GH7" i="4"/>
  <c r="GG7" i="4"/>
  <c r="GE17" i="4"/>
  <c r="GD17" i="4"/>
  <c r="IZ40" i="4"/>
  <c r="IY40" i="4"/>
  <c r="IT80" i="4"/>
  <c r="IS80" i="4"/>
  <c r="IV9" i="4"/>
  <c r="IW9" i="4"/>
  <c r="IW8" i="4"/>
  <c r="IV8" i="4"/>
  <c r="GG11" i="4"/>
  <c r="GH11" i="4"/>
  <c r="GE71" i="4"/>
  <c r="GD71" i="4"/>
  <c r="JC39" i="4"/>
  <c r="JB39" i="4"/>
  <c r="GH77" i="4"/>
  <c r="GG77" i="4"/>
  <c r="IW26" i="4"/>
  <c r="IV26" i="4"/>
  <c r="KT12" i="4"/>
  <c r="KL12" i="4"/>
  <c r="AJ13" i="4"/>
  <c r="KU12" i="4"/>
  <c r="LA12" i="4"/>
  <c r="KS12" i="4"/>
  <c r="KK12" i="4"/>
  <c r="KZ12" i="4"/>
  <c r="KR12" i="4"/>
  <c r="KY12" i="4"/>
  <c r="KQ12" i="4"/>
  <c r="KM12" i="4"/>
  <c r="KX12" i="4"/>
  <c r="KP12" i="4"/>
  <c r="KW12" i="4"/>
  <c r="KO12" i="4"/>
  <c r="KV12" i="4"/>
  <c r="KN12" i="4"/>
  <c r="IW17" i="4"/>
  <c r="IV17" i="4"/>
  <c r="JC6" i="4"/>
  <c r="JB6" i="4"/>
  <c r="JF65" i="4"/>
  <c r="JE65" i="4"/>
  <c r="GE15" i="4"/>
  <c r="GD15" i="4"/>
  <c r="IW85" i="4"/>
  <c r="IV85" i="4"/>
  <c r="GE30" i="4"/>
  <c r="GD30" i="4"/>
  <c r="GH35" i="4"/>
  <c r="GG35" i="4"/>
  <c r="JC29" i="4"/>
  <c r="JB29" i="4"/>
  <c r="IZ15" i="4"/>
  <c r="IY15" i="4"/>
  <c r="GJ9" i="4"/>
  <c r="GK9" i="4"/>
  <c r="IT46" i="4"/>
  <c r="IS46" i="4"/>
  <c r="IZ87" i="4"/>
  <c r="IY87" i="4"/>
  <c r="GH16" i="4"/>
  <c r="GG16" i="4"/>
  <c r="GH46" i="4"/>
  <c r="GG46" i="4"/>
  <c r="GK74" i="4"/>
  <c r="GJ74" i="4"/>
  <c r="GD75" i="4"/>
  <c r="GE75" i="4"/>
  <c r="IW78" i="4"/>
  <c r="IV78" i="4"/>
  <c r="GG69" i="4" l="1"/>
  <c r="GH69" i="4"/>
  <c r="GJ38" i="4"/>
  <c r="GK38" i="4"/>
  <c r="GH89" i="4"/>
  <c r="GG89" i="4"/>
  <c r="AA44" i="4"/>
  <c r="IY76" i="4"/>
  <c r="IZ76" i="4"/>
  <c r="IW49" i="4"/>
  <c r="IV49" i="4"/>
  <c r="GH83" i="4"/>
  <c r="GG83" i="4"/>
  <c r="IZ55" i="4"/>
  <c r="IY55" i="4"/>
  <c r="GG56" i="4"/>
  <c r="GH56" i="4"/>
  <c r="GG85" i="4"/>
  <c r="GH85" i="4"/>
  <c r="LA91" i="4"/>
  <c r="LA90" i="4"/>
  <c r="GG72" i="4"/>
  <c r="GH72" i="4"/>
  <c r="IW58" i="4"/>
  <c r="IV58" i="4"/>
  <c r="GG81" i="4"/>
  <c r="GH81" i="4"/>
  <c r="GJ52" i="4"/>
  <c r="GK52" i="4"/>
  <c r="GJ87" i="4"/>
  <c r="GK87" i="4"/>
  <c r="JB91" i="4"/>
  <c r="JC91" i="4"/>
  <c r="GH55" i="4"/>
  <c r="GG55" i="4"/>
  <c r="GG45" i="4"/>
  <c r="GH45" i="4"/>
  <c r="IV57" i="4"/>
  <c r="IW57" i="4"/>
  <c r="HI43" i="4"/>
  <c r="HK43" i="4" s="1"/>
  <c r="HF43" i="4"/>
  <c r="HH43" i="4" s="1"/>
  <c r="GZ43" i="4"/>
  <c r="HB43" i="4" s="1"/>
  <c r="GW43" i="4"/>
  <c r="GY43" i="4" s="1"/>
  <c r="HL43" i="4"/>
  <c r="HN43" i="4" s="1"/>
  <c r="HO43" i="4"/>
  <c r="HQ43" i="4" s="1"/>
  <c r="GN43" i="4"/>
  <c r="GT43" i="4"/>
  <c r="GV43" i="4" s="1"/>
  <c r="HC43" i="4"/>
  <c r="HE43" i="4" s="1"/>
  <c r="GQ43" i="4"/>
  <c r="GS43" i="4" s="1"/>
  <c r="GM43" i="4"/>
  <c r="GZ91" i="4"/>
  <c r="HB91" i="4" s="1"/>
  <c r="HO91" i="4"/>
  <c r="HQ91" i="4" s="1"/>
  <c r="GQ91" i="4"/>
  <c r="GS91" i="4" s="1"/>
  <c r="HI91" i="4"/>
  <c r="HK91" i="4" s="1"/>
  <c r="HF91" i="4"/>
  <c r="HH91" i="4" s="1"/>
  <c r="GW91" i="4"/>
  <c r="GY91" i="4" s="1"/>
  <c r="HL91" i="4"/>
  <c r="HN91" i="4" s="1"/>
  <c r="GN91" i="4"/>
  <c r="HC91" i="4"/>
  <c r="HE91" i="4" s="1"/>
  <c r="GM91" i="4"/>
  <c r="GT91" i="4"/>
  <c r="GV91" i="4" s="1"/>
  <c r="GT32" i="4"/>
  <c r="GV32" i="4" s="1"/>
  <c r="GZ32" i="4"/>
  <c r="HB32" i="4" s="1"/>
  <c r="HO32" i="4"/>
  <c r="HQ32" i="4" s="1"/>
  <c r="GN32" i="4"/>
  <c r="HI32" i="4"/>
  <c r="HK32" i="4" s="1"/>
  <c r="HL32" i="4"/>
  <c r="HN32" i="4" s="1"/>
  <c r="GQ32" i="4"/>
  <c r="GS32" i="4" s="1"/>
  <c r="HF32" i="4"/>
  <c r="HH32" i="4" s="1"/>
  <c r="HC32" i="4"/>
  <c r="HE32" i="4" s="1"/>
  <c r="GW32" i="4"/>
  <c r="GY32" i="4" s="1"/>
  <c r="GM32" i="4"/>
  <c r="AA90" i="4"/>
  <c r="JE90" i="4"/>
  <c r="JF90" i="4"/>
  <c r="IV73" i="4"/>
  <c r="IW73" i="4"/>
  <c r="IY50" i="4"/>
  <c r="IZ50" i="4"/>
  <c r="HL31" i="4"/>
  <c r="HN31" i="4" s="1"/>
  <c r="GN31" i="4"/>
  <c r="GP31" i="4" s="1"/>
  <c r="HC31" i="4"/>
  <c r="HE31" i="4" s="1"/>
  <c r="GM31" i="4"/>
  <c r="HI31" i="4"/>
  <c r="HK31" i="4" s="1"/>
  <c r="GZ31" i="4"/>
  <c r="HB31" i="4" s="1"/>
  <c r="HO31" i="4"/>
  <c r="HQ31" i="4" s="1"/>
  <c r="HF31" i="4"/>
  <c r="HH31" i="4" s="1"/>
  <c r="GW31" i="4"/>
  <c r="GY31" i="4" s="1"/>
  <c r="GT31" i="4"/>
  <c r="GV31" i="4" s="1"/>
  <c r="GQ31" i="4"/>
  <c r="GS31" i="4" s="1"/>
  <c r="JI71" i="4"/>
  <c r="JH71" i="4"/>
  <c r="GK39" i="4"/>
  <c r="GJ39" i="4"/>
  <c r="IY75" i="4"/>
  <c r="IZ75" i="4"/>
  <c r="GH57" i="4"/>
  <c r="GG57" i="4"/>
  <c r="JR51" i="4"/>
  <c r="JQ51" i="4"/>
  <c r="IY35" i="4"/>
  <c r="IZ35" i="4"/>
  <c r="IW20" i="4"/>
  <c r="IV20" i="4"/>
  <c r="JF66" i="4"/>
  <c r="JE66" i="4"/>
  <c r="GG86" i="4"/>
  <c r="GH86" i="4"/>
  <c r="HI74" i="4"/>
  <c r="HK74" i="4" s="1"/>
  <c r="HO74" i="4"/>
  <c r="HQ74" i="4" s="1"/>
  <c r="GW74" i="4"/>
  <c r="GY74" i="4" s="1"/>
  <c r="HL74" i="4"/>
  <c r="HN74" i="4" s="1"/>
  <c r="GT74" i="4"/>
  <c r="GV74" i="4" s="1"/>
  <c r="GQ74" i="4"/>
  <c r="GS74" i="4" s="1"/>
  <c r="HF74" i="4"/>
  <c r="HH74" i="4" s="1"/>
  <c r="GN74" i="4"/>
  <c r="GP74" i="4" s="1"/>
  <c r="GM74" i="4"/>
  <c r="HC74" i="4"/>
  <c r="HE74" i="4" s="1"/>
  <c r="GZ74" i="4"/>
  <c r="HB74" i="4" s="1"/>
  <c r="IW46" i="4"/>
  <c r="IV46" i="4"/>
  <c r="JF29" i="4"/>
  <c r="JE29" i="4"/>
  <c r="GK11" i="4"/>
  <c r="GJ11" i="4"/>
  <c r="JC40" i="4"/>
  <c r="JB40" i="4"/>
  <c r="KD72" i="4"/>
  <c r="KC72" i="4"/>
  <c r="IZ24" i="4"/>
  <c r="IY24" i="4"/>
  <c r="GW25" i="4"/>
  <c r="GY25" i="4" s="1"/>
  <c r="HL25" i="4"/>
  <c r="HN25" i="4" s="1"/>
  <c r="GN25" i="4"/>
  <c r="GP25" i="4" s="1"/>
  <c r="HC25" i="4"/>
  <c r="HE25" i="4" s="1"/>
  <c r="GM25" i="4"/>
  <c r="GT25" i="4"/>
  <c r="GV25" i="4" s="1"/>
  <c r="HI25" i="4"/>
  <c r="HK25" i="4" s="1"/>
  <c r="GZ25" i="4"/>
  <c r="HB25" i="4" s="1"/>
  <c r="HO25" i="4"/>
  <c r="HQ25" i="4" s="1"/>
  <c r="GQ25" i="4"/>
  <c r="GS25" i="4" s="1"/>
  <c r="HF25" i="4"/>
  <c r="HH25" i="4" s="1"/>
  <c r="IZ48" i="4"/>
  <c r="IY48" i="4"/>
  <c r="JF23" i="4"/>
  <c r="JE23" i="4"/>
  <c r="IZ18" i="4"/>
  <c r="IY18" i="4"/>
  <c r="GK36" i="4"/>
  <c r="GJ36" i="4"/>
  <c r="FA12" i="4"/>
  <c r="EY12" i="4"/>
  <c r="EW12" i="4"/>
  <c r="EN13" i="4"/>
  <c r="IZ33" i="4"/>
  <c r="IY33" i="4"/>
  <c r="JF38" i="4"/>
  <c r="JE38" i="4"/>
  <c r="GH33" i="4"/>
  <c r="GG33" i="4"/>
  <c r="AP11" i="4"/>
  <c r="HF24" i="4"/>
  <c r="HH24" i="4" s="1"/>
  <c r="GW24" i="4"/>
  <c r="GY24" i="4" s="1"/>
  <c r="HL24" i="4"/>
  <c r="HN24" i="4" s="1"/>
  <c r="GN24" i="4"/>
  <c r="GP24" i="4" s="1"/>
  <c r="HC24" i="4"/>
  <c r="HE24" i="4" s="1"/>
  <c r="GM24" i="4"/>
  <c r="GT24" i="4"/>
  <c r="GV24" i="4" s="1"/>
  <c r="HI24" i="4"/>
  <c r="HK24" i="4" s="1"/>
  <c r="GZ24" i="4"/>
  <c r="HB24" i="4" s="1"/>
  <c r="GQ24" i="4"/>
  <c r="GS24" i="4" s="1"/>
  <c r="HO24" i="4"/>
  <c r="HQ24" i="4" s="1"/>
  <c r="GH21" i="4"/>
  <c r="GG21" i="4"/>
  <c r="GK6" i="4"/>
  <c r="GJ6" i="4"/>
  <c r="JC19" i="4"/>
  <c r="JB19" i="4"/>
  <c r="HL76" i="4"/>
  <c r="HN76" i="4" s="1"/>
  <c r="GN76" i="4"/>
  <c r="GT76" i="4"/>
  <c r="GV76" i="4" s="1"/>
  <c r="HO76" i="4"/>
  <c r="HQ76" i="4" s="1"/>
  <c r="GQ76" i="4"/>
  <c r="GS76" i="4" s="1"/>
  <c r="GZ76" i="4"/>
  <c r="HB76" i="4" s="1"/>
  <c r="HI76" i="4"/>
  <c r="HK76" i="4" s="1"/>
  <c r="GW76" i="4"/>
  <c r="GY76" i="4" s="1"/>
  <c r="GM76" i="4"/>
  <c r="HF76" i="4"/>
  <c r="HH76" i="4" s="1"/>
  <c r="HC76" i="4"/>
  <c r="HE76" i="4" s="1"/>
  <c r="GK23" i="4"/>
  <c r="GJ23" i="4"/>
  <c r="IW68" i="4"/>
  <c r="IV68" i="4"/>
  <c r="GK20" i="4"/>
  <c r="GJ20" i="4"/>
  <c r="GG18" i="4"/>
  <c r="GH18" i="4"/>
  <c r="JB12" i="4"/>
  <c r="JC12" i="4"/>
  <c r="JC10" i="4"/>
  <c r="JB10" i="4"/>
  <c r="GK29" i="4"/>
  <c r="GJ29" i="4"/>
  <c r="JC45" i="4"/>
  <c r="JB45" i="4"/>
  <c r="GJ77" i="4"/>
  <c r="GK77" i="4"/>
  <c r="GK65" i="4"/>
  <c r="GJ65" i="4"/>
  <c r="JB54" i="4"/>
  <c r="JC54" i="4"/>
  <c r="IZ84" i="4"/>
  <c r="IY84" i="4"/>
  <c r="GK68" i="4"/>
  <c r="GJ68" i="4"/>
  <c r="JC59" i="4"/>
  <c r="JB59" i="4"/>
  <c r="GG53" i="4"/>
  <c r="GH53" i="4"/>
  <c r="GJ46" i="4"/>
  <c r="GK46" i="4"/>
  <c r="HO9" i="4"/>
  <c r="HQ9" i="4" s="1"/>
  <c r="GQ9" i="4"/>
  <c r="GS9" i="4" s="1"/>
  <c r="HF9" i="4"/>
  <c r="HH9" i="4" s="1"/>
  <c r="GW9" i="4"/>
  <c r="GY9" i="4" s="1"/>
  <c r="GZ9" i="4"/>
  <c r="HB9" i="4" s="1"/>
  <c r="HL9" i="4"/>
  <c r="HN9" i="4" s="1"/>
  <c r="GN9" i="4"/>
  <c r="HC9" i="4"/>
  <c r="HE9" i="4" s="1"/>
  <c r="GM9" i="4"/>
  <c r="GT9" i="4"/>
  <c r="GV9" i="4" s="1"/>
  <c r="HI9" i="4"/>
  <c r="HK9" i="4" s="1"/>
  <c r="GK35" i="4"/>
  <c r="GJ35" i="4"/>
  <c r="IZ85" i="4"/>
  <c r="IY85" i="4"/>
  <c r="JF6" i="4"/>
  <c r="JE6" i="4"/>
  <c r="GH17" i="4"/>
  <c r="GG17" i="4"/>
  <c r="JB79" i="4"/>
  <c r="JC79" i="4"/>
  <c r="JC67" i="4"/>
  <c r="JB67" i="4"/>
  <c r="HF19" i="4"/>
  <c r="HH19" i="4" s="1"/>
  <c r="GW19" i="4"/>
  <c r="GY19" i="4" s="1"/>
  <c r="HL19" i="4"/>
  <c r="HN19" i="4" s="1"/>
  <c r="GN19" i="4"/>
  <c r="GP19" i="4" s="1"/>
  <c r="HC19" i="4"/>
  <c r="HE19" i="4" s="1"/>
  <c r="GM19" i="4"/>
  <c r="GT19" i="4"/>
  <c r="GV19" i="4" s="1"/>
  <c r="HI19" i="4"/>
  <c r="HK19" i="4" s="1"/>
  <c r="GZ19" i="4"/>
  <c r="HB19" i="4" s="1"/>
  <c r="GQ19" i="4"/>
  <c r="GS19" i="4" s="1"/>
  <c r="HO19" i="4"/>
  <c r="HQ19" i="4" s="1"/>
  <c r="GK12" i="4"/>
  <c r="GJ12" i="4"/>
  <c r="GW22" i="4"/>
  <c r="GY22" i="4" s="1"/>
  <c r="HL22" i="4"/>
  <c r="HN22" i="4" s="1"/>
  <c r="GN22" i="4"/>
  <c r="HC22" i="4"/>
  <c r="HE22" i="4" s="1"/>
  <c r="GM22" i="4"/>
  <c r="GT22" i="4"/>
  <c r="GV22" i="4" s="1"/>
  <c r="HI22" i="4"/>
  <c r="HK22" i="4" s="1"/>
  <c r="GZ22" i="4"/>
  <c r="HB22" i="4" s="1"/>
  <c r="HO22" i="4"/>
  <c r="HQ22" i="4" s="1"/>
  <c r="GQ22" i="4"/>
  <c r="GS22" i="4" s="1"/>
  <c r="HF22" i="4"/>
  <c r="HH22" i="4" s="1"/>
  <c r="GH62" i="4"/>
  <c r="GG62" i="4"/>
  <c r="GG54" i="4"/>
  <c r="GH54" i="4"/>
  <c r="GK37" i="4"/>
  <c r="GJ37" i="4"/>
  <c r="GW63" i="4"/>
  <c r="GY63" i="4" s="1"/>
  <c r="HL63" i="4"/>
  <c r="HN63" i="4" s="1"/>
  <c r="GN63" i="4"/>
  <c r="GP63" i="4" s="1"/>
  <c r="HC63" i="4"/>
  <c r="HE63" i="4" s="1"/>
  <c r="GM63" i="4"/>
  <c r="GT63" i="4"/>
  <c r="GV63" i="4" s="1"/>
  <c r="HI63" i="4"/>
  <c r="HK63" i="4" s="1"/>
  <c r="GZ63" i="4"/>
  <c r="HB63" i="4" s="1"/>
  <c r="HO63" i="4"/>
  <c r="HQ63" i="4" s="1"/>
  <c r="HF63" i="4"/>
  <c r="HH63" i="4" s="1"/>
  <c r="GQ63" i="4"/>
  <c r="GS63" i="4" s="1"/>
  <c r="JI44" i="4"/>
  <c r="JH44" i="4"/>
  <c r="IZ31" i="4"/>
  <c r="IY31" i="4"/>
  <c r="JB53" i="4"/>
  <c r="JC53" i="4"/>
  <c r="IZ42" i="4"/>
  <c r="IY42" i="4"/>
  <c r="JI65" i="4"/>
  <c r="JH65" i="4"/>
  <c r="GH71" i="4"/>
  <c r="GG71" i="4"/>
  <c r="JC43" i="4"/>
  <c r="JB43" i="4"/>
  <c r="JC27" i="4"/>
  <c r="JB27" i="4"/>
  <c r="IZ86" i="4"/>
  <c r="IY86" i="4"/>
  <c r="HI84" i="4"/>
  <c r="HK84" i="4" s="1"/>
  <c r="GZ84" i="4"/>
  <c r="HB84" i="4" s="1"/>
  <c r="GW84" i="4"/>
  <c r="GY84" i="4" s="1"/>
  <c r="HF84" i="4"/>
  <c r="HH84" i="4" s="1"/>
  <c r="GT84" i="4"/>
  <c r="GV84" i="4" s="1"/>
  <c r="GQ84" i="4"/>
  <c r="GS84" i="4" s="1"/>
  <c r="HO84" i="4"/>
  <c r="HQ84" i="4" s="1"/>
  <c r="HC84" i="4"/>
  <c r="HE84" i="4" s="1"/>
  <c r="GN84" i="4"/>
  <c r="HL84" i="4"/>
  <c r="HN84" i="4" s="1"/>
  <c r="GM84" i="4"/>
  <c r="IZ34" i="4"/>
  <c r="IY34" i="4"/>
  <c r="JF37" i="4"/>
  <c r="JE37" i="4"/>
  <c r="GZ64" i="4"/>
  <c r="HB64" i="4" s="1"/>
  <c r="GQ64" i="4"/>
  <c r="GS64" i="4" s="1"/>
  <c r="HI64" i="4"/>
  <c r="HK64" i="4" s="1"/>
  <c r="HO64" i="4"/>
  <c r="HQ64" i="4" s="1"/>
  <c r="HF64" i="4"/>
  <c r="HH64" i="4" s="1"/>
  <c r="GW64" i="4"/>
  <c r="GY64" i="4" s="1"/>
  <c r="GN64" i="4"/>
  <c r="GP64" i="4" s="1"/>
  <c r="GM64" i="4"/>
  <c r="HL64" i="4"/>
  <c r="HN64" i="4" s="1"/>
  <c r="HC64" i="4"/>
  <c r="HE64" i="4" s="1"/>
  <c r="GT64" i="4"/>
  <c r="GV64" i="4" s="1"/>
  <c r="HI28" i="4"/>
  <c r="HK28" i="4" s="1"/>
  <c r="GN28" i="4"/>
  <c r="HL28" i="4"/>
  <c r="HN28" i="4" s="1"/>
  <c r="HC28" i="4"/>
  <c r="HE28" i="4" s="1"/>
  <c r="GM28" i="4"/>
  <c r="GT28" i="4"/>
  <c r="GV28" i="4" s="1"/>
  <c r="GZ28" i="4"/>
  <c r="HB28" i="4" s="1"/>
  <c r="GQ28" i="4"/>
  <c r="GS28" i="4" s="1"/>
  <c r="HO28" i="4"/>
  <c r="HQ28" i="4" s="1"/>
  <c r="HF28" i="4"/>
  <c r="HH28" i="4" s="1"/>
  <c r="GW28" i="4"/>
  <c r="GY28" i="4" s="1"/>
  <c r="HL26" i="4"/>
  <c r="HN26" i="4" s="1"/>
  <c r="GN26" i="4"/>
  <c r="HC26" i="4"/>
  <c r="HE26" i="4" s="1"/>
  <c r="GM26" i="4"/>
  <c r="GT26" i="4"/>
  <c r="GV26" i="4" s="1"/>
  <c r="HI26" i="4"/>
  <c r="HK26" i="4" s="1"/>
  <c r="GZ26" i="4"/>
  <c r="HB26" i="4" s="1"/>
  <c r="HO26" i="4"/>
  <c r="HQ26" i="4" s="1"/>
  <c r="GQ26" i="4"/>
  <c r="GS26" i="4" s="1"/>
  <c r="HF26" i="4"/>
  <c r="HH26" i="4" s="1"/>
  <c r="GW26" i="4"/>
  <c r="GY26" i="4" s="1"/>
  <c r="IV82" i="4"/>
  <c r="IW82" i="4"/>
  <c r="GH30" i="4"/>
  <c r="GG30" i="4"/>
  <c r="IZ64" i="4"/>
  <c r="IY64" i="4"/>
  <c r="HL48" i="4"/>
  <c r="HN48" i="4" s="1"/>
  <c r="GN48" i="4"/>
  <c r="GP48" i="4" s="1"/>
  <c r="HI48" i="4"/>
  <c r="HK48" i="4" s="1"/>
  <c r="GZ48" i="4"/>
  <c r="HB48" i="4" s="1"/>
  <c r="GQ48" i="4"/>
  <c r="GS48" i="4" s="1"/>
  <c r="HO48" i="4"/>
  <c r="HQ48" i="4" s="1"/>
  <c r="HF48" i="4"/>
  <c r="HH48" i="4" s="1"/>
  <c r="GW48" i="4"/>
  <c r="GY48" i="4" s="1"/>
  <c r="GM48" i="4"/>
  <c r="HC48" i="4"/>
  <c r="HE48" i="4" s="1"/>
  <c r="GT48" i="4"/>
  <c r="GV48" i="4" s="1"/>
  <c r="GK60" i="4"/>
  <c r="GJ60" i="4"/>
  <c r="GK66" i="4"/>
  <c r="GJ66" i="4"/>
  <c r="GH5" i="4"/>
  <c r="GG5" i="4"/>
  <c r="GH58" i="4"/>
  <c r="GG58" i="4"/>
  <c r="IW47" i="4"/>
  <c r="IV47" i="4"/>
  <c r="GK78" i="4"/>
  <c r="GJ78" i="4"/>
  <c r="IY78" i="4"/>
  <c r="IZ78" i="4"/>
  <c r="GK16" i="4"/>
  <c r="GJ16" i="4"/>
  <c r="GG15" i="4"/>
  <c r="GH15" i="4"/>
  <c r="IZ17" i="4"/>
  <c r="IY17" i="4"/>
  <c r="IZ26" i="4"/>
  <c r="IY26" i="4"/>
  <c r="JF39" i="4"/>
  <c r="JE39" i="4"/>
  <c r="IY8" i="4"/>
  <c r="IZ8" i="4"/>
  <c r="GK7" i="4"/>
  <c r="GJ7" i="4"/>
  <c r="IZ63" i="4"/>
  <c r="IY63" i="4"/>
  <c r="JC14" i="4"/>
  <c r="JB14" i="4"/>
  <c r="AA50" i="4"/>
  <c r="IW77" i="4"/>
  <c r="IV77" i="4"/>
  <c r="GK61" i="4"/>
  <c r="GJ61" i="4"/>
  <c r="O40" i="4"/>
  <c r="AG40" i="4" s="1"/>
  <c r="AG39" i="4"/>
  <c r="GK8" i="4"/>
  <c r="GJ8" i="4"/>
  <c r="GG41" i="4"/>
  <c r="GH41" i="4"/>
  <c r="GH70" i="4"/>
  <c r="GG70" i="4"/>
  <c r="JI5" i="4"/>
  <c r="JH5" i="4"/>
  <c r="GG51" i="4"/>
  <c r="GH51" i="4"/>
  <c r="IV16" i="4"/>
  <c r="IW16" i="4"/>
  <c r="IW60" i="4"/>
  <c r="IV60" i="4"/>
  <c r="JB36" i="4"/>
  <c r="JC36" i="4"/>
  <c r="LA89" i="4"/>
  <c r="LA87" i="4"/>
  <c r="LA85" i="4"/>
  <c r="LA83" i="4"/>
  <c r="LA86" i="4"/>
  <c r="LA82" i="4"/>
  <c r="LA84" i="4"/>
  <c r="LA79" i="4"/>
  <c r="LA76" i="4"/>
  <c r="LA75" i="4"/>
  <c r="LA70" i="4"/>
  <c r="LA81" i="4"/>
  <c r="LA80" i="4"/>
  <c r="LA71" i="4"/>
  <c r="LA78" i="4"/>
  <c r="LA88" i="4"/>
  <c r="LA72" i="4"/>
  <c r="LA73" i="4"/>
  <c r="LA77" i="4"/>
  <c r="LA74" i="4"/>
  <c r="LA69" i="4"/>
  <c r="LA64" i="4"/>
  <c r="LA68" i="4"/>
  <c r="LA63" i="4"/>
  <c r="LA54" i="4"/>
  <c r="LA53" i="4"/>
  <c r="LA67" i="4"/>
  <c r="LA56" i="4"/>
  <c r="LA55" i="4"/>
  <c r="LA52" i="4"/>
  <c r="LA50" i="4"/>
  <c r="LA62" i="4"/>
  <c r="LA59" i="4"/>
  <c r="LA58" i="4"/>
  <c r="LA57" i="4"/>
  <c r="LA48" i="4"/>
  <c r="LA66" i="4"/>
  <c r="LA51" i="4"/>
  <c r="LA45" i="4"/>
  <c r="LA43" i="4"/>
  <c r="LA44" i="4"/>
  <c r="LA61" i="4"/>
  <c r="LA60" i="4"/>
  <c r="LA49" i="4"/>
  <c r="LA41" i="4"/>
  <c r="LA65" i="4"/>
  <c r="LA47" i="4"/>
  <c r="LA42" i="4"/>
  <c r="LA6" i="4"/>
  <c r="LA5" i="4"/>
  <c r="LA2" i="4" s="1"/>
  <c r="LB4" i="4"/>
  <c r="LA46" i="4"/>
  <c r="LA7" i="4"/>
  <c r="LA8" i="4"/>
  <c r="LA9" i="4"/>
  <c r="LA10" i="4"/>
  <c r="LA11" i="4"/>
  <c r="IZ52" i="4"/>
  <c r="IY52" i="4"/>
  <c r="IW89" i="4"/>
  <c r="IV89" i="4"/>
  <c r="IZ9" i="4"/>
  <c r="IY9" i="4"/>
  <c r="IW80" i="4"/>
  <c r="IV80" i="4"/>
  <c r="IZ22" i="4"/>
  <c r="IY22" i="4"/>
  <c r="GJ40" i="4"/>
  <c r="GK40" i="4"/>
  <c r="GJ80" i="4"/>
  <c r="GK80" i="4"/>
  <c r="GW79" i="4"/>
  <c r="GY79" i="4" s="1"/>
  <c r="HL79" i="4"/>
  <c r="HN79" i="4" s="1"/>
  <c r="GN79" i="4"/>
  <c r="GP79" i="4" s="1"/>
  <c r="HC79" i="4"/>
  <c r="HE79" i="4" s="1"/>
  <c r="GM79" i="4"/>
  <c r="GT79" i="4"/>
  <c r="GV79" i="4" s="1"/>
  <c r="HI79" i="4"/>
  <c r="HK79" i="4" s="1"/>
  <c r="HF79" i="4"/>
  <c r="HH79" i="4" s="1"/>
  <c r="GZ79" i="4"/>
  <c r="HB79" i="4" s="1"/>
  <c r="GQ79" i="4"/>
  <c r="GS79" i="4" s="1"/>
  <c r="HO79" i="4"/>
  <c r="HQ79" i="4" s="1"/>
  <c r="JC56" i="4"/>
  <c r="JB56" i="4"/>
  <c r="JF28" i="4"/>
  <c r="JE28" i="4"/>
  <c r="IW41" i="4"/>
  <c r="IV41" i="4"/>
  <c r="GK88" i="4"/>
  <c r="GJ88" i="4"/>
  <c r="GH49" i="4"/>
  <c r="GG49" i="4"/>
  <c r="JB11" i="4"/>
  <c r="JC11" i="4"/>
  <c r="GK42" i="4"/>
  <c r="GJ42" i="4"/>
  <c r="GG75" i="4"/>
  <c r="GH75" i="4"/>
  <c r="JF7" i="4"/>
  <c r="JE7" i="4"/>
  <c r="IW81" i="4"/>
  <c r="IV81" i="4"/>
  <c r="IZ21" i="4"/>
  <c r="IY21" i="4"/>
  <c r="IW74" i="4"/>
  <c r="IV74" i="4"/>
  <c r="GK47" i="4"/>
  <c r="GJ47" i="4"/>
  <c r="GH27" i="4"/>
  <c r="GG27" i="4"/>
  <c r="JF61" i="4"/>
  <c r="JE61" i="4"/>
  <c r="JC87" i="4"/>
  <c r="JB87" i="4"/>
  <c r="JC15" i="4"/>
  <c r="JB15" i="4"/>
  <c r="KT13" i="4"/>
  <c r="KL13" i="4"/>
  <c r="KY13" i="4"/>
  <c r="KP13" i="4"/>
  <c r="KX13" i="4"/>
  <c r="KO13" i="4"/>
  <c r="KW13" i="4"/>
  <c r="KN13" i="4"/>
  <c r="KV13" i="4"/>
  <c r="KM13" i="4"/>
  <c r="AJ15" i="4"/>
  <c r="KZ13" i="4"/>
  <c r="KQ13" i="4"/>
  <c r="KU13" i="4"/>
  <c r="KK13" i="4"/>
  <c r="KS13" i="4"/>
  <c r="LA13" i="4"/>
  <c r="KR13" i="4"/>
  <c r="JI83" i="4"/>
  <c r="JH83" i="4"/>
  <c r="GH14" i="4"/>
  <c r="GG14" i="4"/>
  <c r="JI69" i="4"/>
  <c r="JH69" i="4"/>
  <c r="GH67" i="4"/>
  <c r="GG67" i="4"/>
  <c r="IZ70" i="4"/>
  <c r="IY70" i="4"/>
  <c r="JF13" i="4"/>
  <c r="JE13" i="4"/>
  <c r="GK73" i="4"/>
  <c r="GJ73" i="4"/>
  <c r="GH59" i="4"/>
  <c r="GG59" i="4"/>
  <c r="IZ32" i="4"/>
  <c r="IY32" i="4"/>
  <c r="JF30" i="4"/>
  <c r="JE30" i="4"/>
  <c r="HC10" i="4"/>
  <c r="HE10" i="4" s="1"/>
  <c r="GM10" i="4"/>
  <c r="GT10" i="4"/>
  <c r="GV10" i="4" s="1"/>
  <c r="HI10" i="4"/>
  <c r="HK10" i="4" s="1"/>
  <c r="GZ10" i="4"/>
  <c r="HB10" i="4" s="1"/>
  <c r="HO10" i="4"/>
  <c r="HQ10" i="4" s="1"/>
  <c r="GQ10" i="4"/>
  <c r="GS10" i="4" s="1"/>
  <c r="HL10" i="4"/>
  <c r="HN10" i="4" s="1"/>
  <c r="HF10" i="4"/>
  <c r="HH10" i="4" s="1"/>
  <c r="GN10" i="4"/>
  <c r="GP10" i="4" s="1"/>
  <c r="GW10" i="4"/>
  <c r="GY10" i="4" s="1"/>
  <c r="IZ25" i="4"/>
  <c r="IY25" i="4"/>
  <c r="GK82" i="4"/>
  <c r="GJ82" i="4"/>
  <c r="IW88" i="4"/>
  <c r="IV88" i="4"/>
  <c r="JC62" i="4"/>
  <c r="JB62" i="4"/>
  <c r="AA34" i="4"/>
  <c r="GP43" i="4" l="1"/>
  <c r="AA43" i="4"/>
  <c r="JC55" i="4"/>
  <c r="JB55" i="4"/>
  <c r="HF52" i="4"/>
  <c r="HH52" i="4" s="1"/>
  <c r="GT52" i="4"/>
  <c r="GV52" i="4" s="1"/>
  <c r="GZ52" i="4"/>
  <c r="HB52" i="4" s="1"/>
  <c r="GW52" i="4"/>
  <c r="GY52" i="4" s="1"/>
  <c r="GQ52" i="4"/>
  <c r="GS52" i="4" s="1"/>
  <c r="HL52" i="4"/>
  <c r="HN52" i="4" s="1"/>
  <c r="HO52" i="4"/>
  <c r="HQ52" i="4" s="1"/>
  <c r="HC52" i="4"/>
  <c r="HE52" i="4" s="1"/>
  <c r="GN52" i="4"/>
  <c r="GM52" i="4"/>
  <c r="HI52" i="4"/>
  <c r="HK52" i="4" s="1"/>
  <c r="GK89" i="4"/>
  <c r="GJ89" i="4"/>
  <c r="LB13" i="4"/>
  <c r="LB91" i="4"/>
  <c r="LB90" i="4"/>
  <c r="GK81" i="4"/>
  <c r="GJ81" i="4"/>
  <c r="GK85" i="4"/>
  <c r="GJ85" i="4"/>
  <c r="HL38" i="4"/>
  <c r="HN38" i="4" s="1"/>
  <c r="HC38" i="4"/>
  <c r="HE38" i="4" s="1"/>
  <c r="HF38" i="4"/>
  <c r="HH38" i="4" s="1"/>
  <c r="HI38" i="4"/>
  <c r="HK38" i="4" s="1"/>
  <c r="GT38" i="4"/>
  <c r="GV38" i="4" s="1"/>
  <c r="GZ38" i="4"/>
  <c r="HB38" i="4" s="1"/>
  <c r="GW38" i="4"/>
  <c r="GY38" i="4" s="1"/>
  <c r="GQ38" i="4"/>
  <c r="GS38" i="4" s="1"/>
  <c r="GN38" i="4"/>
  <c r="GM38" i="4"/>
  <c r="HO38" i="4"/>
  <c r="HQ38" i="4" s="1"/>
  <c r="GK72" i="4"/>
  <c r="GJ72" i="4"/>
  <c r="GJ45" i="4"/>
  <c r="GK45" i="4"/>
  <c r="GJ55" i="4"/>
  <c r="GK55" i="4"/>
  <c r="IZ49" i="4"/>
  <c r="IY49" i="4"/>
  <c r="IY57" i="4"/>
  <c r="IZ57" i="4"/>
  <c r="GK83" i="4"/>
  <c r="GJ83" i="4"/>
  <c r="JE91" i="4"/>
  <c r="JF91" i="4"/>
  <c r="GK56" i="4"/>
  <c r="GJ56" i="4"/>
  <c r="JB76" i="4"/>
  <c r="JC76" i="4"/>
  <c r="GK69" i="4"/>
  <c r="GJ69" i="4"/>
  <c r="HI87" i="4"/>
  <c r="HK87" i="4" s="1"/>
  <c r="HL87" i="4"/>
  <c r="HN87" i="4" s="1"/>
  <c r="GT87" i="4"/>
  <c r="GV87" i="4" s="1"/>
  <c r="GZ87" i="4"/>
  <c r="HB87" i="4" s="1"/>
  <c r="GN87" i="4"/>
  <c r="GP87" i="4" s="1"/>
  <c r="HC87" i="4"/>
  <c r="HE87" i="4" s="1"/>
  <c r="GQ87" i="4"/>
  <c r="GS87" i="4" s="1"/>
  <c r="GW87" i="4"/>
  <c r="GY87" i="4" s="1"/>
  <c r="HF87" i="4"/>
  <c r="HH87" i="4" s="1"/>
  <c r="HO87" i="4"/>
  <c r="HQ87" i="4" s="1"/>
  <c r="GM87" i="4"/>
  <c r="IZ58" i="4"/>
  <c r="IY58" i="4"/>
  <c r="GP91" i="4"/>
  <c r="AA91" i="4"/>
  <c r="AA24" i="4"/>
  <c r="GP32" i="4"/>
  <c r="AA32" i="4"/>
  <c r="JI90" i="4"/>
  <c r="JH90" i="4"/>
  <c r="JB86" i="4"/>
  <c r="JC86" i="4"/>
  <c r="GJ54" i="4"/>
  <c r="GK54" i="4"/>
  <c r="JE54" i="4"/>
  <c r="JF54" i="4"/>
  <c r="JF12" i="4"/>
  <c r="JE12" i="4"/>
  <c r="JI23" i="4"/>
  <c r="JH23" i="4"/>
  <c r="JL71" i="4"/>
  <c r="JK71" i="4"/>
  <c r="AA48" i="4"/>
  <c r="IY41" i="4"/>
  <c r="IZ41" i="4"/>
  <c r="JB22" i="4"/>
  <c r="JC22" i="4"/>
  <c r="GJ51" i="4"/>
  <c r="GK51" i="4"/>
  <c r="GJ41" i="4"/>
  <c r="GK41" i="4"/>
  <c r="HC61" i="4"/>
  <c r="HE61" i="4" s="1"/>
  <c r="GM61" i="4"/>
  <c r="GT61" i="4"/>
  <c r="GV61" i="4" s="1"/>
  <c r="HI61" i="4"/>
  <c r="HK61" i="4" s="1"/>
  <c r="GZ61" i="4"/>
  <c r="HB61" i="4" s="1"/>
  <c r="HO61" i="4"/>
  <c r="HQ61" i="4" s="1"/>
  <c r="GQ61" i="4"/>
  <c r="GS61" i="4" s="1"/>
  <c r="HF61" i="4"/>
  <c r="HH61" i="4" s="1"/>
  <c r="GW61" i="4"/>
  <c r="GY61" i="4" s="1"/>
  <c r="HL61" i="4"/>
  <c r="HN61" i="4" s="1"/>
  <c r="GN61" i="4"/>
  <c r="JC63" i="4"/>
  <c r="JB63" i="4"/>
  <c r="JC26" i="4"/>
  <c r="JB26" i="4"/>
  <c r="GT16" i="4"/>
  <c r="GV16" i="4" s="1"/>
  <c r="HO16" i="4"/>
  <c r="HQ16" i="4" s="1"/>
  <c r="GQ16" i="4"/>
  <c r="GS16" i="4" s="1"/>
  <c r="HF16" i="4"/>
  <c r="HH16" i="4" s="1"/>
  <c r="GN16" i="4"/>
  <c r="HC16" i="4"/>
  <c r="HE16" i="4" s="1"/>
  <c r="HL16" i="4"/>
  <c r="HN16" i="4" s="1"/>
  <c r="GZ16" i="4"/>
  <c r="HB16" i="4" s="1"/>
  <c r="GM16" i="4"/>
  <c r="GW16" i="4"/>
  <c r="GY16" i="4" s="1"/>
  <c r="HI16" i="4"/>
  <c r="HK16" i="4" s="1"/>
  <c r="GK5" i="4"/>
  <c r="GJ5" i="4"/>
  <c r="GK30" i="4"/>
  <c r="GJ30" i="4"/>
  <c r="GJ71" i="4"/>
  <c r="GK71" i="4"/>
  <c r="JL44" i="4"/>
  <c r="JK44" i="4"/>
  <c r="HF12" i="4"/>
  <c r="HH12" i="4" s="1"/>
  <c r="HO12" i="4"/>
  <c r="HQ12" i="4" s="1"/>
  <c r="GW12" i="4"/>
  <c r="GY12" i="4" s="1"/>
  <c r="HL12" i="4"/>
  <c r="HN12" i="4" s="1"/>
  <c r="GN12" i="4"/>
  <c r="GQ12" i="4"/>
  <c r="GS12" i="4" s="1"/>
  <c r="HC12" i="4"/>
  <c r="HE12" i="4" s="1"/>
  <c r="GM12" i="4"/>
  <c r="GT12" i="4"/>
  <c r="GV12" i="4" s="1"/>
  <c r="HI12" i="4"/>
  <c r="HK12" i="4" s="1"/>
  <c r="GZ12" i="4"/>
  <c r="HB12" i="4" s="1"/>
  <c r="GJ17" i="4"/>
  <c r="GK17" i="4"/>
  <c r="GJ53" i="4"/>
  <c r="GK53" i="4"/>
  <c r="JF45" i="4"/>
  <c r="JE45" i="4"/>
  <c r="GT20" i="4"/>
  <c r="GV20" i="4" s="1"/>
  <c r="HI20" i="4"/>
  <c r="HK20" i="4" s="1"/>
  <c r="GZ20" i="4"/>
  <c r="HB20" i="4" s="1"/>
  <c r="HO20" i="4"/>
  <c r="HQ20" i="4" s="1"/>
  <c r="GQ20" i="4"/>
  <c r="GS20" i="4" s="1"/>
  <c r="HF20" i="4"/>
  <c r="HH20" i="4" s="1"/>
  <c r="GW20" i="4"/>
  <c r="GY20" i="4" s="1"/>
  <c r="GN20" i="4"/>
  <c r="GP20" i="4" s="1"/>
  <c r="GM20" i="4"/>
  <c r="HL20" i="4"/>
  <c r="HN20" i="4" s="1"/>
  <c r="HC20" i="4"/>
  <c r="HE20" i="4" s="1"/>
  <c r="JH38" i="4"/>
  <c r="JI38" i="4"/>
  <c r="JC24" i="4"/>
  <c r="JB24" i="4"/>
  <c r="GW11" i="4"/>
  <c r="GY11" i="4" s="1"/>
  <c r="HF11" i="4"/>
  <c r="HH11" i="4" s="1"/>
  <c r="HL11" i="4"/>
  <c r="HN11" i="4" s="1"/>
  <c r="GN11" i="4"/>
  <c r="HC11" i="4"/>
  <c r="HE11" i="4" s="1"/>
  <c r="GM11" i="4"/>
  <c r="GT11" i="4"/>
  <c r="GV11" i="4" s="1"/>
  <c r="HI11" i="4"/>
  <c r="HK11" i="4" s="1"/>
  <c r="GZ11" i="4"/>
  <c r="HB11" i="4" s="1"/>
  <c r="HO11" i="4"/>
  <c r="HQ11" i="4" s="1"/>
  <c r="GQ11" i="4"/>
  <c r="GS11" i="4" s="1"/>
  <c r="GJ57" i="4"/>
  <c r="GK57" i="4"/>
  <c r="AA31" i="4"/>
  <c r="IZ73" i="4"/>
  <c r="IY73" i="4"/>
  <c r="AA64" i="4"/>
  <c r="GK67" i="4"/>
  <c r="GJ67" i="4"/>
  <c r="JF11" i="4"/>
  <c r="JE11" i="4"/>
  <c r="JH30" i="4"/>
  <c r="JI30" i="4"/>
  <c r="JH61" i="4"/>
  <c r="JI61" i="4"/>
  <c r="GK75" i="4"/>
  <c r="GJ75" i="4"/>
  <c r="JC78" i="4"/>
  <c r="JB78" i="4"/>
  <c r="IY47" i="4"/>
  <c r="IZ47" i="4"/>
  <c r="GP28" i="4"/>
  <c r="AA28" i="4"/>
  <c r="JF27" i="4"/>
  <c r="JE27" i="4"/>
  <c r="AA63" i="4"/>
  <c r="AA19" i="4"/>
  <c r="GT35" i="4"/>
  <c r="GV35" i="4" s="1"/>
  <c r="HI35" i="4"/>
  <c r="HK35" i="4" s="1"/>
  <c r="GZ35" i="4"/>
  <c r="HB35" i="4" s="1"/>
  <c r="HO35" i="4"/>
  <c r="HQ35" i="4" s="1"/>
  <c r="GQ35" i="4"/>
  <c r="GS35" i="4" s="1"/>
  <c r="HF35" i="4"/>
  <c r="HH35" i="4" s="1"/>
  <c r="GW35" i="4"/>
  <c r="GY35" i="4" s="1"/>
  <c r="HL35" i="4"/>
  <c r="HN35" i="4" s="1"/>
  <c r="GN35" i="4"/>
  <c r="HC35" i="4"/>
  <c r="HE35" i="4" s="1"/>
  <c r="GM35" i="4"/>
  <c r="HF68" i="4"/>
  <c r="HH68" i="4" s="1"/>
  <c r="GW68" i="4"/>
  <c r="GY68" i="4" s="1"/>
  <c r="GN68" i="4"/>
  <c r="HO68" i="4"/>
  <c r="HQ68" i="4" s="1"/>
  <c r="GM68" i="4"/>
  <c r="HL68" i="4"/>
  <c r="HN68" i="4" s="1"/>
  <c r="HC68" i="4"/>
  <c r="HE68" i="4" s="1"/>
  <c r="GT68" i="4"/>
  <c r="GV68" i="4" s="1"/>
  <c r="HI68" i="4"/>
  <c r="HK68" i="4" s="1"/>
  <c r="GQ68" i="4"/>
  <c r="GS68" i="4" s="1"/>
  <c r="GZ68" i="4"/>
  <c r="HB68" i="4" s="1"/>
  <c r="GW36" i="4"/>
  <c r="GY36" i="4" s="1"/>
  <c r="HC36" i="4"/>
  <c r="HE36" i="4" s="1"/>
  <c r="GM36" i="4"/>
  <c r="HF36" i="4"/>
  <c r="HH36" i="4" s="1"/>
  <c r="GT36" i="4"/>
  <c r="GV36" i="4" s="1"/>
  <c r="HO36" i="4"/>
  <c r="HQ36" i="4" s="1"/>
  <c r="HL36" i="4"/>
  <c r="HN36" i="4" s="1"/>
  <c r="GQ36" i="4"/>
  <c r="GS36" i="4" s="1"/>
  <c r="GZ36" i="4"/>
  <c r="HB36" i="4" s="1"/>
  <c r="HI36" i="4"/>
  <c r="HK36" i="4" s="1"/>
  <c r="GN36" i="4"/>
  <c r="JC48" i="4"/>
  <c r="JB48" i="4"/>
  <c r="IY20" i="4"/>
  <c r="IZ20" i="4"/>
  <c r="JB75" i="4"/>
  <c r="JC75" i="4"/>
  <c r="JI37" i="4"/>
  <c r="JH37" i="4"/>
  <c r="JE62" i="4"/>
  <c r="JF62" i="4"/>
  <c r="HO73" i="4"/>
  <c r="HQ73" i="4" s="1"/>
  <c r="GQ73" i="4"/>
  <c r="GS73" i="4" s="1"/>
  <c r="HF73" i="4"/>
  <c r="HH73" i="4" s="1"/>
  <c r="GW73" i="4"/>
  <c r="GY73" i="4" s="1"/>
  <c r="GN73" i="4"/>
  <c r="GP73" i="4" s="1"/>
  <c r="HL73" i="4"/>
  <c r="HN73" i="4" s="1"/>
  <c r="HC73" i="4"/>
  <c r="HE73" i="4" s="1"/>
  <c r="GT73" i="4"/>
  <c r="GV73" i="4" s="1"/>
  <c r="HI73" i="4"/>
  <c r="HK73" i="4" s="1"/>
  <c r="GZ73" i="4"/>
  <c r="HB73" i="4" s="1"/>
  <c r="GM73" i="4"/>
  <c r="JK69" i="4"/>
  <c r="JL69" i="4"/>
  <c r="JI28" i="4"/>
  <c r="JH28" i="4"/>
  <c r="GZ80" i="4"/>
  <c r="HB80" i="4" s="1"/>
  <c r="HO80" i="4"/>
  <c r="HQ80" i="4" s="1"/>
  <c r="GQ80" i="4"/>
  <c r="GS80" i="4" s="1"/>
  <c r="HF80" i="4"/>
  <c r="HH80" i="4" s="1"/>
  <c r="GW80" i="4"/>
  <c r="GY80" i="4" s="1"/>
  <c r="HL80" i="4"/>
  <c r="HN80" i="4" s="1"/>
  <c r="GN80" i="4"/>
  <c r="GP80" i="4" s="1"/>
  <c r="HI80" i="4"/>
  <c r="HK80" i="4" s="1"/>
  <c r="HC80" i="4"/>
  <c r="HE80" i="4" s="1"/>
  <c r="GT80" i="4"/>
  <c r="GV80" i="4" s="1"/>
  <c r="GM80" i="4"/>
  <c r="IZ80" i="4"/>
  <c r="IY80" i="4"/>
  <c r="IY89" i="4"/>
  <c r="IZ89" i="4"/>
  <c r="IZ77" i="4"/>
  <c r="IY77" i="4"/>
  <c r="HF7" i="4"/>
  <c r="HH7" i="4" s="1"/>
  <c r="GW7" i="4"/>
  <c r="GY7" i="4" s="1"/>
  <c r="HL7" i="4"/>
  <c r="HN7" i="4" s="1"/>
  <c r="GN7" i="4"/>
  <c r="GP7" i="4" s="1"/>
  <c r="HC7" i="4"/>
  <c r="HE7" i="4" s="1"/>
  <c r="GM7" i="4"/>
  <c r="GT7" i="4"/>
  <c r="GV7" i="4" s="1"/>
  <c r="HI7" i="4"/>
  <c r="HK7" i="4" s="1"/>
  <c r="HO7" i="4"/>
  <c r="HQ7" i="4" s="1"/>
  <c r="GQ7" i="4"/>
  <c r="GS7" i="4" s="1"/>
  <c r="GZ7" i="4"/>
  <c r="HB7" i="4" s="1"/>
  <c r="JB17" i="4"/>
  <c r="JC17" i="4"/>
  <c r="GT66" i="4"/>
  <c r="GV66" i="4" s="1"/>
  <c r="HI66" i="4"/>
  <c r="HK66" i="4" s="1"/>
  <c r="HO66" i="4"/>
  <c r="HQ66" i="4" s="1"/>
  <c r="GQ66" i="4"/>
  <c r="GS66" i="4" s="1"/>
  <c r="HF66" i="4"/>
  <c r="HH66" i="4" s="1"/>
  <c r="HL66" i="4"/>
  <c r="HN66" i="4" s="1"/>
  <c r="GN66" i="4"/>
  <c r="GP66" i="4" s="1"/>
  <c r="HC66" i="4"/>
  <c r="HE66" i="4" s="1"/>
  <c r="GM66" i="4"/>
  <c r="GZ66" i="4"/>
  <c r="HB66" i="4" s="1"/>
  <c r="GW66" i="4"/>
  <c r="GY66" i="4" s="1"/>
  <c r="JB34" i="4"/>
  <c r="JC34" i="4"/>
  <c r="JE53" i="4"/>
  <c r="JF53" i="4"/>
  <c r="GJ62" i="4"/>
  <c r="GK62" i="4"/>
  <c r="JF67" i="4"/>
  <c r="JE67" i="4"/>
  <c r="HI29" i="4"/>
  <c r="HK29" i="4" s="1"/>
  <c r="HF29" i="4"/>
  <c r="HH29" i="4" s="1"/>
  <c r="HL29" i="4"/>
  <c r="HN29" i="4" s="1"/>
  <c r="GQ29" i="4"/>
  <c r="GS29" i="4" s="1"/>
  <c r="GZ29" i="4"/>
  <c r="HB29" i="4" s="1"/>
  <c r="GN29" i="4"/>
  <c r="GW29" i="4"/>
  <c r="GY29" i="4" s="1"/>
  <c r="GM29" i="4"/>
  <c r="HO29" i="4"/>
  <c r="HQ29" i="4" s="1"/>
  <c r="GT29" i="4"/>
  <c r="GV29" i="4" s="1"/>
  <c r="HC29" i="4"/>
  <c r="HE29" i="4" s="1"/>
  <c r="GK18" i="4"/>
  <c r="GJ18" i="4"/>
  <c r="IZ68" i="4"/>
  <c r="IY68" i="4"/>
  <c r="JF19" i="4"/>
  <c r="JE19" i="4"/>
  <c r="AA25" i="4"/>
  <c r="KF72" i="4"/>
  <c r="AD72" i="4"/>
  <c r="JI29" i="4"/>
  <c r="JH29" i="4"/>
  <c r="GJ86" i="4"/>
  <c r="GK86" i="4"/>
  <c r="JC21" i="4"/>
  <c r="JB21" i="4"/>
  <c r="JE15" i="4"/>
  <c r="JF15" i="4"/>
  <c r="GJ27" i="4"/>
  <c r="GK27" i="4"/>
  <c r="IZ81" i="4"/>
  <c r="IY81" i="4"/>
  <c r="GK49" i="4"/>
  <c r="GJ49" i="4"/>
  <c r="LB87" i="4"/>
  <c r="LB85" i="4"/>
  <c r="LB83" i="4"/>
  <c r="LB89" i="4"/>
  <c r="LB86" i="4"/>
  <c r="LB84" i="4"/>
  <c r="LB81" i="4"/>
  <c r="LB79" i="4"/>
  <c r="LB80" i="4"/>
  <c r="LB77" i="4"/>
  <c r="LB88" i="4"/>
  <c r="LB74" i="4"/>
  <c r="LB76" i="4"/>
  <c r="LB75" i="4"/>
  <c r="LB73" i="4"/>
  <c r="LB70" i="4"/>
  <c r="LB82" i="4"/>
  <c r="LB72" i="4"/>
  <c r="LB71" i="4"/>
  <c r="LB65" i="4"/>
  <c r="LB78" i="4"/>
  <c r="LB67" i="4"/>
  <c r="LB69" i="4"/>
  <c r="LB68" i="4"/>
  <c r="LB63" i="4"/>
  <c r="LB54" i="4"/>
  <c r="LB53" i="4"/>
  <c r="LB56" i="4"/>
  <c r="LB55" i="4"/>
  <c r="LB52" i="4"/>
  <c r="LB62" i="4"/>
  <c r="LB59" i="4"/>
  <c r="LB58" i="4"/>
  <c r="LB57" i="4"/>
  <c r="LB66" i="4"/>
  <c r="LB60" i="4"/>
  <c r="LB51" i="4"/>
  <c r="LB50" i="4"/>
  <c r="LB44" i="4"/>
  <c r="LB64" i="4"/>
  <c r="LB61" i="4"/>
  <c r="LB49" i="4"/>
  <c r="LB41" i="4"/>
  <c r="LB42" i="4"/>
  <c r="LB48" i="4"/>
  <c r="LB47" i="4"/>
  <c r="LB43" i="4"/>
  <c r="LB45" i="4"/>
  <c r="LB5" i="4"/>
  <c r="LB2" i="4" s="1"/>
  <c r="LC4" i="4"/>
  <c r="LC15" i="4" s="1"/>
  <c r="LB6" i="4"/>
  <c r="LB46" i="4"/>
  <c r="LB7" i="4"/>
  <c r="LB8" i="4"/>
  <c r="LB9" i="4"/>
  <c r="LB10" i="4"/>
  <c r="LB11" i="4"/>
  <c r="LB12" i="4"/>
  <c r="GT8" i="4"/>
  <c r="GV8" i="4" s="1"/>
  <c r="GM8" i="4"/>
  <c r="HI8" i="4"/>
  <c r="HK8" i="4" s="1"/>
  <c r="GZ8" i="4"/>
  <c r="HB8" i="4" s="1"/>
  <c r="HF8" i="4"/>
  <c r="HH8" i="4" s="1"/>
  <c r="HO8" i="4"/>
  <c r="HQ8" i="4" s="1"/>
  <c r="GQ8" i="4"/>
  <c r="GS8" i="4" s="1"/>
  <c r="GW8" i="4"/>
  <c r="GY8" i="4" s="1"/>
  <c r="HC8" i="4"/>
  <c r="HE8" i="4" s="1"/>
  <c r="HL8" i="4"/>
  <c r="HN8" i="4" s="1"/>
  <c r="GN8" i="4"/>
  <c r="GP8" i="4" s="1"/>
  <c r="GJ15" i="4"/>
  <c r="GK15" i="4"/>
  <c r="IY82" i="4"/>
  <c r="IZ82" i="4"/>
  <c r="JK65" i="4"/>
  <c r="JL65" i="4"/>
  <c r="GW65" i="4"/>
  <c r="GY65" i="4" s="1"/>
  <c r="GT65" i="4"/>
  <c r="GV65" i="4" s="1"/>
  <c r="HI65" i="4"/>
  <c r="HK65" i="4" s="1"/>
  <c r="GZ65" i="4"/>
  <c r="HB65" i="4" s="1"/>
  <c r="GN65" i="4"/>
  <c r="GP65" i="4" s="1"/>
  <c r="HL65" i="4"/>
  <c r="HN65" i="4" s="1"/>
  <c r="GM65" i="4"/>
  <c r="HF65" i="4"/>
  <c r="HH65" i="4" s="1"/>
  <c r="HO65" i="4"/>
  <c r="HQ65" i="4" s="1"/>
  <c r="HC65" i="4"/>
  <c r="HE65" i="4" s="1"/>
  <c r="GQ65" i="4"/>
  <c r="GS65" i="4" s="1"/>
  <c r="JC33" i="4"/>
  <c r="JB33" i="4"/>
  <c r="JB18" i="4"/>
  <c r="JC18" i="4"/>
  <c r="JC35" i="4"/>
  <c r="JB35" i="4"/>
  <c r="JF36" i="4"/>
  <c r="JE36" i="4"/>
  <c r="GJ70" i="4"/>
  <c r="GK70" i="4"/>
  <c r="GT82" i="4"/>
  <c r="GV82" i="4" s="1"/>
  <c r="HO82" i="4"/>
  <c r="HQ82" i="4" s="1"/>
  <c r="GQ82" i="4"/>
  <c r="GS82" i="4" s="1"/>
  <c r="GW82" i="4"/>
  <c r="GY82" i="4" s="1"/>
  <c r="GM82" i="4"/>
  <c r="HF82" i="4"/>
  <c r="HH82" i="4" s="1"/>
  <c r="HC82" i="4"/>
  <c r="HE82" i="4" s="1"/>
  <c r="HL82" i="4"/>
  <c r="HN82" i="4" s="1"/>
  <c r="HI82" i="4"/>
  <c r="HK82" i="4" s="1"/>
  <c r="GZ82" i="4"/>
  <c r="HB82" i="4" s="1"/>
  <c r="GN82" i="4"/>
  <c r="JB25" i="4"/>
  <c r="JC25" i="4"/>
  <c r="JC8" i="4"/>
  <c r="JB8" i="4"/>
  <c r="GP22" i="4"/>
  <c r="AA22" i="4"/>
  <c r="JF79" i="4"/>
  <c r="JE79" i="4"/>
  <c r="AA10" i="4"/>
  <c r="JB32" i="4"/>
  <c r="JC32" i="4"/>
  <c r="JI13" i="4"/>
  <c r="JH13" i="4"/>
  <c r="JF56" i="4"/>
  <c r="JE56" i="4"/>
  <c r="JC52" i="4"/>
  <c r="JB52" i="4"/>
  <c r="JL5" i="4"/>
  <c r="JK5" i="4"/>
  <c r="GT60" i="4"/>
  <c r="GV60" i="4" s="1"/>
  <c r="HI60" i="4"/>
  <c r="HK60" i="4" s="1"/>
  <c r="GZ60" i="4"/>
  <c r="HB60" i="4" s="1"/>
  <c r="HO60" i="4"/>
  <c r="HQ60" i="4" s="1"/>
  <c r="GQ60" i="4"/>
  <c r="GS60" i="4" s="1"/>
  <c r="HF60" i="4"/>
  <c r="HH60" i="4" s="1"/>
  <c r="GW60" i="4"/>
  <c r="GY60" i="4" s="1"/>
  <c r="GN60" i="4"/>
  <c r="GM60" i="4"/>
  <c r="HL60" i="4"/>
  <c r="HN60" i="4" s="1"/>
  <c r="HC60" i="4"/>
  <c r="HE60" i="4" s="1"/>
  <c r="JI6" i="4"/>
  <c r="JH6" i="4"/>
  <c r="JB84" i="4"/>
  <c r="JC84" i="4"/>
  <c r="GZ77" i="4"/>
  <c r="HB77" i="4" s="1"/>
  <c r="HO77" i="4"/>
  <c r="HQ77" i="4" s="1"/>
  <c r="GQ77" i="4"/>
  <c r="GS77" i="4" s="1"/>
  <c r="HF77" i="4"/>
  <c r="HH77" i="4" s="1"/>
  <c r="GW77" i="4"/>
  <c r="GY77" i="4" s="1"/>
  <c r="HI77" i="4"/>
  <c r="HK77" i="4" s="1"/>
  <c r="HC77" i="4"/>
  <c r="HE77" i="4" s="1"/>
  <c r="GM77" i="4"/>
  <c r="HL77" i="4"/>
  <c r="HN77" i="4" s="1"/>
  <c r="GT77" i="4"/>
  <c r="GV77" i="4" s="1"/>
  <c r="GN77" i="4"/>
  <c r="HI23" i="4"/>
  <c r="HK23" i="4" s="1"/>
  <c r="GZ23" i="4"/>
  <c r="HB23" i="4" s="1"/>
  <c r="HO23" i="4"/>
  <c r="HQ23" i="4" s="1"/>
  <c r="GQ23" i="4"/>
  <c r="GS23" i="4" s="1"/>
  <c r="HF23" i="4"/>
  <c r="HH23" i="4" s="1"/>
  <c r="GW23" i="4"/>
  <c r="GY23" i="4" s="1"/>
  <c r="HL23" i="4"/>
  <c r="HN23" i="4" s="1"/>
  <c r="GN23" i="4"/>
  <c r="GP23" i="4" s="1"/>
  <c r="HC23" i="4"/>
  <c r="HE23" i="4" s="1"/>
  <c r="GM23" i="4"/>
  <c r="GT23" i="4"/>
  <c r="GV23" i="4" s="1"/>
  <c r="HF6" i="4"/>
  <c r="HH6" i="4" s="1"/>
  <c r="GW6" i="4"/>
  <c r="GY6" i="4" s="1"/>
  <c r="HL6" i="4"/>
  <c r="HN6" i="4" s="1"/>
  <c r="GN6" i="4"/>
  <c r="GP6" i="4" s="1"/>
  <c r="HC6" i="4"/>
  <c r="HE6" i="4" s="1"/>
  <c r="GM6" i="4"/>
  <c r="GT6" i="4"/>
  <c r="GV6" i="4" s="1"/>
  <c r="GQ6" i="4"/>
  <c r="GS6" i="4" s="1"/>
  <c r="HI6" i="4"/>
  <c r="HK6" i="4" s="1"/>
  <c r="HO6" i="4"/>
  <c r="HQ6" i="4" s="1"/>
  <c r="GZ6" i="4"/>
  <c r="HB6" i="4" s="1"/>
  <c r="EN15" i="4"/>
  <c r="FA13" i="4"/>
  <c r="EY13" i="4"/>
  <c r="EW13" i="4"/>
  <c r="GT39" i="4"/>
  <c r="GV39" i="4" s="1"/>
  <c r="HI39" i="4"/>
  <c r="HK39" i="4" s="1"/>
  <c r="HO39" i="4"/>
  <c r="HQ39" i="4" s="1"/>
  <c r="GQ39" i="4"/>
  <c r="GS39" i="4" s="1"/>
  <c r="HF39" i="4"/>
  <c r="HH39" i="4" s="1"/>
  <c r="HL39" i="4"/>
  <c r="HN39" i="4" s="1"/>
  <c r="GN39" i="4"/>
  <c r="HC39" i="4"/>
  <c r="HE39" i="4" s="1"/>
  <c r="GM39" i="4"/>
  <c r="GZ39" i="4"/>
  <c r="HB39" i="4" s="1"/>
  <c r="GW39" i="4"/>
  <c r="GY39" i="4" s="1"/>
  <c r="JC70" i="4"/>
  <c r="JB70" i="4"/>
  <c r="GK14" i="4"/>
  <c r="GJ14" i="4"/>
  <c r="KV15" i="4"/>
  <c r="KN15" i="4"/>
  <c r="LA15" i="4"/>
  <c r="KS15" i="4"/>
  <c r="KK15" i="4"/>
  <c r="KZ15" i="4"/>
  <c r="KR15" i="4"/>
  <c r="KU15" i="4"/>
  <c r="AJ16" i="4"/>
  <c r="KW15" i="4"/>
  <c r="KT15" i="4"/>
  <c r="KQ15" i="4"/>
  <c r="KP15" i="4"/>
  <c r="LB15" i="4"/>
  <c r="KO15" i="4"/>
  <c r="KY15" i="4"/>
  <c r="KM15" i="4"/>
  <c r="KX15" i="4"/>
  <c r="KL15" i="4"/>
  <c r="HF40" i="4"/>
  <c r="HH40" i="4" s="1"/>
  <c r="GW40" i="4"/>
  <c r="GY40" i="4" s="1"/>
  <c r="HC40" i="4"/>
  <c r="HE40" i="4" s="1"/>
  <c r="GM40" i="4"/>
  <c r="GT40" i="4"/>
  <c r="GV40" i="4" s="1"/>
  <c r="GZ40" i="4"/>
  <c r="HB40" i="4" s="1"/>
  <c r="HO40" i="4"/>
  <c r="HQ40" i="4" s="1"/>
  <c r="HL40" i="4"/>
  <c r="HN40" i="4" s="1"/>
  <c r="GQ40" i="4"/>
  <c r="GS40" i="4" s="1"/>
  <c r="HI40" i="4"/>
  <c r="HK40" i="4" s="1"/>
  <c r="GN40" i="4"/>
  <c r="GP40" i="4" s="1"/>
  <c r="GP84" i="4"/>
  <c r="AA84" i="4"/>
  <c r="JC31" i="4"/>
  <c r="JB31" i="4"/>
  <c r="JF10" i="4"/>
  <c r="JE10" i="4"/>
  <c r="AP12" i="4"/>
  <c r="JE40" i="4"/>
  <c r="JF40" i="4"/>
  <c r="IY46" i="4"/>
  <c r="IZ46" i="4"/>
  <c r="JB50" i="4"/>
  <c r="JC50" i="4"/>
  <c r="AA79" i="4"/>
  <c r="JL83" i="4"/>
  <c r="JK83" i="4"/>
  <c r="IZ74" i="4"/>
  <c r="IY74" i="4"/>
  <c r="GT47" i="4"/>
  <c r="GV47" i="4" s="1"/>
  <c r="HI47" i="4"/>
  <c r="HK47" i="4" s="1"/>
  <c r="GZ47" i="4"/>
  <c r="HB47" i="4" s="1"/>
  <c r="HO47" i="4"/>
  <c r="HQ47" i="4" s="1"/>
  <c r="GQ47" i="4"/>
  <c r="GS47" i="4" s="1"/>
  <c r="HF47" i="4"/>
  <c r="HH47" i="4" s="1"/>
  <c r="HL47" i="4"/>
  <c r="HN47" i="4" s="1"/>
  <c r="GN47" i="4"/>
  <c r="GP47" i="4" s="1"/>
  <c r="HC47" i="4"/>
  <c r="HE47" i="4" s="1"/>
  <c r="GM47" i="4"/>
  <c r="GW47" i="4"/>
  <c r="GY47" i="4" s="1"/>
  <c r="JC9" i="4"/>
  <c r="JB9" i="4"/>
  <c r="IY60" i="4"/>
  <c r="IZ60" i="4"/>
  <c r="JF14" i="4"/>
  <c r="JE14" i="4"/>
  <c r="JC64" i="4"/>
  <c r="JB64" i="4"/>
  <c r="IZ88" i="4"/>
  <c r="IY88" i="4"/>
  <c r="GJ59" i="4"/>
  <c r="GK59" i="4"/>
  <c r="JF87" i="4"/>
  <c r="JE87" i="4"/>
  <c r="JI7" i="4"/>
  <c r="JH7" i="4"/>
  <c r="HI42" i="4"/>
  <c r="HK42" i="4" s="1"/>
  <c r="GZ42" i="4"/>
  <c r="HB42" i="4" s="1"/>
  <c r="HF42" i="4"/>
  <c r="HH42" i="4" s="1"/>
  <c r="GW42" i="4"/>
  <c r="GY42" i="4" s="1"/>
  <c r="HC42" i="4"/>
  <c r="HE42" i="4" s="1"/>
  <c r="GM42" i="4"/>
  <c r="HO42" i="4"/>
  <c r="HQ42" i="4" s="1"/>
  <c r="GT42" i="4"/>
  <c r="GV42" i="4" s="1"/>
  <c r="HL42" i="4"/>
  <c r="HN42" i="4" s="1"/>
  <c r="GQ42" i="4"/>
  <c r="GS42" i="4" s="1"/>
  <c r="GN42" i="4"/>
  <c r="GP42" i="4" s="1"/>
  <c r="HI88" i="4"/>
  <c r="HK88" i="4" s="1"/>
  <c r="HO88" i="4"/>
  <c r="HQ88" i="4" s="1"/>
  <c r="HF88" i="4"/>
  <c r="HH88" i="4" s="1"/>
  <c r="GW88" i="4"/>
  <c r="GY88" i="4" s="1"/>
  <c r="GN88" i="4"/>
  <c r="GP88" i="4" s="1"/>
  <c r="GM88" i="4"/>
  <c r="HL88" i="4"/>
  <c r="HN88" i="4" s="1"/>
  <c r="HC88" i="4"/>
  <c r="HE88" i="4" s="1"/>
  <c r="GT88" i="4"/>
  <c r="GV88" i="4" s="1"/>
  <c r="GZ88" i="4"/>
  <c r="HB88" i="4" s="1"/>
  <c r="GQ88" i="4"/>
  <c r="GS88" i="4" s="1"/>
  <c r="IY16" i="4"/>
  <c r="IZ16" i="4"/>
  <c r="JI39" i="4"/>
  <c r="JH39" i="4"/>
  <c r="GT78" i="4"/>
  <c r="GV78" i="4" s="1"/>
  <c r="HI78" i="4"/>
  <c r="HK78" i="4" s="1"/>
  <c r="GZ78" i="4"/>
  <c r="HB78" i="4" s="1"/>
  <c r="HO78" i="4"/>
  <c r="HQ78" i="4" s="1"/>
  <c r="GQ78" i="4"/>
  <c r="GS78" i="4" s="1"/>
  <c r="HF78" i="4"/>
  <c r="HH78" i="4" s="1"/>
  <c r="GW78" i="4"/>
  <c r="GY78" i="4" s="1"/>
  <c r="HL78" i="4"/>
  <c r="HN78" i="4" s="1"/>
  <c r="GN78" i="4"/>
  <c r="HC78" i="4"/>
  <c r="HE78" i="4" s="1"/>
  <c r="GM78" i="4"/>
  <c r="GJ58" i="4"/>
  <c r="GK58" i="4"/>
  <c r="GP26" i="4"/>
  <c r="AA26" i="4"/>
  <c r="JF43" i="4"/>
  <c r="JE43" i="4"/>
  <c r="JC42" i="4"/>
  <c r="JB42" i="4"/>
  <c r="GT37" i="4"/>
  <c r="GV37" i="4" s="1"/>
  <c r="HI37" i="4"/>
  <c r="HK37" i="4" s="1"/>
  <c r="HO37" i="4"/>
  <c r="HQ37" i="4" s="1"/>
  <c r="GQ37" i="4"/>
  <c r="GS37" i="4" s="1"/>
  <c r="HF37" i="4"/>
  <c r="HH37" i="4" s="1"/>
  <c r="GN37" i="4"/>
  <c r="GP37" i="4" s="1"/>
  <c r="HC37" i="4"/>
  <c r="HE37" i="4" s="1"/>
  <c r="GM37" i="4"/>
  <c r="GZ37" i="4"/>
  <c r="HB37" i="4" s="1"/>
  <c r="GW37" i="4"/>
  <c r="GY37" i="4" s="1"/>
  <c r="HL37" i="4"/>
  <c r="HN37" i="4" s="1"/>
  <c r="JB85" i="4"/>
  <c r="JC85" i="4"/>
  <c r="GP9" i="4"/>
  <c r="AA9" i="4"/>
  <c r="GZ46" i="4"/>
  <c r="HB46" i="4" s="1"/>
  <c r="HO46" i="4"/>
  <c r="HQ46" i="4" s="1"/>
  <c r="GQ46" i="4"/>
  <c r="GS46" i="4" s="1"/>
  <c r="HF46" i="4"/>
  <c r="HH46" i="4" s="1"/>
  <c r="GW46" i="4"/>
  <c r="GY46" i="4" s="1"/>
  <c r="HL46" i="4"/>
  <c r="HN46" i="4" s="1"/>
  <c r="GN46" i="4"/>
  <c r="GT46" i="4"/>
  <c r="GV46" i="4" s="1"/>
  <c r="HI46" i="4"/>
  <c r="HK46" i="4" s="1"/>
  <c r="GM46" i="4"/>
  <c r="HC46" i="4"/>
  <c r="HE46" i="4" s="1"/>
  <c r="JE59" i="4"/>
  <c r="JF59" i="4"/>
  <c r="GP76" i="4"/>
  <c r="AA76" i="4"/>
  <c r="GJ21" i="4"/>
  <c r="GK21" i="4"/>
  <c r="GJ33" i="4"/>
  <c r="GK33" i="4"/>
  <c r="AA74" i="4"/>
  <c r="JI66" i="4"/>
  <c r="JH66" i="4"/>
  <c r="JT51" i="4"/>
  <c r="JU51" i="4"/>
  <c r="GM45" i="4" l="1"/>
  <c r="GT45" i="4"/>
  <c r="GV45" i="4" s="1"/>
  <c r="HL45" i="4"/>
  <c r="HN45" i="4" s="1"/>
  <c r="HO45" i="4"/>
  <c r="HQ45" i="4" s="1"/>
  <c r="HI45" i="4"/>
  <c r="HK45" i="4" s="1"/>
  <c r="HF45" i="4"/>
  <c r="HH45" i="4" s="1"/>
  <c r="GZ45" i="4"/>
  <c r="HB45" i="4" s="1"/>
  <c r="GW45" i="4"/>
  <c r="GY45" i="4" s="1"/>
  <c r="GN45" i="4"/>
  <c r="GQ45" i="4"/>
  <c r="GS45" i="4" s="1"/>
  <c r="HC45" i="4"/>
  <c r="HE45" i="4" s="1"/>
  <c r="HL85" i="4"/>
  <c r="HN85" i="4" s="1"/>
  <c r="GZ85" i="4"/>
  <c r="HB85" i="4" s="1"/>
  <c r="HO85" i="4"/>
  <c r="HQ85" i="4" s="1"/>
  <c r="GN85" i="4"/>
  <c r="GP85" i="4" s="1"/>
  <c r="GM85" i="4"/>
  <c r="HI85" i="4"/>
  <c r="HK85" i="4" s="1"/>
  <c r="HF85" i="4"/>
  <c r="HH85" i="4" s="1"/>
  <c r="GT85" i="4"/>
  <c r="GV85" i="4" s="1"/>
  <c r="HC85" i="4"/>
  <c r="HE85" i="4" s="1"/>
  <c r="GQ85" i="4"/>
  <c r="GS85" i="4" s="1"/>
  <c r="GW85" i="4"/>
  <c r="GY85" i="4" s="1"/>
  <c r="GZ72" i="4"/>
  <c r="HB72" i="4" s="1"/>
  <c r="HF72" i="4"/>
  <c r="HH72" i="4" s="1"/>
  <c r="GT72" i="4"/>
  <c r="GV72" i="4" s="1"/>
  <c r="GM72" i="4"/>
  <c r="GQ72" i="4"/>
  <c r="GS72" i="4" s="1"/>
  <c r="HC72" i="4"/>
  <c r="HE72" i="4" s="1"/>
  <c r="HL72" i="4"/>
  <c r="HN72" i="4" s="1"/>
  <c r="HI72" i="4"/>
  <c r="HK72" i="4" s="1"/>
  <c r="HO72" i="4"/>
  <c r="HQ72" i="4" s="1"/>
  <c r="GW72" i="4"/>
  <c r="GY72" i="4" s="1"/>
  <c r="GN72" i="4"/>
  <c r="GP72" i="4" s="1"/>
  <c r="AA66" i="4"/>
  <c r="GQ69" i="4"/>
  <c r="GS69" i="4" s="1"/>
  <c r="GZ69" i="4"/>
  <c r="HB69" i="4" s="1"/>
  <c r="GM69" i="4"/>
  <c r="GN69" i="4"/>
  <c r="HI69" i="4"/>
  <c r="HK69" i="4" s="1"/>
  <c r="HC69" i="4"/>
  <c r="HE69" i="4" s="1"/>
  <c r="HO69" i="4"/>
  <c r="HQ69" i="4" s="1"/>
  <c r="GW69" i="4"/>
  <c r="GY69" i="4" s="1"/>
  <c r="HL69" i="4"/>
  <c r="HN69" i="4" s="1"/>
  <c r="HF69" i="4"/>
  <c r="HH69" i="4" s="1"/>
  <c r="GT69" i="4"/>
  <c r="GV69" i="4" s="1"/>
  <c r="GW83" i="4"/>
  <c r="GY83" i="4" s="1"/>
  <c r="GZ83" i="4"/>
  <c r="HB83" i="4" s="1"/>
  <c r="HL83" i="4"/>
  <c r="HN83" i="4" s="1"/>
  <c r="GM83" i="4"/>
  <c r="GN83" i="4"/>
  <c r="HO83" i="4"/>
  <c r="HQ83" i="4" s="1"/>
  <c r="HF83" i="4"/>
  <c r="HH83" i="4" s="1"/>
  <c r="HI83" i="4"/>
  <c r="HK83" i="4" s="1"/>
  <c r="GT83" i="4"/>
  <c r="GV83" i="4" s="1"/>
  <c r="HC83" i="4"/>
  <c r="HE83" i="4" s="1"/>
  <c r="GQ83" i="4"/>
  <c r="GS83" i="4" s="1"/>
  <c r="LC91" i="4"/>
  <c r="LC90" i="4"/>
  <c r="JC58" i="4"/>
  <c r="JB58" i="4"/>
  <c r="JE55" i="4"/>
  <c r="JF55" i="4"/>
  <c r="GW81" i="4"/>
  <c r="GY81" i="4" s="1"/>
  <c r="GQ81" i="4"/>
  <c r="GS81" i="4" s="1"/>
  <c r="GN81" i="4"/>
  <c r="GP81" i="4" s="1"/>
  <c r="HI81" i="4"/>
  <c r="HK81" i="4" s="1"/>
  <c r="GM81" i="4"/>
  <c r="HO81" i="4"/>
  <c r="HQ81" i="4" s="1"/>
  <c r="GZ81" i="4"/>
  <c r="HB81" i="4" s="1"/>
  <c r="HL81" i="4"/>
  <c r="HN81" i="4" s="1"/>
  <c r="HF81" i="4"/>
  <c r="HH81" i="4" s="1"/>
  <c r="GT81" i="4"/>
  <c r="GV81" i="4" s="1"/>
  <c r="HC81" i="4"/>
  <c r="HE81" i="4" s="1"/>
  <c r="GM56" i="4"/>
  <c r="GT56" i="4"/>
  <c r="GV56" i="4" s="1"/>
  <c r="GW56" i="4"/>
  <c r="GY56" i="4" s="1"/>
  <c r="HO56" i="4"/>
  <c r="HQ56" i="4" s="1"/>
  <c r="HI56" i="4"/>
  <c r="HK56" i="4" s="1"/>
  <c r="GZ56" i="4"/>
  <c r="HB56" i="4" s="1"/>
  <c r="HF56" i="4"/>
  <c r="HH56" i="4" s="1"/>
  <c r="GQ56" i="4"/>
  <c r="GS56" i="4" s="1"/>
  <c r="HL56" i="4"/>
  <c r="HN56" i="4" s="1"/>
  <c r="GN56" i="4"/>
  <c r="HC56" i="4"/>
  <c r="HE56" i="4" s="1"/>
  <c r="JC49" i="4"/>
  <c r="JB49" i="4"/>
  <c r="JC57" i="4"/>
  <c r="JB57" i="4"/>
  <c r="AA52" i="4"/>
  <c r="GP52" i="4"/>
  <c r="JH91" i="4"/>
  <c r="JI91" i="4"/>
  <c r="HC55" i="4"/>
  <c r="HE55" i="4" s="1"/>
  <c r="GM55" i="4"/>
  <c r="GN55" i="4"/>
  <c r="HI55" i="4"/>
  <c r="HK55" i="4" s="1"/>
  <c r="HO55" i="4"/>
  <c r="HQ55" i="4" s="1"/>
  <c r="GW55" i="4"/>
  <c r="GY55" i="4" s="1"/>
  <c r="GQ55" i="4"/>
  <c r="GS55" i="4" s="1"/>
  <c r="GZ55" i="4"/>
  <c r="HB55" i="4" s="1"/>
  <c r="HF55" i="4"/>
  <c r="HH55" i="4" s="1"/>
  <c r="HL55" i="4"/>
  <c r="HN55" i="4" s="1"/>
  <c r="GT55" i="4"/>
  <c r="GV55" i="4" s="1"/>
  <c r="GP38" i="4"/>
  <c r="AA38" i="4"/>
  <c r="JF76" i="4"/>
  <c r="JE76" i="4"/>
  <c r="AA81" i="4"/>
  <c r="HO89" i="4"/>
  <c r="HQ89" i="4" s="1"/>
  <c r="HC89" i="4"/>
  <c r="HE89" i="4" s="1"/>
  <c r="GW89" i="4"/>
  <c r="GY89" i="4" s="1"/>
  <c r="GQ89" i="4"/>
  <c r="GS89" i="4" s="1"/>
  <c r="GN89" i="4"/>
  <c r="GT89" i="4"/>
  <c r="GV89" i="4" s="1"/>
  <c r="HL89" i="4"/>
  <c r="HN89" i="4" s="1"/>
  <c r="HI89" i="4"/>
  <c r="HK89" i="4" s="1"/>
  <c r="GZ89" i="4"/>
  <c r="HB89" i="4" s="1"/>
  <c r="GM89" i="4"/>
  <c r="HF89" i="4"/>
  <c r="HH89" i="4" s="1"/>
  <c r="AA87" i="4"/>
  <c r="AA7" i="4"/>
  <c r="AA8" i="4"/>
  <c r="JL90" i="4"/>
  <c r="JK90" i="4"/>
  <c r="JI87" i="4"/>
  <c r="JH87" i="4"/>
  <c r="JE9" i="4"/>
  <c r="JF9" i="4"/>
  <c r="JW51" i="4"/>
  <c r="JX51" i="4"/>
  <c r="GZ21" i="4"/>
  <c r="HB21" i="4" s="1"/>
  <c r="HO21" i="4"/>
  <c r="HQ21" i="4" s="1"/>
  <c r="GQ21" i="4"/>
  <c r="GS21" i="4" s="1"/>
  <c r="HF21" i="4"/>
  <c r="HH21" i="4" s="1"/>
  <c r="GW21" i="4"/>
  <c r="GY21" i="4" s="1"/>
  <c r="HL21" i="4"/>
  <c r="HN21" i="4" s="1"/>
  <c r="GN21" i="4"/>
  <c r="HC21" i="4"/>
  <c r="HE21" i="4" s="1"/>
  <c r="GM21" i="4"/>
  <c r="GT21" i="4"/>
  <c r="GV21" i="4" s="1"/>
  <c r="HI21" i="4"/>
  <c r="HK21" i="4" s="1"/>
  <c r="AA37" i="4"/>
  <c r="JI43" i="4"/>
  <c r="JH43" i="4"/>
  <c r="GZ59" i="4"/>
  <c r="HB59" i="4" s="1"/>
  <c r="HO59" i="4"/>
  <c r="HQ59" i="4" s="1"/>
  <c r="GQ59" i="4"/>
  <c r="GS59" i="4" s="1"/>
  <c r="HF59" i="4"/>
  <c r="HH59" i="4" s="1"/>
  <c r="GW59" i="4"/>
  <c r="GY59" i="4" s="1"/>
  <c r="HL59" i="4"/>
  <c r="HN59" i="4" s="1"/>
  <c r="GN59" i="4"/>
  <c r="HC59" i="4"/>
  <c r="HE59" i="4" s="1"/>
  <c r="GM59" i="4"/>
  <c r="HI59" i="4"/>
  <c r="HK59" i="4" s="1"/>
  <c r="GT59" i="4"/>
  <c r="GV59" i="4" s="1"/>
  <c r="JF31" i="4"/>
  <c r="JE31" i="4"/>
  <c r="AP13" i="4"/>
  <c r="AP27" i="4" s="1"/>
  <c r="AA23" i="4"/>
  <c r="JI56" i="4"/>
  <c r="JH56" i="4"/>
  <c r="HC70" i="4"/>
  <c r="HE70" i="4" s="1"/>
  <c r="GM70" i="4"/>
  <c r="GZ70" i="4"/>
  <c r="HB70" i="4" s="1"/>
  <c r="HL70" i="4"/>
  <c r="HN70" i="4" s="1"/>
  <c r="HI70" i="4"/>
  <c r="HK70" i="4" s="1"/>
  <c r="GN70" i="4"/>
  <c r="GW70" i="4"/>
  <c r="GY70" i="4" s="1"/>
  <c r="HF70" i="4"/>
  <c r="HH70" i="4" s="1"/>
  <c r="HO70" i="4"/>
  <c r="HQ70" i="4" s="1"/>
  <c r="GT70" i="4"/>
  <c r="GV70" i="4" s="1"/>
  <c r="GQ70" i="4"/>
  <c r="GS70" i="4" s="1"/>
  <c r="JB81" i="4"/>
  <c r="JC81" i="4"/>
  <c r="HI18" i="4"/>
  <c r="HK18" i="4" s="1"/>
  <c r="GZ18" i="4"/>
  <c r="HB18" i="4" s="1"/>
  <c r="HO18" i="4"/>
  <c r="HQ18" i="4" s="1"/>
  <c r="GQ18" i="4"/>
  <c r="GS18" i="4" s="1"/>
  <c r="GW18" i="4"/>
  <c r="GY18" i="4" s="1"/>
  <c r="HL18" i="4"/>
  <c r="HN18" i="4" s="1"/>
  <c r="GN18" i="4"/>
  <c r="HF18" i="4"/>
  <c r="HH18" i="4" s="1"/>
  <c r="GM18" i="4"/>
  <c r="HC18" i="4"/>
  <c r="HE18" i="4" s="1"/>
  <c r="GT18" i="4"/>
  <c r="GV18" i="4" s="1"/>
  <c r="JH67" i="4"/>
  <c r="JI67" i="4"/>
  <c r="JC80" i="4"/>
  <c r="JB80" i="4"/>
  <c r="JI62" i="4"/>
  <c r="JH62" i="4"/>
  <c r="GP11" i="4"/>
  <c r="AA11" i="4"/>
  <c r="HO71" i="4"/>
  <c r="HQ71" i="4" s="1"/>
  <c r="GQ71" i="4"/>
  <c r="GS71" i="4" s="1"/>
  <c r="GZ71" i="4"/>
  <c r="HB71" i="4" s="1"/>
  <c r="HL71" i="4"/>
  <c r="HN71" i="4" s="1"/>
  <c r="GW71" i="4"/>
  <c r="GY71" i="4" s="1"/>
  <c r="HI71" i="4"/>
  <c r="HK71" i="4" s="1"/>
  <c r="GT71" i="4"/>
  <c r="GV71" i="4" s="1"/>
  <c r="HF71" i="4"/>
  <c r="HH71" i="4" s="1"/>
  <c r="HC71" i="4"/>
  <c r="HE71" i="4" s="1"/>
  <c r="GN71" i="4"/>
  <c r="GP71" i="4" s="1"/>
  <c r="GM71" i="4"/>
  <c r="JI12" i="4"/>
  <c r="JH12" i="4"/>
  <c r="JI59" i="4"/>
  <c r="JH59" i="4"/>
  <c r="JF42" i="4"/>
  <c r="JE42" i="4"/>
  <c r="JN83" i="4"/>
  <c r="JO83" i="4"/>
  <c r="JF52" i="4"/>
  <c r="JE52" i="4"/>
  <c r="JL39" i="4"/>
  <c r="JK39" i="4"/>
  <c r="JI14" i="4"/>
  <c r="JH14" i="4"/>
  <c r="AA73" i="4"/>
  <c r="GP60" i="4"/>
  <c r="AA60" i="4"/>
  <c r="JF8" i="4"/>
  <c r="JE8" i="4"/>
  <c r="JF35" i="4"/>
  <c r="JE35" i="4"/>
  <c r="JO65" i="4"/>
  <c r="JN65" i="4"/>
  <c r="GZ27" i="4"/>
  <c r="HB27" i="4" s="1"/>
  <c r="HO27" i="4"/>
  <c r="HQ27" i="4" s="1"/>
  <c r="GQ27" i="4"/>
  <c r="GS27" i="4" s="1"/>
  <c r="HF27" i="4"/>
  <c r="HH27" i="4" s="1"/>
  <c r="GW27" i="4"/>
  <c r="GY27" i="4" s="1"/>
  <c r="HL27" i="4"/>
  <c r="HN27" i="4" s="1"/>
  <c r="GN27" i="4"/>
  <c r="GP27" i="4" s="1"/>
  <c r="HC27" i="4"/>
  <c r="HE27" i="4" s="1"/>
  <c r="GM27" i="4"/>
  <c r="GT27" i="4"/>
  <c r="GV27" i="4" s="1"/>
  <c r="HI27" i="4"/>
  <c r="HK27" i="4" s="1"/>
  <c r="GZ86" i="4"/>
  <c r="HB86" i="4" s="1"/>
  <c r="HO86" i="4"/>
  <c r="HQ86" i="4" s="1"/>
  <c r="GQ86" i="4"/>
  <c r="GS86" i="4" s="1"/>
  <c r="GW86" i="4"/>
  <c r="GY86" i="4" s="1"/>
  <c r="HL86" i="4"/>
  <c r="HN86" i="4" s="1"/>
  <c r="GN86" i="4"/>
  <c r="HC86" i="4"/>
  <c r="HE86" i="4" s="1"/>
  <c r="GM86" i="4"/>
  <c r="GT86" i="4"/>
  <c r="GV86" i="4" s="1"/>
  <c r="HI86" i="4"/>
  <c r="HK86" i="4" s="1"/>
  <c r="HF86" i="4"/>
  <c r="HH86" i="4" s="1"/>
  <c r="AA80" i="4"/>
  <c r="JN69" i="4"/>
  <c r="JO69" i="4"/>
  <c r="JE48" i="4"/>
  <c r="JF48" i="4"/>
  <c r="JC47" i="4"/>
  <c r="JB47" i="4"/>
  <c r="HF67" i="4"/>
  <c r="HH67" i="4" s="1"/>
  <c r="GW67" i="4"/>
  <c r="GY67" i="4" s="1"/>
  <c r="HC67" i="4"/>
  <c r="HE67" i="4" s="1"/>
  <c r="GM67" i="4"/>
  <c r="GT67" i="4"/>
  <c r="GV67" i="4" s="1"/>
  <c r="GQ67" i="4"/>
  <c r="GS67" i="4" s="1"/>
  <c r="GN67" i="4"/>
  <c r="GZ67" i="4"/>
  <c r="HB67" i="4" s="1"/>
  <c r="HO67" i="4"/>
  <c r="HQ67" i="4" s="1"/>
  <c r="HL67" i="4"/>
  <c r="HN67" i="4" s="1"/>
  <c r="HI67" i="4"/>
  <c r="HK67" i="4" s="1"/>
  <c r="AA20" i="4"/>
  <c r="HL17" i="4"/>
  <c r="HN17" i="4" s="1"/>
  <c r="GN17" i="4"/>
  <c r="GP17" i="4" s="1"/>
  <c r="HC17" i="4"/>
  <c r="HE17" i="4" s="1"/>
  <c r="GM17" i="4"/>
  <c r="GT17" i="4"/>
  <c r="GV17" i="4" s="1"/>
  <c r="GZ17" i="4"/>
  <c r="HB17" i="4" s="1"/>
  <c r="HO17" i="4"/>
  <c r="HQ17" i="4" s="1"/>
  <c r="GQ17" i="4"/>
  <c r="GS17" i="4" s="1"/>
  <c r="HF17" i="4"/>
  <c r="HH17" i="4" s="1"/>
  <c r="GW17" i="4"/>
  <c r="GY17" i="4" s="1"/>
  <c r="HI17" i="4"/>
  <c r="HK17" i="4" s="1"/>
  <c r="GP12" i="4"/>
  <c r="AA12" i="4"/>
  <c r="JF22" i="4"/>
  <c r="JE22" i="4"/>
  <c r="AA42" i="4"/>
  <c r="KY16" i="4"/>
  <c r="KQ16" i="4"/>
  <c r="KV16" i="4"/>
  <c r="KN16" i="4"/>
  <c r="AJ17" i="4"/>
  <c r="LC16" i="4"/>
  <c r="KU16" i="4"/>
  <c r="KM16" i="4"/>
  <c r="KZ16" i="4"/>
  <c r="KL16" i="4"/>
  <c r="KO16" i="4"/>
  <c r="KX16" i="4"/>
  <c r="KK16" i="4"/>
  <c r="KW16" i="4"/>
  <c r="KT16" i="4"/>
  <c r="LA16" i="4"/>
  <c r="KS16" i="4"/>
  <c r="KR16" i="4"/>
  <c r="LB16" i="4"/>
  <c r="KP16" i="4"/>
  <c r="JF18" i="4"/>
  <c r="JE18" i="4"/>
  <c r="JI19" i="4"/>
  <c r="JH19" i="4"/>
  <c r="GZ62" i="4"/>
  <c r="HB62" i="4" s="1"/>
  <c r="HO62" i="4"/>
  <c r="HQ62" i="4" s="1"/>
  <c r="GQ62" i="4"/>
  <c r="GS62" i="4" s="1"/>
  <c r="HF62" i="4"/>
  <c r="HH62" i="4" s="1"/>
  <c r="GW62" i="4"/>
  <c r="GY62" i="4" s="1"/>
  <c r="HL62" i="4"/>
  <c r="HN62" i="4" s="1"/>
  <c r="GN62" i="4"/>
  <c r="GP62" i="4" s="1"/>
  <c r="HC62" i="4"/>
  <c r="HE62" i="4" s="1"/>
  <c r="GM62" i="4"/>
  <c r="HI62" i="4"/>
  <c r="HK62" i="4" s="1"/>
  <c r="GT62" i="4"/>
  <c r="GV62" i="4" s="1"/>
  <c r="GP36" i="4"/>
  <c r="AA36" i="4"/>
  <c r="GP35" i="4"/>
  <c r="AA35" i="4"/>
  <c r="JK30" i="4"/>
  <c r="JL30" i="4"/>
  <c r="GZ41" i="4"/>
  <c r="HB41" i="4" s="1"/>
  <c r="HO41" i="4"/>
  <c r="HQ41" i="4" s="1"/>
  <c r="GQ41" i="4"/>
  <c r="GS41" i="4" s="1"/>
  <c r="GW41" i="4"/>
  <c r="GY41" i="4" s="1"/>
  <c r="HL41" i="4"/>
  <c r="HN41" i="4" s="1"/>
  <c r="GN41" i="4"/>
  <c r="GP41" i="4" s="1"/>
  <c r="GT41" i="4"/>
  <c r="GV41" i="4" s="1"/>
  <c r="HI41" i="4"/>
  <c r="HK41" i="4" s="1"/>
  <c r="GM41" i="4"/>
  <c r="HF41" i="4"/>
  <c r="HH41" i="4" s="1"/>
  <c r="HC41" i="4"/>
  <c r="HE41" i="4" s="1"/>
  <c r="JI54" i="4"/>
  <c r="JH54" i="4"/>
  <c r="AA40" i="4"/>
  <c r="GZ58" i="4"/>
  <c r="HB58" i="4" s="1"/>
  <c r="HO58" i="4"/>
  <c r="HQ58" i="4" s="1"/>
  <c r="GQ58" i="4"/>
  <c r="GS58" i="4" s="1"/>
  <c r="HF58" i="4"/>
  <c r="HH58" i="4" s="1"/>
  <c r="GW58" i="4"/>
  <c r="GY58" i="4" s="1"/>
  <c r="HL58" i="4"/>
  <c r="HN58" i="4" s="1"/>
  <c r="GN58" i="4"/>
  <c r="GP58" i="4" s="1"/>
  <c r="HC58" i="4"/>
  <c r="HE58" i="4" s="1"/>
  <c r="GM58" i="4"/>
  <c r="HI58" i="4"/>
  <c r="HK58" i="4" s="1"/>
  <c r="GT58" i="4"/>
  <c r="GV58" i="4" s="1"/>
  <c r="JC16" i="4"/>
  <c r="JB16" i="4"/>
  <c r="JC60" i="4"/>
  <c r="JB60" i="4"/>
  <c r="JB74" i="4"/>
  <c r="JC74" i="4"/>
  <c r="EY15" i="4"/>
  <c r="EN16" i="4"/>
  <c r="FA15" i="4"/>
  <c r="EW15" i="4"/>
  <c r="JK6" i="4"/>
  <c r="JL6" i="4"/>
  <c r="JF25" i="4"/>
  <c r="JE25" i="4"/>
  <c r="JC82" i="4"/>
  <c r="JB82" i="4"/>
  <c r="LC87" i="4"/>
  <c r="LC89" i="4"/>
  <c r="LC86" i="4"/>
  <c r="LC85" i="4"/>
  <c r="LC84" i="4"/>
  <c r="LC83" i="4"/>
  <c r="LC81" i="4"/>
  <c r="LC80" i="4"/>
  <c r="LC77" i="4"/>
  <c r="LC78" i="4"/>
  <c r="LC76" i="4"/>
  <c r="LC75" i="4"/>
  <c r="LC73" i="4"/>
  <c r="LC82" i="4"/>
  <c r="LC68" i="4"/>
  <c r="LC79" i="4"/>
  <c r="LC71" i="4"/>
  <c r="LC69" i="4"/>
  <c r="LC72" i="4"/>
  <c r="LC67" i="4"/>
  <c r="LC74" i="4"/>
  <c r="LC70" i="4"/>
  <c r="LC66" i="4"/>
  <c r="LC56" i="4"/>
  <c r="LC55" i="4"/>
  <c r="LC52" i="4"/>
  <c r="LC62" i="4"/>
  <c r="LC59" i="4"/>
  <c r="LC58" i="4"/>
  <c r="LC57" i="4"/>
  <c r="LC60" i="4"/>
  <c r="LC65" i="4"/>
  <c r="LC61" i="4"/>
  <c r="LC49" i="4"/>
  <c r="LC64" i="4"/>
  <c r="LC63" i="4"/>
  <c r="LC46" i="4"/>
  <c r="LC42" i="4"/>
  <c r="LC47" i="4"/>
  <c r="LC54" i="4"/>
  <c r="LC53" i="4"/>
  <c r="LC45" i="4"/>
  <c r="LC43" i="4"/>
  <c r="LC51" i="4"/>
  <c r="LC50" i="4"/>
  <c r="LC48" i="4"/>
  <c r="LC44" i="4"/>
  <c r="LC41" i="4"/>
  <c r="LC5" i="4"/>
  <c r="LC2" i="4" s="1"/>
  <c r="LD4" i="4"/>
  <c r="LC6" i="4"/>
  <c r="LC7" i="4"/>
  <c r="LC88" i="4"/>
  <c r="LC8" i="4"/>
  <c r="LC9" i="4"/>
  <c r="LC10" i="4"/>
  <c r="LC11" i="4"/>
  <c r="LC12" i="4"/>
  <c r="LC13" i="4"/>
  <c r="JI15" i="4"/>
  <c r="JH15" i="4"/>
  <c r="JL37" i="4"/>
  <c r="JK37" i="4"/>
  <c r="HF30" i="4"/>
  <c r="HH30" i="4" s="1"/>
  <c r="HC30" i="4"/>
  <c r="HE30" i="4" s="1"/>
  <c r="GM30" i="4"/>
  <c r="GT30" i="4"/>
  <c r="GV30" i="4" s="1"/>
  <c r="GQ30" i="4"/>
  <c r="GS30" i="4" s="1"/>
  <c r="HO30" i="4"/>
  <c r="HQ30" i="4" s="1"/>
  <c r="GZ30" i="4"/>
  <c r="HB30" i="4" s="1"/>
  <c r="GN30" i="4"/>
  <c r="GP30" i="4" s="1"/>
  <c r="HL30" i="4"/>
  <c r="HN30" i="4" s="1"/>
  <c r="HI30" i="4"/>
  <c r="HK30" i="4" s="1"/>
  <c r="GW30" i="4"/>
  <c r="GY30" i="4" s="1"/>
  <c r="JF26" i="4"/>
  <c r="JE26" i="4"/>
  <c r="JK13" i="4"/>
  <c r="JL13" i="4"/>
  <c r="JC77" i="4"/>
  <c r="JB77" i="4"/>
  <c r="JF75" i="4"/>
  <c r="JE75" i="4"/>
  <c r="JF78" i="4"/>
  <c r="JE78" i="4"/>
  <c r="JB41" i="4"/>
  <c r="JC41" i="4"/>
  <c r="JN71" i="4"/>
  <c r="JO71" i="4"/>
  <c r="AA65" i="4"/>
  <c r="JE50" i="4"/>
  <c r="JF50" i="4"/>
  <c r="JL66" i="4"/>
  <c r="JK66" i="4"/>
  <c r="GP46" i="4"/>
  <c r="AA46" i="4"/>
  <c r="JK7" i="4"/>
  <c r="JL7" i="4"/>
  <c r="JB88" i="4"/>
  <c r="JC88" i="4"/>
  <c r="AA6" i="4"/>
  <c r="GP77" i="4"/>
  <c r="AA77" i="4"/>
  <c r="JN5" i="4"/>
  <c r="JO5" i="4"/>
  <c r="JH36" i="4"/>
  <c r="JI36" i="4"/>
  <c r="AA47" i="4"/>
  <c r="HI33" i="4"/>
  <c r="HK33" i="4" s="1"/>
  <c r="GZ33" i="4"/>
  <c r="HB33" i="4" s="1"/>
  <c r="HO33" i="4"/>
  <c r="HQ33" i="4" s="1"/>
  <c r="GQ33" i="4"/>
  <c r="GS33" i="4" s="1"/>
  <c r="HF33" i="4"/>
  <c r="HH33" i="4" s="1"/>
  <c r="GW33" i="4"/>
  <c r="GY33" i="4" s="1"/>
  <c r="HL33" i="4"/>
  <c r="HN33" i="4" s="1"/>
  <c r="GN33" i="4"/>
  <c r="GP33" i="4" s="1"/>
  <c r="HC33" i="4"/>
  <c r="HE33" i="4" s="1"/>
  <c r="GM33" i="4"/>
  <c r="GT33" i="4"/>
  <c r="GV33" i="4" s="1"/>
  <c r="JC46" i="4"/>
  <c r="JB46" i="4"/>
  <c r="JH10" i="4"/>
  <c r="JI10" i="4"/>
  <c r="HO14" i="4"/>
  <c r="HQ14" i="4" s="1"/>
  <c r="GQ14" i="4"/>
  <c r="GS14" i="4" s="1"/>
  <c r="HL14" i="4"/>
  <c r="HN14" i="4" s="1"/>
  <c r="GN14" i="4"/>
  <c r="GP14" i="4" s="1"/>
  <c r="HC14" i="4"/>
  <c r="HE14" i="4" s="1"/>
  <c r="GM14" i="4"/>
  <c r="GZ14" i="4"/>
  <c r="HB14" i="4" s="1"/>
  <c r="HI14" i="4"/>
  <c r="HK14" i="4" s="1"/>
  <c r="GW14" i="4"/>
  <c r="GY14" i="4" s="1"/>
  <c r="GT14" i="4"/>
  <c r="GV14" i="4" s="1"/>
  <c r="HF14" i="4"/>
  <c r="HH14" i="4" s="1"/>
  <c r="JF32" i="4"/>
  <c r="JE32" i="4"/>
  <c r="JI79" i="4"/>
  <c r="JH79" i="4"/>
  <c r="GP82" i="4"/>
  <c r="AA82" i="4"/>
  <c r="JF33" i="4"/>
  <c r="JE33" i="4"/>
  <c r="GZ15" i="4"/>
  <c r="HB15" i="4" s="1"/>
  <c r="GW15" i="4"/>
  <c r="GY15" i="4" s="1"/>
  <c r="HL15" i="4"/>
  <c r="HN15" i="4" s="1"/>
  <c r="GN15" i="4"/>
  <c r="GP15" i="4" s="1"/>
  <c r="GM15" i="4"/>
  <c r="HO15" i="4"/>
  <c r="HQ15" i="4" s="1"/>
  <c r="HI15" i="4"/>
  <c r="HK15" i="4" s="1"/>
  <c r="GT15" i="4"/>
  <c r="GV15" i="4" s="1"/>
  <c r="HF15" i="4"/>
  <c r="HH15" i="4" s="1"/>
  <c r="HC15" i="4"/>
  <c r="HE15" i="4" s="1"/>
  <c r="GQ15" i="4"/>
  <c r="GS15" i="4" s="1"/>
  <c r="JK29" i="4"/>
  <c r="JL29" i="4"/>
  <c r="JC68" i="4"/>
  <c r="JB68" i="4"/>
  <c r="JI53" i="4"/>
  <c r="JH53" i="4"/>
  <c r="JC89" i="4"/>
  <c r="JB89" i="4"/>
  <c r="GP68" i="4"/>
  <c r="AA68" i="4"/>
  <c r="JB73" i="4"/>
  <c r="JC73" i="4"/>
  <c r="JF24" i="4"/>
  <c r="JE24" i="4"/>
  <c r="GP16" i="4"/>
  <c r="AA16" i="4"/>
  <c r="JF63" i="4"/>
  <c r="JE63" i="4"/>
  <c r="GT51" i="4"/>
  <c r="GV51" i="4" s="1"/>
  <c r="HO51" i="4"/>
  <c r="HQ51" i="4" s="1"/>
  <c r="GQ51" i="4"/>
  <c r="GS51" i="4" s="1"/>
  <c r="GW51" i="4"/>
  <c r="GY51" i="4" s="1"/>
  <c r="HF51" i="4"/>
  <c r="HH51" i="4" s="1"/>
  <c r="HC51" i="4"/>
  <c r="HE51" i="4" s="1"/>
  <c r="GN51" i="4"/>
  <c r="HL51" i="4"/>
  <c r="HN51" i="4" s="1"/>
  <c r="GZ51" i="4"/>
  <c r="HB51" i="4" s="1"/>
  <c r="GM51" i="4"/>
  <c r="HI51" i="4"/>
  <c r="HK51" i="4" s="1"/>
  <c r="GW54" i="4"/>
  <c r="GY54" i="4" s="1"/>
  <c r="HL54" i="4"/>
  <c r="HN54" i="4" s="1"/>
  <c r="GN54" i="4"/>
  <c r="HC54" i="4"/>
  <c r="HE54" i="4" s="1"/>
  <c r="GM54" i="4"/>
  <c r="GT54" i="4"/>
  <c r="GV54" i="4" s="1"/>
  <c r="GZ54" i="4"/>
  <c r="HB54" i="4" s="1"/>
  <c r="HO54" i="4"/>
  <c r="HQ54" i="4" s="1"/>
  <c r="GQ54" i="4"/>
  <c r="GS54" i="4" s="1"/>
  <c r="HI54" i="4"/>
  <c r="HK54" i="4" s="1"/>
  <c r="HF54" i="4"/>
  <c r="HH54" i="4" s="1"/>
  <c r="JF85" i="4"/>
  <c r="JE85" i="4"/>
  <c r="HC49" i="4"/>
  <c r="HE49" i="4" s="1"/>
  <c r="GM49" i="4"/>
  <c r="HF49" i="4"/>
  <c r="HH49" i="4" s="1"/>
  <c r="HO49" i="4"/>
  <c r="HQ49" i="4" s="1"/>
  <c r="HL49" i="4"/>
  <c r="HN49" i="4" s="1"/>
  <c r="GQ49" i="4"/>
  <c r="GS49" i="4" s="1"/>
  <c r="GZ49" i="4"/>
  <c r="HB49" i="4" s="1"/>
  <c r="HI49" i="4"/>
  <c r="HK49" i="4" s="1"/>
  <c r="GN49" i="4"/>
  <c r="GP49" i="4" s="1"/>
  <c r="GT49" i="4"/>
  <c r="GV49" i="4" s="1"/>
  <c r="GW49" i="4"/>
  <c r="GY49" i="4" s="1"/>
  <c r="JE21" i="4"/>
  <c r="JF21" i="4"/>
  <c r="GP29" i="4"/>
  <c r="AA29" i="4"/>
  <c r="JE17" i="4"/>
  <c r="JF17" i="4"/>
  <c r="JL28" i="4"/>
  <c r="JK28" i="4"/>
  <c r="JC20" i="4"/>
  <c r="JB20" i="4"/>
  <c r="JI27" i="4"/>
  <c r="JH27" i="4"/>
  <c r="HL75" i="4"/>
  <c r="HN75" i="4" s="1"/>
  <c r="GN75" i="4"/>
  <c r="GP75" i="4" s="1"/>
  <c r="HO75" i="4"/>
  <c r="HQ75" i="4" s="1"/>
  <c r="HF75" i="4"/>
  <c r="HH75" i="4" s="1"/>
  <c r="GW75" i="4"/>
  <c r="GY75" i="4" s="1"/>
  <c r="GM75" i="4"/>
  <c r="HC75" i="4"/>
  <c r="HE75" i="4" s="1"/>
  <c r="GT75" i="4"/>
  <c r="GV75" i="4" s="1"/>
  <c r="GQ75" i="4"/>
  <c r="GS75" i="4" s="1"/>
  <c r="HI75" i="4"/>
  <c r="HK75" i="4" s="1"/>
  <c r="GZ75" i="4"/>
  <c r="HB75" i="4" s="1"/>
  <c r="JI11" i="4"/>
  <c r="JH11" i="4"/>
  <c r="JI45" i="4"/>
  <c r="JH45" i="4"/>
  <c r="GT5" i="4"/>
  <c r="GV5" i="4" s="1"/>
  <c r="HI5" i="4"/>
  <c r="HK5" i="4" s="1"/>
  <c r="GZ5" i="4"/>
  <c r="HB5" i="4" s="1"/>
  <c r="HF5" i="4"/>
  <c r="HH5" i="4" s="1"/>
  <c r="HO5" i="4"/>
  <c r="HQ5" i="4" s="1"/>
  <c r="GQ5" i="4"/>
  <c r="GS5" i="4" s="1"/>
  <c r="GW5" i="4"/>
  <c r="GY5" i="4" s="1"/>
  <c r="HC5" i="4"/>
  <c r="HE5" i="4" s="1"/>
  <c r="GM5" i="4"/>
  <c r="HL5" i="4"/>
  <c r="HN5" i="4" s="1"/>
  <c r="GN5" i="4"/>
  <c r="GP5" i="4" s="1"/>
  <c r="GP61" i="4"/>
  <c r="AA61" i="4"/>
  <c r="JL23" i="4"/>
  <c r="JK23" i="4"/>
  <c r="AA88" i="4"/>
  <c r="GP78" i="4"/>
  <c r="AA78" i="4"/>
  <c r="JE64" i="4"/>
  <c r="JF64" i="4"/>
  <c r="JH40" i="4"/>
  <c r="JI40" i="4"/>
  <c r="JE70" i="4"/>
  <c r="JF70" i="4"/>
  <c r="GP39" i="4"/>
  <c r="AA39" i="4"/>
  <c r="JF84" i="4"/>
  <c r="JE84" i="4"/>
  <c r="JF34" i="4"/>
  <c r="JE34" i="4"/>
  <c r="JL61" i="4"/>
  <c r="JK61" i="4"/>
  <c r="GZ57" i="4"/>
  <c r="HB57" i="4" s="1"/>
  <c r="HO57" i="4"/>
  <c r="HQ57" i="4" s="1"/>
  <c r="GQ57" i="4"/>
  <c r="GS57" i="4" s="1"/>
  <c r="HF57" i="4"/>
  <c r="HH57" i="4" s="1"/>
  <c r="GW57" i="4"/>
  <c r="GY57" i="4" s="1"/>
  <c r="HL57" i="4"/>
  <c r="HN57" i="4" s="1"/>
  <c r="GN57" i="4"/>
  <c r="GP57" i="4" s="1"/>
  <c r="HC57" i="4"/>
  <c r="HE57" i="4" s="1"/>
  <c r="GM57" i="4"/>
  <c r="HI57" i="4"/>
  <c r="HK57" i="4" s="1"/>
  <c r="GT57" i="4"/>
  <c r="GV57" i="4" s="1"/>
  <c r="JK38" i="4"/>
  <c r="JL38" i="4"/>
  <c r="GW53" i="4"/>
  <c r="GY53" i="4" s="1"/>
  <c r="HL53" i="4"/>
  <c r="HN53" i="4" s="1"/>
  <c r="GN53" i="4"/>
  <c r="GP53" i="4" s="1"/>
  <c r="HC53" i="4"/>
  <c r="HE53" i="4" s="1"/>
  <c r="GM53" i="4"/>
  <c r="GT53" i="4"/>
  <c r="GV53" i="4" s="1"/>
  <c r="GZ53" i="4"/>
  <c r="HB53" i="4" s="1"/>
  <c r="HO53" i="4"/>
  <c r="HQ53" i="4" s="1"/>
  <c r="GQ53" i="4"/>
  <c r="GS53" i="4" s="1"/>
  <c r="HI53" i="4"/>
  <c r="HK53" i="4" s="1"/>
  <c r="HF53" i="4"/>
  <c r="HH53" i="4" s="1"/>
  <c r="JO44" i="4"/>
  <c r="JN44" i="4"/>
  <c r="JE86" i="4"/>
  <c r="JF86" i="4"/>
  <c r="JI55" i="4" l="1"/>
  <c r="JH55" i="4"/>
  <c r="AA69" i="4"/>
  <c r="GP69" i="4"/>
  <c r="JE49" i="4"/>
  <c r="JF49" i="4"/>
  <c r="AA85" i="4"/>
  <c r="LD91" i="4"/>
  <c r="LD90" i="4"/>
  <c r="AP15" i="4"/>
  <c r="JH76" i="4"/>
  <c r="JI76" i="4"/>
  <c r="GP83" i="4"/>
  <c r="AA83" i="4"/>
  <c r="AA72" i="4"/>
  <c r="GP89" i="4"/>
  <c r="AA89" i="4"/>
  <c r="JK91" i="4"/>
  <c r="JL91" i="4"/>
  <c r="GP56" i="4"/>
  <c r="AA56" i="4"/>
  <c r="JE58" i="4"/>
  <c r="JF58" i="4"/>
  <c r="GP55" i="4"/>
  <c r="AA55" i="4"/>
  <c r="JE57" i="4"/>
  <c r="JF57" i="4"/>
  <c r="GP45" i="4"/>
  <c r="AA45" i="4"/>
  <c r="AA30" i="4"/>
  <c r="JN90" i="4"/>
  <c r="JO90" i="4"/>
  <c r="JF89" i="4"/>
  <c r="JE89" i="4"/>
  <c r="AA53" i="4"/>
  <c r="JK54" i="4"/>
  <c r="JL54" i="4"/>
  <c r="JE80" i="4"/>
  <c r="JF80" i="4"/>
  <c r="JI31" i="4"/>
  <c r="JH31" i="4"/>
  <c r="AA75" i="4"/>
  <c r="JK40" i="4"/>
  <c r="JL40" i="4"/>
  <c r="JN28" i="4"/>
  <c r="JO28" i="4"/>
  <c r="GP54" i="4"/>
  <c r="AA54" i="4"/>
  <c r="JH63" i="4"/>
  <c r="JI63" i="4"/>
  <c r="JF68" i="4"/>
  <c r="JE68" i="4"/>
  <c r="JI33" i="4"/>
  <c r="JH33" i="4"/>
  <c r="JI32" i="4"/>
  <c r="JH32" i="4"/>
  <c r="JQ5" i="4"/>
  <c r="JR5" i="4"/>
  <c r="JO7" i="4"/>
  <c r="JN7" i="4"/>
  <c r="JO13" i="4"/>
  <c r="JN13" i="4"/>
  <c r="JF16" i="4"/>
  <c r="JE16" i="4"/>
  <c r="JI18" i="4"/>
  <c r="JH18" i="4"/>
  <c r="LA17" i="4"/>
  <c r="KS17" i="4"/>
  <c r="KK17" i="4"/>
  <c r="AJ18" i="4"/>
  <c r="KZ17" i="4"/>
  <c r="KR17" i="4"/>
  <c r="KY17" i="4"/>
  <c r="KQ17" i="4"/>
  <c r="AJ20" i="4"/>
  <c r="KW17" i="4"/>
  <c r="KO17" i="4"/>
  <c r="LD17" i="4"/>
  <c r="KV17" i="4"/>
  <c r="KN17" i="4"/>
  <c r="KT17" i="4"/>
  <c r="KU17" i="4"/>
  <c r="KP17" i="4"/>
  <c r="KM17" i="4"/>
  <c r="KL17" i="4"/>
  <c r="LC17" i="4"/>
  <c r="LB17" i="4"/>
  <c r="KX17" i="4"/>
  <c r="AA17" i="4"/>
  <c r="JR65" i="4"/>
  <c r="JQ65" i="4"/>
  <c r="JO39" i="4"/>
  <c r="JN39" i="4"/>
  <c r="JK67" i="4"/>
  <c r="JL67" i="4"/>
  <c r="JK87" i="4"/>
  <c r="JL87" i="4"/>
  <c r="JI85" i="4"/>
  <c r="JH85" i="4"/>
  <c r="JL10" i="4"/>
  <c r="JK10" i="4"/>
  <c r="AA49" i="4"/>
  <c r="JE77" i="4"/>
  <c r="JF77" i="4"/>
  <c r="JI86" i="4"/>
  <c r="JH86" i="4"/>
  <c r="JI17" i="4"/>
  <c r="JH17" i="4"/>
  <c r="JN29" i="4"/>
  <c r="JO29" i="4"/>
  <c r="JO37" i="4"/>
  <c r="JN37" i="4"/>
  <c r="EN17" i="4"/>
  <c r="FA16" i="4"/>
  <c r="EW16" i="4"/>
  <c r="EY16" i="4"/>
  <c r="GP67" i="4"/>
  <c r="AA67" i="4"/>
  <c r="JH42" i="4"/>
  <c r="JI42" i="4"/>
  <c r="AA14" i="4"/>
  <c r="JI34" i="4"/>
  <c r="JH34" i="4"/>
  <c r="JI50" i="4"/>
  <c r="JH50" i="4"/>
  <c r="JE41" i="4"/>
  <c r="JF41" i="4"/>
  <c r="AA58" i="4"/>
  <c r="JI78" i="4"/>
  <c r="JH78" i="4"/>
  <c r="JF82" i="4"/>
  <c r="JE82" i="4"/>
  <c r="JF47" i="4"/>
  <c r="JE47" i="4"/>
  <c r="JI35" i="4"/>
  <c r="JH35" i="4"/>
  <c r="JI52" i="4"/>
  <c r="JH52" i="4"/>
  <c r="GP51" i="4"/>
  <c r="AA51" i="4"/>
  <c r="JF73" i="4"/>
  <c r="JE73" i="4"/>
  <c r="JE46" i="4"/>
  <c r="JF46" i="4"/>
  <c r="LD89" i="4"/>
  <c r="LD86" i="4"/>
  <c r="LD82" i="4"/>
  <c r="LD84" i="4"/>
  <c r="LD83" i="4"/>
  <c r="LD87" i="4"/>
  <c r="LD81" i="4"/>
  <c r="LD80" i="4"/>
  <c r="LD77" i="4"/>
  <c r="LD73" i="4"/>
  <c r="LD71" i="4"/>
  <c r="LD78" i="4"/>
  <c r="LD79" i="4"/>
  <c r="LD72" i="4"/>
  <c r="LD85" i="4"/>
  <c r="LD74" i="4"/>
  <c r="LD76" i="4"/>
  <c r="LD70" i="4"/>
  <c r="LD69" i="4"/>
  <c r="LD75" i="4"/>
  <c r="LD66" i="4"/>
  <c r="LD50" i="4"/>
  <c r="LD67" i="4"/>
  <c r="LD62" i="4"/>
  <c r="LD59" i="4"/>
  <c r="LD58" i="4"/>
  <c r="LD57" i="4"/>
  <c r="LD60" i="4"/>
  <c r="LD51" i="4"/>
  <c r="LD65" i="4"/>
  <c r="LD61" i="4"/>
  <c r="LD64" i="4"/>
  <c r="LD68" i="4"/>
  <c r="LD63" i="4"/>
  <c r="LD41" i="4"/>
  <c r="LD52" i="4"/>
  <c r="LD49" i="4"/>
  <c r="LD47" i="4"/>
  <c r="LD48" i="4"/>
  <c r="LD44" i="4"/>
  <c r="LD56" i="4"/>
  <c r="LD55" i="4"/>
  <c r="LD43" i="4"/>
  <c r="LD54" i="4"/>
  <c r="LD42" i="4"/>
  <c r="LD53" i="4"/>
  <c r="LD45" i="4"/>
  <c r="LD5" i="4"/>
  <c r="LD2" i="4" s="1"/>
  <c r="LD7" i="4"/>
  <c r="LD6" i="4"/>
  <c r="LD88" i="4"/>
  <c r="LD46" i="4"/>
  <c r="LD8" i="4"/>
  <c r="LD9" i="4"/>
  <c r="LD10" i="4"/>
  <c r="LD11" i="4"/>
  <c r="LD12" i="4"/>
  <c r="LD13" i="4"/>
  <c r="LD15" i="4"/>
  <c r="JI84" i="4"/>
  <c r="JH84" i="4"/>
  <c r="JI64" i="4"/>
  <c r="JH64" i="4"/>
  <c r="JN23" i="4"/>
  <c r="JO23" i="4"/>
  <c r="JO38" i="4"/>
  <c r="JN38" i="4"/>
  <c r="JO61" i="4"/>
  <c r="JN61" i="4"/>
  <c r="JK45" i="4"/>
  <c r="JL45" i="4"/>
  <c r="JL27" i="4"/>
  <c r="JK27" i="4"/>
  <c r="AA15" i="4"/>
  <c r="JI26" i="4"/>
  <c r="JH26" i="4"/>
  <c r="JF74" i="4"/>
  <c r="JE74" i="4"/>
  <c r="JO30" i="4"/>
  <c r="JN30" i="4"/>
  <c r="LD16" i="4"/>
  <c r="JL59" i="4"/>
  <c r="JK59" i="4"/>
  <c r="JK56" i="4"/>
  <c r="JL56" i="4"/>
  <c r="GP21" i="4"/>
  <c r="AA21" i="4"/>
  <c r="JZ51" i="4"/>
  <c r="KA51" i="4"/>
  <c r="JI48" i="4"/>
  <c r="JH48" i="4"/>
  <c r="JH8" i="4"/>
  <c r="JI8" i="4"/>
  <c r="GP70" i="4"/>
  <c r="AA70" i="4"/>
  <c r="GP59" i="4"/>
  <c r="AA59" i="4"/>
  <c r="AA41" i="4"/>
  <c r="AA57" i="4"/>
  <c r="AA5" i="4"/>
  <c r="JK11" i="4"/>
  <c r="JL11" i="4"/>
  <c r="JI21" i="4"/>
  <c r="JH21" i="4"/>
  <c r="JI24" i="4"/>
  <c r="JH24" i="4"/>
  <c r="JL79" i="4"/>
  <c r="JK79" i="4"/>
  <c r="JL36" i="4"/>
  <c r="JK36" i="4"/>
  <c r="JR71" i="4"/>
  <c r="JQ71" i="4"/>
  <c r="JI75" i="4"/>
  <c r="JH75" i="4"/>
  <c r="JN6" i="4"/>
  <c r="JO6" i="4"/>
  <c r="JK19" i="4"/>
  <c r="JL19" i="4"/>
  <c r="JI22" i="4"/>
  <c r="JH22" i="4"/>
  <c r="JK12" i="4"/>
  <c r="JL12" i="4"/>
  <c r="JL62" i="4"/>
  <c r="JK62" i="4"/>
  <c r="JF81" i="4"/>
  <c r="JE81" i="4"/>
  <c r="JK43" i="4"/>
  <c r="JL43" i="4"/>
  <c r="JI9" i="4"/>
  <c r="JH9" i="4"/>
  <c r="AA62" i="4"/>
  <c r="JL15" i="4"/>
  <c r="JK15" i="4"/>
  <c r="JI25" i="4"/>
  <c r="JH25" i="4"/>
  <c r="JH70" i="4"/>
  <c r="JI70" i="4"/>
  <c r="JR44" i="4"/>
  <c r="JQ44" i="4"/>
  <c r="JF20" i="4"/>
  <c r="JE20" i="4"/>
  <c r="AA33" i="4"/>
  <c r="JK53" i="4"/>
  <c r="JL53" i="4"/>
  <c r="JF88" i="4"/>
  <c r="JE88" i="4"/>
  <c r="JO66" i="4"/>
  <c r="JN66" i="4"/>
  <c r="JF60" i="4"/>
  <c r="JE60" i="4"/>
  <c r="JR69" i="4"/>
  <c r="JQ69" i="4"/>
  <c r="GP86" i="4"/>
  <c r="AA86" i="4"/>
  <c r="JL14" i="4"/>
  <c r="JK14" i="4"/>
  <c r="JR83" i="4"/>
  <c r="JQ83" i="4"/>
  <c r="AA71" i="4"/>
  <c r="GP18" i="4"/>
  <c r="AA18" i="4"/>
  <c r="JI58" i="4" l="1"/>
  <c r="JH58" i="4"/>
  <c r="JH49" i="4"/>
  <c r="JI49" i="4"/>
  <c r="JL76" i="4"/>
  <c r="JK76" i="4"/>
  <c r="JH57" i="4"/>
  <c r="JI57" i="4"/>
  <c r="JO91" i="4"/>
  <c r="JN91" i="4"/>
  <c r="JK55" i="4"/>
  <c r="JL55" i="4"/>
  <c r="JR90" i="4"/>
  <c r="JQ90" i="4"/>
  <c r="JO45" i="4"/>
  <c r="JN45" i="4"/>
  <c r="JL85" i="4"/>
  <c r="JK85" i="4"/>
  <c r="JQ39" i="4"/>
  <c r="JR39" i="4"/>
  <c r="AJ31" i="4"/>
  <c r="KX18" i="4"/>
  <c r="KP18" i="4"/>
  <c r="KW18" i="4"/>
  <c r="KO18" i="4"/>
  <c r="LD18" i="4"/>
  <c r="KV18" i="4"/>
  <c r="KN18" i="4"/>
  <c r="LB18" i="4"/>
  <c r="KT18" i="4"/>
  <c r="KL18" i="4"/>
  <c r="LA18" i="4"/>
  <c r="KS18" i="4"/>
  <c r="KK18" i="4"/>
  <c r="KU18" i="4"/>
  <c r="KY18" i="4"/>
  <c r="KR18" i="4"/>
  <c r="KQ18" i="4"/>
  <c r="KM18" i="4"/>
  <c r="AJ19" i="4"/>
  <c r="LC18" i="4"/>
  <c r="KZ18" i="4"/>
  <c r="JI16" i="4"/>
  <c r="JH16" i="4"/>
  <c r="JU83" i="4"/>
  <c r="JT83" i="4"/>
  <c r="JO62" i="4"/>
  <c r="JN62" i="4"/>
  <c r="JL48" i="4"/>
  <c r="JK48" i="4"/>
  <c r="JO56" i="4"/>
  <c r="JN56" i="4"/>
  <c r="JH74" i="4"/>
  <c r="JI74" i="4"/>
  <c r="JR37" i="4"/>
  <c r="JQ37" i="4"/>
  <c r="JL86" i="4"/>
  <c r="JK86" i="4"/>
  <c r="JL32" i="4"/>
  <c r="JK32" i="4"/>
  <c r="JO53" i="4"/>
  <c r="JN53" i="4"/>
  <c r="JI41" i="4"/>
  <c r="JH41" i="4"/>
  <c r="JR6" i="4"/>
  <c r="JQ6" i="4"/>
  <c r="JI20" i="4"/>
  <c r="JH20" i="4"/>
  <c r="JL9" i="4"/>
  <c r="JK9" i="4"/>
  <c r="JO36" i="4"/>
  <c r="JN36" i="4"/>
  <c r="JL21" i="4"/>
  <c r="JK21" i="4"/>
  <c r="JI46" i="4"/>
  <c r="JH46" i="4"/>
  <c r="JH77" i="4"/>
  <c r="JI77" i="4"/>
  <c r="JO87" i="4"/>
  <c r="JN87" i="4"/>
  <c r="JO79" i="4"/>
  <c r="JN79" i="4"/>
  <c r="JI60" i="4"/>
  <c r="JH60" i="4"/>
  <c r="JL70" i="4"/>
  <c r="JK70" i="4"/>
  <c r="JO15" i="4"/>
  <c r="JN15" i="4"/>
  <c r="JI81" i="4"/>
  <c r="JH81" i="4"/>
  <c r="JL22" i="4"/>
  <c r="JK22" i="4"/>
  <c r="JQ66" i="4"/>
  <c r="JR66" i="4"/>
  <c r="JR23" i="4"/>
  <c r="JQ23" i="4"/>
  <c r="JU69" i="4"/>
  <c r="JT69" i="4"/>
  <c r="JI88" i="4"/>
  <c r="JH88" i="4"/>
  <c r="JN43" i="4"/>
  <c r="JO43" i="4"/>
  <c r="JO12" i="4"/>
  <c r="JN12" i="4"/>
  <c r="JO11" i="4"/>
  <c r="JN11" i="4"/>
  <c r="JQ61" i="4"/>
  <c r="JR61" i="4"/>
  <c r="JL64" i="4"/>
  <c r="JK64" i="4"/>
  <c r="JK52" i="4"/>
  <c r="JL52" i="4"/>
  <c r="JH82" i="4"/>
  <c r="JI82" i="4"/>
  <c r="JL50" i="4"/>
  <c r="JK50" i="4"/>
  <c r="JR29" i="4"/>
  <c r="JQ29" i="4"/>
  <c r="AJ21" i="4"/>
  <c r="KY20" i="4"/>
  <c r="KQ20" i="4"/>
  <c r="KX20" i="4"/>
  <c r="KP20" i="4"/>
  <c r="KW20" i="4"/>
  <c r="KO20" i="4"/>
  <c r="LD20" i="4"/>
  <c r="KV20" i="4"/>
  <c r="KN20" i="4"/>
  <c r="LC20" i="4"/>
  <c r="KU20" i="4"/>
  <c r="KM20" i="4"/>
  <c r="LB20" i="4"/>
  <c r="KT20" i="4"/>
  <c r="KL20" i="4"/>
  <c r="KZ20" i="4"/>
  <c r="KS20" i="4"/>
  <c r="KR20" i="4"/>
  <c r="KK20" i="4"/>
  <c r="LA20" i="4"/>
  <c r="JR13" i="4"/>
  <c r="JQ13" i="4"/>
  <c r="JL33" i="4"/>
  <c r="JK33" i="4"/>
  <c r="JR28" i="4"/>
  <c r="JQ28" i="4"/>
  <c r="JL31" i="4"/>
  <c r="JK31" i="4"/>
  <c r="JO14" i="4"/>
  <c r="JN14" i="4"/>
  <c r="JT44" i="4"/>
  <c r="JU44" i="4"/>
  <c r="JL25" i="4"/>
  <c r="JK25" i="4"/>
  <c r="JL75" i="4"/>
  <c r="JK75" i="4"/>
  <c r="JO59" i="4"/>
  <c r="JN59" i="4"/>
  <c r="JL26" i="4"/>
  <c r="JK26" i="4"/>
  <c r="AP16" i="4"/>
  <c r="JU65" i="4"/>
  <c r="JT65" i="4"/>
  <c r="JI89" i="4"/>
  <c r="JH89" i="4"/>
  <c r="KD51" i="4"/>
  <c r="KF51" i="4" s="1"/>
  <c r="KC51" i="4"/>
  <c r="JL84" i="4"/>
  <c r="JK84" i="4"/>
  <c r="JI73" i="4"/>
  <c r="JH73" i="4"/>
  <c r="JL35" i="4"/>
  <c r="JK35" i="4"/>
  <c r="JL34" i="4"/>
  <c r="JK34" i="4"/>
  <c r="JO67" i="4"/>
  <c r="JN67" i="4"/>
  <c r="JL18" i="4"/>
  <c r="JK18" i="4"/>
  <c r="JR7" i="4"/>
  <c r="JQ7" i="4"/>
  <c r="JO40" i="4"/>
  <c r="JN40" i="4"/>
  <c r="JI80" i="4"/>
  <c r="JH80" i="4"/>
  <c r="JL78" i="4"/>
  <c r="JK78" i="4"/>
  <c r="EN18" i="4"/>
  <c r="EW17" i="4"/>
  <c r="FA17" i="4"/>
  <c r="EY17" i="4"/>
  <c r="JL17" i="4"/>
  <c r="JK17" i="4"/>
  <c r="JO10" i="4"/>
  <c r="JN10" i="4"/>
  <c r="JU5" i="4"/>
  <c r="JT5" i="4"/>
  <c r="JI68" i="4"/>
  <c r="JH68" i="4"/>
  <c r="JK8" i="4"/>
  <c r="JL8" i="4"/>
  <c r="JR38" i="4"/>
  <c r="JQ38" i="4"/>
  <c r="JO19" i="4"/>
  <c r="JN19" i="4"/>
  <c r="JT71" i="4"/>
  <c r="JU71" i="4"/>
  <c r="JK24" i="4"/>
  <c r="JL24" i="4"/>
  <c r="JR30" i="4"/>
  <c r="JQ30" i="4"/>
  <c r="JO27" i="4"/>
  <c r="JN27" i="4"/>
  <c r="JI47" i="4"/>
  <c r="JH47" i="4"/>
  <c r="JK42" i="4"/>
  <c r="JL42" i="4"/>
  <c r="JL63" i="4"/>
  <c r="JK63" i="4"/>
  <c r="JO54" i="4"/>
  <c r="JN54" i="4"/>
  <c r="JK57" i="4" l="1"/>
  <c r="JL57" i="4"/>
  <c r="JO76" i="4"/>
  <c r="JN76" i="4"/>
  <c r="JO55" i="4"/>
  <c r="JN55" i="4"/>
  <c r="JK49" i="4"/>
  <c r="JL49" i="4"/>
  <c r="AD51" i="4"/>
  <c r="JR91" i="4"/>
  <c r="JQ91" i="4"/>
  <c r="JK58" i="4"/>
  <c r="JL58" i="4"/>
  <c r="JU90" i="4"/>
  <c r="JT90" i="4"/>
  <c r="JO32" i="4"/>
  <c r="JN32" i="4"/>
  <c r="JO86" i="4"/>
  <c r="JN86" i="4"/>
  <c r="JN35" i="4"/>
  <c r="JO35" i="4"/>
  <c r="JO75" i="4"/>
  <c r="JN75" i="4"/>
  <c r="JW71" i="4"/>
  <c r="JX71" i="4"/>
  <c r="AP17" i="4"/>
  <c r="JN18" i="4"/>
  <c r="JO18" i="4"/>
  <c r="JU29" i="4"/>
  <c r="JT29" i="4"/>
  <c r="JL81" i="4"/>
  <c r="JK81" i="4"/>
  <c r="JR79" i="4"/>
  <c r="JQ79" i="4"/>
  <c r="JL77" i="4"/>
  <c r="JK77" i="4"/>
  <c r="JR36" i="4"/>
  <c r="JQ36" i="4"/>
  <c r="JK74" i="4"/>
  <c r="JL74" i="4"/>
  <c r="JR62" i="4"/>
  <c r="JQ62" i="4"/>
  <c r="FA18" i="4"/>
  <c r="EY18" i="4"/>
  <c r="EN19" i="4"/>
  <c r="EW18" i="4"/>
  <c r="JL73" i="4"/>
  <c r="JK73" i="4"/>
  <c r="JO25" i="4"/>
  <c r="JN25" i="4"/>
  <c r="JT13" i="4"/>
  <c r="JU13" i="4"/>
  <c r="JN64" i="4"/>
  <c r="JO64" i="4"/>
  <c r="JR12" i="4"/>
  <c r="JQ12" i="4"/>
  <c r="JR27" i="4"/>
  <c r="JQ27" i="4"/>
  <c r="JR40" i="4"/>
  <c r="JQ40" i="4"/>
  <c r="JR67" i="4"/>
  <c r="JQ67" i="4"/>
  <c r="JO26" i="4"/>
  <c r="JN26" i="4"/>
  <c r="JO50" i="4"/>
  <c r="JN50" i="4"/>
  <c r="JQ43" i="4"/>
  <c r="JR43" i="4"/>
  <c r="JU23" i="4"/>
  <c r="JT23" i="4"/>
  <c r="JQ15" i="4"/>
  <c r="JR15" i="4"/>
  <c r="JL41" i="4"/>
  <c r="JK41" i="4"/>
  <c r="LC19" i="4"/>
  <c r="KU19" i="4"/>
  <c r="KM19" i="4"/>
  <c r="LB19" i="4"/>
  <c r="KT19" i="4"/>
  <c r="KL19" i="4"/>
  <c r="LA19" i="4"/>
  <c r="KS19" i="4"/>
  <c r="KK19" i="4"/>
  <c r="KZ19" i="4"/>
  <c r="KR19" i="4"/>
  <c r="KY19" i="4"/>
  <c r="KQ19" i="4"/>
  <c r="KX19" i="4"/>
  <c r="KP19" i="4"/>
  <c r="KW19" i="4"/>
  <c r="LD19" i="4"/>
  <c r="KV19" i="4"/>
  <c r="KO19" i="4"/>
  <c r="KN19" i="4"/>
  <c r="AJ14" i="4"/>
  <c r="JN85" i="4"/>
  <c r="JO85" i="4"/>
  <c r="JO63" i="4"/>
  <c r="JN63" i="4"/>
  <c r="JT38" i="4"/>
  <c r="JU38" i="4"/>
  <c r="JL80" i="4"/>
  <c r="JK80" i="4"/>
  <c r="JW65" i="4"/>
  <c r="JX65" i="4"/>
  <c r="JN33" i="4"/>
  <c r="JO33" i="4"/>
  <c r="JR87" i="4"/>
  <c r="JQ87" i="4"/>
  <c r="JO8" i="4"/>
  <c r="JN8" i="4"/>
  <c r="JW5" i="4"/>
  <c r="JX5" i="4"/>
  <c r="JQ14" i="4"/>
  <c r="JR14" i="4"/>
  <c r="JT6" i="4"/>
  <c r="JU6" i="4"/>
  <c r="JN42" i="4"/>
  <c r="JO42" i="4"/>
  <c r="JQ10" i="4"/>
  <c r="JR10" i="4"/>
  <c r="JO78" i="4"/>
  <c r="JN78" i="4"/>
  <c r="JN31" i="4"/>
  <c r="JO31" i="4"/>
  <c r="JL82" i="4"/>
  <c r="JK82" i="4"/>
  <c r="JU61" i="4"/>
  <c r="JT61" i="4"/>
  <c r="JT66" i="4"/>
  <c r="JU66" i="4"/>
  <c r="JL46" i="4"/>
  <c r="JK46" i="4"/>
  <c r="JO9" i="4"/>
  <c r="JN9" i="4"/>
  <c r="JT37" i="4"/>
  <c r="JU37" i="4"/>
  <c r="JR54" i="4"/>
  <c r="JQ54" i="4"/>
  <c r="JO34" i="4"/>
  <c r="JN34" i="4"/>
  <c r="JL89" i="4"/>
  <c r="JK89" i="4"/>
  <c r="JO70" i="4"/>
  <c r="JN70" i="4"/>
  <c r="JR53" i="4"/>
  <c r="JQ53" i="4"/>
  <c r="JR56" i="4"/>
  <c r="JQ56" i="4"/>
  <c r="JL16" i="4"/>
  <c r="JK16" i="4"/>
  <c r="JT39" i="4"/>
  <c r="JU39" i="4"/>
  <c r="JW69" i="4"/>
  <c r="JX69" i="4"/>
  <c r="JR19" i="4"/>
  <c r="JQ19" i="4"/>
  <c r="JN84" i="4"/>
  <c r="JO84" i="4"/>
  <c r="JW44" i="4"/>
  <c r="JX44" i="4"/>
  <c r="JU30" i="4"/>
  <c r="JT30" i="4"/>
  <c r="JK68" i="4"/>
  <c r="JL68" i="4"/>
  <c r="JO17" i="4"/>
  <c r="JN17" i="4"/>
  <c r="JT7" i="4"/>
  <c r="JU7" i="4"/>
  <c r="JR59" i="4"/>
  <c r="JQ59" i="4"/>
  <c r="JU28" i="4"/>
  <c r="JT28" i="4"/>
  <c r="JN52" i="4"/>
  <c r="JO52" i="4"/>
  <c r="JK88" i="4"/>
  <c r="JL88" i="4"/>
  <c r="JX83" i="4"/>
  <c r="JW83" i="4"/>
  <c r="LA31" i="4"/>
  <c r="KS31" i="4"/>
  <c r="KK31" i="4"/>
  <c r="KZ31" i="4"/>
  <c r="KR31" i="4"/>
  <c r="AJ32" i="4"/>
  <c r="KX31" i="4"/>
  <c r="KP31" i="4"/>
  <c r="KW31" i="4"/>
  <c r="KO31" i="4"/>
  <c r="LD31" i="4"/>
  <c r="KV31" i="4"/>
  <c r="KN31" i="4"/>
  <c r="KQ31" i="4"/>
  <c r="KM31" i="4"/>
  <c r="KL31" i="4"/>
  <c r="LC31" i="4"/>
  <c r="LB31" i="4"/>
  <c r="KY31" i="4"/>
  <c r="KU31" i="4"/>
  <c r="KT31" i="4"/>
  <c r="JQ45" i="4"/>
  <c r="JR45" i="4"/>
  <c r="JL47" i="4"/>
  <c r="JK47" i="4"/>
  <c r="JO24" i="4"/>
  <c r="JN24" i="4"/>
  <c r="KW21" i="4"/>
  <c r="KO21" i="4"/>
  <c r="LD21" i="4"/>
  <c r="KV21" i="4"/>
  <c r="KN21" i="4"/>
  <c r="LC21" i="4"/>
  <c r="KU21" i="4"/>
  <c r="KM21" i="4"/>
  <c r="LB21" i="4"/>
  <c r="KT21" i="4"/>
  <c r="KL21" i="4"/>
  <c r="LA21" i="4"/>
  <c r="KS21" i="4"/>
  <c r="KK21" i="4"/>
  <c r="KZ21" i="4"/>
  <c r="KR21" i="4"/>
  <c r="AJ22" i="4"/>
  <c r="KY21" i="4"/>
  <c r="KQ21" i="4"/>
  <c r="KX21" i="4"/>
  <c r="KP21" i="4"/>
  <c r="JR11" i="4"/>
  <c r="JQ11" i="4"/>
  <c r="JO22" i="4"/>
  <c r="JN22" i="4"/>
  <c r="JL60" i="4"/>
  <c r="JK60" i="4"/>
  <c r="JO21" i="4"/>
  <c r="JN21" i="4"/>
  <c r="JL20" i="4"/>
  <c r="JK20" i="4"/>
  <c r="JN48" i="4"/>
  <c r="JO48" i="4"/>
  <c r="JN49" i="4" l="1"/>
  <c r="JO49" i="4"/>
  <c r="JN58" i="4"/>
  <c r="JO58" i="4"/>
  <c r="JR55" i="4"/>
  <c r="JQ55" i="4"/>
  <c r="JQ76" i="4"/>
  <c r="JR76" i="4"/>
  <c r="JU91" i="4"/>
  <c r="JT91" i="4"/>
  <c r="JO57" i="4"/>
  <c r="JN57" i="4"/>
  <c r="JW90" i="4"/>
  <c r="JX90" i="4"/>
  <c r="JW37" i="4"/>
  <c r="JX37" i="4"/>
  <c r="JR24" i="4"/>
  <c r="JQ24" i="4"/>
  <c r="JX28" i="4"/>
  <c r="JW28" i="4"/>
  <c r="JX30" i="4"/>
  <c r="JW30" i="4"/>
  <c r="JT19" i="4"/>
  <c r="JU19" i="4"/>
  <c r="JU56" i="4"/>
  <c r="JT56" i="4"/>
  <c r="JW66" i="4"/>
  <c r="JX66" i="4"/>
  <c r="JW6" i="4"/>
  <c r="JX6" i="4"/>
  <c r="JR63" i="4"/>
  <c r="JQ63" i="4"/>
  <c r="JU43" i="4"/>
  <c r="JT43" i="4"/>
  <c r="JR64" i="4"/>
  <c r="JQ64" i="4"/>
  <c r="JU62" i="4"/>
  <c r="JT62" i="4"/>
  <c r="JN77" i="4"/>
  <c r="JO77" i="4"/>
  <c r="JQ17" i="4"/>
  <c r="JR17" i="4"/>
  <c r="KA69" i="4"/>
  <c r="JZ69" i="4"/>
  <c r="JR78" i="4"/>
  <c r="JQ78" i="4"/>
  <c r="JZ65" i="4"/>
  <c r="KA65" i="4"/>
  <c r="JU40" i="4"/>
  <c r="JT40" i="4"/>
  <c r="JO73" i="4"/>
  <c r="JN73" i="4"/>
  <c r="JN74" i="4"/>
  <c r="JO74" i="4"/>
  <c r="JR21" i="4"/>
  <c r="JQ21" i="4"/>
  <c r="JX23" i="4"/>
  <c r="JW23" i="4"/>
  <c r="JQ35" i="4"/>
  <c r="JR35" i="4"/>
  <c r="JQ48" i="4"/>
  <c r="JR48" i="4"/>
  <c r="JU59" i="4"/>
  <c r="JT59" i="4"/>
  <c r="JO68" i="4"/>
  <c r="JN68" i="4"/>
  <c r="JZ44" i="4"/>
  <c r="KA44" i="4"/>
  <c r="JU53" i="4"/>
  <c r="JT53" i="4"/>
  <c r="JR34" i="4"/>
  <c r="JQ34" i="4"/>
  <c r="JR9" i="4"/>
  <c r="JQ9" i="4"/>
  <c r="JR8" i="4"/>
  <c r="JQ8" i="4"/>
  <c r="JX13" i="4"/>
  <c r="JW13" i="4"/>
  <c r="AP18" i="4"/>
  <c r="JU79" i="4"/>
  <c r="JT79" i="4"/>
  <c r="JU11" i="4"/>
  <c r="JT11" i="4"/>
  <c r="JU67" i="4"/>
  <c r="JT67" i="4"/>
  <c r="JO60" i="4"/>
  <c r="JN60" i="4"/>
  <c r="JR22" i="4"/>
  <c r="JQ22" i="4"/>
  <c r="JO47" i="4"/>
  <c r="JN47" i="4"/>
  <c r="JN88" i="4"/>
  <c r="JO88" i="4"/>
  <c r="JW39" i="4"/>
  <c r="JX39" i="4"/>
  <c r="JX61" i="4"/>
  <c r="JW61" i="4"/>
  <c r="JU10" i="4"/>
  <c r="JT10" i="4"/>
  <c r="JT14" i="4"/>
  <c r="JU14" i="4"/>
  <c r="JR85" i="4"/>
  <c r="JQ85" i="4"/>
  <c r="JO41" i="4"/>
  <c r="JN41" i="4"/>
  <c r="JQ50" i="4"/>
  <c r="JR50" i="4"/>
  <c r="JT27" i="4"/>
  <c r="JU27" i="4"/>
  <c r="EY19" i="4"/>
  <c r="EN20" i="4"/>
  <c r="EW19" i="4"/>
  <c r="EN14" i="4"/>
  <c r="FA19" i="4"/>
  <c r="KA71" i="4"/>
  <c r="JZ71" i="4"/>
  <c r="JO89" i="4"/>
  <c r="JN89" i="4"/>
  <c r="JR18" i="4"/>
  <c r="JQ18" i="4"/>
  <c r="JR70" i="4"/>
  <c r="JQ70" i="4"/>
  <c r="JO80" i="4"/>
  <c r="JN80" i="4"/>
  <c r="JT15" i="4"/>
  <c r="JU15" i="4"/>
  <c r="JO81" i="4"/>
  <c r="JN81" i="4"/>
  <c r="JR86" i="4"/>
  <c r="JQ86" i="4"/>
  <c r="LA32" i="4"/>
  <c r="KS32" i="4"/>
  <c r="KK32" i="4"/>
  <c r="AJ33" i="4"/>
  <c r="KZ32" i="4"/>
  <c r="KR32" i="4"/>
  <c r="KY32" i="4"/>
  <c r="KQ32" i="4"/>
  <c r="KX32" i="4"/>
  <c r="KP32" i="4"/>
  <c r="KW32" i="4"/>
  <c r="KO32" i="4"/>
  <c r="LD32" i="4"/>
  <c r="KV32" i="4"/>
  <c r="KN32" i="4"/>
  <c r="KL32" i="4"/>
  <c r="LC32" i="4"/>
  <c r="LB32" i="4"/>
  <c r="KU32" i="4"/>
  <c r="KT32" i="4"/>
  <c r="KM32" i="4"/>
  <c r="JR33" i="4"/>
  <c r="JQ33" i="4"/>
  <c r="JO20" i="4"/>
  <c r="JN20" i="4"/>
  <c r="LB22" i="4"/>
  <c r="KT22" i="4"/>
  <c r="KL22" i="4"/>
  <c r="LA22" i="4"/>
  <c r="KS22" i="4"/>
  <c r="KK22" i="4"/>
  <c r="AJ23" i="4"/>
  <c r="KZ22" i="4"/>
  <c r="KR22" i="4"/>
  <c r="KY22" i="4"/>
  <c r="KQ22" i="4"/>
  <c r="KX22" i="4"/>
  <c r="KP22" i="4"/>
  <c r="KW22" i="4"/>
  <c r="KO22" i="4"/>
  <c r="LD22" i="4"/>
  <c r="KV22" i="4"/>
  <c r="KN22" i="4"/>
  <c r="KU22" i="4"/>
  <c r="KM22" i="4"/>
  <c r="LC22" i="4"/>
  <c r="JR52" i="4"/>
  <c r="JQ52" i="4"/>
  <c r="JW7" i="4"/>
  <c r="JX7" i="4"/>
  <c r="JR84" i="4"/>
  <c r="JQ84" i="4"/>
  <c r="JO46" i="4"/>
  <c r="JN46" i="4"/>
  <c r="JO82" i="4"/>
  <c r="JN82" i="4"/>
  <c r="JR42" i="4"/>
  <c r="JQ42" i="4"/>
  <c r="JU87" i="4"/>
  <c r="JT87" i="4"/>
  <c r="JX38" i="4"/>
  <c r="JW38" i="4"/>
  <c r="LD14" i="4"/>
  <c r="KV14" i="4"/>
  <c r="KN14" i="4"/>
  <c r="AJ26" i="4"/>
  <c r="LA14" i="4"/>
  <c r="KS14" i="4"/>
  <c r="KK14" i="4"/>
  <c r="KZ14" i="4"/>
  <c r="KR14" i="4"/>
  <c r="KW14" i="4"/>
  <c r="KX14" i="4"/>
  <c r="KU14" i="4"/>
  <c r="KT14" i="4"/>
  <c r="KQ14" i="4"/>
  <c r="KL14" i="4"/>
  <c r="LC14" i="4"/>
  <c r="KP14" i="4"/>
  <c r="LB14" i="4"/>
  <c r="KO14" i="4"/>
  <c r="KY14" i="4"/>
  <c r="KM14" i="4"/>
  <c r="JQ26" i="4"/>
  <c r="JR26" i="4"/>
  <c r="JU36" i="4"/>
  <c r="JT36" i="4"/>
  <c r="JZ5" i="4"/>
  <c r="KA5" i="4"/>
  <c r="JU45" i="4"/>
  <c r="JT45" i="4"/>
  <c r="JZ83" i="4"/>
  <c r="KA83" i="4"/>
  <c r="JO16" i="4"/>
  <c r="JN16" i="4"/>
  <c r="JU54" i="4"/>
  <c r="JT54" i="4"/>
  <c r="JQ31" i="4"/>
  <c r="JR31" i="4"/>
  <c r="JU12" i="4"/>
  <c r="JT12" i="4"/>
  <c r="JR25" i="4"/>
  <c r="JQ25" i="4"/>
  <c r="JW29" i="4"/>
  <c r="JX29" i="4"/>
  <c r="JQ75" i="4"/>
  <c r="JR75" i="4"/>
  <c r="JQ32" i="4"/>
  <c r="JR32" i="4"/>
  <c r="JT76" i="4" l="1"/>
  <c r="JU76" i="4"/>
  <c r="JT55" i="4"/>
  <c r="JU55" i="4"/>
  <c r="JW91" i="4"/>
  <c r="JX91" i="4"/>
  <c r="JR58" i="4"/>
  <c r="JQ58" i="4"/>
  <c r="JR57" i="4"/>
  <c r="JQ57" i="4"/>
  <c r="JQ49" i="4"/>
  <c r="JR49" i="4"/>
  <c r="JZ90" i="4"/>
  <c r="KA90" i="4"/>
  <c r="JU25" i="4"/>
  <c r="JT25" i="4"/>
  <c r="JU70" i="4"/>
  <c r="JT70" i="4"/>
  <c r="JU17" i="4"/>
  <c r="JT17" i="4"/>
  <c r="JT75" i="4"/>
  <c r="JU75" i="4"/>
  <c r="JX14" i="4"/>
  <c r="JW14" i="4"/>
  <c r="JR88" i="4"/>
  <c r="JQ88" i="4"/>
  <c r="JX40" i="4"/>
  <c r="JW40" i="4"/>
  <c r="KA30" i="4"/>
  <c r="JZ30" i="4"/>
  <c r="KA38" i="4"/>
  <c r="JZ38" i="4"/>
  <c r="KA39" i="4"/>
  <c r="JZ39" i="4"/>
  <c r="KD83" i="4"/>
  <c r="KC83" i="4"/>
  <c r="JU52" i="4"/>
  <c r="JT52" i="4"/>
  <c r="KC71" i="4"/>
  <c r="KD71" i="4"/>
  <c r="KF71" i="4" s="1"/>
  <c r="JX87" i="4"/>
  <c r="JW87" i="4"/>
  <c r="KX23" i="4"/>
  <c r="KP23" i="4"/>
  <c r="KW23" i="4"/>
  <c r="KO23" i="4"/>
  <c r="LD23" i="4"/>
  <c r="KV23" i="4"/>
  <c r="KN23" i="4"/>
  <c r="LC23" i="4"/>
  <c r="KU23" i="4"/>
  <c r="KM23" i="4"/>
  <c r="LB23" i="4"/>
  <c r="KT23" i="4"/>
  <c r="KL23" i="4"/>
  <c r="LA23" i="4"/>
  <c r="KS23" i="4"/>
  <c r="KK23" i="4"/>
  <c r="KZ23" i="4"/>
  <c r="KR23" i="4"/>
  <c r="AJ24" i="4"/>
  <c r="KY23" i="4"/>
  <c r="KQ23" i="4"/>
  <c r="JX54" i="4"/>
  <c r="JW54" i="4"/>
  <c r="LA26" i="4"/>
  <c r="KS26" i="4"/>
  <c r="KK26" i="4"/>
  <c r="KZ26" i="4"/>
  <c r="KR26" i="4"/>
  <c r="KY26" i="4"/>
  <c r="KQ26" i="4"/>
  <c r="AJ27" i="4"/>
  <c r="KX26" i="4"/>
  <c r="KP26" i="4"/>
  <c r="KW26" i="4"/>
  <c r="KO26" i="4"/>
  <c r="LD26" i="4"/>
  <c r="KV26" i="4"/>
  <c r="KN26" i="4"/>
  <c r="AJ29" i="4"/>
  <c r="LC26" i="4"/>
  <c r="KU26" i="4"/>
  <c r="KM26" i="4"/>
  <c r="LB26" i="4"/>
  <c r="KT26" i="4"/>
  <c r="KL26" i="4"/>
  <c r="JU84" i="4"/>
  <c r="JT84" i="4"/>
  <c r="JR20" i="4"/>
  <c r="JQ20" i="4"/>
  <c r="JX15" i="4"/>
  <c r="JW15" i="4"/>
  <c r="FA14" i="4"/>
  <c r="EN26" i="4"/>
  <c r="EW14" i="4"/>
  <c r="EY14" i="4"/>
  <c r="JT50" i="4"/>
  <c r="JU50" i="4"/>
  <c r="JR60" i="4"/>
  <c r="JQ60" i="4"/>
  <c r="JZ13" i="4"/>
  <c r="KA13" i="4"/>
  <c r="JX59" i="4"/>
  <c r="JW59" i="4"/>
  <c r="KA23" i="4"/>
  <c r="JZ23" i="4"/>
  <c r="KD65" i="4"/>
  <c r="KF65" i="4" s="1"/>
  <c r="KC65" i="4"/>
  <c r="JU32" i="4"/>
  <c r="JT32" i="4"/>
  <c r="JU31" i="4"/>
  <c r="JT31" i="4"/>
  <c r="JU21" i="4"/>
  <c r="JT21" i="4"/>
  <c r="JU64" i="4"/>
  <c r="JT64" i="4"/>
  <c r="JU42" i="4"/>
  <c r="JT42" i="4"/>
  <c r="JU18" i="4"/>
  <c r="JT18" i="4"/>
  <c r="AP19" i="4"/>
  <c r="JX53" i="4"/>
  <c r="JW53" i="4"/>
  <c r="JR74" i="4"/>
  <c r="JQ74" i="4"/>
  <c r="JR77" i="4"/>
  <c r="JQ77" i="4"/>
  <c r="JX43" i="4"/>
  <c r="JW43" i="4"/>
  <c r="KA28" i="4"/>
  <c r="JZ28" i="4"/>
  <c r="AD71" i="4"/>
  <c r="JR46" i="4"/>
  <c r="JQ46" i="4"/>
  <c r="KD69" i="4"/>
  <c r="KF69" i="4" s="1"/>
  <c r="KC69" i="4"/>
  <c r="KD5" i="4"/>
  <c r="KF5" i="4" s="1"/>
  <c r="KC5" i="4"/>
  <c r="KA66" i="4"/>
  <c r="JZ66" i="4"/>
  <c r="JR16" i="4"/>
  <c r="JQ16" i="4"/>
  <c r="JX45" i="4"/>
  <c r="JW45" i="4"/>
  <c r="KA7" i="4"/>
  <c r="JZ7" i="4"/>
  <c r="JU33" i="4"/>
  <c r="JT33" i="4"/>
  <c r="FA20" i="4"/>
  <c r="EY20" i="4"/>
  <c r="EW20" i="4"/>
  <c r="EN21" i="4"/>
  <c r="JX10" i="4"/>
  <c r="JW10" i="4"/>
  <c r="JQ47" i="4"/>
  <c r="JR47" i="4"/>
  <c r="JX67" i="4"/>
  <c r="JW67" i="4"/>
  <c r="JU8" i="4"/>
  <c r="JT8" i="4"/>
  <c r="KD44" i="4"/>
  <c r="KC44" i="4"/>
  <c r="JU48" i="4"/>
  <c r="JT48" i="4"/>
  <c r="JX56" i="4"/>
  <c r="JW56" i="4"/>
  <c r="JR68" i="4"/>
  <c r="JQ68" i="4"/>
  <c r="JU34" i="4"/>
  <c r="JT34" i="4"/>
  <c r="AD5" i="4"/>
  <c r="JR82" i="4"/>
  <c r="JQ82" i="4"/>
  <c r="JR80" i="4"/>
  <c r="JQ80" i="4"/>
  <c r="JQ89" i="4"/>
  <c r="JR89" i="4"/>
  <c r="JU78" i="4"/>
  <c r="JT78" i="4"/>
  <c r="JU63" i="4"/>
  <c r="JT63" i="4"/>
  <c r="JX19" i="4"/>
  <c r="JW19" i="4"/>
  <c r="JU24" i="4"/>
  <c r="JT24" i="4"/>
  <c r="JU26" i="4"/>
  <c r="JT26" i="4"/>
  <c r="JX27" i="4"/>
  <c r="JW27" i="4"/>
  <c r="JU22" i="4"/>
  <c r="JT22" i="4"/>
  <c r="JR81" i="4"/>
  <c r="JQ81" i="4"/>
  <c r="JU85" i="4"/>
  <c r="JT85" i="4"/>
  <c r="KA29" i="4"/>
  <c r="JZ29" i="4"/>
  <c r="JX12" i="4"/>
  <c r="JW12" i="4"/>
  <c r="JX36" i="4"/>
  <c r="JW36" i="4"/>
  <c r="KX33" i="4"/>
  <c r="KP33" i="4"/>
  <c r="KW33" i="4"/>
  <c r="KO33" i="4"/>
  <c r="LD33" i="4"/>
  <c r="KV33" i="4"/>
  <c r="KN33" i="4"/>
  <c r="LC33" i="4"/>
  <c r="KU33" i="4"/>
  <c r="KM33" i="4"/>
  <c r="LB33" i="4"/>
  <c r="KT33" i="4"/>
  <c r="KL33" i="4"/>
  <c r="LA33" i="4"/>
  <c r="KS33" i="4"/>
  <c r="KK33" i="4"/>
  <c r="AJ34" i="4"/>
  <c r="KZ33" i="4"/>
  <c r="KR33" i="4"/>
  <c r="KQ33" i="4"/>
  <c r="KY33" i="4"/>
  <c r="JU86" i="4"/>
  <c r="JT86" i="4"/>
  <c r="JR41" i="4"/>
  <c r="JQ41" i="4"/>
  <c r="KA61" i="4"/>
  <c r="JZ61" i="4"/>
  <c r="JX11" i="4"/>
  <c r="JW11" i="4"/>
  <c r="JX79" i="4"/>
  <c r="JW79" i="4"/>
  <c r="JT9" i="4"/>
  <c r="JU9" i="4"/>
  <c r="JT35" i="4"/>
  <c r="JU35" i="4"/>
  <c r="JR73" i="4"/>
  <c r="JQ73" i="4"/>
  <c r="JX62" i="4"/>
  <c r="JW62" i="4"/>
  <c r="KA6" i="4"/>
  <c r="JZ6" i="4"/>
  <c r="KA37" i="4"/>
  <c r="JZ37" i="4"/>
  <c r="AD65" i="4" l="1"/>
  <c r="JU58" i="4"/>
  <c r="JT58" i="4"/>
  <c r="KA91" i="4"/>
  <c r="JZ91" i="4"/>
  <c r="JU49" i="4"/>
  <c r="JT49" i="4"/>
  <c r="JX55" i="4"/>
  <c r="JW55" i="4"/>
  <c r="JW76" i="4"/>
  <c r="JX76" i="4"/>
  <c r="JU57" i="4"/>
  <c r="JT57" i="4"/>
  <c r="KC90" i="4"/>
  <c r="KD90" i="4"/>
  <c r="KF90" i="4" s="1"/>
  <c r="KA43" i="4"/>
  <c r="JZ43" i="4"/>
  <c r="KC13" i="4"/>
  <c r="KD13" i="4"/>
  <c r="KF13" i="4" s="1"/>
  <c r="JW75" i="4"/>
  <c r="JX75" i="4"/>
  <c r="KD61" i="4"/>
  <c r="KF61" i="4" s="1"/>
  <c r="KC61" i="4"/>
  <c r="JZ12" i="4"/>
  <c r="KA12" i="4"/>
  <c r="KA87" i="4"/>
  <c r="JZ87" i="4"/>
  <c r="JX24" i="4"/>
  <c r="JW24" i="4"/>
  <c r="JU47" i="4"/>
  <c r="JT47" i="4"/>
  <c r="JU77" i="4"/>
  <c r="JT77" i="4"/>
  <c r="JX21" i="4"/>
  <c r="JW21" i="4"/>
  <c r="KD39" i="4"/>
  <c r="KC39" i="4"/>
  <c r="KA40" i="4"/>
  <c r="JZ40" i="4"/>
  <c r="JZ54" i="4"/>
  <c r="KA54" i="4"/>
  <c r="JX25" i="4"/>
  <c r="JW25" i="4"/>
  <c r="KA62" i="4"/>
  <c r="JZ62" i="4"/>
  <c r="JU41" i="4"/>
  <c r="JT41" i="4"/>
  <c r="JX22" i="4"/>
  <c r="JW22" i="4"/>
  <c r="JT82" i="4"/>
  <c r="JU82" i="4"/>
  <c r="KF44" i="4"/>
  <c r="AD44" i="4"/>
  <c r="JX33" i="4"/>
  <c r="JW33" i="4"/>
  <c r="KD66" i="4"/>
  <c r="KF66" i="4" s="1"/>
  <c r="KC66" i="4"/>
  <c r="JU46" i="4"/>
  <c r="JT46" i="4"/>
  <c r="JW18" i="4"/>
  <c r="JX18" i="4"/>
  <c r="JU60" i="4"/>
  <c r="JT60" i="4"/>
  <c r="KA15" i="4"/>
  <c r="JZ15" i="4"/>
  <c r="JX32" i="4"/>
  <c r="JW32" i="4"/>
  <c r="JT74" i="4"/>
  <c r="JU74" i="4"/>
  <c r="JW50" i="4"/>
  <c r="JX50" i="4"/>
  <c r="LC24" i="4"/>
  <c r="KU24" i="4"/>
  <c r="KM24" i="4"/>
  <c r="LB24" i="4"/>
  <c r="KT24" i="4"/>
  <c r="KL24" i="4"/>
  <c r="LA24" i="4"/>
  <c r="KS24" i="4"/>
  <c r="KK24" i="4"/>
  <c r="KZ24" i="4"/>
  <c r="KR24" i="4"/>
  <c r="AJ25" i="4"/>
  <c r="KY24" i="4"/>
  <c r="KQ24" i="4"/>
  <c r="KX24" i="4"/>
  <c r="KP24" i="4"/>
  <c r="KW24" i="4"/>
  <c r="KO24" i="4"/>
  <c r="KV24" i="4"/>
  <c r="KN24" i="4"/>
  <c r="LD24" i="4"/>
  <c r="JT88" i="4"/>
  <c r="JU88" i="4"/>
  <c r="JX17" i="4"/>
  <c r="JW17" i="4"/>
  <c r="JX9" i="4"/>
  <c r="JW9" i="4"/>
  <c r="JU68" i="4"/>
  <c r="JT68" i="4"/>
  <c r="JW48" i="4"/>
  <c r="JX48" i="4"/>
  <c r="JT16" i="4"/>
  <c r="JU16" i="4"/>
  <c r="JZ79" i="4"/>
  <c r="KA79" i="4"/>
  <c r="KA27" i="4"/>
  <c r="JZ27" i="4"/>
  <c r="KA56" i="4"/>
  <c r="JZ56" i="4"/>
  <c r="JW8" i="4"/>
  <c r="JX8" i="4"/>
  <c r="KA10" i="4"/>
  <c r="JZ10" i="4"/>
  <c r="KD7" i="4"/>
  <c r="KF7" i="4" s="1"/>
  <c r="KC7" i="4"/>
  <c r="AD7" i="4"/>
  <c r="JX42" i="4"/>
  <c r="JW42" i="4"/>
  <c r="JX31" i="4"/>
  <c r="JW31" i="4"/>
  <c r="KD23" i="4"/>
  <c r="KF23" i="4" s="1"/>
  <c r="KC23" i="4"/>
  <c r="JU20" i="4"/>
  <c r="JT20" i="4"/>
  <c r="JX52" i="4"/>
  <c r="JW52" i="4"/>
  <c r="KD38" i="4"/>
  <c r="KC38" i="4"/>
  <c r="AD66" i="4"/>
  <c r="JW64" i="4"/>
  <c r="JX64" i="4"/>
  <c r="EN27" i="4"/>
  <c r="EW26" i="4"/>
  <c r="FA26" i="4"/>
  <c r="EY26" i="4"/>
  <c r="JX84" i="4"/>
  <c r="JW84" i="4"/>
  <c r="JU81" i="4"/>
  <c r="JT81" i="4"/>
  <c r="JW78" i="4"/>
  <c r="JX78" i="4"/>
  <c r="LB34" i="4"/>
  <c r="KT34" i="4"/>
  <c r="KL34" i="4"/>
  <c r="LA34" i="4"/>
  <c r="KS34" i="4"/>
  <c r="KK34" i="4"/>
  <c r="AJ35" i="4"/>
  <c r="KZ34" i="4"/>
  <c r="KR34" i="4"/>
  <c r="KY34" i="4"/>
  <c r="KQ34" i="4"/>
  <c r="KX34" i="4"/>
  <c r="KP34" i="4"/>
  <c r="KW34" i="4"/>
  <c r="KO34" i="4"/>
  <c r="LD34" i="4"/>
  <c r="KV34" i="4"/>
  <c r="KN34" i="4"/>
  <c r="LC34" i="4"/>
  <c r="KU34" i="4"/>
  <c r="KM34" i="4"/>
  <c r="KD29" i="4"/>
  <c r="KF29" i="4" s="1"/>
  <c r="KC29" i="4"/>
  <c r="KA19" i="4"/>
  <c r="JZ19" i="4"/>
  <c r="JU89" i="4"/>
  <c r="JT89" i="4"/>
  <c r="KD37" i="4"/>
  <c r="KF37" i="4" s="1"/>
  <c r="KC37" i="4"/>
  <c r="JT73" i="4"/>
  <c r="JU73" i="4"/>
  <c r="JZ11" i="4"/>
  <c r="KA11" i="4"/>
  <c r="JX85" i="4"/>
  <c r="JW85" i="4"/>
  <c r="FA21" i="4"/>
  <c r="EY21" i="4"/>
  <c r="EN22" i="4"/>
  <c r="EW21" i="4"/>
  <c r="AD69" i="4"/>
  <c r="KD28" i="4"/>
  <c r="KF28" i="4" s="1"/>
  <c r="KC28" i="4"/>
  <c r="JZ53" i="4"/>
  <c r="KA53" i="4"/>
  <c r="KA14" i="4"/>
  <c r="JZ14" i="4"/>
  <c r="JX70" i="4"/>
  <c r="JW70" i="4"/>
  <c r="JU80" i="4"/>
  <c r="JT80" i="4"/>
  <c r="KA67" i="4"/>
  <c r="JZ67" i="4"/>
  <c r="KD30" i="4"/>
  <c r="KF30" i="4" s="1"/>
  <c r="KC30" i="4"/>
  <c r="AD30" i="4"/>
  <c r="KD6" i="4"/>
  <c r="KF6" i="4" s="1"/>
  <c r="KC6" i="4"/>
  <c r="JX35" i="4"/>
  <c r="JW35" i="4"/>
  <c r="AD61" i="4"/>
  <c r="JX86" i="4"/>
  <c r="JW86" i="4"/>
  <c r="JZ36" i="4"/>
  <c r="KA36" i="4"/>
  <c r="JX26" i="4"/>
  <c r="JW26" i="4"/>
  <c r="JX63" i="4"/>
  <c r="JW63" i="4"/>
  <c r="JX34" i="4"/>
  <c r="JW34" i="4"/>
  <c r="AP20" i="4"/>
  <c r="KA45" i="4"/>
  <c r="JZ45" i="4"/>
  <c r="KA59" i="4"/>
  <c r="JZ59" i="4"/>
  <c r="AP14" i="4"/>
  <c r="KX29" i="4"/>
  <c r="KP29" i="4"/>
  <c r="LC29" i="4"/>
  <c r="KU29" i="4"/>
  <c r="KM29" i="4"/>
  <c r="KV29" i="4"/>
  <c r="KK29" i="4"/>
  <c r="KT29" i="4"/>
  <c r="LD29" i="4"/>
  <c r="KS29" i="4"/>
  <c r="LB29" i="4"/>
  <c r="KR29" i="4"/>
  <c r="LA29" i="4"/>
  <c r="KQ29" i="4"/>
  <c r="KZ29" i="4"/>
  <c r="KO29" i="4"/>
  <c r="KY29" i="4"/>
  <c r="KN29" i="4"/>
  <c r="KW29" i="4"/>
  <c r="KL29" i="4"/>
  <c r="LD27" i="4"/>
  <c r="KV27" i="4"/>
  <c r="KN27" i="4"/>
  <c r="AJ30" i="4"/>
  <c r="LC27" i="4"/>
  <c r="KU27" i="4"/>
  <c r="KM27" i="4"/>
  <c r="LB27" i="4"/>
  <c r="KT27" i="4"/>
  <c r="KL27" i="4"/>
  <c r="LA27" i="4"/>
  <c r="KS27" i="4"/>
  <c r="KK27" i="4"/>
  <c r="KZ27" i="4"/>
  <c r="KR27" i="4"/>
  <c r="KY27" i="4"/>
  <c r="KQ27" i="4"/>
  <c r="KX27" i="4"/>
  <c r="KP27" i="4"/>
  <c r="KW27" i="4"/>
  <c r="KO27" i="4"/>
  <c r="KF83" i="4"/>
  <c r="AD83" i="4"/>
  <c r="JW49" i="4" l="1"/>
  <c r="JX49" i="4"/>
  <c r="JX57" i="4"/>
  <c r="JW57" i="4"/>
  <c r="KC91" i="4"/>
  <c r="KD91" i="4"/>
  <c r="KF91" i="4" s="1"/>
  <c r="AD91" i="4"/>
  <c r="KA55" i="4"/>
  <c r="JZ55" i="4"/>
  <c r="AD37" i="4"/>
  <c r="KA76" i="4"/>
  <c r="JZ76" i="4"/>
  <c r="JX58" i="4"/>
  <c r="JW58" i="4"/>
  <c r="AD28" i="4"/>
  <c r="AP26" i="4"/>
  <c r="AD23" i="4"/>
  <c r="AD6" i="4"/>
  <c r="AD90" i="4"/>
  <c r="JZ34" i="4"/>
  <c r="KA34" i="4"/>
  <c r="KC59" i="4"/>
  <c r="KD59" i="4"/>
  <c r="KD14" i="4"/>
  <c r="KF14" i="4" s="1"/>
  <c r="KC14" i="4"/>
  <c r="JZ85" i="4"/>
  <c r="KA85" i="4"/>
  <c r="JZ84" i="4"/>
  <c r="KA84" i="4"/>
  <c r="KA48" i="4"/>
  <c r="JZ48" i="4"/>
  <c r="KA17" i="4"/>
  <c r="JZ17" i="4"/>
  <c r="KA32" i="4"/>
  <c r="JZ32" i="4"/>
  <c r="JZ18" i="4"/>
  <c r="KA18" i="4"/>
  <c r="KA33" i="4"/>
  <c r="JZ33" i="4"/>
  <c r="KA21" i="4"/>
  <c r="JZ21" i="4"/>
  <c r="KA63" i="4"/>
  <c r="JZ63" i="4"/>
  <c r="KD67" i="4"/>
  <c r="KF67" i="4" s="1"/>
  <c r="KC67" i="4"/>
  <c r="KX35" i="4"/>
  <c r="KP35" i="4"/>
  <c r="LD35" i="4"/>
  <c r="KV35" i="4"/>
  <c r="KN35" i="4"/>
  <c r="LA35" i="4"/>
  <c r="KQ35" i="4"/>
  <c r="KZ35" i="4"/>
  <c r="KO35" i="4"/>
  <c r="KY35" i="4"/>
  <c r="KM35" i="4"/>
  <c r="AJ36" i="4"/>
  <c r="KW35" i="4"/>
  <c r="KL35" i="4"/>
  <c r="KU35" i="4"/>
  <c r="KK35" i="4"/>
  <c r="KT35" i="4"/>
  <c r="LC35" i="4"/>
  <c r="KS35" i="4"/>
  <c r="LB35" i="4"/>
  <c r="KR35" i="4"/>
  <c r="KA78" i="4"/>
  <c r="JZ78" i="4"/>
  <c r="KF38" i="4"/>
  <c r="AD38" i="4"/>
  <c r="KD27" i="4"/>
  <c r="KF27" i="4" s="1"/>
  <c r="KC27" i="4"/>
  <c r="JW41" i="4"/>
  <c r="JX41" i="4"/>
  <c r="KA70" i="4"/>
  <c r="JZ70" i="4"/>
  <c r="KD56" i="4"/>
  <c r="KF56" i="4" s="1"/>
  <c r="KC56" i="4"/>
  <c r="KC54" i="4"/>
  <c r="KD54" i="4"/>
  <c r="KF54" i="4" s="1"/>
  <c r="KD45" i="4"/>
  <c r="KC45" i="4"/>
  <c r="JZ86" i="4"/>
  <c r="KA86" i="4"/>
  <c r="KD11" i="4"/>
  <c r="KC11" i="4"/>
  <c r="KD10" i="4"/>
  <c r="KF10" i="4" s="1"/>
  <c r="KC10" i="4"/>
  <c r="JX88" i="4"/>
  <c r="JW88" i="4"/>
  <c r="KA50" i="4"/>
  <c r="JZ50" i="4"/>
  <c r="KD43" i="4"/>
  <c r="KC43" i="4"/>
  <c r="JW20" i="4"/>
  <c r="JX20" i="4"/>
  <c r="JW60" i="4"/>
  <c r="JX60" i="4"/>
  <c r="JZ25" i="4"/>
  <c r="KA25" i="4"/>
  <c r="JX80" i="4"/>
  <c r="JW80" i="4"/>
  <c r="AP21" i="4"/>
  <c r="JW89" i="4"/>
  <c r="JX89" i="4"/>
  <c r="KA52" i="4"/>
  <c r="JZ52" i="4"/>
  <c r="KA31" i="4"/>
  <c r="JZ31" i="4"/>
  <c r="KD79" i="4"/>
  <c r="KF79" i="4" s="1"/>
  <c r="KC79" i="4"/>
  <c r="JX68" i="4"/>
  <c r="JW68" i="4"/>
  <c r="KD15" i="4"/>
  <c r="KF15" i="4" s="1"/>
  <c r="KC15" i="4"/>
  <c r="JW46" i="4"/>
  <c r="JX46" i="4"/>
  <c r="JW82" i="4"/>
  <c r="JX82" i="4"/>
  <c r="KC40" i="4"/>
  <c r="KD40" i="4"/>
  <c r="KF40" i="4" s="1"/>
  <c r="JX77" i="4"/>
  <c r="JW77" i="4"/>
  <c r="KA24" i="4"/>
  <c r="JZ24" i="4"/>
  <c r="JZ75" i="4"/>
  <c r="KA75" i="4"/>
  <c r="KA35" i="4"/>
  <c r="JZ35" i="4"/>
  <c r="KD12" i="4"/>
  <c r="KC12" i="4"/>
  <c r="KA26" i="4"/>
  <c r="JZ26" i="4"/>
  <c r="EY22" i="4"/>
  <c r="EN23" i="4"/>
  <c r="EW22" i="4"/>
  <c r="FA22" i="4"/>
  <c r="JX73" i="4"/>
  <c r="JW73" i="4"/>
  <c r="JX81" i="4"/>
  <c r="JW81" i="4"/>
  <c r="EN29" i="4"/>
  <c r="FA27" i="4"/>
  <c r="EY27" i="4"/>
  <c r="EW27" i="4"/>
  <c r="KA8" i="4"/>
  <c r="JZ8" i="4"/>
  <c r="KC62" i="4"/>
  <c r="KD62" i="4"/>
  <c r="KD19" i="4"/>
  <c r="KF19" i="4" s="1"/>
  <c r="KC19" i="4"/>
  <c r="KA9" i="4"/>
  <c r="JZ9" i="4"/>
  <c r="JZ22" i="4"/>
  <c r="KA22" i="4"/>
  <c r="AD54" i="4"/>
  <c r="LC30" i="4"/>
  <c r="KU30" i="4"/>
  <c r="KM30" i="4"/>
  <c r="KZ30" i="4"/>
  <c r="KR30" i="4"/>
  <c r="KY30" i="4"/>
  <c r="KQ30" i="4"/>
  <c r="KX30" i="4"/>
  <c r="KL30" i="4"/>
  <c r="KW30" i="4"/>
  <c r="KK30" i="4"/>
  <c r="KV30" i="4"/>
  <c r="KT30" i="4"/>
  <c r="KS30" i="4"/>
  <c r="LD30" i="4"/>
  <c r="KP30" i="4"/>
  <c r="LB30" i="4"/>
  <c r="KO30" i="4"/>
  <c r="LA30" i="4"/>
  <c r="KN30" i="4"/>
  <c r="KD36" i="4"/>
  <c r="KC36" i="4"/>
  <c r="KC53" i="4"/>
  <c r="KD53" i="4"/>
  <c r="KF53" i="4" s="1"/>
  <c r="KA64" i="4"/>
  <c r="JZ64" i="4"/>
  <c r="KA42" i="4"/>
  <c r="JZ42" i="4"/>
  <c r="JW16" i="4"/>
  <c r="JX16" i="4"/>
  <c r="LB25" i="4"/>
  <c r="KT25" i="4"/>
  <c r="KL25" i="4"/>
  <c r="LA25" i="4"/>
  <c r="KS25" i="4"/>
  <c r="KK25" i="4"/>
  <c r="KZ25" i="4"/>
  <c r="KR25" i="4"/>
  <c r="KY25" i="4"/>
  <c r="KQ25" i="4"/>
  <c r="KX25" i="4"/>
  <c r="KP25" i="4"/>
  <c r="KW25" i="4"/>
  <c r="KO25" i="4"/>
  <c r="LD25" i="4"/>
  <c r="KV25" i="4"/>
  <c r="KN25" i="4"/>
  <c r="KM25" i="4"/>
  <c r="LC25" i="4"/>
  <c r="KU25" i="4"/>
  <c r="JW74" i="4"/>
  <c r="JX74" i="4"/>
  <c r="KF39" i="4"/>
  <c r="AD39" i="4"/>
  <c r="JW47" i="4"/>
  <c r="JX47" i="4"/>
  <c r="KD87" i="4"/>
  <c r="KC87" i="4"/>
  <c r="AD13" i="4"/>
  <c r="AD56" i="4"/>
  <c r="AD29" i="4"/>
  <c r="KD55" i="4" l="1"/>
  <c r="KF55" i="4" s="1"/>
  <c r="KC55" i="4"/>
  <c r="AD55" i="4"/>
  <c r="AD67" i="4"/>
  <c r="KA58" i="4"/>
  <c r="JZ58" i="4"/>
  <c r="AD27" i="4"/>
  <c r="AD76" i="4"/>
  <c r="KD76" i="4"/>
  <c r="KF76" i="4" s="1"/>
  <c r="KC76" i="4"/>
  <c r="KA57" i="4"/>
  <c r="JZ57" i="4"/>
  <c r="KA49" i="4"/>
  <c r="JZ49" i="4"/>
  <c r="AD14" i="4"/>
  <c r="KD63" i="4"/>
  <c r="KF63" i="4" s="1"/>
  <c r="KC63" i="4"/>
  <c r="KD32" i="4"/>
  <c r="KF32" i="4" s="1"/>
  <c r="KC32" i="4"/>
  <c r="AD32" i="4"/>
  <c r="KD26" i="4"/>
  <c r="KF26" i="4" s="1"/>
  <c r="KC26" i="4"/>
  <c r="KA82" i="4"/>
  <c r="JZ82" i="4"/>
  <c r="KD52" i="4"/>
  <c r="KF52" i="4" s="1"/>
  <c r="KC52" i="4"/>
  <c r="KA60" i="4"/>
  <c r="JZ60" i="4"/>
  <c r="KF43" i="4"/>
  <c r="AD43" i="4"/>
  <c r="KD22" i="4"/>
  <c r="KC22" i="4"/>
  <c r="KA89" i="4"/>
  <c r="JZ89" i="4"/>
  <c r="KF11" i="4"/>
  <c r="AD11" i="4"/>
  <c r="KC21" i="4"/>
  <c r="KD21" i="4"/>
  <c r="KF21" i="4" s="1"/>
  <c r="KA16" i="4"/>
  <c r="JZ16" i="4"/>
  <c r="KA73" i="4"/>
  <c r="JZ73" i="4"/>
  <c r="JZ74" i="4"/>
  <c r="KA74" i="4"/>
  <c r="KA68" i="4"/>
  <c r="JZ68" i="4"/>
  <c r="KF62" i="4"/>
  <c r="AD62" i="4"/>
  <c r="AP22" i="4"/>
  <c r="KF87" i="4"/>
  <c r="AD87" i="4"/>
  <c r="KF36" i="4"/>
  <c r="AD36" i="4"/>
  <c r="FA29" i="4"/>
  <c r="EN30" i="4"/>
  <c r="EY29" i="4"/>
  <c r="EW29" i="4"/>
  <c r="FA23" i="4"/>
  <c r="EY23" i="4"/>
  <c r="EN24" i="4"/>
  <c r="EW23" i="4"/>
  <c r="KF12" i="4"/>
  <c r="AD12" i="4"/>
  <c r="KD24" i="4"/>
  <c r="KF24" i="4" s="1"/>
  <c r="KC24" i="4"/>
  <c r="KA20" i="4"/>
  <c r="JZ20" i="4"/>
  <c r="KD50" i="4"/>
  <c r="KF50" i="4" s="1"/>
  <c r="KC50" i="4"/>
  <c r="KD86" i="4"/>
  <c r="KF86" i="4" s="1"/>
  <c r="KC86" i="4"/>
  <c r="KC17" i="4"/>
  <c r="KD17" i="4"/>
  <c r="AD15" i="4"/>
  <c r="LB36" i="4"/>
  <c r="KT36" i="4"/>
  <c r="KL36" i="4"/>
  <c r="AJ37" i="4"/>
  <c r="KZ36" i="4"/>
  <c r="KR36" i="4"/>
  <c r="KY36" i="4"/>
  <c r="KQ36" i="4"/>
  <c r="LD36" i="4"/>
  <c r="KP36" i="4"/>
  <c r="LC36" i="4"/>
  <c r="KO36" i="4"/>
  <c r="LA36" i="4"/>
  <c r="KN36" i="4"/>
  <c r="KX36" i="4"/>
  <c r="KM36" i="4"/>
  <c r="KW36" i="4"/>
  <c r="KK36" i="4"/>
  <c r="KV36" i="4"/>
  <c r="KU36" i="4"/>
  <c r="KS36" i="4"/>
  <c r="KD34" i="4"/>
  <c r="KF34" i="4" s="1"/>
  <c r="KC34" i="4"/>
  <c r="KD33" i="4"/>
  <c r="KF33" i="4" s="1"/>
  <c r="KC33" i="4"/>
  <c r="KD75" i="4"/>
  <c r="KF75" i="4" s="1"/>
  <c r="KC75" i="4"/>
  <c r="AD75" i="4"/>
  <c r="KD85" i="4"/>
  <c r="KF85" i="4" s="1"/>
  <c r="KC85" i="4"/>
  <c r="KA47" i="4"/>
  <c r="JZ47" i="4"/>
  <c r="KC9" i="4"/>
  <c r="KD9" i="4"/>
  <c r="JZ81" i="4"/>
  <c r="KA81" i="4"/>
  <c r="KD35" i="4"/>
  <c r="KC35" i="4"/>
  <c r="KA77" i="4"/>
  <c r="JZ77" i="4"/>
  <c r="KA88" i="4"/>
  <c r="JZ88" i="4"/>
  <c r="KC70" i="4"/>
  <c r="KD70" i="4"/>
  <c r="KD18" i="4"/>
  <c r="KF18" i="4" s="1"/>
  <c r="KC18" i="4"/>
  <c r="KD48" i="4"/>
  <c r="KF48" i="4" s="1"/>
  <c r="KC48" i="4"/>
  <c r="KF59" i="4"/>
  <c r="AD59" i="4"/>
  <c r="AD86" i="4"/>
  <c r="AD24" i="4"/>
  <c r="KD42" i="4"/>
  <c r="KC42" i="4"/>
  <c r="KA46" i="4"/>
  <c r="JZ46" i="4"/>
  <c r="KC64" i="4"/>
  <c r="KD64" i="4"/>
  <c r="KF64" i="4" s="1"/>
  <c r="AD64" i="4"/>
  <c r="KD8" i="4"/>
  <c r="KF8" i="4" s="1"/>
  <c r="KC8" i="4"/>
  <c r="KD31" i="4"/>
  <c r="KC31" i="4"/>
  <c r="KA80" i="4"/>
  <c r="JZ80" i="4"/>
  <c r="AD10" i="4"/>
  <c r="KF45" i="4"/>
  <c r="AD45" i="4"/>
  <c r="AD85" i="4"/>
  <c r="KD84" i="4"/>
  <c r="KF84" i="4" s="1"/>
  <c r="KC84" i="4"/>
  <c r="AD84" i="4"/>
  <c r="AD53" i="4"/>
  <c r="AD79" i="4"/>
  <c r="AD26" i="4"/>
  <c r="AD52" i="4"/>
  <c r="KD25" i="4"/>
  <c r="KF25" i="4" s="1"/>
  <c r="KC25" i="4"/>
  <c r="AD25" i="4"/>
  <c r="JZ41" i="4"/>
  <c r="KA41" i="4"/>
  <c r="KD78" i="4"/>
  <c r="KF78" i="4" s="1"/>
  <c r="KC78" i="4"/>
  <c r="AD40" i="4"/>
  <c r="AD19" i="4"/>
  <c r="AD50" i="4" l="1"/>
  <c r="AD33" i="4"/>
  <c r="KD49" i="4"/>
  <c r="KF49" i="4" s="1"/>
  <c r="KC49" i="4"/>
  <c r="AD49" i="4"/>
  <c r="AD58" i="4"/>
  <c r="KD58" i="4"/>
  <c r="KF58" i="4" s="1"/>
  <c r="KC58" i="4"/>
  <c r="KC57" i="4"/>
  <c r="KD57" i="4"/>
  <c r="KC46" i="4"/>
  <c r="KD46" i="4"/>
  <c r="KF46" i="4" s="1"/>
  <c r="KD81" i="4"/>
  <c r="KF81" i="4" s="1"/>
  <c r="KC81" i="4"/>
  <c r="KC41" i="4"/>
  <c r="KD41" i="4"/>
  <c r="AD8" i="4"/>
  <c r="KD88" i="4"/>
  <c r="KF88" i="4" s="1"/>
  <c r="KC88" i="4"/>
  <c r="KF17" i="4"/>
  <c r="AD17" i="4"/>
  <c r="KD20" i="4"/>
  <c r="KF20" i="4" s="1"/>
  <c r="KC20" i="4"/>
  <c r="AD20" i="4"/>
  <c r="KD60" i="4"/>
  <c r="KF60" i="4" s="1"/>
  <c r="KC60" i="4"/>
  <c r="KF42" i="4"/>
  <c r="AD42" i="4"/>
  <c r="AD18" i="4"/>
  <c r="KF9" i="4"/>
  <c r="AD9" i="4"/>
  <c r="AP29" i="4"/>
  <c r="KD73" i="4"/>
  <c r="KC73" i="4"/>
  <c r="KY37" i="4"/>
  <c r="KQ37" i="4"/>
  <c r="KX37" i="4"/>
  <c r="KP37" i="4"/>
  <c r="LD37" i="4"/>
  <c r="KV37" i="4"/>
  <c r="KN37" i="4"/>
  <c r="LC37" i="4"/>
  <c r="KU37" i="4"/>
  <c r="KM37" i="4"/>
  <c r="KZ37" i="4"/>
  <c r="KW37" i="4"/>
  <c r="KT37" i="4"/>
  <c r="KS37" i="4"/>
  <c r="KR37" i="4"/>
  <c r="AJ38" i="4"/>
  <c r="KO37" i="4"/>
  <c r="LB37" i="4"/>
  <c r="KL37" i="4"/>
  <c r="LA37" i="4"/>
  <c r="KK37" i="4"/>
  <c r="AJ28" i="4"/>
  <c r="KD89" i="4"/>
  <c r="KC89" i="4"/>
  <c r="KC80" i="4"/>
  <c r="KD80" i="4"/>
  <c r="KF80" i="4" s="1"/>
  <c r="AD80" i="4"/>
  <c r="KF70" i="4"/>
  <c r="AD70" i="4"/>
  <c r="KF35" i="4"/>
  <c r="AD35" i="4"/>
  <c r="KD47" i="4"/>
  <c r="KF47" i="4" s="1"/>
  <c r="KC47" i="4"/>
  <c r="AD21" i="4"/>
  <c r="KF22" i="4"/>
  <c r="AD22" i="4"/>
  <c r="KC82" i="4"/>
  <c r="KD82" i="4"/>
  <c r="KF82" i="4" s="1"/>
  <c r="AD78" i="4"/>
  <c r="KC77" i="4"/>
  <c r="KD77" i="4"/>
  <c r="KF77" i="4" s="1"/>
  <c r="AP23" i="4"/>
  <c r="KD68" i="4"/>
  <c r="KC68" i="4"/>
  <c r="AD46" i="4"/>
  <c r="EW30" i="4"/>
  <c r="EN31" i="4"/>
  <c r="FA30" i="4"/>
  <c r="EY30" i="4"/>
  <c r="KD16" i="4"/>
  <c r="KC16" i="4"/>
  <c r="KF31" i="4"/>
  <c r="AD31" i="4"/>
  <c r="AD34" i="4"/>
  <c r="AD63" i="4"/>
  <c r="AD48" i="4"/>
  <c r="AD88" i="4"/>
  <c r="AD81" i="4"/>
  <c r="AD60" i="4"/>
  <c r="EY24" i="4"/>
  <c r="EW24" i="4"/>
  <c r="EN25" i="4"/>
  <c r="FA24" i="4"/>
  <c r="KD74" i="4"/>
  <c r="KC74" i="4"/>
  <c r="KF57" i="4" l="1"/>
  <c r="AD57" i="4"/>
  <c r="AD82" i="4"/>
  <c r="AP30" i="4"/>
  <c r="KF89" i="4"/>
  <c r="AD89" i="4"/>
  <c r="KF73" i="4"/>
  <c r="AD73" i="4"/>
  <c r="LC38" i="4"/>
  <c r="KU38" i="4"/>
  <c r="KM38" i="4"/>
  <c r="LB38" i="4"/>
  <c r="KT38" i="4"/>
  <c r="KL38" i="4"/>
  <c r="AJ39" i="4"/>
  <c r="KZ38" i="4"/>
  <c r="KR38" i="4"/>
  <c r="KY38" i="4"/>
  <c r="KQ38" i="4"/>
  <c r="LD38" i="4"/>
  <c r="KN38" i="4"/>
  <c r="LA38" i="4"/>
  <c r="KK38" i="4"/>
  <c r="KX38" i="4"/>
  <c r="KW38" i="4"/>
  <c r="KV38" i="4"/>
  <c r="KS38" i="4"/>
  <c r="KP38" i="4"/>
  <c r="KO38" i="4"/>
  <c r="AP24" i="4"/>
  <c r="KX28" i="4"/>
  <c r="KP28" i="4"/>
  <c r="LD28" i="4"/>
  <c r="KU28" i="4"/>
  <c r="KL28" i="4"/>
  <c r="LC28" i="4"/>
  <c r="KT28" i="4"/>
  <c r="KK28" i="4"/>
  <c r="LB28" i="4"/>
  <c r="KS28" i="4"/>
  <c r="LA28" i="4"/>
  <c r="KR28" i="4"/>
  <c r="KZ28" i="4"/>
  <c r="KQ28" i="4"/>
  <c r="KY28" i="4"/>
  <c r="KO28" i="4"/>
  <c r="KW28" i="4"/>
  <c r="KN28" i="4"/>
  <c r="KV28" i="4"/>
  <c r="KM28" i="4"/>
  <c r="KF41" i="4"/>
  <c r="AD41" i="4"/>
  <c r="KF68" i="4"/>
  <c r="AD68" i="4"/>
  <c r="AD77" i="4"/>
  <c r="KF16" i="4"/>
  <c r="AD16" i="4"/>
  <c r="EY25" i="4"/>
  <c r="EW25" i="4"/>
  <c r="FA25" i="4"/>
  <c r="KF74" i="4"/>
  <c r="AD74" i="4"/>
  <c r="AD47" i="4"/>
  <c r="EW31" i="4"/>
  <c r="EN32" i="4"/>
  <c r="FA31" i="4"/>
  <c r="EY31" i="4"/>
  <c r="AP31" i="4" l="1"/>
  <c r="AP25" i="4"/>
  <c r="EN33" i="4"/>
  <c r="EW32" i="4"/>
  <c r="FA32" i="4"/>
  <c r="EY32" i="4"/>
  <c r="KY39" i="4"/>
  <c r="KQ39" i="4"/>
  <c r="KX39" i="4"/>
  <c r="KP39" i="4"/>
  <c r="LD39" i="4"/>
  <c r="KV39" i="4"/>
  <c r="KN39" i="4"/>
  <c r="LC39" i="4"/>
  <c r="KU39" i="4"/>
  <c r="KM39" i="4"/>
  <c r="LA39" i="4"/>
  <c r="KK39" i="4"/>
  <c r="KZ39" i="4"/>
  <c r="KW39" i="4"/>
  <c r="KT39" i="4"/>
  <c r="KS39" i="4"/>
  <c r="KR39" i="4"/>
  <c r="KO39" i="4"/>
  <c r="AJ40" i="4"/>
  <c r="LB39" i="4"/>
  <c r="KL39" i="4"/>
  <c r="LC40" i="4" l="1"/>
  <c r="KU40" i="4"/>
  <c r="KM40" i="4"/>
  <c r="LB40" i="4"/>
  <c r="KT40" i="4"/>
  <c r="KL40" i="4"/>
  <c r="KZ40" i="4"/>
  <c r="KR40" i="4"/>
  <c r="KY40" i="4"/>
  <c r="KQ40" i="4"/>
  <c r="KW40" i="4"/>
  <c r="KO40" i="4"/>
  <c r="KV40" i="4"/>
  <c r="KS40" i="4"/>
  <c r="KP40" i="4"/>
  <c r="KN40" i="4"/>
  <c r="KK40" i="4"/>
  <c r="LD40" i="4"/>
  <c r="KJ5" i="4" s="1"/>
  <c r="KJ6" i="4" s="1"/>
  <c r="LA40" i="4"/>
  <c r="KX40" i="4"/>
  <c r="AP32" i="4"/>
  <c r="FA33" i="4"/>
  <c r="EY33" i="4"/>
  <c r="EN34" i="4"/>
  <c r="EW33" i="4"/>
  <c r="AP33" i="4" l="1"/>
  <c r="EY34" i="4"/>
  <c r="EN35" i="4"/>
  <c r="EW34" i="4"/>
  <c r="FA34" i="4"/>
  <c r="AP34" i="4" l="1"/>
  <c r="EN36" i="4"/>
  <c r="FA35" i="4"/>
  <c r="EY35" i="4"/>
  <c r="EW35" i="4"/>
  <c r="AP35" i="4" s="1"/>
  <c r="EY36" i="4" l="1"/>
  <c r="EW36" i="4"/>
  <c r="EN37" i="4"/>
  <c r="FA36" i="4"/>
  <c r="FA37" i="4" l="1"/>
  <c r="EY37" i="4"/>
  <c r="EW37" i="4"/>
  <c r="EN28" i="4"/>
  <c r="AP36" i="4"/>
  <c r="AP37" i="4" l="1"/>
  <c r="EN38" i="4"/>
  <c r="EW28" i="4"/>
  <c r="FA28" i="4"/>
  <c r="EY28" i="4"/>
  <c r="AP28" i="4" l="1"/>
  <c r="EY38" i="4"/>
  <c r="EW38" i="4"/>
  <c r="FA38" i="4"/>
  <c r="EN39" i="4"/>
  <c r="AP38" i="4" l="1"/>
  <c r="FA39" i="4"/>
  <c r="EN40" i="4"/>
  <c r="EW39" i="4"/>
  <c r="EY39" i="4"/>
  <c r="EN41" i="4" l="1"/>
  <c r="EY40" i="4"/>
  <c r="EW40" i="4"/>
  <c r="FA40" i="4"/>
  <c r="AP39" i="4"/>
  <c r="FA41" i="4" l="1"/>
  <c r="EY41" i="4"/>
  <c r="EW41" i="4"/>
  <c r="AP40" i="4"/>
  <c r="AP41" i="4" l="1"/>
</calcChain>
</file>

<file path=xl/comments1.xml><?xml version="1.0" encoding="utf-8"?>
<comments xmlns="http://schemas.openxmlformats.org/spreadsheetml/2006/main">
  <authors>
    <author>作者</author>
  </authors>
  <commentList>
    <comment ref="AG1" authorId="0" shapeId="0">
      <text>
        <r>
          <rPr>
            <sz val="9"/>
            <rFont val="宋体"/>
            <family val="3"/>
            <charset val="134"/>
          </rPr>
          <t>捕鱼掉落话费券占比为计算值</t>
        </r>
      </text>
    </comment>
    <comment ref="AZ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添加新的小精灵需要跟美术确认</t>
        </r>
      </text>
    </comment>
    <comment ref="BP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Q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R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S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T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U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DX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目前参考的是闪电鱼的</t>
        </r>
      </text>
    </comment>
    <comment ref="DY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=F53-'全局参数|GlobalPar'!B28</t>
        </r>
      </text>
    </comment>
    <comment ref="EG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在鱼的价值的基础上，额外拿出10%，作为小游戏奖励</t>
        </r>
      </text>
    </comment>
    <comment ref="A4" authorId="0" shapeId="0">
      <text>
        <r>
          <rPr>
            <sz val="9"/>
            <rFont val="宋体"/>
            <family val="3"/>
            <charset val="134"/>
          </rPr>
          <t>为了提高运算效率
id是写死的，策划注意一下，fishid和行号一一对应</t>
        </r>
      </text>
    </comment>
    <comment ref="B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C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5特殊鱼都不掉金币，特殊鱼都是单独处理的</t>
        </r>
      </text>
    </comment>
    <comment ref="N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掉落抽奖券时根据随机后的score值算出来的
要求炮倍*score必须是100的倍数</t>
        </r>
      </text>
    </comment>
    <comment ref="O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掉落抽奖券时根据随机后的score值算出来的
要求炮倍*score必须是100的倍数</t>
        </r>
      </text>
    </comment>
    <comment ref="V4" authorId="0" shapeId="0">
      <text>
        <r>
          <rPr>
            <sz val="9"/>
            <rFont val="宋体"/>
            <family val="3"/>
            <charset val="134"/>
          </rPr>
          <t xml:space="preserve">有些鱼因为机制问题不能暴击，有些鱼因为分值已经很高，所以不配置暴击
</t>
        </r>
      </text>
    </comment>
    <comment ref="AE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普通鱼掉落，锁定、冰送、召唤，按照开炮次数来计算，出现的物品的价值，还没配置</t>
        </r>
      </text>
    </comment>
    <comment ref="AG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先随机分值然后按照分值掉抽奖券
带玩法的per都为0</t>
        </r>
      </text>
    </comment>
    <comment ref="AH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J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K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N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BJ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冰晶跟着缩放比一起走</t>
        </r>
      </text>
    </comment>
    <comment ref="BN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例如
类型是2</t>
        </r>
      </text>
    </comment>
    <comment ref="BR4" authorId="0" shapeId="0">
      <text>
        <r>
          <rPr>
            <sz val="9"/>
            <rFont val="宋体"/>
            <family val="3"/>
            <charset val="134"/>
          </rPr>
          <t xml:space="preserve">
泡泡捕鱼当前使用版本</t>
        </r>
      </text>
    </comment>
    <comment ref="FD4" authorId="0" shapeId="0">
      <text>
        <r>
          <rPr>
            <b/>
            <sz val="9"/>
            <rFont val="宋体"/>
            <family val="3"/>
            <charset val="134"/>
          </rPr>
          <t>基础值是个固定值</t>
        </r>
      </text>
    </comment>
    <comment ref="FL4" authorId="0" shapeId="0">
      <text>
        <r>
          <rPr>
            <b/>
            <sz val="9"/>
            <rFont val="宋体"/>
            <family val="3"/>
            <charset val="134"/>
          </rPr>
          <t xml:space="preserve">鱼被捕获情况下掉落概率
按照分值计算出的大致概率
</t>
        </r>
      </text>
    </comment>
    <comment ref="HS4" authorId="0" shapeId="0">
      <text>
        <r>
          <rPr>
            <b/>
            <sz val="9"/>
            <rFont val="宋体"/>
            <family val="3"/>
            <charset val="134"/>
          </rPr>
          <t>基础值是个固定值</t>
        </r>
      </text>
    </comment>
    <comment ref="IA4" authorId="0" shapeId="0">
      <text>
        <r>
          <rPr>
            <b/>
            <sz val="9"/>
            <rFont val="宋体"/>
            <family val="3"/>
            <charset val="134"/>
          </rPr>
          <t xml:space="preserve">鱼被捕获情况下掉落概率
按照分值计算出的大致概率
</t>
        </r>
      </text>
    </comment>
    <comment ref="FF5" authorId="0" shapeId="0">
      <text>
        <r>
          <rPr>
            <b/>
            <sz val="9"/>
            <rFont val="宋体"/>
            <family val="3"/>
            <charset val="134"/>
          </rPr>
          <t>鱼被捕获概率*鱼被捕获下掉落概率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HU5" authorId="0" shapeId="0">
      <text>
        <r>
          <rPr>
            <b/>
            <sz val="9"/>
            <rFont val="宋体"/>
            <family val="3"/>
            <charset val="134"/>
          </rPr>
          <t>鱼被捕获概率*鱼被捕获下掉落概率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HY5" authorId="0" shapeId="0">
      <text>
        <r>
          <rPr>
            <b/>
            <sz val="9"/>
            <rFont val="宋体"/>
            <family val="3"/>
            <charset val="134"/>
          </rPr>
          <t>总额</t>
        </r>
      </text>
    </comment>
    <comment ref="HZ5" authorId="0" shapeId="0">
      <text>
        <r>
          <rPr>
            <b/>
            <sz val="9"/>
            <rFont val="宋体"/>
            <family val="3"/>
            <charset val="134"/>
          </rPr>
          <t>面额</t>
        </r>
      </text>
    </comment>
    <comment ref="EC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5分钟出现一个红包，20分钟出完</t>
        </r>
      </text>
    </comment>
    <comment ref="AZ2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F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从【黄金鱼分值设计】score不能为float类型</t>
        </r>
      </text>
    </comment>
    <comment ref="J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从【黄金鱼分值设计】score不能为float类型</t>
        </r>
      </text>
    </comment>
    <comment ref="K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黄金鱼走权重随机</t>
        </r>
      </text>
    </comment>
    <comment ref="AZ3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AZ3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B41" authorId="0" shapeId="0">
      <text>
        <r>
          <rPr>
            <b/>
            <sz val="9"/>
            <rFont val="宋体"/>
            <family val="3"/>
            <charset val="134"/>
          </rPr>
          <t>是海盗船哦</t>
        </r>
      </text>
    </comment>
    <comment ref="T4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K43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B44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45" authorId="0" shapeId="0">
      <text>
        <r>
          <rPr>
            <b/>
            <sz val="9"/>
            <rFont val="宋体"/>
            <family val="3"/>
            <charset val="134"/>
          </rPr>
          <t>改完后需要让全局表：
BHjinglingScore=该值</t>
        </r>
      </text>
    </comment>
    <comment ref="K45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AI45" authorId="0" shapeId="0">
      <text>
        <r>
          <rPr>
            <sz val="9"/>
            <rFont val="宋体"/>
            <family val="3"/>
            <charset val="134"/>
          </rPr>
          <t>不增加开火时间</t>
        </r>
      </text>
    </comment>
    <comment ref="FJ4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冰海精灵、玄龙鲸鱼、艾莎技能触发一刻不掉福卡</t>
        </r>
      </text>
    </comment>
    <comment ref="HY4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冰海精灵、玄龙鲸鱼、艾莎技能触发一刻不掉福卡</t>
        </r>
      </text>
    </comment>
    <comment ref="DX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Z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EA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K47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BY4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财神是单独翻倍动画时间乘以倍数+配置时间2</t>
        </r>
      </text>
    </comment>
    <comment ref="CR47" authorId="0" shapeId="0">
      <text>
        <r>
          <rPr>
            <sz val="9"/>
            <rFont val="宋体"/>
            <family val="3"/>
            <charset val="134"/>
          </rPr>
          <t xml:space="preserve">注意，财神特殊，有很多技能阶段，技能阶段语音在音效表配置不变
</t>
        </r>
      </text>
    </comment>
    <comment ref="F48" authorId="0" shapeId="0">
      <text>
        <r>
          <rPr>
            <b/>
            <sz val="9"/>
            <rFont val="宋体"/>
            <family val="3"/>
            <charset val="134"/>
          </rPr>
          <t>改完后需要让全局表：longjingScore=该值</t>
        </r>
      </text>
    </comment>
    <comment ref="T4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49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不掉抽奖券、小游戏卡牌、福卡、免费开火增加时间、无充值池子必中</t>
        </r>
      </text>
    </comment>
    <comment ref="K49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FJ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</t>
        </r>
      </text>
    </comment>
    <comment ref="HY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</t>
        </r>
      </text>
    </comment>
    <comment ref="T5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1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T5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2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  <comment ref="K53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G5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5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K54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DX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Z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EA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分值没啥意义，实际根据存储总金币计算值</t>
        </r>
      </text>
    </comment>
    <comment ref="J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分值没啥意义，实际根据存储总金币计算值</t>
        </r>
      </text>
    </comment>
    <comment ref="K55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V55" authorId="0" shapeId="0">
      <text>
        <r>
          <rPr>
            <b/>
            <sz val="9"/>
            <rFont val="宋体"/>
            <family val="3"/>
            <charset val="134"/>
          </rPr>
          <t>聚宝盆不能配置暴击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5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J5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K56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AH56" authorId="0" shapeId="0">
      <text>
        <r>
          <rPr>
            <b/>
            <sz val="9"/>
            <rFont val="宋体"/>
            <family val="3"/>
            <charset val="134"/>
          </rPr>
          <t>海豚特殊处理，捕获必掉卡牌，额外掉落为0%</t>
        </r>
      </text>
    </comment>
    <comment ref="K57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8" authorId="0" shapeId="0">
      <text>
        <r>
          <rPr>
            <sz val="9"/>
            <rFont val="宋体"/>
            <family val="3"/>
            <charset val="134"/>
          </rPr>
          <t>原龙舟</t>
        </r>
      </text>
    </comment>
    <comment ref="C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K58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FL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O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R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U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X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A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D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G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J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M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P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S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V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Y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B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E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H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K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N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Q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A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D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G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J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M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P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S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V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Y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B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E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H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K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N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Q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T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W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Z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KC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KF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T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G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</t>
        </r>
      </text>
    </comment>
    <comment ref="F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漩涡鱼分值没实际意义只是用来处理锁定逻辑</t>
        </r>
      </text>
    </comment>
    <comment ref="K60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K61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G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D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鱼</t>
        </r>
        <r>
          <rPr>
            <sz val="9"/>
            <rFont val="宋体"/>
            <family val="3"/>
            <charset val="134"/>
          </rPr>
          <t>缩放为a，第2个wave缩放为b，
若本track有3个鱼则，再加一个缩放倍数c...</t>
        </r>
      </text>
    </comment>
    <comment ref="BE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鱼</t>
        </r>
        <r>
          <rPr>
            <sz val="9"/>
            <rFont val="宋体"/>
            <family val="3"/>
            <charset val="134"/>
          </rPr>
          <t>缩放为a，第2个wave缩放为b，
若本track有3个鱼则，再加一个缩放倍数c...</t>
        </r>
      </text>
    </comment>
    <comment ref="BF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底座</t>
        </r>
        <r>
          <rPr>
            <sz val="9"/>
            <rFont val="宋体"/>
            <family val="3"/>
            <charset val="134"/>
          </rPr>
          <t>缩放为a，第2个及后续wave缩放为b
若本track有3个鱼则，再加一个缩放倍数c...</t>
        </r>
      </text>
    </comment>
    <comment ref="B67" authorId="0" shapeId="0">
      <text>
        <r>
          <rPr>
            <b/>
            <sz val="9"/>
            <rFont val="宋体"/>
            <family val="3"/>
            <charset val="134"/>
          </rPr>
          <t>3D圣龙</t>
        </r>
      </text>
    </comment>
    <comment ref="B68" authorId="0" shapeId="0">
      <text>
        <r>
          <rPr>
            <b/>
            <sz val="9"/>
            <rFont val="宋体"/>
            <family val="3"/>
            <charset val="134"/>
          </rPr>
          <t>是凤凰哦</t>
        </r>
      </text>
    </comment>
    <comment ref="T6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T7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G7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77" authorId="0" shapeId="0">
      <text>
        <r>
          <rPr>
            <b/>
            <sz val="9"/>
            <rFont val="宋体"/>
            <family val="3"/>
            <charset val="134"/>
          </rPr>
          <t>小水母</t>
        </r>
      </text>
    </comment>
    <comment ref="B7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7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8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8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T8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T8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DX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Z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EA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8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K89" authorId="0" shapeId="0">
      <text>
        <r>
          <rPr>
            <sz val="9"/>
            <rFont val="宋体"/>
            <family val="3"/>
            <charset val="134"/>
          </rPr>
          <t>社稷图击破计算方式
先随机分值，然后减去全局表配置的击破道具分值</t>
        </r>
      </text>
    </comment>
    <comment ref="CV89" authorId="0" shapeId="0">
      <text>
        <r>
          <rPr>
            <sz val="9"/>
            <rFont val="宋体"/>
            <family val="3"/>
            <charset val="134"/>
          </rPr>
          <t>技能鱼和鱼本身要保持一致</t>
        </r>
      </text>
    </comment>
    <comment ref="DX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Z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EA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90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90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Z90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EA90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K91" authorId="0" shapeId="0">
      <text>
        <r>
          <rPr>
            <sz val="9"/>
            <rFont val="宋体"/>
            <family val="3"/>
            <charset val="134"/>
          </rPr>
          <t>社稷图击破计算方式
先随机分值，然后减去全局表配置的击破道具分值</t>
        </r>
      </text>
    </comment>
    <comment ref="CV91" authorId="0" shapeId="0">
      <text>
        <r>
          <rPr>
            <sz val="9"/>
            <rFont val="宋体"/>
            <family val="3"/>
            <charset val="134"/>
          </rPr>
          <t>技能鱼和鱼本身要保持一致</t>
        </r>
      </text>
    </comment>
    <comment ref="DX91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91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Z91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EA91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测试鱼用的track，版本稳定后删掉</t>
        </r>
      </text>
    </comment>
    <comment ref="X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测试鱼用的track，版本稳定后删掉</t>
        </r>
      </text>
    </comment>
    <comment ref="I57" authorId="0" shapeId="0">
      <text>
        <r>
          <rPr>
            <sz val="9"/>
            <rFont val="宋体"/>
            <family val="3"/>
            <charset val="134"/>
          </rPr>
          <t>301~310；401~404；601~610不要配置此列；召唤出的鱼配置此列会被正常逻辑刷新出来</t>
        </r>
      </text>
    </comment>
    <comment ref="A6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67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6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6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71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7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93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J10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为了提高运算效率
id是写死的，策划注意一下，fishid和行号一一对应</t>
        </r>
      </text>
    </comment>
    <comment ref="AK10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AL10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5特殊鱼都不掉金币，特殊鱼都是单独处理的</t>
        </r>
      </text>
    </comment>
    <comment ref="AK154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不掉抽奖券、小游戏卡牌、话费券、免费开火增加时间</t>
        </r>
      </text>
    </comment>
    <comment ref="AM1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AL1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AN1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A531" authorId="0" shapeId="0">
      <text>
        <r>
          <rPr>
            <sz val="9"/>
            <rFont val="宋体"/>
            <family val="3"/>
            <charset val="134"/>
          </rPr>
          <t xml:space="preserve">
雷神锤1701~1719；聚宝盆1720~1739；河豚编号48，1740~1759；</t>
        </r>
      </text>
    </comment>
    <comment ref="A6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这种track尽量找所有房间都能出现的小鱼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B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B41" authorId="0" shapeId="0">
      <text>
        <r>
          <rPr>
            <b/>
            <sz val="9"/>
            <rFont val="宋体"/>
            <family val="3"/>
            <charset val="134"/>
          </rPr>
          <t>是海盗船哦</t>
        </r>
      </text>
    </comment>
    <comment ref="B44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49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不掉抽奖券、小游戏卡牌、福卡、免费开火增加时间、无充值池子必中</t>
        </r>
      </text>
    </comment>
    <comment ref="B51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52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  <comment ref="B5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B58" authorId="0" shapeId="0">
      <text>
        <r>
          <rPr>
            <sz val="9"/>
            <rFont val="宋体"/>
            <family val="3"/>
            <charset val="134"/>
          </rPr>
          <t>原龙舟</t>
        </r>
      </text>
    </comment>
    <comment ref="B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</t>
        </r>
      </text>
    </comment>
    <comment ref="B67" authorId="0" shapeId="0">
      <text>
        <r>
          <rPr>
            <b/>
            <sz val="9"/>
            <rFont val="宋体"/>
            <family val="3"/>
            <charset val="134"/>
          </rPr>
          <t>3D圣龙</t>
        </r>
      </text>
    </comment>
    <comment ref="B68" authorId="0" shapeId="0">
      <text>
        <r>
          <rPr>
            <b/>
            <sz val="9"/>
            <rFont val="宋体"/>
            <family val="3"/>
            <charset val="134"/>
          </rPr>
          <t>是凤凰哦</t>
        </r>
      </text>
    </comment>
    <comment ref="B77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C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1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1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2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2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3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</commentList>
</comments>
</file>

<file path=xl/sharedStrings.xml><?xml version="1.0" encoding="utf-8"?>
<sst xmlns="http://schemas.openxmlformats.org/spreadsheetml/2006/main" count="4447" uniqueCount="1597">
  <si>
    <t>cs</t>
  </si>
  <si>
    <t>c</t>
  </si>
  <si>
    <t>s</t>
  </si>
  <si>
    <t>S</t>
  </si>
  <si>
    <r>
      <rPr>
        <sz val="10"/>
        <color theme="1"/>
        <rFont val="微软雅黑"/>
        <family val="2"/>
        <charset val="134"/>
      </rPr>
      <t>c</t>
    </r>
    <r>
      <rPr>
        <sz val="10"/>
        <color theme="1"/>
        <rFont val="微软雅黑"/>
        <family val="2"/>
        <charset val="134"/>
      </rPr>
      <t>s</t>
    </r>
  </si>
  <si>
    <t>闪电价值</t>
  </si>
  <si>
    <t>闪电单目标阈值</t>
  </si>
  <si>
    <t>设定：每分钟出N个钻石</t>
  </si>
  <si>
    <t>小游戏价值占比</t>
  </si>
  <si>
    <t>祝福增加时间对应价值占鱼的score比例</t>
  </si>
  <si>
    <t>冰海精灵免费开火</t>
  </si>
  <si>
    <r>
      <rPr>
        <sz val="11"/>
        <color theme="1"/>
        <rFont val="微软雅黑"/>
        <family val="2"/>
        <charset val="134"/>
      </rPr>
      <t>玩家净消耗5000得福卡x1，模型为：</t>
    </r>
    <r>
      <rPr>
        <sz val="8"/>
        <color theme="1"/>
        <rFont val="微软雅黑"/>
        <family val="2"/>
        <charset val="134"/>
      </rPr>
      <t>1倍炮、1福卡、1分鱼</t>
    </r>
  </si>
  <si>
    <r>
      <rPr>
        <sz val="11"/>
        <color theme="1"/>
        <rFont val="微软雅黑"/>
        <family val="2"/>
        <charset val="134"/>
      </rPr>
      <t>鱼被捕获情况下掉落福卡概率=炮倍*value*</t>
    </r>
    <r>
      <rPr>
        <b/>
        <sz val="11"/>
        <color theme="1"/>
        <rFont val="微软雅黑"/>
        <family val="2"/>
        <charset val="134"/>
      </rPr>
      <t>基础捕鱼掉落福卡概率</t>
    </r>
    <r>
      <rPr>
        <sz val="11"/>
        <color theme="1"/>
        <rFont val="微软雅黑"/>
        <family val="2"/>
        <charset val="134"/>
      </rPr>
      <t>/掉落总额/能量0.96</t>
    </r>
  </si>
  <si>
    <r>
      <rPr>
        <sz val="11"/>
        <color theme="1"/>
        <rFont val="微软雅黑"/>
        <family val="2"/>
        <charset val="134"/>
      </rPr>
      <t>玩家净消耗5xxx金币得</t>
    </r>
    <r>
      <rPr>
        <b/>
        <sz val="11"/>
        <color theme="1"/>
        <rFont val="微软雅黑"/>
        <family val="2"/>
        <charset val="134"/>
      </rPr>
      <t>猴碎片</t>
    </r>
    <r>
      <rPr>
        <sz val="11"/>
        <color theme="1"/>
        <rFont val="微软雅黑"/>
        <family val="2"/>
        <charset val="134"/>
      </rPr>
      <t>x1，模型为：</t>
    </r>
    <r>
      <rPr>
        <sz val="8"/>
        <color theme="1"/>
        <rFont val="微软雅黑"/>
        <family val="2"/>
        <charset val="134"/>
      </rPr>
      <t>1倍炮、1碎片、1分鱼</t>
    </r>
  </si>
  <si>
    <r>
      <rPr>
        <sz val="11"/>
        <color theme="1"/>
        <rFont val="微软雅黑"/>
        <family val="2"/>
        <charset val="134"/>
      </rPr>
      <t>鱼被捕获情况下掉落</t>
    </r>
    <r>
      <rPr>
        <b/>
        <sz val="11"/>
        <color theme="1"/>
        <rFont val="微软雅黑"/>
        <family val="2"/>
        <charset val="134"/>
      </rPr>
      <t>碎片</t>
    </r>
    <r>
      <rPr>
        <sz val="11"/>
        <color theme="1"/>
        <rFont val="微软雅黑"/>
        <family val="2"/>
        <charset val="134"/>
      </rPr>
      <t>概率=炮倍*value*</t>
    </r>
    <r>
      <rPr>
        <b/>
        <sz val="11"/>
        <color theme="1"/>
        <rFont val="微软雅黑"/>
        <family val="2"/>
        <charset val="134"/>
      </rPr>
      <t>基础捕鱼掉落碎片概率</t>
    </r>
    <r>
      <rPr>
        <sz val="11"/>
        <color theme="1"/>
        <rFont val="微软雅黑"/>
        <family val="2"/>
        <charset val="134"/>
      </rPr>
      <t>/掉落总额</t>
    </r>
  </si>
  <si>
    <r>
      <rPr>
        <b/>
        <sz val="11"/>
        <color theme="1"/>
        <rFont val="微软雅黑"/>
        <family val="2"/>
        <charset val="134"/>
      </rPr>
      <t>勇者斗恶龙，鱼被捕获情况下，炮倍对应的掉落概率（0</t>
    </r>
    <r>
      <rPr>
        <b/>
        <sz val="11"/>
        <color theme="1"/>
        <rFont val="微软雅黑"/>
        <family val="2"/>
        <charset val="134"/>
      </rPr>
      <t>%~100%）</t>
    </r>
  </si>
  <si>
    <t>闪电金币价值</t>
  </si>
  <si>
    <t>弹珠价值1</t>
  </si>
  <si>
    <t>弹珠价值2</t>
  </si>
  <si>
    <t>弹珠价值3</t>
  </si>
  <si>
    <t>int</t>
  </si>
  <si>
    <t>string</t>
  </si>
  <si>
    <t>float</t>
  </si>
  <si>
    <t>int[]</t>
  </si>
  <si>
    <t>String</t>
  </si>
  <si>
    <t>闪电价值穿透系数</t>
  </si>
  <si>
    <t>炮开火频率/s</t>
  </si>
  <si>
    <t>小游戏积分</t>
  </si>
  <si>
    <t>金币</t>
  </si>
  <si>
    <t>基础捕获鱼掉落福卡概率</t>
  </si>
  <si>
    <t>对应全局表buyuJinguseG</t>
  </si>
  <si>
    <t>基础捕获鱼掉落碎片概率</t>
  </si>
  <si>
    <t>记得修改全局表mongkeySPG</t>
  </si>
  <si>
    <t>时间节奏:/分</t>
  </si>
  <si>
    <t>最高概率</t>
  </si>
  <si>
    <t>积满耗时</t>
  </si>
  <si>
    <t>fishId</t>
  </si>
  <si>
    <t>name</t>
  </si>
  <si>
    <t>fishType</t>
  </si>
  <si>
    <r>
      <rPr>
        <sz val="10"/>
        <color theme="1"/>
        <rFont val="微软雅黑"/>
        <family val="2"/>
        <charset val="134"/>
      </rPr>
      <t>fishType</t>
    </r>
    <r>
      <rPr>
        <sz val="10"/>
        <color theme="1"/>
        <rFont val="微软雅黑"/>
        <family val="2"/>
        <charset val="134"/>
      </rPr>
      <t>Child</t>
    </r>
  </si>
  <si>
    <t>scapegoat</t>
  </si>
  <si>
    <t>score</t>
  </si>
  <si>
    <t>scoreShow</t>
  </si>
  <si>
    <t>suoding</t>
  </si>
  <si>
    <t>scoreStage</t>
  </si>
  <si>
    <t>sharkScore</t>
  </si>
  <si>
    <t>scoreF</t>
  </si>
  <si>
    <t>scoreF1</t>
  </si>
  <si>
    <t>type</t>
  </si>
  <si>
    <t>moonStone</t>
  </si>
  <si>
    <t>otherStone</t>
  </si>
  <si>
    <t>quanNum</t>
  </si>
  <si>
    <t>chuiziPro</t>
  </si>
  <si>
    <t>dropDiamond</t>
  </si>
  <si>
    <t>diamondPro</t>
  </si>
  <si>
    <t>dropGameCard</t>
  </si>
  <si>
    <t>stDropCailiao</t>
  </si>
  <si>
    <t>critPer</t>
  </si>
  <si>
    <t>bossBuff</t>
  </si>
  <si>
    <t>stPerQuan</t>
  </si>
  <si>
    <t>stDropQuanNum</t>
  </si>
  <si>
    <t>stDropQuanUnit</t>
  </si>
  <si>
    <t>buyuFuka</t>
  </si>
  <si>
    <t>stDropSPNum</t>
  </si>
  <si>
    <t>stDropSPUnit</t>
  </si>
  <si>
    <t>buyuSP</t>
  </si>
  <si>
    <t>dropGroup</t>
  </si>
  <si>
    <t>dropDantouP</t>
  </si>
  <si>
    <t>perDraw</t>
  </si>
  <si>
    <t>perCard</t>
  </si>
  <si>
    <t>perAddT</t>
  </si>
  <si>
    <t>standardPer</t>
  </si>
  <si>
    <t>danzhu1Per</t>
  </si>
  <si>
    <t>danzhu2Per</t>
  </si>
  <si>
    <t>danzhu3Per</t>
  </si>
  <si>
    <t>perDiamond</t>
  </si>
  <si>
    <t>addTime</t>
  </si>
  <si>
    <t>addTimeP</t>
  </si>
  <si>
    <t>rmbPoolE</t>
  </si>
  <si>
    <t>isMustHit</t>
  </si>
  <si>
    <t>isMustHitFP</t>
  </si>
  <si>
    <t>isMustHitF</t>
  </si>
  <si>
    <t>bingDongP</t>
  </si>
  <si>
    <t>EC</t>
  </si>
  <si>
    <t>Ctype</t>
  </si>
  <si>
    <t>goldDropType</t>
  </si>
  <si>
    <t>animationType</t>
  </si>
  <si>
    <t>isSpine</t>
  </si>
  <si>
    <t>die_shake</t>
  </si>
  <si>
    <t>die_bg</t>
  </si>
  <si>
    <t>fishAngle</t>
  </si>
  <si>
    <t>scale</t>
  </si>
  <si>
    <t>scale_h5</t>
  </si>
  <si>
    <t>dizuo</t>
  </si>
  <si>
    <t>dizuo_h5</t>
  </si>
  <si>
    <t>scale_dm</t>
  </si>
  <si>
    <t>lockScale</t>
  </si>
  <si>
    <t>frozenType</t>
  </si>
  <si>
    <t>dieNumSize</t>
  </si>
  <si>
    <r>
      <rPr>
        <sz val="10"/>
        <color theme="1"/>
        <rFont val="微软雅黑"/>
        <family val="2"/>
        <charset val="134"/>
      </rPr>
      <t>dieNumSize</t>
    </r>
    <r>
      <rPr>
        <sz val="10"/>
        <color theme="1"/>
        <rFont val="微软雅黑"/>
        <family val="2"/>
        <charset val="134"/>
      </rPr>
      <t>2</t>
    </r>
  </si>
  <si>
    <t>zIndex</t>
  </si>
  <si>
    <t>hitFlash</t>
  </si>
  <si>
    <t>targetScale</t>
  </si>
  <si>
    <t>dieMove</t>
  </si>
  <si>
    <t>catchEnlarge</t>
  </si>
  <si>
    <t>collider</t>
  </si>
  <si>
    <t>collider_h5</t>
  </si>
  <si>
    <t>book_Num</t>
  </si>
  <si>
    <t>book_kuang</t>
  </si>
  <si>
    <t>floorsTime</t>
  </si>
  <si>
    <t>waitTime</t>
  </si>
  <si>
    <t>ledShow</t>
  </si>
  <si>
    <t>ledDelay</t>
  </si>
  <si>
    <t>flashE</t>
  </si>
  <si>
    <t>flashEGroup</t>
  </si>
  <si>
    <t>room1</t>
  </si>
  <si>
    <t>room2</t>
  </si>
  <si>
    <t>room3</t>
  </si>
  <si>
    <t>room4</t>
  </si>
  <si>
    <t>room7</t>
  </si>
  <si>
    <t>room5</t>
  </si>
  <si>
    <t>room6</t>
  </si>
  <si>
    <t>enterEffectType</t>
  </si>
  <si>
    <t>iconPosition</t>
  </si>
  <si>
    <t>multi1</t>
  </si>
  <si>
    <t>multi2</t>
  </si>
  <si>
    <t>multi3</t>
  </si>
  <si>
    <t>nofish</t>
  </si>
  <si>
    <t>nofish1</t>
  </si>
  <si>
    <t>bossBgm</t>
  </si>
  <si>
    <t>effectVoice</t>
  </si>
  <si>
    <t>bgChangeRoom</t>
  </si>
  <si>
    <t>quitCode</t>
  </si>
  <si>
    <t>noClean</t>
  </si>
  <si>
    <t>房间</t>
  </si>
  <si>
    <t>flashE0</t>
  </si>
  <si>
    <t>flashE1</t>
  </si>
  <si>
    <t>flashE2</t>
  </si>
  <si>
    <t>flashE3</t>
  </si>
  <si>
    <t>一分钟开火次数</t>
  </si>
  <si>
    <t>改为小游戏积分后记得调整国王的悬赏和寻宝鱼积分档位</t>
  </si>
  <si>
    <t>福卡</t>
  </si>
  <si>
    <t>炮倍总额</t>
  </si>
  <si>
    <t>面额</t>
  </si>
  <si>
    <t>炮倍</t>
  </si>
  <si>
    <t>炮倍1</t>
  </si>
  <si>
    <t>炮倍2</t>
  </si>
  <si>
    <t>炮倍3</t>
  </si>
  <si>
    <t>per</t>
  </si>
  <si>
    <t>掉落个数</t>
  </si>
  <si>
    <t>概率</t>
  </si>
  <si>
    <t>鱼id</t>
  </si>
  <si>
    <r>
      <rPr>
        <sz val="9"/>
        <color theme="1"/>
        <rFont val="微软雅黑"/>
        <family val="2"/>
        <charset val="134"/>
      </rPr>
      <t xml:space="preserve">鱼图片资源名称
</t>
    </r>
    <r>
      <rPr>
        <sz val="9"/>
        <color rgb="FFFF0000"/>
        <rFont val="微软雅黑"/>
        <family val="2"/>
        <charset val="134"/>
      </rPr>
      <t>图鉴的icon和多语言key值，描述key值为"des_"拼接name</t>
    </r>
  </si>
  <si>
    <t>鱼的类型
1小型鱼,2中型鱼
3大型鱼,4黄金鱼
5特殊鱼,6BOSS
7潜艇(层级最高)
8福卡</t>
  </si>
  <si>
    <t>捕获前的击破效果
[击破效果鱼,[击破次数,击破次数]]</t>
  </si>
  <si>
    <t>平均
分值</t>
  </si>
  <si>
    <t>图鉴展示分值</t>
  </si>
  <si>
    <t>锁定目标的选取顺序
值越大越优先选取</t>
  </si>
  <si>
    <r>
      <rPr>
        <b/>
        <sz val="9"/>
        <color rgb="FF7030A0"/>
        <rFont val="微软雅黑"/>
        <family val="2"/>
        <charset val="134"/>
      </rPr>
      <t xml:space="preserve">黄金鱼分阶段展示分值
</t>
    </r>
    <r>
      <rPr>
        <sz val="8"/>
        <color rgb="FF7030A0"/>
        <rFont val="微软雅黑"/>
        <family val="2"/>
        <charset val="134"/>
      </rPr>
      <t xml:space="preserve">[[分值1,权重1],[分值2,权重2],[分值3,权重3],]
</t>
    </r>
    <r>
      <rPr>
        <sz val="8"/>
        <color rgb="FFFF0000"/>
        <rFont val="微软雅黑"/>
        <family val="2"/>
        <charset val="134"/>
      </rPr>
      <t>目前暴富鸭做了处理
服务器优先判定该列，读取该列后不读取</t>
    </r>
    <r>
      <rPr>
        <b/>
        <sz val="8"/>
        <color rgb="FFFF0000"/>
        <rFont val="微软雅黑"/>
        <family val="2"/>
        <charset val="134"/>
      </rPr>
      <t>scoreF</t>
    </r>
  </si>
  <si>
    <t>噬魂鲨捕获其他鱼的分值依据</t>
  </si>
  <si>
    <t>分值浮动 a,b
完全从范围内随机
先用score算命中，
然后从范围内随机
确保平均值是整数</t>
  </si>
  <si>
    <t>新手引导
填写一个合适的分值</t>
  </si>
  <si>
    <t>同名鱼类型id</t>
  </si>
  <si>
    <t>客户端显示
掉落抽奖券百分比
5表示5%</t>
  </si>
  <si>
    <t>额外抽奖券百分比(服务器保留数据)
1表示1%</t>
  </si>
  <si>
    <t>被捕获时获得福卡数量
（金额）</t>
  </si>
  <si>
    <r>
      <rPr>
        <sz val="9"/>
        <color theme="1"/>
        <rFont val="微软雅黑"/>
        <family val="2"/>
        <charset val="134"/>
      </rPr>
      <t xml:space="preserve">鱼被捕获情况下银锤子掉落概率
</t>
    </r>
    <r>
      <rPr>
        <sz val="9"/>
        <color rgb="FFFF0000"/>
        <rFont val="微软雅黑"/>
        <family val="2"/>
        <charset val="134"/>
      </rPr>
      <t>废弃</t>
    </r>
    <r>
      <rPr>
        <sz val="9"/>
        <color theme="1"/>
        <rFont val="微软雅黑"/>
        <family val="2"/>
        <charset val="134"/>
      </rPr>
      <t xml:space="preserve">
</t>
    </r>
  </si>
  <si>
    <t>捕获掉落钻石面额</t>
  </si>
  <si>
    <r>
      <rPr>
        <sz val="9"/>
        <color theme="1"/>
        <rFont val="微软雅黑"/>
        <family val="2"/>
        <charset val="134"/>
      </rPr>
      <t xml:space="preserve">鱼被捕获情况下
钻石掉落概率
</t>
    </r>
    <r>
      <rPr>
        <sz val="9"/>
        <color rgb="FFFF0000"/>
        <rFont val="微软雅黑"/>
        <family val="2"/>
        <charset val="134"/>
      </rPr>
      <t>武器能量0.95</t>
    </r>
    <r>
      <rPr>
        <sz val="9"/>
        <color theme="1"/>
        <rFont val="微软雅黑"/>
        <family val="2"/>
        <charset val="134"/>
      </rPr>
      <t xml:space="preserve">(算概率会用到)
</t>
    </r>
    <r>
      <rPr>
        <b/>
        <sz val="9"/>
        <color rgb="FFFF0000"/>
        <rFont val="微软雅黑"/>
        <family val="2"/>
        <charset val="134"/>
      </rPr>
      <t>暂时废弃</t>
    </r>
  </si>
  <si>
    <t>鱼被捕获情况下
掉落的小游戏卡牌概率</t>
  </si>
  <si>
    <t>捕鱼掉落锻造材料
数量</t>
  </si>
  <si>
    <t>炮台天赋
鱼触发暴击概率
[35炮暴击,50万炮暴击概率]
10表示10%</t>
  </si>
  <si>
    <t>是否能触发赏金猎人buff
0不能，1能</t>
  </si>
  <si>
    <t>捕鱼掉落福卡
标准值(VIP对应的per，需要在此基础上乘以系数)
暂时废弃</t>
  </si>
  <si>
    <t>捕鱼掉落福卡
每个fishid下标准炮倍(1000炮)对应的掉落总额</t>
  </si>
  <si>
    <t>捕鱼掉落福卡
标准炮倍(1000炮)掉落面额
注:每次捕获只掉落一个面额</t>
  </si>
  <si>
    <t>[[掉落总额1,掉落面额1],[掉落总额2,掉落面额2]]</t>
  </si>
  <si>
    <t>捕鱼掉落猴王碎片
每个fishid下标准炮倍(1000炮)对应的掉落总额</t>
  </si>
  <si>
    <t>捕鱼掉落猴王碎片
标准炮倍(1000炮)掉落面额
注:每次捕获只掉落一个面额</t>
  </si>
  <si>
    <t>掉落组:对应掉落表的dropGroup</t>
  </si>
  <si>
    <t>弹头场掉落弹头的概率P</t>
  </si>
  <si>
    <r>
      <rPr>
        <sz val="9"/>
        <color theme="1"/>
        <rFont val="微软雅黑"/>
        <family val="2"/>
        <charset val="134"/>
      </rPr>
      <t xml:space="preserve">抽奖券占比
</t>
    </r>
    <r>
      <rPr>
        <b/>
        <sz val="9"/>
        <color theme="0"/>
        <rFont val="微软雅黑"/>
        <family val="2"/>
        <charset val="134"/>
      </rPr>
      <t xml:space="preserve">必掉奖券
</t>
    </r>
    <r>
      <rPr>
        <sz val="8"/>
        <color theme="0"/>
        <rFont val="微软雅黑"/>
        <family val="2"/>
        <charset val="134"/>
      </rPr>
      <t xml:space="preserve">(0表示该鱼不掉，目前只有黄金鱼掉落奖券)
</t>
    </r>
    <r>
      <rPr>
        <b/>
        <sz val="8"/>
        <color theme="0"/>
        <rFont val="微软雅黑"/>
        <family val="2"/>
        <charset val="134"/>
      </rPr>
      <t xml:space="preserve">最小千分之一
</t>
    </r>
  </si>
  <si>
    <r>
      <rPr>
        <sz val="9"/>
        <color theme="1"/>
        <rFont val="微软雅黑"/>
        <family val="2"/>
        <charset val="134"/>
      </rPr>
      <t>小游戏卡牌占比
对应</t>
    </r>
    <r>
      <rPr>
        <b/>
        <sz val="9"/>
        <color theme="1"/>
        <rFont val="微软雅黑"/>
        <family val="2"/>
        <charset val="134"/>
      </rPr>
      <t xml:space="preserve">概率掉落
</t>
    </r>
    <r>
      <rPr>
        <b/>
        <sz val="9"/>
        <color theme="0"/>
        <rFont val="微软雅黑"/>
        <family val="2"/>
        <charset val="134"/>
      </rPr>
      <t>dropGameCard
最小千分之一</t>
    </r>
  </si>
  <si>
    <r>
      <rPr>
        <sz val="9"/>
        <color theme="1"/>
        <rFont val="微软雅黑"/>
        <family val="2"/>
        <charset val="134"/>
      </rPr>
      <t xml:space="preserve">免费开火增加时间占比
</t>
    </r>
    <r>
      <rPr>
        <sz val="9"/>
        <color theme="0"/>
        <rFont val="微软雅黑"/>
        <family val="2"/>
        <charset val="134"/>
      </rPr>
      <t xml:space="preserve">最小千分之一
</t>
    </r>
    <r>
      <rPr>
        <b/>
        <sz val="10"/>
        <color theme="0"/>
        <rFont val="微软雅黑"/>
        <family val="2"/>
        <charset val="134"/>
      </rPr>
      <t>废弃</t>
    </r>
  </si>
  <si>
    <r>
      <rPr>
        <sz val="9"/>
        <color theme="1"/>
        <rFont val="微软雅黑"/>
        <family val="2"/>
        <charset val="134"/>
      </rPr>
      <t xml:space="preserve">勇者斗恶龙活动闪电占比per标准值，
</t>
    </r>
    <r>
      <rPr>
        <sz val="9"/>
        <color theme="0"/>
        <rFont val="微软雅黑"/>
        <family val="2"/>
        <charset val="134"/>
      </rPr>
      <t>实际per=炮倍系数*该值
金蟾、龙舟、话费鱼都不会掉</t>
    </r>
  </si>
  <si>
    <r>
      <rPr>
        <sz val="9"/>
        <color theme="1"/>
        <rFont val="微软雅黑"/>
        <family val="2"/>
        <charset val="134"/>
      </rPr>
      <t>碰碰碰弹珠1掉落
道具ID</t>
    </r>
    <r>
      <rPr>
        <sz val="9"/>
        <color theme="1"/>
        <rFont val="微软雅黑"/>
        <family val="2"/>
        <charset val="134"/>
      </rPr>
      <t>1605</t>
    </r>
  </si>
  <si>
    <t>碰碰碰弹珠2掉落
道具ID1606</t>
  </si>
  <si>
    <t>碰碰碰弹珠3掉落
道具ID1607</t>
  </si>
  <si>
    <t>钻石所占per
[[per,房间类型]]</t>
  </si>
  <si>
    <t>免费开火增加时间
[增加时间数量,权重]</t>
  </si>
  <si>
    <t>免费开火增加时间
三个阶段分别对应的概率</t>
  </si>
  <si>
    <r>
      <rPr>
        <sz val="9"/>
        <color theme="1"/>
        <rFont val="微软雅黑"/>
        <family val="2"/>
        <charset val="134"/>
      </rPr>
      <t xml:space="preserve">增加能量
使用充值金币池子时，每次开火消耗池子数量
炮倍*增加能量值
</t>
    </r>
    <r>
      <rPr>
        <b/>
        <sz val="9"/>
        <color rgb="FFFF0000"/>
        <rFont val="微软雅黑"/>
        <family val="2"/>
        <charset val="134"/>
      </rPr>
      <t>最小千分之一</t>
    </r>
  </si>
  <si>
    <t>是否是充值池子设定的必中鱼
0否，1是</t>
  </si>
  <si>
    <r>
      <rPr>
        <b/>
        <sz val="9"/>
        <color theme="1"/>
        <rFont val="微软雅黑"/>
        <family val="2"/>
        <charset val="134"/>
      </rPr>
      <t>临近破产：</t>
    </r>
    <r>
      <rPr>
        <sz val="9"/>
        <color theme="1"/>
        <rFont val="微软雅黑"/>
        <family val="2"/>
        <charset val="134"/>
      </rPr>
      <t xml:space="preserve">
充值池子浮动方案情况下充值池子
0否，1是</t>
    </r>
  </si>
  <si>
    <r>
      <rPr>
        <b/>
        <sz val="9"/>
        <color theme="1"/>
        <rFont val="微软雅黑"/>
        <family val="2"/>
        <charset val="134"/>
      </rPr>
      <t>未临近破产：</t>
    </r>
    <r>
      <rPr>
        <sz val="9"/>
        <color theme="1"/>
        <rFont val="微软雅黑"/>
        <family val="2"/>
        <charset val="134"/>
      </rPr>
      <t xml:space="preserve">
充值池子浮动方案情况下充值池子
0否，1是</t>
    </r>
  </si>
  <si>
    <t>每条鱼倍冰冻概率</t>
  </si>
  <si>
    <r>
      <rPr>
        <sz val="9"/>
        <color theme="1"/>
        <rFont val="微软雅黑"/>
        <family val="2"/>
        <charset val="134"/>
      </rPr>
      <t>方案C(新手体验)
该鱼累计第N次前被捕获时</t>
    </r>
    <r>
      <rPr>
        <b/>
        <sz val="9"/>
        <color theme="1"/>
        <rFont val="微软雅黑"/>
        <family val="2"/>
        <charset val="134"/>
      </rPr>
      <t>概率修正系数</t>
    </r>
    <r>
      <rPr>
        <sz val="9"/>
        <color theme="1"/>
        <rFont val="微软雅黑"/>
        <family val="2"/>
        <charset val="134"/>
      </rPr>
      <t xml:space="preserve">
a,b,c,表示第1次被捕获前能量为a，第2次为b，第3次及后续为c</t>
    </r>
  </si>
  <si>
    <t>1,普通鱼
2,奖金鱼
3,功能鱼
4,boss</t>
  </si>
  <si>
    <t>鱼被捕获掉落金币数量动画</t>
  </si>
  <si>
    <r>
      <rPr>
        <sz val="9"/>
        <color theme="1"/>
        <rFont val="微软雅黑"/>
        <family val="2"/>
        <charset val="134"/>
      </rPr>
      <t xml:space="preserve">金币动画类型，
</t>
    </r>
    <r>
      <rPr>
        <b/>
        <sz val="8"/>
        <color theme="1"/>
        <rFont val="微软雅黑"/>
        <family val="2"/>
        <charset val="134"/>
      </rPr>
      <t>-1表示没有
1转盘;13通用转盘；</t>
    </r>
    <r>
      <rPr>
        <sz val="8"/>
        <color theme="1"/>
        <rFont val="微软雅黑"/>
        <family val="2"/>
        <charset val="134"/>
      </rPr>
      <t xml:space="preserve">
</t>
    </r>
    <r>
      <rPr>
        <sz val="8"/>
        <color rgb="FFFF0000"/>
        <rFont val="微软雅黑"/>
        <family val="2"/>
        <charset val="134"/>
      </rPr>
      <t>2太棒了;3连锁闪电;4深水炸弹;5翡翠蟹;6金钱鳄;7巨钳龙虾;8美人鱼;9送财龙龟;10独角鲸;11真身龙虾王;12人鱼声波;13通用转盘；14噬魂鲨;15火箭鲨；16海盗船</t>
    </r>
  </si>
  <si>
    <t>死亡时的震屏效果(同房间都震屏)
手机震动(只自己震)
0表示无
1表示低级
2表示中级
3表示高级</t>
  </si>
  <si>
    <r>
      <rPr>
        <sz val="8"/>
        <color theme="1"/>
        <rFont val="微软雅黑"/>
        <family val="2"/>
        <charset val="134"/>
      </rPr>
      <t>死亡炸金币动画
对应资源anim_die_bg_</t>
    </r>
    <r>
      <rPr>
        <sz val="8"/>
        <color rgb="FFFF0000"/>
        <rFont val="微软雅黑"/>
        <family val="2"/>
        <charset val="134"/>
      </rPr>
      <t xml:space="preserve">X
名字填写"X"编号
</t>
    </r>
    <r>
      <rPr>
        <sz val="8"/>
        <color theme="1"/>
        <rFont val="微软雅黑"/>
        <family val="2"/>
        <charset val="134"/>
      </rPr>
      <t>目前只有4、6</t>
    </r>
  </si>
  <si>
    <t>鱼的角度
是否上下翻转（是否始终头朝上）,是否跟路径旋转角度
例如0,0
0否，1是</t>
  </si>
  <si>
    <t>app版鱼缩放百分比</t>
  </si>
  <si>
    <r>
      <rPr>
        <sz val="8"/>
        <color rgb="FFFF0000"/>
        <rFont val="微软雅黑"/>
        <family val="2"/>
        <charset val="134"/>
      </rPr>
      <t>h5</t>
    </r>
    <r>
      <rPr>
        <sz val="8"/>
        <color theme="1"/>
        <rFont val="微软雅黑"/>
        <family val="2"/>
        <charset val="134"/>
      </rPr>
      <t>图片缩放百分比</t>
    </r>
  </si>
  <si>
    <t>app版本
鱼底座大小
目前只有组合鱼用到了
空表示没有底座</t>
  </si>
  <si>
    <t>H5版本
鱼底座大小
目前只有组合鱼用到了</t>
  </si>
  <si>
    <t>电鳗链接点特效用到的受击比例</t>
  </si>
  <si>
    <t>锁定光圈的比例(按照锁定自己的比例缩放)</t>
  </si>
  <si>
    <t>冰冻
冰块类型,缩放比例
不填表示无冰块
1小冰块
2大冰块横立的
3大冰块竖立的</t>
  </si>
  <si>
    <t>死亡数字缩小%</t>
  </si>
  <si>
    <t>带技能的鱼打死其他鱼时死亡数字缩小%</t>
  </si>
  <si>
    <r>
      <rPr>
        <sz val="8"/>
        <color theme="1"/>
        <rFont val="微软雅黑"/>
        <family val="2"/>
        <charset val="134"/>
      </rPr>
      <t xml:space="preserve">鱼的层级
</t>
    </r>
    <r>
      <rPr>
        <sz val="8"/>
        <color rgb="FFFF0000"/>
        <rFont val="微软雅黑"/>
        <family val="2"/>
        <charset val="134"/>
      </rPr>
      <t>死亡前层级为表中数值，死亡后层级为表死亡前鱼的层级都要高</t>
    </r>
  </si>
  <si>
    <t>鱼被击：
[闪光类型,鱼闪光频率,闪光亮度%,颜色值参数组]
闪光类型1变亮，2变红;变红没用到闪光亮度%,类型3类型渐变的被击，没有频率、亮度参数</t>
  </si>
  <si>
    <t>目标鱼选中效果大小比例(按照目标选中效果自己的比例缩放)</t>
  </si>
  <si>
    <t>鱼死亡位移
a,b:位移像素和位移速度(秒)，鱼死亡放大倍数</t>
  </si>
  <si>
    <t>捕获时放大
先是0.1s从100%放大到130%，然后0.3s从130%缩小到120%，再用1s从120%缩小到0%</t>
  </si>
  <si>
    <t>对应scale
鱼在标准大小(1倍)下的碰撞区
前2个offset,
后2个是size</t>
  </si>
  <si>
    <r>
      <rPr>
        <sz val="8"/>
        <color theme="1"/>
        <rFont val="微软雅黑"/>
        <family val="2"/>
        <charset val="134"/>
      </rPr>
      <t xml:space="preserve">碰撞区_h5
前2个offset,
后2个是size
</t>
    </r>
    <r>
      <rPr>
        <sz val="8"/>
        <color rgb="FFFF0000"/>
        <rFont val="微软雅黑"/>
        <family val="2"/>
        <charset val="134"/>
      </rPr>
      <t>app</t>
    </r>
    <r>
      <rPr>
        <b/>
        <sz val="8"/>
        <color rgb="FFFF0000"/>
        <rFont val="微软雅黑"/>
        <family val="2"/>
        <charset val="134"/>
      </rPr>
      <t>确认为最终配置后
更新一次8980</t>
    </r>
  </si>
  <si>
    <t>图鉴中在对应页签出现的顺序，留空白的是不出现在图鉴的</t>
  </si>
  <si>
    <t>图鉴中鱼相关描述框的类型
1、小框
2、中框
3、大框</t>
  </si>
  <si>
    <t>boss鱼游动的
基础时长(s)
只配boss的，金蟾除外空着的则为不需要考虑基础时长（与track刷新相关）</t>
  </si>
  <si>
    <r>
      <rPr>
        <sz val="8"/>
        <color theme="1"/>
        <rFont val="微软雅黑"/>
        <family val="2"/>
        <charset val="134"/>
      </rPr>
      <t xml:space="preserve">boss鱼释放技能的时间，待技能完成后，继续补充（s）
计入左侧列基础时长中
不填为0
</t>
    </r>
    <r>
      <rPr>
        <sz val="8"/>
        <color rgb="FFFF0000"/>
        <rFont val="微软雅黑"/>
        <family val="2"/>
        <charset val="134"/>
      </rPr>
      <t>技能期间进入更高级房间和退出房间都是这个值，配置后改列为0默认1秒</t>
    </r>
  </si>
  <si>
    <r>
      <rPr>
        <sz val="8"/>
        <color theme="1"/>
        <rFont val="微软雅黑"/>
        <family val="2"/>
        <charset val="134"/>
      </rPr>
      <t>假led中允许展示改boss（先筛选房间，然后再根据该列筛选）
0不允许出现在假led中
1固定N个档位随机(scoreF)
2浮动分值(浮动分值和能量的都为该类型)</t>
    </r>
    <r>
      <rPr>
        <sz val="8"/>
        <color rgb="FFFF0000"/>
        <rFont val="微软雅黑"/>
        <family val="2"/>
        <charset val="134"/>
      </rPr>
      <t>scoreStage
3特殊处理对应全局表ledShow3,噬魂鲨、五灵珠等</t>
    </r>
  </si>
  <si>
    <t>led延迟时间：
秒
有技能的是按照服务器认定的技能结束后开始计时的</t>
  </si>
  <si>
    <t>闪电武器能量
(有技能的鱼配0）
蟹元帅用</t>
  </si>
  <si>
    <t>新配置的闪电能量分组，在特殊武器SpecialWeapons表里引用。序第一个为0：[0,1,2，……](有技能的鱼配0）</t>
  </si>
  <si>
    <t>是否在
新手房</t>
  </si>
  <si>
    <t>是否在
初级房</t>
  </si>
  <si>
    <t>是否在
中级房</t>
  </si>
  <si>
    <t>是否在
高级房</t>
  </si>
  <si>
    <t>是否在
顶级房</t>
  </si>
  <si>
    <t>是否在
竞技场房</t>
  </si>
  <si>
    <t>是否在
空袭场房</t>
  </si>
  <si>
    <t>不同房间的来袭特效类型
房间1,房间2,房间3，房间4，房间5，房间6
0小特效
1spine特效</t>
  </si>
  <si>
    <t>[房间1|图标位置1,图标位置2…|边框类型|标签|排序],[房间2|图标位置1,图标位置2…|边框类型|标签|排序]
房间：房间ID，每个房间配1个组
图标位置：0入口下方，1详情页面上方，2详情页面下方，3loading页面
边框类型：0普通，1华丽
标签：0没有标签，1主boss标签，2副boss标签（skill)
排序：越大排序越靠前,排序值相同情况下按ID排序</t>
  </si>
  <si>
    <t>转盘多段翻倍展示效果
注意：只配无技能boss
参数1：为score跨越分段</t>
  </si>
  <si>
    <t>转盘多段翻倍展示效果
注意：只配无技能boss
参数2：参数为转盘上展示的分值翻倍节点</t>
  </si>
  <si>
    <t>转盘多段翻倍展示效果
注意：只配无技能boss
(特殊)参数3:每个boss转盘数字翻倍的次数上限</t>
  </si>
  <si>
    <t>此boss来袭时是否清鱼
1清
0或不配不清
（目前清屏都配在阶段，这个暂时不用配）</t>
  </si>
  <si>
    <t>此boss彻底走时是否清屏
1清
0或不配不清（目前清屏都配在阶段，这个暂时不用配）</t>
  </si>
  <si>
    <t>4个字段0，0，0，0
鱼被打中可以触发哪些配音，概率是多大
鱼被捕获可以触发哪些配音，概率是多大</t>
  </si>
  <si>
    <r>
      <rPr>
        <sz val="8"/>
        <color theme="1"/>
        <rFont val="微软雅黑"/>
        <family val="2"/>
        <charset val="134"/>
      </rPr>
      <t xml:space="preserve">是否需要切换背景，需切换背景的资源名
类型|文件名
1不动2移动
（仅boss换）
</t>
    </r>
    <r>
      <rPr>
        <b/>
        <sz val="8"/>
        <color rgb="FFFF0000"/>
        <rFont val="微软雅黑"/>
        <family val="2"/>
        <charset val="134"/>
      </rPr>
      <t>待添加内容：</t>
    </r>
    <r>
      <rPr>
        <sz val="8"/>
        <color theme="1"/>
        <rFont val="微软雅黑"/>
        <family val="2"/>
        <charset val="134"/>
      </rPr>
      <t xml:space="preserve">
</t>
    </r>
    <r>
      <rPr>
        <sz val="8"/>
        <color rgb="FFFF0000"/>
        <rFont val="微软雅黑"/>
        <family val="2"/>
        <charset val="134"/>
      </rPr>
      <t xml:space="preserve">在场期间是否需切换bgm，（仅boss换）
具体切换的资源在音效表中配置
</t>
    </r>
  </si>
  <si>
    <r>
      <rPr>
        <sz val="8"/>
        <color theme="1"/>
        <rFont val="微软雅黑"/>
        <family val="2"/>
        <charset val="134"/>
      </rPr>
      <t>技能释放完成前，玩家状态：
1是否禁止解锁新房间提示主动弹出</t>
    </r>
    <r>
      <rPr>
        <sz val="8"/>
        <color rgb="FFFF0000"/>
        <rFont val="微软雅黑"/>
        <family val="2"/>
        <charset val="134"/>
      </rPr>
      <t>针对自己</t>
    </r>
    <r>
      <rPr>
        <sz val="8"/>
        <color theme="1"/>
        <rFont val="微软雅黑"/>
        <family val="2"/>
        <charset val="134"/>
      </rPr>
      <t xml:space="preserve">
2是否暂停自动开火且有禁用标识(自动、锁定、狂暴不发射子弹)</t>
    </r>
    <r>
      <rPr>
        <sz val="8"/>
        <color rgb="FFFF0000"/>
        <rFont val="微软雅黑"/>
        <family val="2"/>
        <charset val="134"/>
      </rPr>
      <t>针对自己</t>
    </r>
    <r>
      <rPr>
        <sz val="8"/>
        <color theme="1"/>
        <rFont val="微软雅黑"/>
        <family val="2"/>
        <charset val="134"/>
      </rPr>
      <t xml:space="preserve">
3是否禁止</t>
    </r>
    <r>
      <rPr>
        <sz val="8"/>
        <color rgb="FFFF0000"/>
        <rFont val="微软雅黑"/>
        <family val="2"/>
        <charset val="134"/>
      </rPr>
      <t>自己</t>
    </r>
    <r>
      <rPr>
        <sz val="8"/>
        <color theme="1"/>
        <rFont val="微软雅黑"/>
        <family val="2"/>
        <charset val="134"/>
      </rPr>
      <t>退出房间
4.是否禁止</t>
    </r>
    <r>
      <rPr>
        <sz val="8"/>
        <color rgb="FFFF0000"/>
        <rFont val="微软雅黑"/>
        <family val="2"/>
        <charset val="134"/>
      </rPr>
      <t>所有人</t>
    </r>
    <r>
      <rPr>
        <sz val="8"/>
        <color theme="1"/>
        <rFont val="微软雅黑"/>
        <family val="2"/>
        <charset val="134"/>
      </rPr>
      <t>冰冻且有禁用标识
5.是否禁止</t>
    </r>
    <r>
      <rPr>
        <sz val="8"/>
        <color rgb="FFFF0000"/>
        <rFont val="微软雅黑"/>
        <family val="2"/>
        <charset val="134"/>
      </rPr>
      <t>所有人</t>
    </r>
    <r>
      <rPr>
        <sz val="8"/>
        <color theme="1"/>
        <rFont val="微软雅黑"/>
        <family val="2"/>
        <charset val="134"/>
      </rPr>
      <t>召唤且有禁用标识
0否，1是，格式:0,0,1,0,0</t>
    </r>
  </si>
  <si>
    <t>图标位置</t>
  </si>
  <si>
    <t>图标位置
0入口下方，1详情页面上方，2详情页面下方，3loading页面</t>
  </si>
  <si>
    <t>边框类型
0普通，1华丽</t>
  </si>
  <si>
    <t>标签
0没有标签，1主boss标签，2副boss标签（skill)</t>
  </si>
  <si>
    <t>排序
越大排序越靠前,排序值相同情况下按ID排序</t>
  </si>
  <si>
    <t>边框类型</t>
  </si>
  <si>
    <t>标签</t>
  </si>
  <si>
    <t>排序</t>
  </si>
  <si>
    <t>常规闪电鱼能量</t>
  </si>
  <si>
    <t>火箭鲨等，优先杀小鱼(有技能的鱼配0）</t>
  </si>
  <si>
    <t>炸弹河豚类型：
范围内尽量清黄金鱼及以下的鱼</t>
  </si>
  <si>
    <t>翅膀能量</t>
  </si>
  <si>
    <t>平均每次开火出现1钻石的概率</t>
  </si>
  <si>
    <r>
      <rPr>
        <sz val="9"/>
        <color theme="1"/>
        <rFont val="微软雅黑"/>
        <family val="2"/>
        <charset val="134"/>
      </rPr>
      <t>鱼的价值
只考虑</t>
    </r>
    <r>
      <rPr>
        <sz val="9"/>
        <color rgb="FFFF0000"/>
        <rFont val="微软雅黑"/>
        <family val="2"/>
        <charset val="134"/>
      </rPr>
      <t>boss免费开火增加时间</t>
    </r>
  </si>
  <si>
    <t>增加时间数值A</t>
  </si>
  <si>
    <t>增加A的概率权重</t>
  </si>
  <si>
    <t>增加时间数值B</t>
  </si>
  <si>
    <t>增加B的概率权重</t>
  </si>
  <si>
    <t>增加时间数值C</t>
  </si>
  <si>
    <t>增加C的概率权重</t>
  </si>
  <si>
    <t>平均增加时间</t>
  </si>
  <si>
    <t>第1阶段每秒期望值</t>
  </si>
  <si>
    <t>第1阶段
鱼被捕获情况下
增加时间出现概率</t>
  </si>
  <si>
    <t>第2阶段每秒期望值</t>
  </si>
  <si>
    <t>第2阶段
鱼被捕获情况下
增加时间出现概率</t>
  </si>
  <si>
    <t>第3阶段每秒期望值</t>
  </si>
  <si>
    <t>第3阶段
鱼被捕获情况下
增加时间出现概率</t>
  </si>
  <si>
    <t>能量</t>
  </si>
  <si>
    <t>炮倍—&gt;</t>
  </si>
  <si>
    <r>
      <rPr>
        <sz val="10"/>
        <color theme="1"/>
        <rFont val="微软雅黑"/>
        <family val="2"/>
        <charset val="134"/>
      </rPr>
      <t xml:space="preserve">炮倍系数
实际值需要/10000
</t>
    </r>
    <r>
      <rPr>
        <sz val="9"/>
        <color rgb="FFFF0000"/>
        <rFont val="微软雅黑"/>
        <family val="2"/>
        <charset val="134"/>
      </rPr>
      <t>修改后记得调整炮解锁表</t>
    </r>
  </si>
  <si>
    <t>VIP等级</t>
  </si>
  <si>
    <t>勇者斗恶龙闪电掉落上限/每天</t>
  </si>
  <si>
    <t>弹珠</t>
  </si>
  <si>
    <t>基础per</t>
  </si>
  <si>
    <t>卡牌倍数</t>
  </si>
  <si>
    <t>倍率基数
（橙色填充表示本次修改数值）</t>
  </si>
  <si>
    <t>卡牌价值
（橙色文字是验算结果）</t>
  </si>
  <si>
    <t>炮per</t>
  </si>
  <si>
    <t>xiaohuangyu</t>
  </si>
  <si>
    <t>[10,10]</t>
  </si>
  <si>
    <t>[1,1]</t>
  </si>
  <si>
    <t>0,1</t>
  </si>
  <si>
    <t>1,0.2</t>
  </si>
  <si>
    <t>[3,0.1,0.8,[240,176,176]]</t>
  </si>
  <si>
    <t>60,0.1,1</t>
  </si>
  <si>
    <t>2.5,1.2</t>
  </si>
  <si>
    <t>1,3,35,10</t>
  </si>
  <si>
    <t>0</t>
  </si>
  <si>
    <t>peiyin_yu1|peiyin_yu2,0.1,peiyin_yu3|peiyin_yu5,0.1</t>
  </si>
  <si>
    <t>0,0,0,0,0</t>
  </si>
  <si>
    <t>小黄鱼</t>
  </si>
  <si>
    <t>被捕获的概率*鱼出现钻石的概率=平均每次开火出现1个钻石的概率</t>
  </si>
  <si>
    <t>打鱼时掉落概率</t>
  </si>
  <si>
    <t>hudieyu</t>
  </si>
  <si>
    <t>3,-1,26,22</t>
  </si>
  <si>
    <t>peiyin_yu7|peiyin_yu12|peiyin_yu18,0.1,peiyin_yu9|peiyin_yu11|peiyin_yu17,0.1</t>
  </si>
  <si>
    <t>蝴蝶鱼</t>
  </si>
  <si>
    <t>设定：每分钟出N个红包</t>
  </si>
  <si>
    <t>鱼value</t>
  </si>
  <si>
    <t>fangyu</t>
  </si>
  <si>
    <t>1,0.15</t>
  </si>
  <si>
    <t>1,1,41,13</t>
  </si>
  <si>
    <t>peiyin_yu21|peiyin_yu22,0.1,peiyin_yu18|peiyin_yu5,0.1</t>
  </si>
  <si>
    <t>鲂鱼</t>
  </si>
  <si>
    <t>平均每次开火出现1红包的概率</t>
  </si>
  <si>
    <t>qingyi</t>
  </si>
  <si>
    <t>6,-1,45,24</t>
  </si>
  <si>
    <t>青衣</t>
  </si>
  <si>
    <t>福卡掉落机制</t>
  </si>
  <si>
    <t>美猴王碎片掉落机制</t>
  </si>
  <si>
    <t>勇者斗恶龙</t>
  </si>
  <si>
    <t>能量积满时间</t>
  </si>
  <si>
    <t>yinggehong</t>
  </si>
  <si>
    <t>[3,0.1,1,[240,176,176]]</t>
  </si>
  <si>
    <t>7,19,61,24</t>
  </si>
  <si>
    <t>鹦哥红</t>
  </si>
  <si>
    <t>卡牌价值/炮倍</t>
  </si>
  <si>
    <t>高级场时间</t>
  </si>
  <si>
    <t>顶级场时间</t>
  </si>
  <si>
    <t>heibaimo</t>
  </si>
  <si>
    <t>10,2,60,16</t>
  </si>
  <si>
    <t>黑白魔</t>
  </si>
  <si>
    <t>以10万炮为例，掉落总额为1，计算碎片获得效率</t>
  </si>
  <si>
    <t>老版本</t>
  </si>
  <si>
    <t>任意炮倍</t>
  </si>
  <si>
    <t>huangbaoshi</t>
  </si>
  <si>
    <t>1,0.25</t>
  </si>
  <si>
    <t>14,5,56,31</t>
  </si>
  <si>
    <t>月亮宝石</t>
  </si>
  <si>
    <t>当前版本</t>
  </si>
  <si>
    <t>muguayu</t>
  </si>
  <si>
    <t>1,0.3</t>
  </si>
  <si>
    <t>7,18,55,38</t>
  </si>
  <si>
    <t>木瓜鱼</t>
  </si>
  <si>
    <t>1分鱼掉落概率</t>
  </si>
  <si>
    <t>20,0.1,1</t>
  </si>
  <si>
    <t>5,4,90,24</t>
  </si>
  <si>
    <t>需开火次数</t>
  </si>
  <si>
    <t>huashuimu</t>
  </si>
  <si>
    <t>1,0.45</t>
  </si>
  <si>
    <t>32,8,112,73</t>
  </si>
  <si>
    <t>桃花水母</t>
  </si>
  <si>
    <t>修改</t>
  </si>
  <si>
    <t>fengweiyu</t>
  </si>
  <si>
    <t>1,0.35</t>
  </si>
  <si>
    <t>1,4,53,30</t>
  </si>
  <si>
    <t>凤尾鱼</t>
  </si>
  <si>
    <t>开火时间/分钟</t>
  </si>
  <si>
    <t>bimuyu</t>
  </si>
  <si>
    <t>1,0.4</t>
  </si>
  <si>
    <t>9,21,50,64</t>
  </si>
  <si>
    <t>比目鱼</t>
  </si>
  <si>
    <t>lvqiyu</t>
  </si>
  <si>
    <t>17,7,52,73</t>
  </si>
  <si>
    <t>绿鳍鱼</t>
  </si>
  <si>
    <t>乐乐时间</t>
  </si>
  <si>
    <t>qiyu</t>
  </si>
  <si>
    <t>1,1</t>
  </si>
  <si>
    <t>1.8,1.2</t>
  </si>
  <si>
    <t>8,3,95,31</t>
  </si>
  <si>
    <t>旗鱼</t>
  </si>
  <si>
    <t>damaha</t>
  </si>
  <si>
    <t>7,2,82,29</t>
  </si>
  <si>
    <t>大马哈鱼</t>
  </si>
  <si>
    <t>hetun</t>
  </si>
  <si>
    <t>1,0.5</t>
  </si>
  <si>
    <t>11,0,59,58</t>
  </si>
  <si>
    <t>河豚</t>
  </si>
  <si>
    <t>zhangyu</t>
  </si>
  <si>
    <t>15-25</t>
  </si>
  <si>
    <t>15,25</t>
  </si>
  <si>
    <t>24,8,141,73</t>
  </si>
  <si>
    <t>章鱼</t>
  </si>
  <si>
    <t>xingbanyu</t>
  </si>
  <si>
    <t>13,21,98,40</t>
  </si>
  <si>
    <t>星斑鱼</t>
  </si>
  <si>
    <t>landiaodiao</t>
  </si>
  <si>
    <t>14,25,100,57</t>
  </si>
  <si>
    <t>jizhong_yu1|jizhong_yu2|jizhong_yu3,0.01,buhuo_yuyin1|buhuo_yuyin2|buhuo_yuyin3,0.05</t>
  </si>
  <si>
    <t>蓝调调</t>
  </si>
  <si>
    <t>paodanyu</t>
  </si>
  <si>
    <t>1,0.55</t>
  </si>
  <si>
    <t>21,0,141,46</t>
  </si>
  <si>
    <t>jizhong_yu4|jizhong_yu5,0.02,buhuo_yuyin4|buhuo_yuyin5,0.03</t>
  </si>
  <si>
    <t>炮弹鱼</t>
  </si>
  <si>
    <t>shiziyu</t>
  </si>
  <si>
    <t>20-30</t>
  </si>
  <si>
    <t>20,30</t>
  </si>
  <si>
    <t>1,0.6</t>
  </si>
  <si>
    <t>11,0,73,91</t>
  </si>
  <si>
    <t>狮子鱼</t>
  </si>
  <si>
    <t>bianfuyu</t>
  </si>
  <si>
    <t>2,0.7</t>
  </si>
  <si>
    <t>1.6,1.2</t>
  </si>
  <si>
    <t>88,1,92,153</t>
  </si>
  <si>
    <t>jizhong_yu4|jizhong_yu5,0.01,buhuo_yuyin4|buhuo_yuyin5,0.03</t>
  </si>
  <si>
    <t>蝙蝠鱼</t>
  </si>
  <si>
    <t>[0,0]</t>
  </si>
  <si>
    <t>100,170</t>
  </si>
  <si>
    <t>1,1.4</t>
  </si>
  <si>
    <t>-7,0,291,84</t>
  </si>
  <si>
    <t>20-40</t>
  </si>
  <si>
    <t>20,40</t>
  </si>
  <si>
    <t>33,14,212,63</t>
  </si>
  <si>
    <t>25-45</t>
  </si>
  <si>
    <t>25,45</t>
  </si>
  <si>
    <t>28,24,304,70</t>
  </si>
  <si>
    <t>shayu</t>
  </si>
  <si>
    <t>30-60</t>
  </si>
  <si>
    <t>30,60</t>
  </si>
  <si>
    <t>46,12,220,116</t>
  </si>
  <si>
    <t>鲨鱼</t>
  </si>
  <si>
    <t>jinsanjiao</t>
  </si>
  <si>
    <t>60-80</t>
  </si>
  <si>
    <t>60,80</t>
  </si>
  <si>
    <t>1,0.95</t>
  </si>
  <si>
    <t>[3,0.1,0.6,[240,176,176]]</t>
  </si>
  <si>
    <t>53,1,80,67</t>
  </si>
  <si>
    <t>jizhong_yu1|jizhong_yu2|jizhong_yu3,0.1,buhuo_yuyin1|buhuo_yuyin2|buhuo_yuyin3,0.5</t>
  </si>
  <si>
    <t>黄金三角</t>
  </si>
  <si>
    <t>jinwuzei</t>
  </si>
  <si>
    <t>60-100</t>
  </si>
  <si>
    <t>60,100</t>
  </si>
  <si>
    <t>2,0.5</t>
  </si>
  <si>
    <t>29,0,177,87</t>
  </si>
  <si>
    <t>黄金乌贼</t>
  </si>
  <si>
    <t>大奖概率</t>
  </si>
  <si>
    <t>huangjindie</t>
  </si>
  <si>
    <t>60-120</t>
  </si>
  <si>
    <t>60,120</t>
  </si>
  <si>
    <t>8,20,105,85</t>
  </si>
  <si>
    <t>2,6,77,57</t>
  </si>
  <si>
    <t>黄金鲽鱼</t>
  </si>
  <si>
    <t>寻宝鱼</t>
  </si>
  <si>
    <t>jinlongxia</t>
  </si>
  <si>
    <t>80-100</t>
  </si>
  <si>
    <t>80,100</t>
  </si>
  <si>
    <t>4,0,160,107</t>
  </si>
  <si>
    <t>黄金龙虾</t>
  </si>
  <si>
    <t>修改前顶级场</t>
  </si>
  <si>
    <t>修改后顶级场</t>
  </si>
  <si>
    <t>yaoyu</t>
  </si>
  <si>
    <t>100-120</t>
  </si>
  <si>
    <t>100,120</t>
  </si>
  <si>
    <t>1,1.2</t>
  </si>
  <si>
    <t>47,7,156,191</t>
  </si>
  <si>
    <t>黄金鳐鱼</t>
  </si>
  <si>
    <t>bixi</t>
  </si>
  <si>
    <t>100-160</t>
  </si>
  <si>
    <t>100,160</t>
  </si>
  <si>
    <t>1,1.1</t>
  </si>
  <si>
    <t>-5,-3,176,129</t>
  </si>
  <si>
    <t>黄金海龟</t>
  </si>
  <si>
    <t>jinjialouluo</t>
  </si>
  <si>
    <t>110-180</t>
  </si>
  <si>
    <t>110,180</t>
  </si>
  <si>
    <t>37,17,228,68</t>
  </si>
  <si>
    <t>16,10,145,61</t>
  </si>
  <si>
    <t>黄金伽罗楼</t>
  </si>
  <si>
    <t>hujing</t>
  </si>
  <si>
    <t>120-180</t>
  </si>
  <si>
    <t>120,180</t>
  </si>
  <si>
    <t>2,0.75</t>
  </si>
  <si>
    <t>33,7,284,51</t>
  </si>
  <si>
    <t>18,4,208,45</t>
  </si>
  <si>
    <t>黄金虎鲸</t>
  </si>
  <si>
    <t>修改前高级场</t>
  </si>
  <si>
    <t>修改后高级场</t>
  </si>
  <si>
    <t>chuitousha</t>
  </si>
  <si>
    <t>130-180</t>
  </si>
  <si>
    <t>130,180</t>
  </si>
  <si>
    <t>150</t>
  </si>
  <si>
    <t>2,0.85</t>
  </si>
  <si>
    <t>60,-2,285,90</t>
  </si>
  <si>
    <t>22,6,206,63</t>
  </si>
  <si>
    <t>黄金锤头鲨</t>
  </si>
  <si>
    <t>youlingchuan</t>
  </si>
  <si>
    <t>tj_zuigao2000</t>
  </si>
  <si>
    <t>600,1500</t>
  </si>
  <si>
    <t>[1.2,1.1,1]</t>
  </si>
  <si>
    <t>2,2</t>
  </si>
  <si>
    <t>1.5,1.2</t>
  </si>
  <si>
    <t>-46,-100,674,314</t>
  </si>
  <si>
    <t>2</t>
  </si>
  <si>
    <t>boss2_bgm,gongji2_bgm,1</t>
  </si>
  <si>
    <t>2|bg_binghai</t>
  </si>
  <si>
    <t>1,0,1,0,0</t>
  </si>
  <si>
    <t>0,1,3</t>
  </si>
  <si>
    <t>暗影宝船</t>
  </si>
  <si>
    <t>huojiansha</t>
  </si>
  <si>
    <t>450,1450</t>
  </si>
  <si>
    <t>2,0.9</t>
  </si>
  <si>
    <t>32,20,363,235</t>
  </si>
  <si>
    <t>boss2_bgm,boss2_bgm,0</t>
  </si>
  <si>
    <t>火箭鲨</t>
  </si>
  <si>
    <t>xiejiangjun</t>
  </si>
  <si>
    <t>tj_zuigao1000</t>
  </si>
  <si>
    <t>[1.5,1.3,1.2,1]</t>
  </si>
  <si>
    <t>2,1.4</t>
  </si>
  <si>
    <t>-8,-83,450,359</t>
  </si>
  <si>
    <t>3</t>
  </si>
  <si>
    <t>1|bg_aisha_1</t>
  </si>
  <si>
    <t>蟹元帅</t>
  </si>
  <si>
    <t>kedaya</t>
  </si>
  <si>
    <t>tj_zuigao5000</t>
  </si>
  <si>
    <t>[[800,900],[900,1300],[1000,1300],[1100,1500],[1200,1500],[1400,1300],[1500,400],[1600,400],[1800,200],[2000,150],[2200,150],[2400,150],[2600,150],[2800,50],[3000,50],[3200,50],[3400,50],[3600,50],[3800,50],[4000,50],[4200,50],[4400,50],[4600,50],[4800,50],[5000,50]]</t>
  </si>
  <si>
    <t>800,5000</t>
  </si>
  <si>
    <t>[1.05,1]</t>
  </si>
  <si>
    <t>1,0.9</t>
  </si>
  <si>
    <t>10,-3,183,81</t>
  </si>
  <si>
    <t>1</t>
  </si>
  <si>
    <t>暴富鸭</t>
  </si>
  <si>
    <t>jiatelin</t>
  </si>
  <si>
    <t>[3,0.1,0.4,[240,176,176]]</t>
  </si>
  <si>
    <t>-15,-50,144,128</t>
  </si>
  <si>
    <t>boss1_bgm,boss1_bgm,0</t>
  </si>
  <si>
    <t>1,1,1,0,0</t>
  </si>
  <si>
    <t>冰海精灵</t>
  </si>
  <si>
    <t>神龙聚首</t>
  </si>
  <si>
    <t>aisha</t>
  </si>
  <si>
    <t>[45,[2,2]]</t>
  </si>
  <si>
    <t>tj_zuigao500</t>
  </si>
  <si>
    <r>
      <rPr>
        <sz val="11"/>
        <color theme="1"/>
        <rFont val="微软雅黑"/>
        <family val="2"/>
        <charset val="134"/>
      </rPr>
      <t>300</t>
    </r>
    <r>
      <rPr>
        <sz val="11"/>
        <color theme="1"/>
        <rFont val="微软雅黑"/>
        <family val="2"/>
        <charset val="134"/>
      </rPr>
      <t>,</t>
    </r>
    <r>
      <rPr>
        <sz val="11"/>
        <color theme="1"/>
        <rFont val="微软雅黑"/>
        <family val="2"/>
        <charset val="134"/>
      </rPr>
      <t>500</t>
    </r>
  </si>
  <si>
    <t>2,0.8</t>
  </si>
  <si>
    <t>-4,0,387,42</t>
  </si>
  <si>
    <t>-4,7,331,45</t>
  </si>
  <si>
    <t>艾莎</t>
  </si>
  <si>
    <t>caishen</t>
  </si>
  <si>
    <t>tj_zuigao1500</t>
  </si>
  <si>
    <t>1,0</t>
  </si>
  <si>
    <t>1,2.2</t>
  </si>
  <si>
    <t>[3,0.1,0.5,[240,176,176]]</t>
  </si>
  <si>
    <t>3,19,250,300</t>
  </si>
  <si>
    <t>-3,14,229,315</t>
  </si>
  <si>
    <t>gufeng_bgm,gufeng_bgm,0</t>
  </si>
  <si>
    <t>jizhong_caishen_yuyin,0.1</t>
  </si>
  <si>
    <t>财神</t>
  </si>
  <si>
    <t>longjing</t>
  </si>
  <si>
    <t>400,1000</t>
  </si>
  <si>
    <t>152,96,426,175</t>
  </si>
  <si>
    <t>jizhong_boss_42,0.01,buhuo_boss_42,0.5</t>
  </si>
  <si>
    <t>玄龙鲸</t>
  </si>
  <si>
    <t>jinchan</t>
  </si>
  <si>
    <t>[1.1,1.05,1]</t>
  </si>
  <si>
    <t>2,1.3</t>
  </si>
  <si>
    <t>[3,0.1,0.3,[240,176,176]]</t>
  </si>
  <si>
    <t>-12,32,328,253</t>
  </si>
  <si>
    <t>1,1,1,1,1,1,1</t>
  </si>
  <si>
    <t>jizhong_jinchan_yuyin,0.01,buhuo_jinchan_yuyin,0.5</t>
  </si>
  <si>
    <t>招财进宝蟾</t>
  </si>
  <si>
    <t>shihunsha</t>
  </si>
  <si>
    <t>200,300</t>
  </si>
  <si>
    <t>2,1</t>
  </si>
  <si>
    <t>11,-28,470,195</t>
  </si>
  <si>
    <t>0,0,jizhong_boss_61,1</t>
  </si>
  <si>
    <t>1|bg_chuji_boss</t>
  </si>
  <si>
    <r>
      <rPr>
        <sz val="10"/>
        <color theme="1"/>
        <rFont val="微软雅黑"/>
        <family val="2"/>
        <charset val="134"/>
      </rPr>
      <t>1,0,0,0,</t>
    </r>
    <r>
      <rPr>
        <sz val="10"/>
        <color theme="1"/>
        <rFont val="微软雅黑"/>
        <family val="2"/>
        <charset val="134"/>
      </rPr>
      <t>1</t>
    </r>
  </si>
  <si>
    <t>噬魂鲨</t>
  </si>
  <si>
    <t>tj_zuigao10000</t>
  </si>
  <si>
    <t>[[800,8000000],[1000,13000000],[1200,13000000],[1400,15000000],[1600,15000000],[2000,13000000],[2200,4000000],[2400,4000000],[2600,2000000],[2800,1500000],[3000,1500000],[3500,1500000],[4000,1500000],[4500,500000],[5000,500000],[5500,500000],[6000,500000],[6500,500000],[7000,500000],[7500,500000],[8000,500000],[8500,500000],[9000,500000],[9500,500000],[10000,500000]]</t>
  </si>
  <si>
    <t>800,10000</t>
  </si>
  <si>
    <t>shuimuboss</t>
  </si>
  <si>
    <t>tj_zuigao700</t>
  </si>
  <si>
    <t>450,700</t>
  </si>
  <si>
    <t>[2,1.5,1.2,1]</t>
  </si>
  <si>
    <t>2,1.9</t>
  </si>
  <si>
    <t>[3,0.1,0.25,[240,176,176]]</t>
  </si>
  <si>
    <t>0,0,562,300</t>
  </si>
  <si>
    <t>金光水母</t>
  </si>
  <si>
    <t>leishenchui</t>
  </si>
  <si>
    <t>200</t>
  </si>
  <si>
    <t>0,0.1,1</t>
  </si>
  <si>
    <t>0,-9,107,115</t>
  </si>
  <si>
    <t>0,0,buhuo_leishenchui_yuyin,1</t>
  </si>
  <si>
    <t>雷公锤</t>
  </si>
  <si>
    <t>aishaskill</t>
  </si>
  <si>
    <t>[3,2,1.8,1.5,1.2,1]</t>
  </si>
  <si>
    <t>0,41,95,87</t>
  </si>
  <si>
    <t>jubaopen</t>
  </si>
  <si>
    <t>[1.2,1]</t>
  </si>
  <si>
    <t>[3,0.1,0.45,[240,176,176]]</t>
  </si>
  <si>
    <t>0,11,259,153</t>
  </si>
  <si>
    <t>jizhong_jbp_yuyin,0.02,buhuo_jbp_yuyin,0.5</t>
  </si>
  <si>
    <t>聚宝盆</t>
  </si>
  <si>
    <t>piaoliuping</t>
  </si>
  <si>
    <t>[1.4,1.2,1]</t>
  </si>
  <si>
    <t>1,0.8</t>
  </si>
  <si>
    <t>-8,-4,91,110</t>
  </si>
  <si>
    <t>-4,-2,60,82</t>
  </si>
  <si>
    <t>漂流瓶</t>
  </si>
  <si>
    <t>龙珠迷踪</t>
  </si>
  <si>
    <t>baobaohetun</t>
  </si>
  <si>
    <t>1,1.7</t>
  </si>
  <si>
    <t>0,12,91,104</t>
  </si>
  <si>
    <t>-3,11,146,116</t>
  </si>
  <si>
    <t>爆爆河豚</t>
  </si>
  <si>
    <t>[3,0.3,0.3,[240,176,176]]</t>
  </si>
  <si>
    <t>986,65,169,245|820,54,167,171|572,58,333,161|292,34,232,154|33,54,287,199|-301,56,385,220|-636,5,288,142|-815,33,186,181|-965,-12,193,89</t>
  </si>
  <si>
    <t>1,0,0,1,0</t>
  </si>
  <si>
    <t>jiguangjing</t>
  </si>
  <si>
    <t>150,450</t>
  </si>
  <si>
    <t>[1.3,1.2,1]</t>
  </si>
  <si>
    <t>32,18,167,100</t>
  </si>
  <si>
    <t>激光虎鲸</t>
  </si>
  <si>
    <t>xuanwoyu</t>
  </si>
  <si>
    <t>漩涡鱼</t>
  </si>
  <si>
    <t>baozhahetun</t>
  </si>
  <si>
    <t>jizhong_hetun_yuyin,0.1,jizhong_hetun_yuyin,1</t>
  </si>
  <si>
    <t>爆炸河豚</t>
  </si>
  <si>
    <t>sanxinggaozhao</t>
  </si>
  <si>
    <t>110-160</t>
  </si>
  <si>
    <t>110,160</t>
  </si>
  <si>
    <t>[3,2.5,2,1.8,1.5,1.3,1.2,1]</t>
  </si>
  <si>
    <t>1.2,0.7,0.7</t>
  </si>
  <si>
    <t>1.8,0.7,0.7</t>
  </si>
  <si>
    <t>0.66,0.45,0.45</t>
  </si>
  <si>
    <t>三星高照</t>
  </si>
  <si>
    <t>sanyangkaitai</t>
  </si>
  <si>
    <t>1,0.58,0.58</t>
  </si>
  <si>
    <t>1.5,0.58,0.58</t>
  </si>
  <si>
    <t>17,13,242,73</t>
  </si>
  <si>
    <t>三阳开泰</t>
  </si>
  <si>
    <t>sijifacai</t>
  </si>
  <si>
    <t>1,1.05,1.05,1.05</t>
  </si>
  <si>
    <t>1.5,1.05,1.05,1.05</t>
  </si>
  <si>
    <t>0.76,0.44,0.44,0.44</t>
  </si>
  <si>
    <t>四季发财</t>
  </si>
  <si>
    <t>sixilinmen</t>
  </si>
  <si>
    <t>140-220</t>
  </si>
  <si>
    <t>140,220</t>
  </si>
  <si>
    <t>0.68,1.2,1.2,1.2</t>
  </si>
  <si>
    <t>1.02,1.74,1.74,1.74</t>
  </si>
  <si>
    <t>45,25,239,92</t>
  </si>
  <si>
    <t>24,14,154,60</t>
  </si>
  <si>
    <t>四喜临门</t>
  </si>
  <si>
    <t>wuzidengke</t>
  </si>
  <si>
    <t>160-240</t>
  </si>
  <si>
    <t>160,240</t>
  </si>
  <si>
    <t>0.8,0.88,0.88,0.88,0.88</t>
  </si>
  <si>
    <t>1.28,1.32,1.32,1.32,1.32</t>
  </si>
  <si>
    <t>0.72,0.45,0.45,0.45,0.45</t>
  </si>
  <si>
    <t>五子登科</t>
  </si>
  <si>
    <t>shenlong01</t>
  </si>
  <si>
    <t>[[800,500],[900,600],[1000,800],[1100,900],[1200,1000],[1400,1000],[1500,1200],[1600,1400],[1800,900],[2000,300],[2200,200],[2400,200],[2600,150],[2800,150],[3000,100],[3200,100],[3400,100],[3600,50],[3800,50],[4000,50],[4200,50],[4400,50],[4600,50],[4800,50],[5000,50]]</t>
  </si>
  <si>
    <t>225,-153,159,123|32,-62,319,97|363,-27,139,386|-219,-81,186,66</t>
  </si>
  <si>
    <t>0,0,0,0,0,0,1</t>
  </si>
  <si>
    <t>boss2_bgm,0,0</t>
  </si>
  <si>
    <t>1|bg_zhongji_boss</t>
  </si>
  <si>
    <t>圣龙</t>
  </si>
  <si>
    <t>fenghuang</t>
  </si>
  <si>
    <t>tj_zuigao8000</t>
  </si>
  <si>
    <t>[[800,500],[900,600],[1000,900],[1100,1200],[1200,1500],[1400,1800],[1600,1200],[1800,650],[2000,350],[2200,250],[2400,250],[2600,200],[2800,150],[3000,120],[3200,55],[3400,50],[3600,45],[3800,40],[4000,35],[4200,30],[4400,25],[4600,20],[4800,15],[5000,10],[6000,5]]</t>
  </si>
  <si>
    <t>800,6000</t>
  </si>
  <si>
    <t>2,1.7</t>
  </si>
  <si>
    <t>-5,73,562,350</t>
  </si>
  <si>
    <t>0,gongji1_bgm,1</t>
  </si>
  <si>
    <t>buhuo_fenghuang,0.01,buhuo_fenghuang,1</t>
  </si>
  <si>
    <t>2|bg_dingji_boss_04</t>
  </si>
  <si>
    <t>浴火金凰</t>
  </si>
  <si>
    <t>wulingzhu</t>
  </si>
  <si>
    <t>1,1.5</t>
  </si>
  <si>
    <t>五灵珠</t>
  </si>
  <si>
    <t>dawangwuzei</t>
  </si>
  <si>
    <t>700,1100</t>
  </si>
  <si>
    <t>86,16,608,141</t>
  </si>
  <si>
    <t>紫金乌贼</t>
  </si>
  <si>
    <t>fantianyin</t>
  </si>
  <si>
    <t>[[700,500],[800,1000],[900,1200],[1000,2000],[1100,1800],[1200,1400],[1300,1200],[1400,300],[1500,250],[1600,120],[1800,50],[2000,45],[2200,25],[2400,25],[2600,20],[2800,15],[3000,10],[3200,10],[3400,10],[3800,10],[4000,10]]</t>
  </si>
  <si>
    <t>700,4000</t>
  </si>
  <si>
    <t>3,1.1</t>
  </si>
  <si>
    <t>10,0,277,290</t>
  </si>
  <si>
    <t>1|bg_gaoji_boss</t>
  </si>
  <si>
    <t>翻天印</t>
  </si>
  <si>
    <t>yinyangjing</t>
  </si>
  <si>
    <t>tj_zuigao6000</t>
  </si>
  <si>
    <t>[[800,900],[900,900],[1000,1500],[1100,1500],[1200,1380],[1400,1490],[1500,700],[1600,500],[1800,300],[2000,150],[2200,150],[2400,100],[2600,100],[2800,100],[3000,100],[3200,50],[3400,20],[3600,10],[3800,10],[4000,10],[4200,10],[4400,5],[4600,5],[4800,5],[5000,5]]</t>
  </si>
  <si>
    <t>-2,1,213,208</t>
  </si>
  <si>
    <t>1|bg_yinyangjing|</t>
  </si>
  <si>
    <t>阴阳镜</t>
  </si>
  <si>
    <t>wuseshenniu</t>
  </si>
  <si>
    <t>[[500,500],[800,1200],[1000,1400],[1100,1500],[1200,1800],[1400,1500],[1500,700],[1600,500],[1800,200],[2000,200],[2200,150],[2400,100],[2600,50],[2800,50],[3000,50],[3200,30],[3400,10],[3600,10],[3800,10],[4000,10],[4200,10],[4400,5],[4600,5],[4800,5],[5000,5]]</t>
  </si>
  <si>
    <t>500,5000</t>
  </si>
  <si>
    <t>2,1.2</t>
  </si>
  <si>
    <t>48,-4,384,227</t>
  </si>
  <si>
    <t>五色神牛</t>
  </si>
  <si>
    <t>henggongyu</t>
  </si>
  <si>
    <t>300,500</t>
  </si>
  <si>
    <t>[1.5,1.2,1]</t>
  </si>
  <si>
    <t>-1,1,264,204</t>
  </si>
  <si>
    <t>横公鱼</t>
  </si>
  <si>
    <t>baozangjue</t>
  </si>
  <si>
    <t>400,700</t>
  </si>
  <si>
    <t>75,9,937,150</t>
  </si>
  <si>
    <t>金钱鳄</t>
  </si>
  <si>
    <t>lianhuanzdx</t>
  </si>
  <si>
    <t>200,500</t>
  </si>
  <si>
    <t>6,1,135,201</t>
  </si>
  <si>
    <t>爆破蟹</t>
  </si>
  <si>
    <t>tj_zuigao600</t>
  </si>
  <si>
    <t>300,600</t>
  </si>
  <si>
    <t>600</t>
  </si>
  <si>
    <t>[3,2,1.5,1.5,1.2,1]</t>
  </si>
  <si>
    <t>金光水母，小分值</t>
  </si>
  <si>
    <t>tj_zuigao400</t>
  </si>
  <si>
    <t>200,400</t>
  </si>
  <si>
    <t>[2,1.5,1.5,1.2,1]</t>
  </si>
  <si>
    <t>横公鱼，小分值</t>
  </si>
  <si>
    <t>250,500</t>
  </si>
  <si>
    <t>金钱鳄，小分值</t>
  </si>
  <si>
    <t>tj_zuigao3000</t>
  </si>
  <si>
    <t>[[400,1000],[450,1200],[500,1600],[550,1400],[600,1400],[700,1300],[750,700],[800,500],[900,200],[1000,200],[1100,150],[1200,100],[1300,50],[1400,50],[1500,50],[1600,30],[1700,10],[1800,10],[1900,10],[2000,10],[2100,10],[2200,5],[2300,5],[2400,5],[2500,5]]</t>
  </si>
  <si>
    <t>400,2500</t>
  </si>
  <si>
    <t>huahudiao</t>
  </si>
  <si>
    <r>
      <rPr>
        <sz val="11"/>
        <color theme="1"/>
        <rFont val="微软雅黑"/>
        <family val="2"/>
        <charset val="134"/>
      </rPr>
      <t>[[800,8000000],[1000,13000000],[1200,13000000],[1400,15000000],[1600,15000000],[2000,13000000],[2200,4000000],[2400,4000000],[2600,2000000],[2800,1500000],[3000,1500000],[3500,1500000],[4000,1500000],[4500,500000],[5000,500000],[5500,500000],[6000,500000],[6500,500000],[7000,500000],[7500,500000],[8000,500000],[8500,500000],[9000,500000],[9500,500000],[10000,500000</t>
    </r>
    <r>
      <rPr>
        <sz val="11"/>
        <color theme="1"/>
        <rFont val="微软雅黑"/>
        <family val="2"/>
        <charset val="134"/>
      </rPr>
      <t>]]</t>
    </r>
  </si>
  <si>
    <r>
      <rPr>
        <sz val="11"/>
        <color theme="1"/>
        <rFont val="微软雅黑"/>
        <family val="2"/>
        <charset val="134"/>
      </rPr>
      <t>800</t>
    </r>
    <r>
      <rPr>
        <sz val="11"/>
        <color theme="1"/>
        <rFont val="微软雅黑"/>
        <family val="2"/>
        <charset val="134"/>
      </rPr>
      <t>,10000</t>
    </r>
  </si>
  <si>
    <t>1,0.75</t>
  </si>
  <si>
    <t>26,11,139,62</t>
  </si>
  <si>
    <t>kuiniugu</t>
  </si>
  <si>
    <t>300,2000</t>
  </si>
  <si>
    <t>-6,-74,309,251</t>
  </si>
  <si>
    <t>boss1_bgm,boss1_bgm,1</t>
  </si>
  <si>
    <t>zhuxianjian</t>
  </si>
  <si>
    <r>
      <rPr>
        <sz val="11"/>
        <color theme="1"/>
        <rFont val="微软雅黑"/>
        <family val="2"/>
        <charset val="134"/>
      </rPr>
      <t>[[800,600],[900,700],[1000,800],[1100,1500],[1200,1500],[1400,1300],[1500,1100],[1600,800],[1800,800],[2000,150],[2200,150],[2400,100],[2600,100],[2800,100],[3000,100],[3200,50],[3400,50],[3600,20],[3800,20],[4000,15],[4200,15],[4400,10],[4600,10],[4800,5],[5000</t>
    </r>
    <r>
      <rPr>
        <sz val="11"/>
        <color rgb="FFFF0000"/>
        <rFont val="微软雅黑"/>
        <family val="2"/>
        <charset val="134"/>
      </rPr>
      <t>,</t>
    </r>
    <r>
      <rPr>
        <sz val="11"/>
        <color theme="1"/>
        <rFont val="微软雅黑"/>
        <family val="2"/>
        <charset val="134"/>
      </rPr>
      <t>5]]</t>
    </r>
  </si>
  <si>
    <t>3,0.8</t>
  </si>
  <si>
    <t>-6,5,128,290</t>
  </si>
  <si>
    <t>baihu</t>
  </si>
  <si>
    <t>[[800,300],[900,300],[1000,400],[1100,500],[1200,800],[1400,1000],[1500,1000],[1600,1000],[1700,1200],[1800,1000],[2000,1000],[2200,250],[2400,250],[2600,200],[2800,150],[3000,100],[3500,100],[4000,100],[4500,50],[5000,50],[5500,50],[6000,50],[6500,50],[7000,50],[7500,50]]</t>
  </si>
  <si>
    <t>800,7500</t>
  </si>
  <si>
    <t>88,-30,447,291</t>
  </si>
  <si>
    <t>duobaodaoren</t>
  </si>
  <si>
    <t>[[500,700],[800,800],[1200,1000],[1400,1200],[1600,1500],[1700,1300],[1800,1000],[1900,850],[2000,630],[2500,400],[3000,150],[3500,120],[4000,90],[4500,45],[5000,40],[5500,35],[6000,30],[6500,30],[7000,20],[7500,15],[8000,15],[8500,10],[9000,10],[9500,5],[10000,5]]</t>
  </si>
  <si>
    <t>500,10000</t>
  </si>
  <si>
    <t>3,1</t>
  </si>
  <si>
    <t>22,-10,163,310</t>
  </si>
  <si>
    <t>xuanwu</t>
  </si>
  <si>
    <t>700,1000</t>
  </si>
  <si>
    <t>130,-20,335,320</t>
  </si>
  <si>
    <t>shejitu</t>
  </si>
  <si>
    <t>[85,[2,5]]</t>
  </si>
  <si>
    <t>tj_zuigao900</t>
  </si>
  <si>
    <t>500,1000</t>
  </si>
  <si>
    <t>6,8,408,182</t>
  </si>
  <si>
    <t>shejituskill</t>
  </si>
  <si>
    <t>20,100</t>
  </si>
  <si>
    <t>trackId</t>
  </si>
  <si>
    <t>fishid</t>
  </si>
  <si>
    <t>tone</t>
  </si>
  <si>
    <t>birthplace</t>
  </si>
  <si>
    <t>deathplace</t>
  </si>
  <si>
    <t>quantity</t>
  </si>
  <si>
    <t>numerical</t>
  </si>
  <si>
    <t>classify</t>
  </si>
  <si>
    <t>roomType1</t>
  </si>
  <si>
    <t>roomType2</t>
  </si>
  <si>
    <t>roomType3</t>
  </si>
  <si>
    <t>roomType4</t>
  </si>
  <si>
    <t>roomType5</t>
  </si>
  <si>
    <t>roomType6</t>
  </si>
  <si>
    <t>roomType7</t>
  </si>
  <si>
    <t>freelag</t>
  </si>
  <si>
    <t>timeSpan</t>
  </si>
  <si>
    <t>totalNumberFired</t>
  </si>
  <si>
    <t>targetId</t>
  </si>
  <si>
    <t>rewardId</t>
  </si>
  <si>
    <t>trackType</t>
  </si>
  <si>
    <r>
      <rPr>
        <sz val="8"/>
        <color theme="1"/>
        <rFont val="微软雅黑"/>
        <family val="2"/>
        <charset val="134"/>
      </rPr>
      <t xml:space="preserve">2xx:主题BOSS
3xx:召唤黄金鱼的track </t>
    </r>
    <r>
      <rPr>
        <sz val="8"/>
        <color rgb="FFFF0000"/>
        <rFont val="微软雅黑"/>
        <family val="2"/>
        <charset val="134"/>
      </rPr>
      <t>90</t>
    </r>
    <r>
      <rPr>
        <sz val="8"/>
        <color theme="1"/>
        <rFont val="微软雅黑"/>
        <family val="2"/>
        <charset val="134"/>
      </rPr>
      <t xml:space="preserve">%
4xx:召唤BOSS的track </t>
    </r>
    <r>
      <rPr>
        <sz val="8"/>
        <color rgb="FFFF0000"/>
        <rFont val="微软雅黑"/>
        <family val="2"/>
        <charset val="134"/>
      </rPr>
      <t>10</t>
    </r>
    <r>
      <rPr>
        <sz val="8"/>
        <color theme="1"/>
        <rFont val="微软雅黑"/>
        <family val="2"/>
        <charset val="134"/>
      </rPr>
      <t>%
5xx:常规BOSS
6xx特殊鱼_卡牌鱼
7xx潜艇
8xxBoss玩法中的小Boss
9xx话费券track
除此之外都归为:普通类型</t>
    </r>
  </si>
  <si>
    <t>对应文件名</t>
  </si>
  <si>
    <t>色调，
鱼id后第1位数字
0暖
1冷</t>
  </si>
  <si>
    <t>出生点，
鱼id后第2位数字
1上方
2右侧
3下方
4左侧</t>
  </si>
  <si>
    <t>死亡点，鱼id后第3位数字</t>
  </si>
  <si>
    <t>包含数量，
鱼id后第4位数字</t>
  </si>
  <si>
    <t>编号，
鱼id后第5/6位数字</t>
  </si>
  <si>
    <r>
      <rPr>
        <sz val="8"/>
        <color theme="1"/>
        <rFont val="微软雅黑"/>
        <family val="2"/>
        <charset val="134"/>
      </rPr>
      <t xml:space="preserve">抓取鱼的分类()
</t>
    </r>
    <r>
      <rPr>
        <sz val="8"/>
        <color rgb="FFFF0000"/>
        <rFont val="微软雅黑"/>
        <family val="2"/>
        <charset val="134"/>
      </rPr>
      <t>填写后必须填写出生点和死亡点birthplace、deathplace</t>
    </r>
    <r>
      <rPr>
        <sz val="8"/>
        <color theme="1"/>
        <rFont val="微软雅黑"/>
        <family val="2"/>
        <charset val="134"/>
      </rPr>
      <t xml:space="preserve">
1为小型鱼,2为中型鱼
3为大型鱼,4为黄金鱼
5为特殊鱼,6为boss鱼
10为特殊鱼潮
11为白饭鱼群(独立于刷新机制之外的)
12蟹元帅track群(独立于刷新机制之外的)
13火箭鲨
14组合鱼</t>
    </r>
  </si>
  <si>
    <t>新手渔场
是否可用
0否，1是</t>
  </si>
  <si>
    <t>初级渔场
是否可用</t>
  </si>
  <si>
    <t>中级渔场
是否可用</t>
  </si>
  <si>
    <t>高级渔场
是否可用</t>
  </si>
  <si>
    <r>
      <rPr>
        <sz val="8"/>
        <color rgb="FFFF0000"/>
        <rFont val="微软雅黑"/>
        <family val="2"/>
        <charset val="134"/>
      </rPr>
      <t xml:space="preserve">竞技场
</t>
    </r>
    <r>
      <rPr>
        <sz val="8"/>
        <color theme="1"/>
        <rFont val="微软雅黑"/>
        <family val="2"/>
        <charset val="134"/>
      </rPr>
      <t>是否可用</t>
    </r>
  </si>
  <si>
    <r>
      <rPr>
        <sz val="8"/>
        <color rgb="FFFF0000"/>
        <rFont val="微软雅黑"/>
        <family val="2"/>
        <charset val="134"/>
      </rPr>
      <t xml:space="preserve">弹头场
</t>
    </r>
    <r>
      <rPr>
        <sz val="8"/>
        <color theme="1"/>
        <rFont val="微软雅黑"/>
        <family val="2"/>
        <charset val="134"/>
      </rPr>
      <t xml:space="preserve">是否可用
</t>
    </r>
  </si>
  <si>
    <t>顶级渔场
是否可用</t>
  </si>
  <si>
    <t>随机延时
每条（按帧计算，1s=10帧）track在范围中进行随机延时出现，必须为a,b格式
服务器延时下发时间</t>
  </si>
  <si>
    <r>
      <rPr>
        <b/>
        <sz val="8"/>
        <color theme="1"/>
        <rFont val="微软雅黑"/>
        <family val="2"/>
        <charset val="134"/>
      </rPr>
      <t>主题BOSS/特殊鱼：</t>
    </r>
    <r>
      <rPr>
        <sz val="8"/>
        <color theme="1"/>
        <rFont val="微软雅黑"/>
        <family val="2"/>
        <charset val="134"/>
      </rPr>
      <t xml:space="preserve">
出现的时间间隔
0表示按照随机规则出现，不走随机
非0表示出现的时间间隔单位秒
</t>
    </r>
    <r>
      <rPr>
        <sz val="8"/>
        <color rgb="FFFF0000"/>
        <rFont val="微软雅黑"/>
        <family val="2"/>
        <charset val="134"/>
      </rPr>
      <t>19xx时间是鱼潮出现时间</t>
    </r>
  </si>
  <si>
    <r>
      <rPr>
        <b/>
        <sz val="8"/>
        <color theme="1"/>
        <rFont val="微软雅黑"/>
        <family val="2"/>
        <charset val="134"/>
      </rPr>
      <t>常规BOSS：</t>
    </r>
    <r>
      <rPr>
        <sz val="8"/>
        <color theme="1"/>
        <rFont val="微软雅黑"/>
        <family val="2"/>
        <charset val="134"/>
      </rPr>
      <t xml:space="preserve">
房间开炮总次数
0表示按照随机规则出现，不走随机
非0表示出现的时间间隔单位秒
</t>
    </r>
    <r>
      <rPr>
        <sz val="8"/>
        <color rgb="FFFF0000"/>
        <rFont val="微软雅黑"/>
        <family val="2"/>
        <charset val="134"/>
      </rPr>
      <t>不能与时间间隔共存</t>
    </r>
  </si>
  <si>
    <t>话费赛对应的track
targetId
1新手,2初级
3中级,4高级
5竞技场,6核弹专场</t>
  </si>
  <si>
    <t>悬赏任务目标鱼对应的track
targetId
0
1倍房间：3101，3102
100倍房间：3201，3202，3203
500倍房间：3301，3302，3303
1000倍房间：3401，3402，3403</t>
  </si>
  <si>
    <t>鱼类型
0：否
1：是旋涡鱼
2：组合鱼</t>
  </si>
  <si>
    <t>辅助列
用于修改track</t>
  </si>
  <si>
    <t>备注</t>
  </si>
  <si>
    <t>track_99</t>
  </si>
  <si>
    <t>track_201</t>
  </si>
  <si>
    <t>track_202</t>
  </si>
  <si>
    <t>track_203</t>
  </si>
  <si>
    <t>track_204</t>
  </si>
  <si>
    <t>track_205</t>
  </si>
  <si>
    <t>track_206</t>
  </si>
  <si>
    <t>track_207</t>
  </si>
  <si>
    <t>track_208</t>
  </si>
  <si>
    <t>track_209</t>
  </si>
  <si>
    <t>track_210</t>
  </si>
  <si>
    <t>track_211</t>
  </si>
  <si>
    <t>track_212</t>
  </si>
  <si>
    <t>track_213</t>
  </si>
  <si>
    <t>track_214</t>
  </si>
  <si>
    <t>track_215</t>
  </si>
  <si>
    <t>track_216</t>
  </si>
  <si>
    <t>track_217</t>
  </si>
  <si>
    <t>track_218</t>
  </si>
  <si>
    <t>track_219</t>
  </si>
  <si>
    <t>track_220</t>
  </si>
  <si>
    <t>track_221</t>
  </si>
  <si>
    <t>track_222</t>
  </si>
  <si>
    <t>track_301</t>
  </si>
  <si>
    <t>track_302</t>
  </si>
  <si>
    <t>track_303</t>
  </si>
  <si>
    <t>track_304</t>
  </si>
  <si>
    <t>track_305</t>
  </si>
  <si>
    <t>track_306</t>
  </si>
  <si>
    <t>track_307</t>
  </si>
  <si>
    <t>track_308</t>
  </si>
  <si>
    <t>track_309</t>
  </si>
  <si>
    <t>track_310</t>
  </si>
  <si>
    <t>track_402</t>
  </si>
  <si>
    <t>track_502</t>
  </si>
  <si>
    <t>小</t>
  </si>
  <si>
    <t>track_504</t>
  </si>
  <si>
    <t>大</t>
  </si>
  <si>
    <t>70,70</t>
  </si>
  <si>
    <t>track_601</t>
  </si>
  <si>
    <t>track_602</t>
  </si>
  <si>
    <t>track_603</t>
  </si>
  <si>
    <t>track_604</t>
  </si>
  <si>
    <t>track_605</t>
  </si>
  <si>
    <t>track_606</t>
  </si>
  <si>
    <t>track_607</t>
  </si>
  <si>
    <t>track_608</t>
  </si>
  <si>
    <t>track_609</t>
  </si>
  <si>
    <t>track_610</t>
  </si>
  <si>
    <t>0,20</t>
  </si>
  <si>
    <t>3101,3201,3202</t>
  </si>
  <si>
    <t>track_01_0125_13_1001</t>
  </si>
  <si>
    <t>track_01_0139_09_1002</t>
  </si>
  <si>
    <t>track_01_0139_14_1003</t>
  </si>
  <si>
    <t>track_01_0141_07_1004</t>
  </si>
  <si>
    <t>track_01_0248_08_1005</t>
  </si>
  <si>
    <t>1倍房，话费赛track
1,10,30
4,8,31</t>
  </si>
  <si>
    <t>track_01_0311_10_1006</t>
  </si>
  <si>
    <t>track_01_0323_01_1007</t>
  </si>
  <si>
    <r>
      <rPr>
        <sz val="9"/>
        <color theme="1"/>
        <rFont val="微软雅黑"/>
        <family val="2"/>
        <charset val="134"/>
      </rPr>
      <t xml:space="preserve">鱼图片资源名称
</t>
    </r>
    <r>
      <rPr>
        <sz val="9"/>
        <color rgb="FFFF0000"/>
        <rFont val="微软雅黑"/>
        <family val="2"/>
        <charset val="134"/>
      </rPr>
      <t>未填写的表示鱼和小精灵没对应的</t>
    </r>
  </si>
  <si>
    <t>鱼的类型
1小型鱼,2中型鱼
3大型鱼,4黄金鱼
5特殊鱼,6BOSS
7潜艇(层级最高)
8话费券</t>
  </si>
  <si>
    <t>分值</t>
  </si>
  <si>
    <t>抓取鱼的分类（）
1为小型鱼
2为中型鱼
3为大型鱼
5为特殊鱼
6为boss鱼</t>
  </si>
  <si>
    <t xml:space="preserve">
31 6 4；27 18 7
33 3 6；28 19 7
26 17 18；31 16 6
33 24 3；31 25 6</t>
  </si>
  <si>
    <t>track_01_0326_02_1008</t>
  </si>
  <si>
    <t>track_01_0329_03_1009</t>
  </si>
  <si>
    <t>track_01_0418_06_1010</t>
  </si>
  <si>
    <t>track_01_0421_12_1011</t>
  </si>
  <si>
    <t>track_01_0428_05_1012</t>
  </si>
  <si>
    <t>track_01_0429_04_1013</t>
  </si>
  <si>
    <t>track_01_0429_11_1014</t>
  </si>
  <si>
    <t>3101,3102,3201,3202</t>
  </si>
  <si>
    <t>track_02_0121_06_1015</t>
  </si>
  <si>
    <t>track_02_0121_09_1016</t>
  </si>
  <si>
    <t>track_02_0241_04_1017</t>
  </si>
  <si>
    <t>track_02_0246_07_1018</t>
  </si>
  <si>
    <t>1倍房，悬赏任务track（所需任务鱼数量为3,2,1）
3101：5,17,28
3102：1,11,31</t>
  </si>
  <si>
    <t>track_02_0321_05_1019</t>
  </si>
  <si>
    <t>track_02_0342_03_1020</t>
  </si>
  <si>
    <t>4,6</t>
  </si>
  <si>
    <t>track_02_0344_10_1021</t>
  </si>
  <si>
    <t>track_02_0421_02_1022</t>
  </si>
  <si>
    <t>track_02_0422_01_1023</t>
  </si>
  <si>
    <t>track_02_0423_08_1024</t>
  </si>
  <si>
    <t>3201,3202,3203,3301,3302</t>
  </si>
  <si>
    <t>track_03_0121_04_1025</t>
  </si>
  <si>
    <t>track_03_0123_01_1026</t>
  </si>
  <si>
    <t>track_03_0126_02_1027</t>
  </si>
  <si>
    <t>track_03_0141_07_1028</t>
  </si>
  <si>
    <t>30倍房，话费赛track
1：1,16,28
2：5,13,29</t>
  </si>
  <si>
    <t>track_03_0248_05_1029</t>
  </si>
  <si>
    <t>track_03_0343_06_1030</t>
  </si>
  <si>
    <t>track_03_0349_08_1031</t>
  </si>
  <si>
    <t>track_03_0428_03_1032</t>
  </si>
  <si>
    <t>3101,3102,3301,3302,3303</t>
  </si>
  <si>
    <t>track_04_0121_03_1033</t>
  </si>
  <si>
    <t>track_04_0126_07_1034</t>
  </si>
  <si>
    <t>track_04_0131_04_1035</t>
  </si>
  <si>
    <t>track_04_0246_08_1036</t>
  </si>
  <si>
    <t>track_04_0248_02_1037</t>
  </si>
  <si>
    <t>track_04_0313_05_1038</t>
  </si>
  <si>
    <t>30倍房，悬赏任务track（所需任务鱼数量为3,2,1）
3201：1,16,31
3202：5,18,29
3203：3,16,30</t>
  </si>
  <si>
    <t>track_04_0316_06_1039</t>
  </si>
  <si>
    <t>track_04_0427_01_1040</t>
  </si>
  <si>
    <t>3101,3102,3201,3202,3203</t>
  </si>
  <si>
    <t>track_05_0121_06_1041</t>
  </si>
  <si>
    <t>track_05_0121_08_1042</t>
  </si>
  <si>
    <t>track_05_0246_07_1043</t>
  </si>
  <si>
    <t>track_05_0247_09_1044</t>
  </si>
  <si>
    <t>track_05_0321_05_1045</t>
  </si>
  <si>
    <t>track_05_0421_01_1046</t>
  </si>
  <si>
    <t>track_05_0422_02_1047</t>
  </si>
  <si>
    <t>track_05_0423_03_1048</t>
  </si>
  <si>
    <t>300倍房，话费赛track
3：4,11,28
4：3,15,31
5：4,12,29</t>
  </si>
  <si>
    <t>track_05_0425_04_1049</t>
  </si>
  <si>
    <t>3301,3302,3303</t>
  </si>
  <si>
    <t>track_06_1133_01_1050</t>
  </si>
  <si>
    <t>track_06_1214_03_1051</t>
  </si>
  <si>
    <t>track_06_1241_04_1052</t>
  </si>
  <si>
    <t>track_06_1314_02_1053</t>
  </si>
  <si>
    <t>track_06_1341_07_1054</t>
  </si>
  <si>
    <t>track_06_1341_08_1055</t>
  </si>
  <si>
    <t>track_06_1343_05_1056</t>
  </si>
  <si>
    <t>track_06_1423_06_1057</t>
  </si>
  <si>
    <t>3101</t>
  </si>
  <si>
    <t>track_07_1141_05_1058</t>
  </si>
  <si>
    <t>300倍房，悬赏任务track（所需任务鱼数量为3,2,1）
3301：4,16,31
3302：3,16,31
3303：6,16,30</t>
  </si>
  <si>
    <t>track_07_1211_06_1059</t>
  </si>
  <si>
    <t>track_07_1212_01_1060</t>
  </si>
  <si>
    <t>track_07_1241_07_1061</t>
  </si>
  <si>
    <t>track_07_1311_04_1062</t>
  </si>
  <si>
    <t>track_07_1312_03_1063</t>
  </si>
  <si>
    <t>track_07_1421_02_1064</t>
  </si>
  <si>
    <t>track_07_1421_08_1065</t>
  </si>
  <si>
    <t>1,2,3,4,5,6</t>
  </si>
  <si>
    <t>3102,3201</t>
  </si>
  <si>
    <t>track_08_0121_02_1066</t>
  </si>
  <si>
    <t>track_08_0141_07_1067</t>
  </si>
  <si>
    <t>track_08_0241_03_1068</t>
  </si>
  <si>
    <t>track_08_0242_05_1069</t>
  </si>
  <si>
    <t>track_08_0341_06_1070</t>
  </si>
  <si>
    <t>track_08_0411_01_1071</t>
  </si>
  <si>
    <t>track_08_0421_04_1072</t>
  </si>
  <si>
    <t>1,2,6,7</t>
  </si>
  <si>
    <t>track_10_0121_06_1079</t>
  </si>
  <si>
    <t>track_10_0141_02_1080</t>
  </si>
  <si>
    <t>track_10_0141_04_1081</t>
  </si>
  <si>
    <t>track_10_0142_08_1082</t>
  </si>
  <si>
    <t>track_10_0144_09_1083</t>
  </si>
  <si>
    <t>track_10_0242_07_1084</t>
  </si>
  <si>
    <t>track_10_0321_01_1085</t>
  </si>
  <si>
    <t>track_10_0341_05_1086</t>
  </si>
  <si>
    <t>track_10_0431_03_1087</t>
  </si>
  <si>
    <t>3,4,5,6,7</t>
  </si>
  <si>
    <t>3101,3102,3301,3302,3301,3303</t>
  </si>
  <si>
    <t>track_11_0121_02_1088</t>
  </si>
  <si>
    <t>track_11_0121_04_1089</t>
  </si>
  <si>
    <t>track_11_0132_09_1090</t>
  </si>
  <si>
    <t>track_11_0134_11_1091</t>
  </si>
  <si>
    <t>track_11_0241_03_1092</t>
  </si>
  <si>
    <t>track_11_0321_08_1093</t>
  </si>
  <si>
    <t>track_11_0341_05_1094</t>
  </si>
  <si>
    <t>track_11_0341_06_1095</t>
  </si>
  <si>
    <t>track_11_0421_07_1096</t>
  </si>
  <si>
    <t>track_11_0422_01_1097</t>
  </si>
  <si>
    <t>3,4,5,7</t>
  </si>
  <si>
    <t>track_12_0122_07_1098</t>
  </si>
  <si>
    <t>track_12_0134_06_1099</t>
  </si>
  <si>
    <t>track_12_0241_01_1100</t>
  </si>
  <si>
    <t>track_12_0242_05_1101</t>
  </si>
  <si>
    <t>track_12_0341_04_1102</t>
  </si>
  <si>
    <t>track_12_0342_08_1103</t>
  </si>
  <si>
    <t>track_12_0421_03_1104</t>
  </si>
  <si>
    <t>track_12_0422_02_1105</t>
  </si>
  <si>
    <t>1,2</t>
  </si>
  <si>
    <t>3201,3202,3203</t>
  </si>
  <si>
    <t>track_13_1231_03_1106</t>
  </si>
  <si>
    <t>track_13_1132_02_1107</t>
  </si>
  <si>
    <t>track_13_1231_07_1108</t>
  </si>
  <si>
    <t>track_13_1431_01_1109</t>
  </si>
  <si>
    <t>track_13_1131_05_1110</t>
  </si>
  <si>
    <t>track_13_1341_06_1111</t>
  </si>
  <si>
    <t>track_13_1241_04_1112</t>
  </si>
  <si>
    <t>巨钳龙虾</t>
  </si>
  <si>
    <t>track_14_1341_07_1113</t>
  </si>
  <si>
    <t>美人鱼</t>
  </si>
  <si>
    <t>track_14_1131_08_1114</t>
  </si>
  <si>
    <t>送财龙龟</t>
  </si>
  <si>
    <t>track_14_1411_04_1115</t>
  </si>
  <si>
    <t>独角鲸</t>
  </si>
  <si>
    <t>track_14_1311_03_1116</t>
  </si>
  <si>
    <t>track_14_1421_02_1117</t>
  </si>
  <si>
    <t>track_14_1141_05_1118</t>
  </si>
  <si>
    <t>track_14_1342_06_1119</t>
  </si>
  <si>
    <t>track_14_1422_01_1120</t>
  </si>
  <si>
    <t>3,4,5</t>
  </si>
  <si>
    <t>3301,3302,3303,3401,3402</t>
  </si>
  <si>
    <t>track_15_0131_01_1121</t>
  </si>
  <si>
    <t>track_15_0241_03_1122</t>
  </si>
  <si>
    <t>track_15_0311_04_1123</t>
  </si>
  <si>
    <t>track_15_0321_05_1124</t>
  </si>
  <si>
    <t>track_15_0141_07_1125</t>
  </si>
  <si>
    <t>track_15_0421_02_1126</t>
  </si>
  <si>
    <t>track_15_0341_06_1127</t>
  </si>
  <si>
    <t>1,2,3,4,5</t>
  </si>
  <si>
    <t>3201,3202,3203,3301,3302,3303,3403</t>
  </si>
  <si>
    <t>track_16_1131_03_1128</t>
  </si>
  <si>
    <t>track_16_1141_05_1129</t>
  </si>
  <si>
    <t>track_16_1141_07_1130</t>
  </si>
  <si>
    <t>track_16_1311_06_1131</t>
  </si>
  <si>
    <t>track_16_1321_01_1132</t>
  </si>
  <si>
    <t>track_16_1321_04_1133</t>
  </si>
  <si>
    <t>track_16_1421_02_1134</t>
  </si>
  <si>
    <t>6,7,2</t>
  </si>
  <si>
    <t>3101,3102</t>
  </si>
  <si>
    <t>track_17_0131_05_1135</t>
  </si>
  <si>
    <t>track_17_0231_07_1136</t>
  </si>
  <si>
    <t>track_17_0241_03_1137</t>
  </si>
  <si>
    <t>track_17_0241_04_1138</t>
  </si>
  <si>
    <t>track_17_0311_02_1139</t>
  </si>
  <si>
    <t>track_17_0341_06_1140</t>
  </si>
  <si>
    <t>track_17_0341_08_1141</t>
  </si>
  <si>
    <t>track_17_0421_01_1142</t>
  </si>
  <si>
    <t>track_18_1131_02_1143</t>
  </si>
  <si>
    <t>track_18_1231_08_1144</t>
  </si>
  <si>
    <t>track_18_1241_04_1145</t>
  </si>
  <si>
    <t>track_18_1311_03_1146</t>
  </si>
  <si>
    <t>track_18_1321_01_1147</t>
  </si>
  <si>
    <t>track_18_1321_07_1148</t>
  </si>
  <si>
    <t>track_18_1411_06_1149</t>
  </si>
  <si>
    <t>track_18_1421_05_1150</t>
  </si>
  <si>
    <t>track_19_0121_02_1151</t>
  </si>
  <si>
    <t>track_19_0131_04_1152</t>
  </si>
  <si>
    <t>track_19_0142_01_1153</t>
  </si>
  <si>
    <t>track_19_0241_06_1154</t>
  </si>
  <si>
    <t>track_19_0311_08_1155</t>
  </si>
  <si>
    <t>track_19_0341_07_1156</t>
  </si>
  <si>
    <t>track_19_0421_03_1157</t>
  </si>
  <si>
    <t>track_19_0421_05_1158</t>
  </si>
  <si>
    <t>track_20_1221_01_1159</t>
  </si>
  <si>
    <t>track_20_1221_04_1160</t>
  </si>
  <si>
    <t>track_20_1441_02_1161</t>
  </si>
  <si>
    <t>track_20_1441_03_1162</t>
  </si>
  <si>
    <t>track_21_1141_03_1163</t>
  </si>
  <si>
    <t>track_21_1241_02_1164</t>
  </si>
  <si>
    <t>track_21_1241_08_1165</t>
  </si>
  <si>
    <t>track_21_1321_05_1166</t>
  </si>
  <si>
    <t>track_21_1341_04_1167</t>
  </si>
  <si>
    <t>track_21_1421_01_1168</t>
  </si>
  <si>
    <t>track_21_1421_06_1169</t>
  </si>
  <si>
    <t>track_21_1421_07_1170</t>
  </si>
  <si>
    <t>track_24_1241_06_1177</t>
  </si>
  <si>
    <t>track_24_1321_05_1178</t>
  </si>
  <si>
    <t>track_24_1121_03_1179</t>
  </si>
  <si>
    <t>track_24_1121_07_1180</t>
  </si>
  <si>
    <t>track_24_1141_08_1181</t>
  </si>
  <si>
    <t>track_24_1241_02_1182</t>
  </si>
  <si>
    <t>track_24_1341_04_1183</t>
  </si>
  <si>
    <t>track_24_1421_01_1184</t>
  </si>
  <si>
    <t>track_25_0221_02_1185</t>
  </si>
  <si>
    <t>track_25_0221_05_1186</t>
  </si>
  <si>
    <t>track_25_0321_03_1187</t>
  </si>
  <si>
    <t>track_25_0441_01_1188</t>
  </si>
  <si>
    <t>track_25_0441_04_1189</t>
  </si>
  <si>
    <t>track_26_0122_01_1190</t>
  </si>
  <si>
    <t>track_26_0141_02_1191</t>
  </si>
  <si>
    <t>track_26_0232_03_1192</t>
  </si>
  <si>
    <t>track_26_0242_04_1193</t>
  </si>
  <si>
    <t>track_26_0311_05_1194</t>
  </si>
  <si>
    <t>track_26_0342_06_1195</t>
  </si>
  <si>
    <t>track_26_0422_07_1196</t>
  </si>
  <si>
    <t>track_26_0431_08_1197</t>
  </si>
  <si>
    <t>track_27_0111_01_1198</t>
  </si>
  <si>
    <t>track_27_0131_02_1199</t>
  </si>
  <si>
    <t>track_27_0211_03_1200</t>
  </si>
  <si>
    <t>track_27_0241_04_1201</t>
  </si>
  <si>
    <t>track_27_0321_05_1202</t>
  </si>
  <si>
    <t>track_27_0341_06_1203</t>
  </si>
  <si>
    <t>track_27_0411_07_1204</t>
  </si>
  <si>
    <t>track_27_0441_08_1205</t>
  </si>
  <si>
    <t>1,2,3,4,5,6,7</t>
  </si>
  <si>
    <t>3101,3102,3201,3202,3203,3301,3302,3303</t>
  </si>
  <si>
    <t>track_28_0121_02_1206</t>
  </si>
  <si>
    <t>track_28_0131_01_1207</t>
  </si>
  <si>
    <t>track_28_0211_03_1208</t>
  </si>
  <si>
    <t>track_28_0241_04_1209</t>
  </si>
  <si>
    <t>track_28_0311_05_1210</t>
  </si>
  <si>
    <t>track_28_0341_06_1211</t>
  </si>
  <si>
    <t>track_28_0421_07_1212</t>
  </si>
  <si>
    <t>track_28_0441_08_1213</t>
  </si>
  <si>
    <t>3201,3202,3203,3301,3302,3303</t>
  </si>
  <si>
    <t>track_29_0111_02_1214</t>
  </si>
  <si>
    <t>track_29_0131_01_1215</t>
  </si>
  <si>
    <t>track_29_0241_03_1216</t>
  </si>
  <si>
    <t>track_29_0241_04_1217</t>
  </si>
  <si>
    <t>track_29_0311_05_1218</t>
  </si>
  <si>
    <t>track_29_0411_06_1219</t>
  </si>
  <si>
    <t>track_29_0421_07_1220</t>
  </si>
  <si>
    <t>track_29_0421_08_1221</t>
  </si>
  <si>
    <t>track_30_0121_02_1222</t>
  </si>
  <si>
    <t>track_30_0131_01_1223</t>
  </si>
  <si>
    <t>track_30_0231_03_1224</t>
  </si>
  <si>
    <t>track_30_0241_04_1225</t>
  </si>
  <si>
    <t>track_30_0311_05_1226</t>
  </si>
  <si>
    <t>track_30_0321_06_1227</t>
  </si>
  <si>
    <t>track_30_0421_07_1228</t>
  </si>
  <si>
    <t>track_30_0431_08_1229</t>
  </si>
  <si>
    <t>track_31_0121_01_1230</t>
  </si>
  <si>
    <t>track_31_0131_02_1231</t>
  </si>
  <si>
    <t>track_31_0231_03_1232</t>
  </si>
  <si>
    <t>track_31_0241_04_1233</t>
  </si>
  <si>
    <t>track_31_0311_05_1234</t>
  </si>
  <si>
    <t>track_31_0321_06_1235</t>
  </si>
  <si>
    <t>track_31_0411_07_1236</t>
  </si>
  <si>
    <t>track_31_0421_08_1237</t>
  </si>
  <si>
    <t>track_32_0121_01_1238</t>
  </si>
  <si>
    <t>track_32_0211_02_1239</t>
  </si>
  <si>
    <t>track_32_0241_03_1240</t>
  </si>
  <si>
    <t>track_32_0241_04_1241</t>
  </si>
  <si>
    <t>track_32_0311_05_1242</t>
  </si>
  <si>
    <t>track_32_0341_06_1243</t>
  </si>
  <si>
    <t>track_32_0421_07_1244</t>
  </si>
  <si>
    <t>track_32_0431_08_1245</t>
  </si>
  <si>
    <t>track_33_0121_01_1246</t>
  </si>
  <si>
    <t>track_33_0141_02_1247</t>
  </si>
  <si>
    <t>track_33_0241_03_1248</t>
  </si>
  <si>
    <t>track_33_0241_04_1249</t>
  </si>
  <si>
    <t>track_33_0311_05_1250</t>
  </si>
  <si>
    <t>track_33_0321_06_1251</t>
  </si>
  <si>
    <t>track_33_0421_07_1252</t>
  </si>
  <si>
    <t>track_33_0441_08_1253</t>
  </si>
  <si>
    <t>track_34_0121_01_1254</t>
  </si>
  <si>
    <t>track_34_0141_02_1255</t>
  </si>
  <si>
    <t>track_34_0231_03_1256</t>
  </si>
  <si>
    <t>track_34_0241_04_1257</t>
  </si>
  <si>
    <t>track_34_0311_05_1258</t>
  </si>
  <si>
    <t>track_34_0341_06_1259</t>
  </si>
  <si>
    <t>track_34_0411_07_1260</t>
  </si>
  <si>
    <t>track_34_0421_08_1261</t>
  </si>
  <si>
    <t>track_13_1421_08_1275</t>
  </si>
  <si>
    <t>track_13_1231_09_1276</t>
  </si>
  <si>
    <t>track_13_1131_10_1277</t>
  </si>
  <si>
    <t>track_13_1232_11_1278</t>
  </si>
  <si>
    <t>track_13_1411_12_1279</t>
  </si>
  <si>
    <t>track_13_1422_13_1280</t>
  </si>
  <si>
    <t>track_13_1322_14_1281</t>
  </si>
  <si>
    <t>track_13_1421_15_1282</t>
  </si>
  <si>
    <t>track_13_1241_16_1283</t>
  </si>
  <si>
    <t>track_13_1133_17_1284</t>
  </si>
  <si>
    <t>track_16_1421_08_1285</t>
  </si>
  <si>
    <t>track_16_1241_09_1286</t>
  </si>
  <si>
    <t>track_16_1131_10_1287</t>
  </si>
  <si>
    <t>track_16_1431_11_1288</t>
  </si>
  <si>
    <t>track_16_1411_12_1289</t>
  </si>
  <si>
    <t>track_16_1422_13_1290</t>
  </si>
  <si>
    <t>track_16_1242_14_1291</t>
  </si>
  <si>
    <t>track_16_1422_15_1292</t>
  </si>
  <si>
    <t>track_16_1131_16_1293</t>
  </si>
  <si>
    <t>track_16_1423_17_1294</t>
  </si>
  <si>
    <t>track_17_0421_09_1295</t>
  </si>
  <si>
    <t>track_17_0241_10_1296</t>
  </si>
  <si>
    <t>track_17_0131_11_1297</t>
  </si>
  <si>
    <t>track_17_0241_12_1298</t>
  </si>
  <si>
    <t>track_17_0421_13_1299</t>
  </si>
  <si>
    <t>track_17_0432_14_1300</t>
  </si>
  <si>
    <t>track_17_0242_15_1301</t>
  </si>
  <si>
    <t>track_17_0121_16_1302</t>
  </si>
  <si>
    <t>track_17_0423_17_1303</t>
  </si>
  <si>
    <t>track_17_0243_18_1304</t>
  </si>
  <si>
    <t>track_18_1241_09_1305</t>
  </si>
  <si>
    <t>track_18_1421_10_1306</t>
  </si>
  <si>
    <t>track_18_1341_11_1307</t>
  </si>
  <si>
    <t>track_18_1121_12_1308</t>
  </si>
  <si>
    <t>track_18_1131_13_1309</t>
  </si>
  <si>
    <t>track_18_1422_14_1310</t>
  </si>
  <si>
    <t>track_18_1242_15_1311</t>
  </si>
  <si>
    <t>track_18_1131_16_1312</t>
  </si>
  <si>
    <t>track_18_1422_17_1313</t>
  </si>
  <si>
    <t>track_18_1243_18_1314</t>
  </si>
  <si>
    <t>track_19_0421_09_1315</t>
  </si>
  <si>
    <t>track_19_0241_10_1316</t>
  </si>
  <si>
    <t>track_19_0131_11_1317</t>
  </si>
  <si>
    <t>track_19_0341_12_1318</t>
  </si>
  <si>
    <t>track_19_0421_13_1319</t>
  </si>
  <si>
    <t>track_19_0422_14_1320</t>
  </si>
  <si>
    <t>track_19_0122_15_1321</t>
  </si>
  <si>
    <t>track_19_0421_16_1322</t>
  </si>
  <si>
    <t>track_19_0132_17_1323</t>
  </si>
  <si>
    <t>track_19_0243_18_1324</t>
  </si>
  <si>
    <t>track_24_1421_09_1325</t>
  </si>
  <si>
    <t>track_24_1241_10_1326</t>
  </si>
  <si>
    <t>track_24_1121_11_1327</t>
  </si>
  <si>
    <t>track_24_1231_12_1328</t>
  </si>
  <si>
    <t>track_24_1441_13_1329</t>
  </si>
  <si>
    <t>track_24_1221_14_1330</t>
  </si>
  <si>
    <t>track_24_1421_15_1331</t>
  </si>
  <si>
    <t>track_24_1131_16_1332</t>
  </si>
  <si>
    <t>track_24_1421_17_1333</t>
  </si>
  <si>
    <t>track_24_1241_18_1334</t>
  </si>
  <si>
    <t>track_25_1441_06_1335</t>
  </si>
  <si>
    <t>track_25_1221_07_1336</t>
  </si>
  <si>
    <t>track_25_1111_08_1337</t>
  </si>
  <si>
    <t>track_25_1321_09_1338</t>
  </si>
  <si>
    <t>track_25_1441_10_1339</t>
  </si>
  <si>
    <t>track_25_1221_11_1340</t>
  </si>
  <si>
    <t>track_25_1331_12_1341</t>
  </si>
  <si>
    <t>track_25_1441_13_1342</t>
  </si>
  <si>
    <t>track_25_1441_14_1343</t>
  </si>
  <si>
    <t>track_25_1221_15_1344</t>
  </si>
  <si>
    <t>track_26_0421_09_1345</t>
  </si>
  <si>
    <t>track_26_0241_10_1346</t>
  </si>
  <si>
    <t>track_26_0121_11_1347</t>
  </si>
  <si>
    <t>track_26_0341_12_1348</t>
  </si>
  <si>
    <t>track_26_0231_13_1349</t>
  </si>
  <si>
    <t>track_26_0241_14_1350</t>
  </si>
  <si>
    <t>track_26_0131_15_1351</t>
  </si>
  <si>
    <t>track_26_0421_16_1352</t>
  </si>
  <si>
    <t>track_26_0241_17_1353</t>
  </si>
  <si>
    <t>track_26_0141_18_1354</t>
  </si>
  <si>
    <t>track_28_0421_09_1355</t>
  </si>
  <si>
    <t>track_28_0241_10_1356</t>
  </si>
  <si>
    <t>track_28_0121_11_1357</t>
  </si>
  <si>
    <t>track_28_0421_12_1358</t>
  </si>
  <si>
    <t>track_28_0421_13_1359</t>
  </si>
  <si>
    <t>track_28_0341_14_1360</t>
  </si>
  <si>
    <t>track_28_0241_15_1361</t>
  </si>
  <si>
    <t>track_28_0221_16_1362</t>
  </si>
  <si>
    <t>track_28_0141_17_1363</t>
  </si>
  <si>
    <t>track_28_0231_18_1364</t>
  </si>
  <si>
    <t>track_31_0421_09_1365</t>
  </si>
  <si>
    <t>track_31_0241_10_1366</t>
  </si>
  <si>
    <t>track_31_0421_11_1367</t>
  </si>
  <si>
    <t>track_31_0241_12_1368</t>
  </si>
  <si>
    <t>track_31_0131_13_1369</t>
  </si>
  <si>
    <t>track_31_0241_14_1370</t>
  </si>
  <si>
    <t>track_31_0231_15_1371</t>
  </si>
  <si>
    <t>track_31_0421_16_1372</t>
  </si>
  <si>
    <t>track_31_0241_17_1373</t>
  </si>
  <si>
    <t>track_31_0111_18_1374</t>
  </si>
  <si>
    <t>track_33_0421_09_1375</t>
  </si>
  <si>
    <t>track_33_0241_10_1376</t>
  </si>
  <si>
    <t>track_33_0121_11_1377</t>
  </si>
  <si>
    <t>track_33_0341_12_1378</t>
  </si>
  <si>
    <t>track_33_0421_13_1379</t>
  </si>
  <si>
    <t>track_33_0241_14_1380</t>
  </si>
  <si>
    <t>track_33_0241_15_1381</t>
  </si>
  <si>
    <t>track_33_0431_16_1382</t>
  </si>
  <si>
    <t>track_33_0421_17_1383</t>
  </si>
  <si>
    <t>track_33_0111_18_1384</t>
  </si>
  <si>
    <t>track_20_1421_05_1385</t>
  </si>
  <si>
    <t>track_20_1441_06_1386</t>
  </si>
  <si>
    <t>track_20_1121_07_1387</t>
  </si>
  <si>
    <t>track_20_1311_08_1388</t>
  </si>
  <si>
    <t>track_20_1241_09_1389</t>
  </si>
  <si>
    <t>track_20_1221_10_1390</t>
  </si>
  <si>
    <t>track_32_0421_09_1391</t>
  </si>
  <si>
    <t>track_32_0241_10_1392</t>
  </si>
  <si>
    <t>track_32_0121_11_1393</t>
  </si>
  <si>
    <t>track_32_0141_12_1394</t>
  </si>
  <si>
    <t>track_32_0431_13_1395</t>
  </si>
  <si>
    <t>track_32_0321_14_1396</t>
  </si>
  <si>
    <t>track_32_0131_15_1397</t>
  </si>
  <si>
    <t>track_32_0231_16_1398</t>
  </si>
  <si>
    <t>track_32_0421_17_1399</t>
  </si>
  <si>
    <t>track_32_0241_18_1400</t>
  </si>
  <si>
    <t>track_34_0421_09_1401</t>
  </si>
  <si>
    <t>track_34_0241_10_1402</t>
  </si>
  <si>
    <t>track_34_0421_11_1403</t>
  </si>
  <si>
    <t>track_34_0321_12_1404</t>
  </si>
  <si>
    <t>track_34_0341_13_1405</t>
  </si>
  <si>
    <t>track_34_0121_14_1406</t>
  </si>
  <si>
    <t>track_34_0431_15_1407</t>
  </si>
  <si>
    <t>track_34_0241_16_1408</t>
  </si>
  <si>
    <t>track_20_1131_11_1425</t>
  </si>
  <si>
    <t>track_20_1121_12_1426</t>
  </si>
  <si>
    <t>track_20_1341_13_1427</t>
  </si>
  <si>
    <t>track_20_1311_14_1428</t>
  </si>
  <si>
    <t>track_21_0141_08_1429</t>
  </si>
  <si>
    <t>track_24_1321_19_1432</t>
  </si>
  <si>
    <t>track_24_1341_20_1433</t>
  </si>
  <si>
    <t>track_26_0311_19_1436</t>
  </si>
  <si>
    <t>track_26_0341_20_1437</t>
  </si>
  <si>
    <t>track_26_0421_21_1438</t>
  </si>
  <si>
    <t>track_28_0121_19_1439</t>
  </si>
  <si>
    <t>track_28_0321_20_1440</t>
  </si>
  <si>
    <t>track_28_0341_21_1441</t>
  </si>
  <si>
    <t>track_29_0321_09_1442</t>
  </si>
  <si>
    <t>track_31_0121_19_1443</t>
  </si>
  <si>
    <t>track_31_0341_20_1444</t>
  </si>
  <si>
    <t>track_31_0321_21_1445</t>
  </si>
  <si>
    <t>track_32_0321_19_1446</t>
  </si>
  <si>
    <t>track_32_0321_20_1447</t>
  </si>
  <si>
    <t>track_33_0321_09_1448</t>
  </si>
  <si>
    <t>track_33_0311_10_1449</t>
  </si>
  <si>
    <t>track_34_0131_17_1450</t>
  </si>
  <si>
    <t>track_32_0121_21_1451</t>
  </si>
  <si>
    <t>track_32_0311_22_1452</t>
  </si>
  <si>
    <t>track_32_0421_23_1453</t>
  </si>
  <si>
    <t>track_32_0141_24_1454</t>
  </si>
  <si>
    <t>track_34_0121_18_1455</t>
  </si>
  <si>
    <t>track_16_1141_18_1456</t>
  </si>
  <si>
    <t>track_16_1241_19_1457</t>
  </si>
  <si>
    <t>track_16_1241_20_1458</t>
  </si>
  <si>
    <t>track_16_1231_21_1459</t>
  </si>
  <si>
    <t>track_16_1211_22_1460</t>
  </si>
  <si>
    <t>track_16_1321_23_1461</t>
  </si>
  <si>
    <t>track_16_1341_24_1462</t>
  </si>
  <si>
    <t>track_16_1311_25_1463</t>
  </si>
  <si>
    <t>track_34_0141_19_1464</t>
  </si>
  <si>
    <t>track_34_0241_20_1465</t>
  </si>
  <si>
    <t>track_34_0231_21_1466</t>
  </si>
  <si>
    <t>track_34_0341_22_1467</t>
  </si>
  <si>
    <t>track_34_0311_23_1468</t>
  </si>
  <si>
    <t>track_34_0421_24_1469</t>
  </si>
  <si>
    <t>track_24_0121_21_1470</t>
  </si>
  <si>
    <t>track_24_0321_22_1471</t>
  </si>
  <si>
    <t>track_24_0341_23_1472</t>
  </si>
  <si>
    <t>track_24_0411_24_1473</t>
  </si>
  <si>
    <t>track_44_0241_01_1701</t>
  </si>
  <si>
    <t>track_44_0241_01_1702</t>
  </si>
  <si>
    <t>track_44_0241_01_1703</t>
  </si>
  <si>
    <t>track_44_0241_01_1704</t>
  </si>
  <si>
    <t>track_44_0431_05_1705</t>
  </si>
  <si>
    <t>track_44_0141_06_1706</t>
  </si>
  <si>
    <t>track_44_0121_07_1707</t>
  </si>
  <si>
    <t>track_44_0131_08_1708</t>
  </si>
  <si>
    <t>track_44_0211_09_1709</t>
  </si>
  <si>
    <t>track_44_0341_10_1710</t>
  </si>
  <si>
    <t>track_44_0311_11_1711</t>
  </si>
  <si>
    <t>track_44_0321_12_1712</t>
  </si>
  <si>
    <t>track_44_0421_13_1713</t>
  </si>
  <si>
    <t>track_44_0241_14_1714</t>
  </si>
  <si>
    <t>track_44_0421_15_1715</t>
  </si>
  <si>
    <t>track_44_0241_16_1716</t>
  </si>
  <si>
    <t>track_44_0241_17_1717</t>
  </si>
  <si>
    <t>track_44_0421_18_1718</t>
  </si>
  <si>
    <t>track_44_0311_19_1719</t>
  </si>
  <si>
    <t>track_46_0441_01_1720</t>
  </si>
  <si>
    <t>track_46_0441_02_1721</t>
  </si>
  <si>
    <t>track_46_0441_03_1722</t>
  </si>
  <si>
    <t>track_46_0441_04_1723</t>
  </si>
  <si>
    <t>track_46_0441_05_1724</t>
  </si>
  <si>
    <t>track_46_0441_06_1725</t>
  </si>
  <si>
    <t>track_46_0441_07_1726</t>
  </si>
  <si>
    <t>track_46_0441_08_1727</t>
  </si>
  <si>
    <t>track_46_0441_09_1728</t>
  </si>
  <si>
    <t>track_46_0441_10_1729</t>
  </si>
  <si>
    <t>track_46_0221_11_1730</t>
  </si>
  <si>
    <t>track_46_0221_12_1731</t>
  </si>
  <si>
    <t>track_46_0221_13_1732</t>
  </si>
  <si>
    <t>track_46_0221_14_1733</t>
  </si>
  <si>
    <t>track_46_0221_15_1734</t>
  </si>
  <si>
    <t>track_46_0221_16_1735</t>
  </si>
  <si>
    <t>track_46_0221_17_1736</t>
  </si>
  <si>
    <t>track_46_0221_18_1737</t>
  </si>
  <si>
    <t>track_46_0221_19_1738</t>
  </si>
  <si>
    <t>track_46_0221_20_1739</t>
  </si>
  <si>
    <t>track_48_0421_01_1740</t>
  </si>
  <si>
    <t>track_48_0121_02_1741</t>
  </si>
  <si>
    <t>track_48_0241_03_1742</t>
  </si>
  <si>
    <t>track_48_0421_04_1743</t>
  </si>
  <si>
    <t>track_48_0311_05_1744</t>
  </si>
  <si>
    <t>track_48_0421_06_1745</t>
  </si>
  <si>
    <t>track_48_0241_07_1746</t>
  </si>
  <si>
    <t>track_48_0141_08_1747</t>
  </si>
  <si>
    <t>track_48_0341_09_1748</t>
  </si>
  <si>
    <t>track_48_0121_10_1749</t>
  </si>
  <si>
    <t>track_48_0421_11_1750</t>
  </si>
  <si>
    <t>track_48_0321_12_1751</t>
  </si>
  <si>
    <t>track_48_0311_13_1752</t>
  </si>
  <si>
    <t>track_48_0311_14_1753</t>
  </si>
  <si>
    <t>track_48_0121_15_1754</t>
  </si>
  <si>
    <t>track_48_0341_16_1755</t>
  </si>
  <si>
    <t>track_48_0421_17_1756</t>
  </si>
  <si>
    <t>track_48_0421_18_1757</t>
  </si>
  <si>
    <t>track_48_0421_19_1758</t>
  </si>
  <si>
    <t>track_48_0241_20_1759</t>
  </si>
  <si>
    <t>track_48_0421_20_1760</t>
  </si>
  <si>
    <t>track_48_0241_20_1761</t>
  </si>
  <si>
    <t>track_48_0121_20_1762</t>
  </si>
  <si>
    <t>track_48_0321_20_1763</t>
  </si>
  <si>
    <t>track_48_0141_20_1764</t>
  </si>
  <si>
    <t>track_48_0341_20_1765</t>
  </si>
  <si>
    <t>track_48_0121_15_1756</t>
  </si>
  <si>
    <t>track_48_0341_16_1757</t>
  </si>
  <si>
    <t>track_48_0421_17_1758</t>
  </si>
  <si>
    <t>track_48_0421_18_1759</t>
  </si>
  <si>
    <t>特殊公式处理了漩涡鱼出现房间</t>
  </si>
  <si>
    <t>track_48_0121_15_1820</t>
  </si>
  <si>
    <t>track_48_0231_16_1821</t>
  </si>
  <si>
    <t>track_48_0341_17_1822</t>
  </si>
  <si>
    <t>track_48_0411_18_1823</t>
  </si>
  <si>
    <t>track_48_0421_19_1824</t>
  </si>
  <si>
    <t>track_48_0241_20_1825</t>
  </si>
  <si>
    <t>track_39_0231_20_1826</t>
  </si>
  <si>
    <t>track_39_0341_20_1827</t>
  </si>
  <si>
    <t>track_39_0411_20_1828</t>
  </si>
  <si>
    <t>track_39_0421_20_1829</t>
  </si>
  <si>
    <t>0,0</t>
  </si>
  <si>
    <r>
      <rPr>
        <sz val="11"/>
        <color theme="1"/>
        <rFont val="微软雅黑"/>
        <family val="2"/>
        <charset val="134"/>
      </rPr>
      <t>track_09_1429_07_</t>
    </r>
    <r>
      <rPr>
        <sz val="11"/>
        <color theme="1"/>
        <rFont val="微软雅黑"/>
        <family val="2"/>
        <charset val="134"/>
      </rPr>
      <t>2001</t>
    </r>
  </si>
  <si>
    <r>
      <rPr>
        <sz val="11"/>
        <color theme="1"/>
        <rFont val="微软雅黑"/>
        <family val="2"/>
        <charset val="134"/>
      </rPr>
      <t>track_09_1149_08_</t>
    </r>
    <r>
      <rPr>
        <sz val="11"/>
        <color theme="1"/>
        <rFont val="微软雅黑"/>
        <family val="2"/>
        <charset val="134"/>
      </rPr>
      <t>2002</t>
    </r>
  </si>
  <si>
    <r>
      <rPr>
        <sz val="11"/>
        <color theme="1"/>
        <rFont val="微软雅黑"/>
        <family val="2"/>
        <charset val="134"/>
      </rPr>
      <t>track_09_1349_09_</t>
    </r>
    <r>
      <rPr>
        <sz val="11"/>
        <color theme="1"/>
        <rFont val="微软雅黑"/>
        <family val="2"/>
        <charset val="134"/>
      </rPr>
      <t>2003</t>
    </r>
  </si>
  <si>
    <r>
      <rPr>
        <sz val="11"/>
        <color theme="1"/>
        <rFont val="微软雅黑"/>
        <family val="2"/>
        <charset val="134"/>
      </rPr>
      <t>track_09_1429_10_</t>
    </r>
    <r>
      <rPr>
        <sz val="11"/>
        <color theme="1"/>
        <rFont val="微软雅黑"/>
        <family val="2"/>
        <charset val="134"/>
      </rPr>
      <t>2004</t>
    </r>
  </si>
  <si>
    <r>
      <rPr>
        <sz val="11"/>
        <color theme="1"/>
        <rFont val="微软雅黑"/>
        <family val="2"/>
        <charset val="134"/>
      </rPr>
      <t>track_09_1249_11_</t>
    </r>
    <r>
      <rPr>
        <sz val="11"/>
        <color theme="1"/>
        <rFont val="微软雅黑"/>
        <family val="2"/>
        <charset val="134"/>
      </rPr>
      <t>2005</t>
    </r>
  </si>
  <si>
    <t>track_01_0449_01_2060</t>
  </si>
  <si>
    <t>track_01_0239_01_2061</t>
  </si>
  <si>
    <t>track_01_1349_01_2062</t>
  </si>
  <si>
    <t>track_01_1419_01_2063</t>
  </si>
  <si>
    <t>track_01_1129_01_2064</t>
  </si>
  <si>
    <t>spine</t>
  </si>
  <si>
    <t>skin</t>
  </si>
  <si>
    <t>animation</t>
  </si>
  <si>
    <t>texture</t>
  </si>
  <si>
    <t>showlottery</t>
  </si>
  <si>
    <t>smallAnimation</t>
  </si>
  <si>
    <t>track</t>
  </si>
  <si>
    <t>spine类型</t>
  </si>
  <si>
    <t>皮肤</t>
  </si>
  <si>
    <t>动画类型</t>
  </si>
  <si>
    <t>文字</t>
  </si>
  <si>
    <t>目前金蟾专用，配1即可</t>
  </si>
  <si>
    <t>上方小条类来袭动画</t>
  </si>
  <si>
    <t>漩涡鱼这种，由track刷新而不是fishID刷新的鱼配这个</t>
  </si>
  <si>
    <t>sp_xieyuanshuai</t>
  </si>
  <si>
    <t>anyingbaochuan</t>
  </si>
  <si>
    <t>sp_pdylaixi</t>
  </si>
  <si>
    <t>xieyuanshuai</t>
  </si>
  <si>
    <t>sp_zzbosslaixi</t>
  </si>
  <si>
    <t>baofuya5000</t>
  </si>
  <si>
    <t>xuanlongjing</t>
  </si>
  <si>
    <t>sp_bosslaixi</t>
  </si>
  <si>
    <t>jinchanlaixi</t>
  </si>
  <si>
    <t>baofuya10000</t>
  </si>
  <si>
    <t>shuimu700</t>
  </si>
  <si>
    <t>dianman_come</t>
  </si>
  <si>
    <t>jubaopen_come</t>
  </si>
  <si>
    <t>hetun_come</t>
  </si>
  <si>
    <t>hujing_come</t>
  </si>
  <si>
    <t>xuanwoyu_come</t>
  </si>
  <si>
    <t>1766,1771|1808,1819</t>
  </si>
  <si>
    <t>bzhetun_come</t>
  </si>
  <si>
    <t>chuangshishenglong</t>
  </si>
  <si>
    <t>yuhuojinhuang</t>
  </si>
  <si>
    <t>zijinwuzei</t>
  </si>
  <si>
    <t>henggongyu500</t>
  </si>
  <si>
    <t>jinqiane700</t>
  </si>
  <si>
    <t>shuimu600</t>
  </si>
  <si>
    <t>henggongyu400</t>
  </si>
  <si>
    <t>jinqiane500</t>
  </si>
  <si>
    <t>huahudiao10000</t>
  </si>
  <si>
    <t>yufengbaihu</t>
  </si>
  <si>
    <t>duobaodaoren10000</t>
  </si>
  <si>
    <t>zhenshuixuanwu</t>
  </si>
  <si>
    <t>id</t>
  </si>
  <si>
    <t>roomID</t>
  </si>
  <si>
    <t>fishID</t>
  </si>
  <si>
    <t>limitNum</t>
  </si>
  <si>
    <t>fieldDelay</t>
  </si>
  <si>
    <t>stayTime</t>
  </si>
  <si>
    <t>reload</t>
  </si>
  <si>
    <t>suddenDeathDelay</t>
  </si>
  <si>
    <t>refreshDelay</t>
  </si>
  <si>
    <t>stageGroup</t>
  </si>
  <si>
    <t>队列ID</t>
  </si>
  <si>
    <t>房间id</t>
  </si>
  <si>
    <t>包含的鱼
（随机顺序全部刷新一遍后，再重新随机顺序）</t>
  </si>
  <si>
    <t>同屏限制个数</t>
  </si>
  <si>
    <t>阶段切换后刷新延迟，同屏限制n个就配n组
最低6秒</t>
  </si>
  <si>
    <t>停留时间
(该鱼刷新出来后的专属时间，击杀后如果不补刷则等待）</t>
  </si>
  <si>
    <t>在停留时间内被捕获后则补刷</t>
  </si>
  <si>
    <t>非正常死亡后补刷等待间隔
（噬魂鲨秒杀）</t>
  </si>
  <si>
    <t>两次刷新间隔</t>
  </si>
  <si>
    <t>在哪阶段出现</t>
  </si>
  <si>
    <t>阶段1常规渔场</t>
  </si>
  <si>
    <t>阶段2副boss</t>
  </si>
  <si>
    <t>阶段3常规渔场</t>
  </si>
  <si>
    <t>阶段4主boss</t>
  </si>
  <si>
    <t>阶段5常规渔场，房间1专用</t>
  </si>
  <si>
    <t>鱼ID</t>
  </si>
  <si>
    <t>boss名验证</t>
  </si>
  <si>
    <t>房间验证</t>
  </si>
  <si>
    <t>37</t>
  </si>
  <si>
    <t>1,10</t>
  </si>
  <si>
    <t>主boss</t>
  </si>
  <si>
    <t>副boss</t>
  </si>
  <si>
    <t>爱莎</t>
  </si>
  <si>
    <t>1003</t>
  </si>
  <si>
    <t>44,48,50,52,72</t>
  </si>
  <si>
    <t>[[3,3],[20,40]]</t>
  </si>
  <si>
    <t>60,90</t>
  </si>
  <si>
    <t>无累计条鱼</t>
  </si>
  <si>
    <t>雷公锤、爆爆河豚、爆炸河豚、激光鲸、连环爆炸蟹</t>
  </si>
  <si>
    <t>1005</t>
  </si>
  <si>
    <t>73,74,75</t>
  </si>
  <si>
    <t>45,60</t>
  </si>
  <si>
    <t>120,300</t>
  </si>
  <si>
    <t>无玩法</t>
  </si>
  <si>
    <t>水母（小）、横公鱼（小）、金钱鳄（小）</t>
  </si>
  <si>
    <t>83</t>
  </si>
  <si>
    <t>玄武</t>
  </si>
  <si>
    <t>41,48,76,77</t>
  </si>
  <si>
    <t>50,80</t>
  </si>
  <si>
    <t>5,10</t>
  </si>
  <si>
    <t>累计条鱼</t>
  </si>
  <si>
    <t>财神、爆爆河豚、五灵珠（小）、五色神牛（小）</t>
  </si>
  <si>
    <t>2004</t>
  </si>
  <si>
    <t>44,50,52,72</t>
  </si>
  <si>
    <t>雷公锤、爆炸河豚、激光鲸、连环爆炸蟹</t>
  </si>
  <si>
    <t>2006</t>
  </si>
  <si>
    <r>
      <rPr>
        <sz val="11"/>
        <color theme="1"/>
        <rFont val="等线"/>
        <family val="3"/>
        <charset val="134"/>
        <scheme val="minor"/>
      </rPr>
      <t>63,74,75</t>
    </r>
    <r>
      <rPr>
        <sz val="11"/>
        <color theme="1"/>
        <rFont val="等线"/>
        <family val="3"/>
        <charset val="134"/>
        <scheme val="minor"/>
      </rPr>
      <t>,84</t>
    </r>
  </si>
  <si>
    <t>65,100</t>
  </si>
  <si>
    <t>水母、横公鱼（小）、金钱鳄（小）、山河社稷图</t>
  </si>
  <si>
    <t>35</t>
  </si>
  <si>
    <t>海盗船</t>
  </si>
  <si>
    <t>67</t>
  </si>
  <si>
    <t>番天印</t>
  </si>
  <si>
    <t>41,43,42,76,77</t>
  </si>
  <si>
    <t>财神、金蟾、玄龙鲸、五灵珠（小）、五色神牛（小）</t>
  </si>
  <si>
    <t>44,50,52,72,39</t>
  </si>
  <si>
    <t>雷公锤、激光鲸、爆炸河豚、连环爆炸蟹、加特林蟹</t>
  </si>
  <si>
    <t>3005</t>
  </si>
  <si>
    <r>
      <rPr>
        <sz val="11"/>
        <color theme="1"/>
        <rFont val="等线"/>
        <family val="3"/>
        <charset val="134"/>
        <scheme val="minor"/>
      </rPr>
      <t>38,70,71,70,71,46</t>
    </r>
    <r>
      <rPr>
        <sz val="11"/>
        <color theme="1"/>
        <rFont val="等线"/>
        <family val="3"/>
        <charset val="134"/>
        <scheme val="minor"/>
      </rPr>
      <t>,84</t>
    </r>
  </si>
  <si>
    <t>可达鸭5000倍、横公鱼、金钱鳄、横公鱼、金钱鳄、聚宝盆、山河社稷图</t>
  </si>
  <si>
    <t>凤凰</t>
  </si>
  <si>
    <t>68</t>
  </si>
  <si>
    <t>43,36,65,69,66,79</t>
  </si>
  <si>
    <t>3,3</t>
  </si>
  <si>
    <t>40,70</t>
  </si>
  <si>
    <t>3,7</t>
  </si>
  <si>
    <t>金蟾、火箭鲨、五色神牛、五灵珠、大王乌贼、夔牛鼓</t>
  </si>
  <si>
    <t>72,39,42</t>
  </si>
  <si>
    <t>连环爆炸蟹、加特林蟹、玄龙鲸</t>
  </si>
  <si>
    <t>4005</t>
  </si>
  <si>
    <t>78,71,71,82,38</t>
  </si>
  <si>
    <t>花狐貂、金钱鳄、金钱鳄、多宝道人、可达鸭5000倍</t>
  </si>
  <si>
    <t>4006</t>
  </si>
  <si>
    <t>4</t>
  </si>
  <si>
    <r>
      <rPr>
        <sz val="11"/>
        <color theme="1"/>
        <rFont val="等线"/>
        <family val="3"/>
        <charset val="134"/>
        <scheme val="minor"/>
      </rPr>
      <t>61</t>
    </r>
    <r>
      <rPr>
        <sz val="11"/>
        <color theme="1"/>
        <rFont val="等线"/>
        <family val="3"/>
        <charset val="134"/>
        <scheme val="minor"/>
      </rPr>
      <t>,46</t>
    </r>
  </si>
  <si>
    <t>70,320</t>
  </si>
  <si>
    <t>40,60</t>
  </si>
  <si>
    <t>90</t>
  </si>
  <si>
    <t>噬魂鲨、聚宝盆</t>
  </si>
  <si>
    <t>7001</t>
  </si>
  <si>
    <t>7</t>
  </si>
  <si>
    <t>81</t>
  </si>
  <si>
    <t>白虎</t>
  </si>
  <si>
    <t>7002</t>
  </si>
  <si>
    <r>
      <rPr>
        <sz val="11"/>
        <color theme="1"/>
        <rFont val="等线"/>
        <family val="3"/>
        <charset val="134"/>
        <scheme val="minor"/>
      </rPr>
      <t>5</t>
    </r>
    <r>
      <rPr>
        <sz val="11"/>
        <color theme="1"/>
        <rFont val="等线"/>
        <family val="3"/>
        <charset val="134"/>
        <scheme val="minor"/>
      </rPr>
      <t>8</t>
    </r>
  </si>
  <si>
    <t>7003</t>
  </si>
  <si>
    <t>43,36,65,69,66,79,80</t>
  </si>
  <si>
    <t>金蟾、火箭鲨、五色神牛、五灵珠、大王乌贼、夔牛鼓、诛仙剑</t>
  </si>
  <si>
    <t>7004</t>
  </si>
  <si>
    <t>39,42</t>
  </si>
  <si>
    <t>加特林蟹、玄龙鲸</t>
  </si>
  <si>
    <t>7005</t>
  </si>
  <si>
    <t>78,70,70,82,38</t>
  </si>
  <si>
    <t>花狐貂、横公鱼、横公鱼、多宝道人、可达鸭5000倍</t>
  </si>
  <si>
    <t>7006</t>
  </si>
  <si>
    <r>
      <rPr>
        <sz val="11"/>
        <color theme="1"/>
        <rFont val="宋体"/>
        <family val="3"/>
        <charset val="134"/>
      </rPr>
      <t>5</t>
    </r>
    <r>
      <rPr>
        <sz val="11"/>
        <color theme="1"/>
        <rFont val="宋体"/>
        <family val="3"/>
        <charset val="134"/>
      </rPr>
      <t>001</t>
    </r>
  </si>
  <si>
    <t>5</t>
  </si>
  <si>
    <t>38,70,71,63,70,71,63</t>
  </si>
  <si>
    <t>10,100</t>
  </si>
  <si>
    <t>100</t>
  </si>
  <si>
    <t>10</t>
  </si>
  <si>
    <r>
      <rPr>
        <sz val="11"/>
        <rFont val="宋体"/>
        <family val="3"/>
        <charset val="134"/>
      </rPr>
      <t>可达鸭5000、横公鱼、金钱鳄、水母、横公鱼、金钱鳄、水母</t>
    </r>
  </si>
  <si>
    <t>6001</t>
  </si>
  <si>
    <t>6</t>
  </si>
  <si>
    <t>81,64,67,83,37,80,43</t>
  </si>
  <si>
    <t>白虎、凤凰、翻天印、玄武、蟹元帅、诛仙剑、金蟾</t>
  </si>
  <si>
    <t>6002</t>
  </si>
  <si>
    <r>
      <rPr>
        <sz val="11"/>
        <color theme="1"/>
        <rFont val="等线"/>
        <family val="3"/>
        <charset val="134"/>
        <scheme val="minor"/>
      </rPr>
      <t>52,72</t>
    </r>
    <r>
      <rPr>
        <sz val="11"/>
        <color theme="1"/>
        <rFont val="等线"/>
        <family val="3"/>
        <charset val="134"/>
        <scheme val="minor"/>
      </rPr>
      <t>,39</t>
    </r>
  </si>
  <si>
    <t>爆炸河豚、连环爆炸蟹、加特林蟹</t>
  </si>
  <si>
    <t>6003</t>
  </si>
  <si>
    <t>78,70,70,82,38,58</t>
  </si>
  <si>
    <t>花狐貂、横公鱼、横公鱼、多宝道人、可达鸭5000倍、圣龙</t>
  </si>
  <si>
    <t>6004</t>
  </si>
  <si>
    <t>120,320</t>
  </si>
  <si>
    <t>名字</t>
  </si>
  <si>
    <t>tj_zuigao1000</t>
    <phoneticPr fontId="53" type="noConversion"/>
  </si>
  <si>
    <t>fenglong</t>
    <phoneticPr fontId="53" type="noConversion"/>
  </si>
  <si>
    <t>2000,9999</t>
    <phoneticPr fontId="53" type="noConversion"/>
  </si>
  <si>
    <t>longsixiangshi</t>
    <phoneticPr fontId="53" type="noConversion"/>
  </si>
  <si>
    <r>
      <t>目前只有特殊鱼boss需要区分
1卡牌鱼,2电鳗,3炸弹
4冰海精灵,5玄龙鲸,6财神,7艾莎,8奖池,9河豚,10聚宝盆,11蟹元帅,12火箭鲨,13噬魂鲨,14激光虎鲸,15海盗船,16漩涡鱼,17爆炸河豚，18凤凰，19大王乌贼，20爆破蟹，21五色神牛，22五灵珠，23阴阳镜，24翻天印，25爱莎技能</t>
    </r>
    <r>
      <rPr>
        <sz val="8"/>
        <color theme="1"/>
        <rFont val="微软雅黑"/>
        <family val="2"/>
        <charset val="134"/>
      </rPr>
      <t>，26玄武，27白虎，28夔牛鼓，29诛仙剑，30社稷图，31社稷图技能，32多宝道人33风龙34风龙技能</t>
    </r>
    <r>
      <rPr>
        <sz val="9"/>
        <color theme="1"/>
        <rFont val="微软雅黑"/>
        <family val="2"/>
        <charset val="134"/>
      </rPr>
      <t xml:space="preserve">
其他没有的暂时用-1</t>
    </r>
    <phoneticPr fontId="53" type="noConversion"/>
  </si>
  <si>
    <t>room8</t>
    <phoneticPr fontId="53" type="noConversion"/>
  </si>
  <si>
    <t>是否在
诸神遗迹房间</t>
    <phoneticPr fontId="53" type="noConversion"/>
  </si>
  <si>
    <t>是否在
诸神遗迹房间</t>
    <phoneticPr fontId="53" type="noConversion"/>
  </si>
  <si>
    <t>roomType8</t>
    <phoneticPr fontId="53" type="noConversion"/>
  </si>
  <si>
    <t>诸神遗迹
是否可用</t>
    <phoneticPr fontId="53" type="noConversion"/>
  </si>
  <si>
    <t>8001</t>
    <phoneticPr fontId="53" type="noConversion"/>
  </si>
  <si>
    <t>8</t>
    <phoneticPr fontId="53" type="noConversion"/>
  </si>
  <si>
    <t>86</t>
    <phoneticPr fontId="53" type="noConversion"/>
  </si>
  <si>
    <t>0</t>
    <phoneticPr fontId="53" type="noConversion"/>
  </si>
  <si>
    <t>1</t>
    <phoneticPr fontId="53" type="noConversion"/>
  </si>
  <si>
    <t>巨大boss</t>
    <phoneticPr fontId="53" type="noConversion"/>
  </si>
  <si>
    <t>风龙（远古巨龙）</t>
    <phoneticPr fontId="53" type="noConversion"/>
  </si>
  <si>
    <t>鱼游动
动画形式
0帧动画，
1spine
2,3D
3,特殊类型(巨大boss)</t>
    <phoneticPr fontId="53" type="noConversion"/>
  </si>
  <si>
    <t>[87,[4,4]]</t>
    <phoneticPr fontId="53" type="noConversion"/>
  </si>
  <si>
    <t>80,160</t>
    <phoneticPr fontId="53" type="noConversion"/>
  </si>
  <si>
    <t>tj_zuigao10516</t>
    <phoneticPr fontId="53" type="noConversion"/>
  </si>
  <si>
    <t>分3个字段，格式：
0,0,0
字段1：
boss来后是否切换背景音乐，切换为什么
需要与音效表保持一致
1.boss1_bgm阳光激昂风
2.boss2_bgm阴暗紧张风
3.gufeng_bgm财神这种古风的专属背景音乐
字段2:
boss释放技能时是否切换背景音乐，切换为什么
需要与音效表保持一致
1.gongji1_bgm阳光激昂风
2.gongji2_bgm阴暗紧张风
字段3：
针对此技能bgm，如果技能bgm优先级高，则标1，即其他鱼bgm期间，如果捕获此鱼，则切此鱼的bgm。不需要切则标0</t>
    <phoneticPr fontId="53" type="noConversion"/>
  </si>
  <si>
    <t>3|sp_bossyuntuan</t>
    <phoneticPr fontId="53" type="noConversion"/>
  </si>
  <si>
    <t>Background</t>
    <phoneticPr fontId="53" type="noConversion"/>
  </si>
  <si>
    <t>刷新时需允许切换场景的房间列表（数组）
1,2,3,4,5,6,7,8
作为某个房间boss出现时，配置该房间即可</t>
    <phoneticPr fontId="53" type="noConversion"/>
  </si>
  <si>
    <t>0,0,0,1,1</t>
    <phoneticPr fontId="53" type="noConversion"/>
  </si>
  <si>
    <r>
      <t xml:space="preserve">清场时，不被清除
不配：正常被清
1：不清
</t>
    </r>
    <r>
      <rPr>
        <sz val="8"/>
        <color rgb="FFFF0000"/>
        <rFont val="微软雅黑"/>
        <family val="2"/>
        <charset val="134"/>
      </rPr>
      <t>房间8巨大boss是所有鱼都清掉</t>
    </r>
    <phoneticPr fontId="5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</si>
</sst>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0.00_);[Red]\(0.00\)"/>
    <numFmt numFmtId="177" formatCode="0_);[Red]\(0\)"/>
    <numFmt numFmtId="178" formatCode="0.000%"/>
    <numFmt numFmtId="179" formatCode="0.0"/>
    <numFmt numFmtId="180" formatCode="0.0%"/>
    <numFmt numFmtId="181" formatCode="0.00000"/>
    <numFmt numFmtId="182" formatCode="0.00000000"/>
    <numFmt numFmtId="183" formatCode="0.00000%"/>
    <numFmt numFmtId="184" formatCode="0.0000%"/>
    <numFmt numFmtId="185" formatCode="0.000000%"/>
    <numFmt numFmtId="186" formatCode="0.000000"/>
  </numFmts>
  <fonts count="55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rgb="FF9C6500"/>
      <name val="等线"/>
      <family val="3"/>
      <charset val="134"/>
      <scheme val="minor"/>
    </font>
    <font>
      <sz val="8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0"/>
      <color rgb="FF7030A0"/>
      <name val="微软雅黑"/>
      <family val="2"/>
      <charset val="134"/>
    </font>
    <font>
      <sz val="8"/>
      <color rgb="FFFF0000"/>
      <name val="微软雅黑"/>
      <family val="2"/>
      <charset val="134"/>
    </font>
    <font>
      <b/>
      <sz val="18"/>
      <color rgb="FFFF0000"/>
      <name val="微软雅黑"/>
      <family val="2"/>
      <charset val="134"/>
    </font>
    <font>
      <sz val="11"/>
      <color theme="1"/>
      <name val="方正粗圆_GBK"/>
      <charset val="134"/>
    </font>
    <font>
      <sz val="10.5"/>
      <color theme="1"/>
      <name val="方正粗圆_GBK"/>
      <charset val="134"/>
    </font>
    <font>
      <sz val="11"/>
      <color rgb="FFFF0000"/>
      <name val="微软雅黑"/>
      <family val="2"/>
      <charset val="134"/>
    </font>
    <font>
      <sz val="10.5"/>
      <color rgb="FFFF0000"/>
      <name val="方正粗圆_GBK"/>
      <charset val="134"/>
    </font>
    <font>
      <sz val="10"/>
      <name val="微软雅黑"/>
      <family val="2"/>
      <charset val="134"/>
    </font>
    <font>
      <b/>
      <sz val="11"/>
      <name val="微软雅黑"/>
      <family val="2"/>
      <charset val="134"/>
    </font>
    <font>
      <b/>
      <sz val="11"/>
      <color rgb="FFFF0000"/>
      <name val="微软雅黑"/>
      <family val="2"/>
      <charset val="134"/>
    </font>
    <font>
      <u/>
      <sz val="11"/>
      <color rgb="FFFF0000"/>
      <name val="微软雅黑"/>
      <family val="2"/>
      <charset val="134"/>
    </font>
    <font>
      <b/>
      <sz val="9"/>
      <color rgb="FF7030A0"/>
      <name val="微软雅黑"/>
      <family val="2"/>
      <charset val="134"/>
    </font>
    <font>
      <b/>
      <sz val="8"/>
      <color rgb="FF7030A0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10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color theme="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1"/>
      <color rgb="FF006100"/>
      <name val="等线"/>
      <family val="3"/>
      <charset val="134"/>
      <scheme val="minor"/>
    </font>
    <font>
      <sz val="8"/>
      <name val="微软雅黑"/>
      <family val="2"/>
      <charset val="134"/>
    </font>
    <font>
      <b/>
      <sz val="11"/>
      <color rgb="FF7030A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b/>
      <sz val="8"/>
      <color theme="1"/>
      <name val="微软雅黑"/>
      <family val="2"/>
      <charset val="134"/>
    </font>
    <font>
      <sz val="11"/>
      <color rgb="FF3F3F76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A7D00"/>
      <name val="等线"/>
      <family val="3"/>
      <charset val="134"/>
      <scheme val="minor"/>
    </font>
    <font>
      <sz val="11"/>
      <color rgb="FF9C0006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8"/>
      <color rgb="FF7030A0"/>
      <name val="微软雅黑"/>
      <family val="2"/>
      <charset val="134"/>
    </font>
    <font>
      <b/>
      <sz val="8"/>
      <color rgb="FFFF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b/>
      <sz val="9"/>
      <color theme="0"/>
      <name val="微软雅黑"/>
      <family val="2"/>
      <charset val="134"/>
    </font>
    <font>
      <sz val="8"/>
      <color theme="0"/>
      <name val="微软雅黑"/>
      <family val="2"/>
      <charset val="134"/>
    </font>
    <font>
      <b/>
      <sz val="8"/>
      <color theme="0"/>
      <name val="微软雅黑"/>
      <family val="2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0"/>
      <color rgb="FFFF0000"/>
      <name val="等线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3" tint="0.79934080019531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7991882076479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6649067659535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66490676595355"/>
        <bgColor indexed="64"/>
      </patternFill>
    </fill>
    <fill>
      <patternFill patternType="solid">
        <fgColor theme="9" tint="0.39664906765953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</fills>
  <borders count="36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2">
    <xf numFmtId="0" fontId="0" fillId="0" borderId="0"/>
    <xf numFmtId="0" fontId="38" fillId="24" borderId="35" applyNumberFormat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0" fillId="25" borderId="35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</cellStyleXfs>
  <cellXfs count="394">
    <xf numFmtId="0" fontId="0" fillId="0" borderId="0" xfId="0"/>
    <xf numFmtId="49" fontId="52" fillId="0" borderId="1" xfId="11" applyNumberFormat="1" applyBorder="1"/>
    <xf numFmtId="49" fontId="52" fillId="0" borderId="0" xfId="11" applyNumberFormat="1"/>
    <xf numFmtId="49" fontId="1" fillId="0" borderId="0" xfId="11" applyNumberFormat="1" applyFont="1"/>
    <xf numFmtId="49" fontId="2" fillId="2" borderId="2" xfId="11" applyNumberFormat="1" applyFont="1" applyFill="1" applyBorder="1" applyAlignment="1">
      <alignment horizontal="left"/>
    </xf>
    <xf numFmtId="49" fontId="3" fillId="2" borderId="2" xfId="11" applyNumberFormat="1" applyFont="1" applyFill="1" applyBorder="1" applyAlignment="1">
      <alignment horizontal="left" vertical="center" wrapText="1"/>
    </xf>
    <xf numFmtId="49" fontId="52" fillId="0" borderId="2" xfId="11" applyNumberFormat="1" applyBorder="1" applyAlignment="1">
      <alignment horizontal="right"/>
    </xf>
    <xf numFmtId="49" fontId="4" fillId="0" borderId="2" xfId="11" applyNumberFormat="1" applyFont="1" applyBorder="1" applyAlignment="1">
      <alignment horizontal="right" vertical="center"/>
    </xf>
    <xf numFmtId="49" fontId="0" fillId="0" borderId="2" xfId="11" applyNumberFormat="1" applyFont="1" applyBorder="1" applyAlignment="1">
      <alignment horizontal="right"/>
    </xf>
    <xf numFmtId="49" fontId="5" fillId="0" borderId="2" xfId="11" applyNumberFormat="1" applyFont="1" applyBorder="1" applyAlignment="1">
      <alignment horizontal="right"/>
    </xf>
    <xf numFmtId="49" fontId="52" fillId="0" borderId="3" xfId="11" applyNumberFormat="1" applyBorder="1" applyAlignment="1">
      <alignment horizontal="right"/>
    </xf>
    <xf numFmtId="49" fontId="4" fillId="0" borderId="4" xfId="11" applyNumberFormat="1" applyFont="1" applyBorder="1" applyAlignment="1">
      <alignment horizontal="right" vertical="center"/>
    </xf>
    <xf numFmtId="49" fontId="0" fillId="0" borderId="4" xfId="11" applyNumberFormat="1" applyFont="1" applyBorder="1" applyAlignment="1">
      <alignment horizontal="right"/>
    </xf>
    <xf numFmtId="49" fontId="4" fillId="0" borderId="3" xfId="11" applyNumberFormat="1" applyFont="1" applyBorder="1" applyAlignment="1">
      <alignment horizontal="right" vertical="center"/>
    </xf>
    <xf numFmtId="49" fontId="52" fillId="0" borderId="5" xfId="11" applyNumberFormat="1" applyBorder="1" applyAlignment="1">
      <alignment horizontal="right"/>
    </xf>
    <xf numFmtId="49" fontId="4" fillId="0" borderId="5" xfId="11" applyNumberFormat="1" applyFont="1" applyBorder="1" applyAlignment="1">
      <alignment horizontal="right" vertical="center"/>
    </xf>
    <xf numFmtId="49" fontId="0" fillId="0" borderId="5" xfId="11" applyNumberFormat="1" applyFont="1" applyBorder="1" applyAlignment="1">
      <alignment horizontal="right"/>
    </xf>
    <xf numFmtId="0" fontId="0" fillId="0" borderId="0" xfId="11" applyNumberFormat="1" applyFont="1"/>
    <xf numFmtId="0" fontId="52" fillId="0" borderId="0" xfId="11"/>
    <xf numFmtId="0" fontId="4" fillId="0" borderId="2" xfId="11" applyNumberFormat="1" applyFont="1" applyBorder="1" applyAlignment="1">
      <alignment horizontal="right"/>
    </xf>
    <xf numFmtId="49" fontId="52" fillId="0" borderId="0" xfId="11" applyNumberFormat="1" applyBorder="1" applyAlignment="1">
      <alignment horizontal="right"/>
    </xf>
    <xf numFmtId="0" fontId="4" fillId="0" borderId="5" xfId="11" applyNumberFormat="1" applyFont="1" applyBorder="1" applyAlignment="1">
      <alignment horizontal="right"/>
    </xf>
    <xf numFmtId="49" fontId="52" fillId="0" borderId="1" xfId="11" applyNumberFormat="1" applyBorder="1" applyAlignment="1">
      <alignment horizontal="right"/>
    </xf>
    <xf numFmtId="49" fontId="6" fillId="0" borderId="2" xfId="11" applyNumberFormat="1" applyFont="1" applyBorder="1" applyAlignment="1">
      <alignment horizontal="right" vertical="center"/>
    </xf>
    <xf numFmtId="49" fontId="1" fillId="0" borderId="0" xfId="11" applyNumberFormat="1" applyFont="1" applyBorder="1" applyAlignment="1">
      <alignment horizontal="left"/>
    </xf>
    <xf numFmtId="49" fontId="1" fillId="0" borderId="1" xfId="11" applyNumberFormat="1" applyFont="1" applyBorder="1" applyAlignment="1">
      <alignment horizontal="left"/>
    </xf>
    <xf numFmtId="49" fontId="7" fillId="0" borderId="0" xfId="11" applyNumberFormat="1" applyFont="1" applyBorder="1" applyAlignment="1">
      <alignment horizontal="left"/>
    </xf>
    <xf numFmtId="49" fontId="7" fillId="0" borderId="1" xfId="11" applyNumberFormat="1" applyFont="1" applyBorder="1" applyAlignment="1">
      <alignment horizontal="left"/>
    </xf>
    <xf numFmtId="0" fontId="8" fillId="3" borderId="0" xfId="7" applyNumberFormat="1" applyAlignment="1"/>
    <xf numFmtId="0" fontId="8" fillId="3" borderId="1" xfId="7" applyNumberFormat="1" applyBorder="1" applyAlignment="1"/>
    <xf numFmtId="0" fontId="52" fillId="0" borderId="0" xfId="11" applyNumberFormat="1"/>
    <xf numFmtId="0" fontId="52" fillId="0" borderId="1" xfId="11" applyNumberFormat="1" applyBorder="1"/>
    <xf numFmtId="0" fontId="9" fillId="0" borderId="0" xfId="10" applyFont="1" applyAlignment="1">
      <alignment horizontal="left" vertical="center" wrapText="1"/>
    </xf>
    <xf numFmtId="0" fontId="9" fillId="2" borderId="2" xfId="10" applyFont="1" applyFill="1" applyBorder="1" applyAlignment="1">
      <alignment horizontal="left" vertical="center" wrapText="1"/>
    </xf>
    <xf numFmtId="0" fontId="10" fillId="0" borderId="0" xfId="9" applyFont="1"/>
    <xf numFmtId="0" fontId="52" fillId="0" borderId="0" xfId="9"/>
    <xf numFmtId="0" fontId="2" fillId="2" borderId="2" xfId="9" applyFont="1" applyFill="1" applyBorder="1" applyAlignment="1">
      <alignment horizontal="left"/>
    </xf>
    <xf numFmtId="0" fontId="3" fillId="2" borderId="2" xfId="10" applyFont="1" applyFill="1" applyBorder="1" applyAlignment="1">
      <alignment horizontal="left" vertical="center"/>
    </xf>
    <xf numFmtId="0" fontId="3" fillId="2" borderId="2" xfId="10" applyFont="1" applyFill="1" applyBorder="1" applyAlignment="1">
      <alignment horizontal="left" vertical="center" wrapText="1"/>
    </xf>
    <xf numFmtId="0" fontId="10" fillId="0" borderId="0" xfId="10" applyFont="1" applyFill="1" applyAlignment="1">
      <alignment horizontal="left"/>
    </xf>
    <xf numFmtId="0" fontId="10" fillId="4" borderId="0" xfId="10" applyFont="1" applyFill="1" applyAlignment="1">
      <alignment horizontal="left" vertical="center"/>
    </xf>
    <xf numFmtId="0" fontId="10" fillId="5" borderId="0" xfId="10" applyFont="1" applyFill="1" applyAlignment="1">
      <alignment horizontal="left" vertical="center"/>
    </xf>
    <xf numFmtId="0" fontId="10" fillId="0" borderId="0" xfId="10" applyFont="1" applyFill="1" applyAlignment="1">
      <alignment horizontal="left" vertical="center"/>
    </xf>
    <xf numFmtId="0" fontId="11" fillId="0" borderId="0" xfId="10" applyFont="1" applyFill="1" applyAlignment="1">
      <alignment horizontal="left" vertical="center"/>
    </xf>
    <xf numFmtId="0" fontId="11" fillId="6" borderId="0" xfId="10" applyFont="1" applyFill="1" applyAlignment="1">
      <alignment horizontal="left" vertical="center"/>
    </xf>
    <xf numFmtId="0" fontId="10" fillId="7" borderId="0" xfId="10" applyFont="1" applyFill="1" applyAlignment="1">
      <alignment horizontal="left" vertical="center"/>
    </xf>
    <xf numFmtId="0" fontId="10" fillId="0" borderId="0" xfId="10" applyFont="1" applyAlignment="1">
      <alignment horizontal="left" vertical="center"/>
    </xf>
    <xf numFmtId="49" fontId="10" fillId="0" borderId="0" xfId="10" applyNumberFormat="1" applyFont="1" applyAlignment="1">
      <alignment horizontal="left" vertical="center"/>
    </xf>
    <xf numFmtId="0" fontId="2" fillId="2" borderId="2" xfId="10" applyFont="1" applyFill="1" applyBorder="1" applyAlignment="1">
      <alignment horizontal="left"/>
    </xf>
    <xf numFmtId="0" fontId="9" fillId="2" borderId="2" xfId="10" applyFont="1" applyFill="1" applyBorder="1" applyAlignment="1">
      <alignment horizontal="left" vertical="top" wrapText="1"/>
    </xf>
    <xf numFmtId="0" fontId="2" fillId="0" borderId="0" xfId="10" applyFont="1" applyAlignment="1">
      <alignment horizontal="left" vertical="center"/>
    </xf>
    <xf numFmtId="0" fontId="10" fillId="8" borderId="0" xfId="10" applyFont="1" applyFill="1" applyAlignment="1">
      <alignment horizontal="left" vertical="center"/>
    </xf>
    <xf numFmtId="0" fontId="2" fillId="5" borderId="0" xfId="10" applyFont="1" applyFill="1" applyAlignment="1">
      <alignment horizontal="left" vertical="center"/>
    </xf>
    <xf numFmtId="0" fontId="2" fillId="0" borderId="0" xfId="10" applyFont="1" applyFill="1" applyAlignment="1">
      <alignment horizontal="left" vertical="center"/>
    </xf>
    <xf numFmtId="0" fontId="12" fillId="0" borderId="0" xfId="10" applyFont="1" applyFill="1" applyAlignment="1">
      <alignment horizontal="left" vertical="center"/>
    </xf>
    <xf numFmtId="0" fontId="13" fillId="0" borderId="0" xfId="10" applyFont="1" applyFill="1" applyAlignment="1">
      <alignment horizontal="left" vertical="center"/>
    </xf>
    <xf numFmtId="0" fontId="14" fillId="2" borderId="2" xfId="10" applyFont="1" applyFill="1" applyBorder="1" applyAlignment="1">
      <alignment horizontal="left"/>
    </xf>
    <xf numFmtId="0" fontId="15" fillId="2" borderId="2" xfId="10" applyFont="1" applyFill="1" applyBorder="1" applyAlignment="1">
      <alignment horizontal="left" vertical="top" wrapText="1"/>
    </xf>
    <xf numFmtId="0" fontId="10" fillId="6" borderId="0" xfId="10" applyFont="1" applyFill="1" applyAlignment="1">
      <alignment horizontal="left" vertical="center"/>
    </xf>
    <xf numFmtId="49" fontId="2" fillId="2" borderId="2" xfId="10" applyNumberFormat="1" applyFont="1" applyFill="1" applyBorder="1" applyAlignment="1">
      <alignment horizontal="left"/>
    </xf>
    <xf numFmtId="0" fontId="9" fillId="0" borderId="2" xfId="10" applyFont="1" applyFill="1" applyBorder="1" applyAlignment="1">
      <alignment horizontal="left" vertical="top" wrapText="1"/>
    </xf>
    <xf numFmtId="49" fontId="9" fillId="2" borderId="2" xfId="10" applyNumberFormat="1" applyFont="1" applyFill="1" applyBorder="1" applyAlignment="1">
      <alignment horizontal="left" vertical="top" wrapText="1"/>
    </xf>
    <xf numFmtId="0" fontId="16" fillId="0" borderId="2" xfId="10" applyFont="1" applyFill="1" applyBorder="1" applyAlignment="1">
      <alignment horizontal="left" vertical="center" wrapText="1"/>
    </xf>
    <xf numFmtId="49" fontId="10" fillId="4" borderId="0" xfId="10" applyNumberFormat="1" applyFont="1" applyFill="1" applyAlignment="1">
      <alignment horizontal="left" vertical="center"/>
    </xf>
    <xf numFmtId="0" fontId="10" fillId="0" borderId="0" xfId="10" applyFont="1" applyAlignment="1">
      <alignment horizontal="left" vertical="center" wrapText="1"/>
    </xf>
    <xf numFmtId="0" fontId="10" fillId="5" borderId="0" xfId="10" applyFont="1" applyFill="1" applyAlignment="1">
      <alignment horizontal="left" vertical="center" wrapText="1"/>
    </xf>
    <xf numFmtId="49" fontId="10" fillId="5" borderId="0" xfId="10" applyNumberFormat="1" applyFont="1" applyFill="1" applyAlignment="1">
      <alignment horizontal="left" vertical="center"/>
    </xf>
    <xf numFmtId="0" fontId="10" fillId="0" borderId="0" xfId="10" applyFont="1" applyFill="1" applyAlignment="1">
      <alignment horizontal="left" vertical="center" wrapText="1"/>
    </xf>
    <xf numFmtId="49" fontId="10" fillId="0" borderId="0" xfId="10" applyNumberFormat="1" applyFont="1" applyFill="1" applyAlignment="1">
      <alignment horizontal="left" vertical="center"/>
    </xf>
    <xf numFmtId="0" fontId="17" fillId="0" borderId="0" xfId="10" applyFont="1" applyFill="1" applyAlignment="1">
      <alignment horizontal="left" vertical="center"/>
    </xf>
    <xf numFmtId="0" fontId="18" fillId="0" borderId="0" xfId="10" applyFont="1"/>
    <xf numFmtId="0" fontId="10" fillId="0" borderId="0" xfId="10" applyFont="1" applyAlignment="1">
      <alignment vertical="center" wrapText="1"/>
    </xf>
    <xf numFmtId="0" fontId="10" fillId="8" borderId="0" xfId="10" applyFont="1" applyFill="1" applyAlignment="1">
      <alignment vertical="center" wrapText="1"/>
    </xf>
    <xf numFmtId="0" fontId="10" fillId="4" borderId="0" xfId="10" applyFont="1" applyFill="1" applyAlignment="1">
      <alignment horizontal="left"/>
    </xf>
    <xf numFmtId="0" fontId="10" fillId="8" borderId="0" xfId="10" applyFont="1" applyFill="1" applyAlignment="1">
      <alignment horizontal="left"/>
    </xf>
    <xf numFmtId="0" fontId="10" fillId="0" borderId="0" xfId="10" applyFont="1" applyAlignment="1">
      <alignment vertical="center"/>
    </xf>
    <xf numFmtId="0" fontId="19" fillId="0" borderId="0" xfId="10" applyFont="1" applyAlignment="1">
      <alignment horizontal="left" vertical="center"/>
    </xf>
    <xf numFmtId="0" fontId="20" fillId="0" borderId="0" xfId="10" applyFont="1"/>
    <xf numFmtId="0" fontId="10" fillId="0" borderId="0" xfId="10" applyFont="1"/>
    <xf numFmtId="0" fontId="17" fillId="9" borderId="0" xfId="10" applyFont="1" applyFill="1" applyAlignment="1">
      <alignment horizontal="left" vertical="center"/>
    </xf>
    <xf numFmtId="0" fontId="21" fillId="0" borderId="0" xfId="10" applyFont="1" applyFill="1" applyAlignment="1">
      <alignment horizontal="left" vertical="center"/>
    </xf>
    <xf numFmtId="0" fontId="11" fillId="8" borderId="0" xfId="10" applyFont="1" applyFill="1" applyAlignment="1">
      <alignment horizontal="left" vertical="center"/>
    </xf>
    <xf numFmtId="49" fontId="11" fillId="0" borderId="0" xfId="10" applyNumberFormat="1" applyFont="1" applyFill="1" applyAlignment="1">
      <alignment horizontal="left" vertical="center"/>
    </xf>
    <xf numFmtId="49" fontId="22" fillId="0" borderId="0" xfId="10" applyNumberFormat="1" applyFont="1" applyFill="1" applyAlignment="1">
      <alignment horizontal="left" vertical="center"/>
    </xf>
    <xf numFmtId="0" fontId="12" fillId="5" borderId="0" xfId="10" applyFont="1" applyFill="1" applyAlignment="1">
      <alignment horizontal="left" vertical="center"/>
    </xf>
    <xf numFmtId="0" fontId="13" fillId="5" borderId="0" xfId="10" applyFont="1" applyFill="1" applyAlignment="1">
      <alignment horizontal="left" vertical="center"/>
    </xf>
    <xf numFmtId="0" fontId="11" fillId="5" borderId="0" xfId="10" applyFont="1" applyFill="1" applyAlignment="1">
      <alignment horizontal="left" vertical="center"/>
    </xf>
    <xf numFmtId="0" fontId="17" fillId="10" borderId="0" xfId="10" applyFont="1" applyFill="1" applyAlignment="1">
      <alignment horizontal="left" vertical="center"/>
    </xf>
    <xf numFmtId="49" fontId="11" fillId="5" borderId="0" xfId="10" applyNumberFormat="1" applyFont="1" applyFill="1" applyAlignment="1">
      <alignment horizontal="left" vertical="center"/>
    </xf>
    <xf numFmtId="0" fontId="10" fillId="7" borderId="0" xfId="10" applyFont="1" applyFill="1"/>
    <xf numFmtId="0" fontId="10" fillId="0" borderId="0" xfId="10" applyFont="1" applyFill="1"/>
    <xf numFmtId="0" fontId="10" fillId="8" borderId="0" xfId="10" applyFont="1" applyFill="1"/>
    <xf numFmtId="0" fontId="10" fillId="11" borderId="0" xfId="10" applyFont="1" applyFill="1"/>
    <xf numFmtId="49" fontId="10" fillId="0" borderId="0" xfId="10" applyNumberFormat="1" applyFont="1"/>
    <xf numFmtId="0" fontId="10" fillId="0" borderId="0" xfId="10" applyFont="1" applyAlignment="1">
      <alignment horizontal="left"/>
    </xf>
    <xf numFmtId="176" fontId="10" fillId="0" borderId="0" xfId="10" applyNumberFormat="1" applyFont="1"/>
    <xf numFmtId="0" fontId="10" fillId="0" borderId="6" xfId="10" applyFont="1" applyBorder="1" applyAlignment="1">
      <alignment horizontal="left"/>
    </xf>
    <xf numFmtId="0" fontId="10" fillId="0" borderId="0" xfId="10" applyFont="1" applyBorder="1" applyAlignment="1">
      <alignment horizontal="left"/>
    </xf>
    <xf numFmtId="0" fontId="10" fillId="0" borderId="0" xfId="10" applyFont="1" applyBorder="1"/>
    <xf numFmtId="0" fontId="10" fillId="0" borderId="7" xfId="10" applyFont="1" applyBorder="1"/>
    <xf numFmtId="178" fontId="10" fillId="0" borderId="0" xfId="4" applyNumberFormat="1" applyFont="1" applyAlignment="1"/>
    <xf numFmtId="0" fontId="10" fillId="0" borderId="0" xfId="10" applyFont="1" applyFill="1" applyBorder="1"/>
    <xf numFmtId="0" fontId="52" fillId="0" borderId="0" xfId="10"/>
    <xf numFmtId="0" fontId="10" fillId="0" borderId="0" xfId="0" applyFont="1"/>
    <xf numFmtId="180" fontId="0" fillId="0" borderId="0" xfId="0" applyNumberFormat="1"/>
    <xf numFmtId="0" fontId="10" fillId="0" borderId="0" xfId="10" applyFont="1" applyFill="1" applyBorder="1" applyAlignment="1">
      <alignment horizontal="left"/>
    </xf>
    <xf numFmtId="0" fontId="10" fillId="11" borderId="0" xfId="10" applyFont="1" applyFill="1" applyAlignment="1">
      <alignment horizontal="left"/>
    </xf>
    <xf numFmtId="0" fontId="23" fillId="8" borderId="0" xfId="10" applyFont="1" applyFill="1" applyAlignment="1">
      <alignment horizontal="left"/>
    </xf>
    <xf numFmtId="0" fontId="24" fillId="0" borderId="0" xfId="10" applyFont="1" applyFill="1" applyAlignment="1">
      <alignment horizontal="left"/>
    </xf>
    <xf numFmtId="0" fontId="11" fillId="0" borderId="0" xfId="10" applyFont="1" applyFill="1"/>
    <xf numFmtId="0" fontId="10" fillId="12" borderId="0" xfId="10" applyFont="1" applyFill="1" applyAlignment="1">
      <alignment horizontal="left"/>
    </xf>
    <xf numFmtId="0" fontId="2" fillId="0" borderId="0" xfId="10" applyFont="1" applyFill="1" applyAlignment="1">
      <alignment horizontal="left"/>
    </xf>
    <xf numFmtId="0" fontId="13" fillId="0" borderId="0" xfId="10" applyFont="1" applyFill="1" applyAlignment="1">
      <alignment horizontal="left"/>
    </xf>
    <xf numFmtId="0" fontId="23" fillId="0" borderId="0" xfId="10" applyFont="1" applyFill="1" applyAlignment="1">
      <alignment horizontal="left"/>
    </xf>
    <xf numFmtId="0" fontId="19" fillId="0" borderId="0" xfId="10" applyFont="1" applyFill="1"/>
    <xf numFmtId="0" fontId="10" fillId="13" borderId="0" xfId="10" applyFont="1" applyFill="1" applyAlignment="1">
      <alignment horizontal="left"/>
    </xf>
    <xf numFmtId="49" fontId="10" fillId="0" borderId="0" xfId="10" applyNumberFormat="1" applyFont="1" applyFill="1" applyAlignment="1">
      <alignment horizontal="left"/>
    </xf>
    <xf numFmtId="49" fontId="14" fillId="2" borderId="2" xfId="10" applyNumberFormat="1" applyFont="1" applyFill="1" applyBorder="1" applyAlignment="1">
      <alignment horizontal="left"/>
    </xf>
    <xf numFmtId="49" fontId="25" fillId="2" borderId="2" xfId="10" applyNumberFormat="1" applyFont="1" applyFill="1" applyBorder="1" applyAlignment="1">
      <alignment horizontal="left"/>
    </xf>
    <xf numFmtId="0" fontId="25" fillId="2" borderId="2" xfId="10" applyFont="1" applyFill="1" applyBorder="1" applyAlignment="1">
      <alignment horizontal="left"/>
    </xf>
    <xf numFmtId="49" fontId="25" fillId="2" borderId="2" xfId="10" applyNumberFormat="1" applyFont="1" applyFill="1" applyBorder="1" applyAlignment="1">
      <alignment horizontal="left" vertical="center" wrapText="1"/>
    </xf>
    <xf numFmtId="0" fontId="25" fillId="2" borderId="2" xfId="10" applyFont="1" applyFill="1" applyBorder="1" applyAlignment="1">
      <alignment horizontal="left" vertical="center" wrapText="1"/>
    </xf>
    <xf numFmtId="0" fontId="26" fillId="2" borderId="2" xfId="10" applyFont="1" applyFill="1" applyBorder="1" applyAlignment="1">
      <alignment horizontal="left" vertical="center" wrapText="1"/>
    </xf>
    <xf numFmtId="0" fontId="10" fillId="0" borderId="0" xfId="10" applyNumberFormat="1" applyFont="1" applyFill="1" applyAlignment="1">
      <alignment horizontal="left"/>
    </xf>
    <xf numFmtId="49" fontId="2" fillId="0" borderId="0" xfId="10" applyNumberFormat="1" applyFont="1" applyFill="1" applyAlignment="1">
      <alignment horizontal="left"/>
    </xf>
    <xf numFmtId="49" fontId="10" fillId="11" borderId="0" xfId="10" applyNumberFormat="1" applyFont="1" applyFill="1" applyAlignment="1">
      <alignment horizontal="left"/>
    </xf>
    <xf numFmtId="49" fontId="19" fillId="0" borderId="0" xfId="10" applyNumberFormat="1" applyFont="1" applyFill="1" applyAlignment="1">
      <alignment horizontal="left"/>
    </xf>
    <xf numFmtId="0" fontId="12" fillId="2" borderId="2" xfId="10" applyFont="1" applyFill="1" applyBorder="1" applyAlignment="1">
      <alignment horizontal="left"/>
    </xf>
    <xf numFmtId="0" fontId="12" fillId="13" borderId="2" xfId="10" applyFont="1" applyFill="1" applyBorder="1" applyAlignment="1">
      <alignment horizontal="left"/>
    </xf>
    <xf numFmtId="0" fontId="27" fillId="13" borderId="2" xfId="10" applyFont="1" applyFill="1" applyBorder="1" applyAlignment="1">
      <alignment horizontal="left"/>
    </xf>
    <xf numFmtId="0" fontId="2" fillId="13" borderId="2" xfId="10" applyFont="1" applyFill="1" applyBorder="1" applyAlignment="1">
      <alignment horizontal="left"/>
    </xf>
    <xf numFmtId="0" fontId="28" fillId="13" borderId="8" xfId="10" applyFont="1" applyFill="1" applyBorder="1" applyAlignment="1">
      <alignment horizontal="left"/>
    </xf>
    <xf numFmtId="0" fontId="29" fillId="2" borderId="2" xfId="10" applyFont="1" applyFill="1" applyBorder="1" applyAlignment="1">
      <alignment horizontal="left"/>
    </xf>
    <xf numFmtId="0" fontId="28" fillId="13" borderId="2" xfId="10" applyFont="1" applyFill="1" applyBorder="1" applyAlignment="1">
      <alignment horizontal="left"/>
    </xf>
    <xf numFmtId="0" fontId="3" fillId="13" borderId="2" xfId="10" applyFont="1" applyFill="1" applyBorder="1" applyAlignment="1">
      <alignment horizontal="left" vertical="center" wrapText="1"/>
    </xf>
    <xf numFmtId="0" fontId="30" fillId="13" borderId="2" xfId="10" applyFont="1" applyFill="1" applyBorder="1" applyAlignment="1">
      <alignment horizontal="left" vertical="center" wrapText="1"/>
    </xf>
    <xf numFmtId="181" fontId="10" fillId="0" borderId="0" xfId="10" applyNumberFormat="1" applyFont="1" applyFill="1" applyAlignment="1">
      <alignment horizontal="left"/>
    </xf>
    <xf numFmtId="1" fontId="10" fillId="0" borderId="0" xfId="4" applyNumberFormat="1" applyFont="1" applyFill="1" applyAlignment="1">
      <alignment horizontal="left"/>
    </xf>
    <xf numFmtId="0" fontId="10" fillId="0" borderId="9" xfId="4" applyNumberFormat="1" applyFont="1" applyFill="1" applyBorder="1" applyAlignment="1">
      <alignment horizontal="left"/>
    </xf>
    <xf numFmtId="177" fontId="10" fillId="0" borderId="0" xfId="4" applyNumberFormat="1" applyFont="1" applyFill="1" applyBorder="1" applyAlignment="1">
      <alignment horizontal="left"/>
    </xf>
    <xf numFmtId="180" fontId="15" fillId="0" borderId="9" xfId="4" applyNumberFormat="1" applyFont="1" applyFill="1" applyBorder="1" applyAlignment="1">
      <alignment horizontal="left"/>
    </xf>
    <xf numFmtId="0" fontId="10" fillId="0" borderId="0" xfId="4" applyNumberFormat="1" applyFont="1" applyFill="1" applyBorder="1" applyAlignment="1">
      <alignment horizontal="left"/>
    </xf>
    <xf numFmtId="180" fontId="15" fillId="0" borderId="0" xfId="4" applyNumberFormat="1" applyFont="1" applyFill="1" applyBorder="1" applyAlignment="1">
      <alignment horizontal="left"/>
    </xf>
    <xf numFmtId="1" fontId="10" fillId="0" borderId="0" xfId="10" applyNumberFormat="1" applyFont="1" applyFill="1" applyAlignment="1">
      <alignment horizontal="left"/>
    </xf>
    <xf numFmtId="180" fontId="15" fillId="0" borderId="0" xfId="10" applyNumberFormat="1" applyFont="1" applyFill="1" applyBorder="1" applyAlignment="1">
      <alignment horizontal="left"/>
    </xf>
    <xf numFmtId="181" fontId="23" fillId="0" borderId="0" xfId="10" applyNumberFormat="1" applyFont="1" applyFill="1" applyAlignment="1">
      <alignment horizontal="left"/>
    </xf>
    <xf numFmtId="181" fontId="10" fillId="6" borderId="0" xfId="10" applyNumberFormat="1" applyFont="1" applyFill="1" applyAlignment="1">
      <alignment horizontal="left"/>
    </xf>
    <xf numFmtId="177" fontId="10" fillId="8" borderId="0" xfId="4" applyNumberFormat="1" applyFont="1" applyFill="1" applyBorder="1" applyAlignment="1">
      <alignment horizontal="left"/>
    </xf>
    <xf numFmtId="177" fontId="19" fillId="8" borderId="0" xfId="4" applyNumberFormat="1" applyFont="1" applyFill="1" applyBorder="1" applyAlignment="1">
      <alignment horizontal="left"/>
    </xf>
    <xf numFmtId="0" fontId="12" fillId="0" borderId="2" xfId="10" applyFont="1" applyFill="1" applyBorder="1" applyAlignment="1">
      <alignment horizontal="left"/>
    </xf>
    <xf numFmtId="0" fontId="2" fillId="0" borderId="2" xfId="10" applyFont="1" applyFill="1" applyBorder="1" applyAlignment="1">
      <alignment horizontal="left"/>
    </xf>
    <xf numFmtId="0" fontId="12" fillId="2" borderId="10" xfId="10" applyFont="1" applyFill="1" applyBorder="1" applyAlignment="1">
      <alignment horizontal="left"/>
    </xf>
    <xf numFmtId="0" fontId="2" fillId="2" borderId="2" xfId="10" applyFont="1" applyFill="1" applyBorder="1" applyAlignment="1">
      <alignment horizontal="left" wrapText="1"/>
    </xf>
    <xf numFmtId="0" fontId="2" fillId="2" borderId="10" xfId="10" applyFont="1" applyFill="1" applyBorder="1" applyAlignment="1">
      <alignment horizontal="left"/>
    </xf>
    <xf numFmtId="0" fontId="28" fillId="13" borderId="2" xfId="10" applyFont="1" applyFill="1" applyBorder="1" applyAlignment="1"/>
    <xf numFmtId="0" fontId="2" fillId="0" borderId="2" xfId="10" applyFont="1" applyFill="1" applyBorder="1" applyAlignment="1"/>
    <xf numFmtId="0" fontId="2" fillId="2" borderId="10" xfId="10" applyFont="1" applyFill="1" applyBorder="1" applyAlignment="1">
      <alignment horizontal="left" wrapText="1"/>
    </xf>
    <xf numFmtId="0" fontId="3" fillId="14" borderId="2" xfId="10" applyFont="1" applyFill="1" applyBorder="1" applyAlignment="1">
      <alignment horizontal="left" vertical="center" wrapText="1"/>
    </xf>
    <xf numFmtId="0" fontId="3" fillId="2" borderId="10" xfId="10" applyFont="1" applyFill="1" applyBorder="1" applyAlignment="1">
      <alignment horizontal="left" vertical="center" wrapText="1"/>
    </xf>
    <xf numFmtId="177" fontId="10" fillId="0" borderId="7" xfId="4" applyNumberFormat="1" applyFont="1" applyFill="1" applyBorder="1" applyAlignment="1">
      <alignment horizontal="left"/>
    </xf>
    <xf numFmtId="0" fontId="10" fillId="0" borderId="0" xfId="4" applyNumberFormat="1" applyFont="1" applyFill="1" applyAlignment="1">
      <alignment horizontal="left"/>
    </xf>
    <xf numFmtId="0" fontId="23" fillId="0" borderId="0" xfId="4" applyNumberFormat="1" applyFont="1" applyFill="1" applyAlignment="1">
      <alignment horizontal="left"/>
    </xf>
    <xf numFmtId="2" fontId="10" fillId="0" borderId="0" xfId="4" applyNumberFormat="1" applyFont="1" applyFill="1" applyAlignment="1">
      <alignment horizontal="left"/>
    </xf>
    <xf numFmtId="0" fontId="19" fillId="0" borderId="0" xfId="4" applyNumberFormat="1" applyFont="1" applyFill="1" applyAlignment="1">
      <alignment horizontal="left"/>
    </xf>
    <xf numFmtId="0" fontId="12" fillId="13" borderId="11" xfId="10" applyFont="1" applyFill="1" applyBorder="1" applyAlignment="1">
      <alignment horizontal="left"/>
    </xf>
    <xf numFmtId="0" fontId="12" fillId="13" borderId="12" xfId="10" applyFont="1" applyFill="1" applyBorder="1" applyAlignment="1">
      <alignment horizontal="left"/>
    </xf>
    <xf numFmtId="0" fontId="12" fillId="13" borderId="13" xfId="10" applyFont="1" applyFill="1" applyBorder="1" applyAlignment="1">
      <alignment horizontal="left"/>
    </xf>
    <xf numFmtId="0" fontId="12" fillId="13" borderId="14" xfId="10" applyFont="1" applyFill="1" applyBorder="1" applyAlignment="1">
      <alignment horizontal="left"/>
    </xf>
    <xf numFmtId="0" fontId="2" fillId="13" borderId="8" xfId="10" applyFont="1" applyFill="1" applyBorder="1" applyAlignment="1">
      <alignment horizontal="left"/>
    </xf>
    <xf numFmtId="0" fontId="2" fillId="13" borderId="15" xfId="10" applyFont="1" applyFill="1" applyBorder="1" applyAlignment="1">
      <alignment horizontal="left"/>
    </xf>
    <xf numFmtId="0" fontId="2" fillId="13" borderId="8" xfId="10" applyFont="1" applyFill="1" applyBorder="1" applyAlignment="1">
      <alignment horizontal="left" wrapText="1"/>
    </xf>
    <xf numFmtId="0" fontId="2" fillId="13" borderId="2" xfId="10" applyFont="1" applyFill="1" applyBorder="1" applyAlignment="1">
      <alignment horizontal="left" wrapText="1"/>
    </xf>
    <xf numFmtId="0" fontId="2" fillId="13" borderId="15" xfId="10" applyFont="1" applyFill="1" applyBorder="1" applyAlignment="1">
      <alignment horizontal="left" wrapText="1"/>
    </xf>
    <xf numFmtId="0" fontId="3" fillId="13" borderId="16" xfId="10" applyFont="1" applyFill="1" applyBorder="1" applyAlignment="1">
      <alignment horizontal="left" vertical="center" wrapText="1"/>
    </xf>
    <xf numFmtId="0" fontId="3" fillId="13" borderId="17" xfId="10" applyFont="1" applyFill="1" applyBorder="1" applyAlignment="1">
      <alignment horizontal="left" vertical="center" wrapText="1"/>
    </xf>
    <xf numFmtId="0" fontId="3" fillId="13" borderId="18" xfId="10" applyFont="1" applyFill="1" applyBorder="1" applyAlignment="1">
      <alignment horizontal="left" vertical="center" wrapText="1"/>
    </xf>
    <xf numFmtId="0" fontId="3" fillId="13" borderId="3" xfId="10" applyFont="1" applyFill="1" applyBorder="1" applyAlignment="1">
      <alignment horizontal="left" vertical="center" wrapText="1"/>
    </xf>
    <xf numFmtId="9" fontId="10" fillId="0" borderId="0" xfId="4" applyNumberFormat="1" applyFont="1" applyFill="1" applyAlignment="1">
      <alignment horizontal="left"/>
    </xf>
    <xf numFmtId="180" fontId="10" fillId="0" borderId="0" xfId="4" applyNumberFormat="1" applyFont="1" applyFill="1" applyAlignment="1">
      <alignment horizontal="left"/>
    </xf>
    <xf numFmtId="10" fontId="10" fillId="0" borderId="0" xfId="4" applyNumberFormat="1" applyFont="1" applyFill="1" applyAlignment="1">
      <alignment horizontal="left"/>
    </xf>
    <xf numFmtId="9" fontId="10" fillId="0" borderId="9" xfId="4" applyNumberFormat="1" applyFont="1" applyFill="1" applyBorder="1" applyAlignment="1">
      <alignment horizontal="left"/>
    </xf>
    <xf numFmtId="9" fontId="10" fillId="0" borderId="0" xfId="4" applyNumberFormat="1" applyFont="1" applyFill="1" applyBorder="1" applyAlignment="1">
      <alignment horizontal="left"/>
    </xf>
    <xf numFmtId="0" fontId="2" fillId="15" borderId="2" xfId="10" applyFont="1" applyFill="1" applyBorder="1" applyAlignment="1">
      <alignment horizontal="left"/>
    </xf>
    <xf numFmtId="0" fontId="2" fillId="10" borderId="2" xfId="10" applyFont="1" applyFill="1" applyBorder="1" applyAlignment="1">
      <alignment horizontal="left"/>
    </xf>
    <xf numFmtId="0" fontId="2" fillId="16" borderId="2" xfId="10" applyFont="1" applyFill="1" applyBorder="1" applyAlignment="1">
      <alignment horizontal="left"/>
    </xf>
    <xf numFmtId="0" fontId="12" fillId="15" borderId="2" xfId="10" applyFont="1" applyFill="1" applyBorder="1" applyAlignment="1">
      <alignment horizontal="left"/>
    </xf>
    <xf numFmtId="0" fontId="12" fillId="10" borderId="2" xfId="10" applyFont="1" applyFill="1" applyBorder="1" applyAlignment="1">
      <alignment horizontal="left"/>
    </xf>
    <xf numFmtId="0" fontId="12" fillId="16" borderId="2" xfId="10" applyFont="1" applyFill="1" applyBorder="1" applyAlignment="1">
      <alignment horizontal="left"/>
    </xf>
    <xf numFmtId="0" fontId="3" fillId="15" borderId="2" xfId="10" applyFont="1" applyFill="1" applyBorder="1" applyAlignment="1">
      <alignment horizontal="left" vertical="center" wrapText="1"/>
    </xf>
    <xf numFmtId="0" fontId="3" fillId="10" borderId="2" xfId="10" applyFont="1" applyFill="1" applyBorder="1" applyAlignment="1">
      <alignment horizontal="left" vertical="center" wrapText="1"/>
    </xf>
    <xf numFmtId="0" fontId="3" fillId="16" borderId="2" xfId="10" applyFont="1" applyFill="1" applyBorder="1" applyAlignment="1">
      <alignment horizontal="left" vertical="center" wrapText="1"/>
    </xf>
    <xf numFmtId="0" fontId="31" fillId="0" borderId="0" xfId="10" applyFont="1" applyFill="1" applyAlignment="1">
      <alignment horizontal="left"/>
    </xf>
    <xf numFmtId="176" fontId="2" fillId="2" borderId="2" xfId="10" applyNumberFormat="1" applyFont="1" applyFill="1" applyBorder="1" applyAlignment="1">
      <alignment horizontal="left"/>
    </xf>
    <xf numFmtId="0" fontId="3" fillId="10" borderId="4" xfId="10" applyFont="1" applyFill="1" applyBorder="1" applyAlignment="1">
      <alignment horizontal="left" vertical="center" wrapText="1"/>
    </xf>
    <xf numFmtId="176" fontId="9" fillId="2" borderId="4" xfId="10" applyNumberFormat="1" applyFont="1" applyFill="1" applyBorder="1" applyAlignment="1">
      <alignment horizontal="left" vertical="center" wrapText="1"/>
    </xf>
    <xf numFmtId="177" fontId="10" fillId="0" borderId="0" xfId="4" applyNumberFormat="1" applyFont="1" applyFill="1" applyAlignment="1">
      <alignment horizontal="left"/>
    </xf>
    <xf numFmtId="0" fontId="19" fillId="0" borderId="0" xfId="10" applyFont="1" applyFill="1" applyAlignment="1">
      <alignment horizontal="left"/>
    </xf>
    <xf numFmtId="0" fontId="15" fillId="2" borderId="2" xfId="10" applyFont="1" applyFill="1" applyBorder="1" applyAlignment="1">
      <alignment horizontal="left" vertical="center" wrapText="1"/>
    </xf>
    <xf numFmtId="9" fontId="10" fillId="0" borderId="0" xfId="10" applyNumberFormat="1" applyFont="1" applyAlignment="1">
      <alignment horizontal="left"/>
    </xf>
    <xf numFmtId="0" fontId="19" fillId="8" borderId="0" xfId="10" applyFont="1" applyFill="1" applyAlignment="1">
      <alignment horizontal="left"/>
    </xf>
    <xf numFmtId="9" fontId="10" fillId="0" borderId="0" xfId="10" applyNumberFormat="1" applyFont="1" applyFill="1" applyAlignment="1">
      <alignment horizontal="left"/>
    </xf>
    <xf numFmtId="49" fontId="9" fillId="2" borderId="2" xfId="10" applyNumberFormat="1" applyFont="1" applyFill="1" applyBorder="1" applyAlignment="1">
      <alignment horizontal="left" vertical="center" wrapText="1"/>
    </xf>
    <xf numFmtId="49" fontId="10" fillId="10" borderId="0" xfId="10" applyNumberFormat="1" applyFont="1" applyFill="1" applyAlignment="1">
      <alignment horizontal="left"/>
    </xf>
    <xf numFmtId="49" fontId="10" fillId="10" borderId="0" xfId="10" applyNumberFormat="1" applyFont="1" applyFill="1"/>
    <xf numFmtId="49" fontId="19" fillId="10" borderId="0" xfId="10" applyNumberFormat="1" applyFont="1" applyFill="1" applyAlignment="1">
      <alignment horizontal="left"/>
    </xf>
    <xf numFmtId="49" fontId="19" fillId="10" borderId="0" xfId="10" applyNumberFormat="1" applyFont="1" applyFill="1"/>
    <xf numFmtId="49" fontId="19" fillId="8" borderId="0" xfId="10" applyNumberFormat="1" applyFont="1" applyFill="1" applyAlignment="1">
      <alignment horizontal="left"/>
    </xf>
    <xf numFmtId="0" fontId="0" fillId="0" borderId="0" xfId="10" applyFont="1"/>
    <xf numFmtId="49" fontId="10" fillId="8" borderId="0" xfId="10" applyNumberFormat="1" applyFont="1" applyFill="1" applyAlignment="1">
      <alignment horizontal="left"/>
    </xf>
    <xf numFmtId="0" fontId="10" fillId="0" borderId="0" xfId="10" applyNumberFormat="1" applyFont="1"/>
    <xf numFmtId="49" fontId="10" fillId="8" borderId="0" xfId="10" applyNumberFormat="1" applyFont="1" applyFill="1"/>
    <xf numFmtId="0" fontId="10" fillId="0" borderId="0" xfId="10" applyNumberFormat="1" applyFont="1" applyFill="1"/>
    <xf numFmtId="0" fontId="9" fillId="2" borderId="0" xfId="10" applyFont="1" applyFill="1" applyBorder="1" applyAlignment="1">
      <alignment horizontal="left" vertical="center" wrapText="1"/>
    </xf>
    <xf numFmtId="177" fontId="10" fillId="0" borderId="0" xfId="10" applyNumberFormat="1" applyFont="1" applyFill="1" applyAlignment="1">
      <alignment horizontal="left"/>
    </xf>
    <xf numFmtId="0" fontId="3" fillId="0" borderId="0" xfId="10" applyNumberFormat="1" applyFont="1" applyFill="1" applyAlignment="1">
      <alignment horizontal="left"/>
    </xf>
    <xf numFmtId="0" fontId="10" fillId="8" borderId="0" xfId="10" applyNumberFormat="1" applyFont="1" applyFill="1"/>
    <xf numFmtId="49" fontId="23" fillId="0" borderId="0" xfId="10" applyNumberFormat="1" applyFont="1" applyFill="1" applyAlignment="1">
      <alignment horizontal="left"/>
    </xf>
    <xf numFmtId="0" fontId="23" fillId="0" borderId="0" xfId="10" applyFont="1" applyFill="1" applyAlignment="1">
      <alignment horizontal="left" vertical="center"/>
    </xf>
    <xf numFmtId="49" fontId="10" fillId="0" borderId="0" xfId="10" applyNumberFormat="1" applyFont="1" applyFill="1"/>
    <xf numFmtId="0" fontId="32" fillId="17" borderId="0" xfId="6" applyAlignment="1">
      <alignment horizontal="left" vertical="center"/>
    </xf>
    <xf numFmtId="0" fontId="33" fillId="2" borderId="2" xfId="10" applyFont="1" applyFill="1" applyBorder="1" applyAlignment="1">
      <alignment horizontal="left" vertical="center" wrapText="1"/>
    </xf>
    <xf numFmtId="0" fontId="3" fillId="0" borderId="19" xfId="10" applyFont="1" applyBorder="1" applyAlignment="1">
      <alignment horizontal="left"/>
    </xf>
    <xf numFmtId="0" fontId="10" fillId="0" borderId="20" xfId="10" applyNumberFormat="1" applyFont="1" applyBorder="1" applyAlignment="1">
      <alignment horizontal="left"/>
    </xf>
    <xf numFmtId="0" fontId="3" fillId="0" borderId="21" xfId="10" applyFont="1" applyBorder="1" applyAlignment="1">
      <alignment horizontal="left"/>
    </xf>
    <xf numFmtId="0" fontId="10" fillId="0" borderId="22" xfId="10" applyFont="1" applyBorder="1" applyAlignment="1">
      <alignment horizontal="left"/>
    </xf>
    <xf numFmtId="0" fontId="2" fillId="18" borderId="0" xfId="10" applyFont="1" applyFill="1" applyAlignment="1">
      <alignment horizontal="left"/>
    </xf>
    <xf numFmtId="0" fontId="2" fillId="0" borderId="0" xfId="10" applyFont="1" applyAlignment="1">
      <alignment horizontal="left" vertical="center" wrapText="1"/>
    </xf>
    <xf numFmtId="0" fontId="3" fillId="0" borderId="0" xfId="10" applyFont="1" applyAlignment="1">
      <alignment horizontal="left" vertical="center" wrapText="1"/>
    </xf>
    <xf numFmtId="0" fontId="3" fillId="0" borderId="0" xfId="10" applyFont="1" applyAlignment="1">
      <alignment wrapText="1"/>
    </xf>
    <xf numFmtId="0" fontId="10" fillId="11" borderId="0" xfId="10" applyFont="1" applyFill="1" applyAlignment="1">
      <alignment horizontal="left" vertical="center"/>
    </xf>
    <xf numFmtId="0" fontId="10" fillId="11" borderId="0" xfId="10" applyNumberFormat="1" applyFont="1" applyFill="1" applyAlignment="1">
      <alignment horizontal="left"/>
    </xf>
    <xf numFmtId="0" fontId="10" fillId="8" borderId="0" xfId="10" applyNumberFormat="1" applyFont="1" applyFill="1" applyAlignment="1">
      <alignment horizontal="left"/>
    </xf>
    <xf numFmtId="0" fontId="10" fillId="8" borderId="10" xfId="10" applyNumberFormat="1" applyFont="1" applyFill="1" applyBorder="1" applyAlignment="1">
      <alignment horizontal="left"/>
    </xf>
    <xf numFmtId="0" fontId="10" fillId="8" borderId="23" xfId="10" applyNumberFormat="1" applyFont="1" applyFill="1" applyBorder="1" applyAlignment="1">
      <alignment horizontal="left"/>
    </xf>
    <xf numFmtId="0" fontId="3" fillId="0" borderId="0" xfId="10" applyFont="1"/>
    <xf numFmtId="0" fontId="9" fillId="0" borderId="19" xfId="10" applyFont="1" applyBorder="1" applyAlignment="1">
      <alignment horizontal="left"/>
    </xf>
    <xf numFmtId="0" fontId="10" fillId="19" borderId="20" xfId="10" applyFont="1" applyFill="1" applyBorder="1" applyAlignment="1">
      <alignment horizontal="left"/>
    </xf>
    <xf numFmtId="0" fontId="9" fillId="0" borderId="0" xfId="10" applyFont="1"/>
    <xf numFmtId="0" fontId="3" fillId="0" borderId="24" xfId="10" applyFont="1" applyBorder="1" applyAlignment="1">
      <alignment horizontal="left"/>
    </xf>
    <xf numFmtId="0" fontId="3" fillId="8" borderId="25" xfId="10" applyFont="1" applyFill="1" applyBorder="1" applyAlignment="1">
      <alignment horizontal="left"/>
    </xf>
    <xf numFmtId="0" fontId="3" fillId="0" borderId="25" xfId="10" applyFont="1" applyBorder="1" applyAlignment="1">
      <alignment horizontal="left"/>
    </xf>
    <xf numFmtId="0" fontId="3" fillId="0" borderId="0" xfId="10" applyFont="1" applyFill="1" applyAlignment="1">
      <alignment horizontal="left" vertical="center" wrapText="1"/>
    </xf>
    <xf numFmtId="49" fontId="2" fillId="0" borderId="0" xfId="10" applyNumberFormat="1" applyFont="1" applyFill="1" applyAlignment="1">
      <alignment horizontal="left" vertical="center"/>
    </xf>
    <xf numFmtId="0" fontId="3" fillId="0" borderId="21" xfId="10" applyFont="1" applyBorder="1" applyAlignment="1">
      <alignment horizontal="left" wrapText="1"/>
    </xf>
    <xf numFmtId="0" fontId="3" fillId="0" borderId="22" xfId="10" applyFont="1" applyBorder="1" applyAlignment="1">
      <alignment horizontal="left"/>
    </xf>
    <xf numFmtId="0" fontId="3" fillId="0" borderId="0" xfId="10" applyFont="1" applyFill="1"/>
    <xf numFmtId="0" fontId="3" fillId="10" borderId="19" xfId="10" applyFont="1" applyFill="1" applyBorder="1" applyAlignment="1">
      <alignment horizontal="left"/>
    </xf>
    <xf numFmtId="0" fontId="3" fillId="10" borderId="20" xfId="10" applyFont="1" applyFill="1" applyBorder="1" applyAlignment="1">
      <alignment horizontal="left"/>
    </xf>
    <xf numFmtId="0" fontId="3" fillId="10" borderId="21" xfId="10" applyFont="1" applyFill="1" applyBorder="1" applyAlignment="1">
      <alignment horizontal="left"/>
    </xf>
    <xf numFmtId="0" fontId="3" fillId="10" borderId="22" xfId="10" applyFont="1" applyFill="1" applyBorder="1" applyAlignment="1">
      <alignment horizontal="left"/>
    </xf>
    <xf numFmtId="0" fontId="34" fillId="11" borderId="0" xfId="10" applyFont="1" applyFill="1"/>
    <xf numFmtId="0" fontId="34" fillId="0" borderId="0" xfId="10" applyFont="1"/>
    <xf numFmtId="0" fontId="13" fillId="0" borderId="0" xfId="10" applyFont="1" applyAlignment="1">
      <alignment horizontal="left"/>
    </xf>
    <xf numFmtId="0" fontId="29" fillId="0" borderId="0" xfId="10" applyFont="1" applyAlignment="1">
      <alignment horizontal="left"/>
    </xf>
    <xf numFmtId="0" fontId="12" fillId="0" borderId="0" xfId="10" applyFont="1" applyAlignment="1">
      <alignment horizontal="left"/>
    </xf>
    <xf numFmtId="0" fontId="10" fillId="8" borderId="26" xfId="10" applyNumberFormat="1" applyFont="1" applyFill="1" applyBorder="1" applyAlignment="1">
      <alignment horizontal="left"/>
    </xf>
    <xf numFmtId="0" fontId="13" fillId="0" borderId="0" xfId="10" applyFont="1" applyAlignment="1">
      <alignment wrapText="1"/>
    </xf>
    <xf numFmtId="0" fontId="3" fillId="0" borderId="6" xfId="10" applyFont="1" applyBorder="1" applyAlignment="1">
      <alignment horizontal="left" vertical="center" wrapText="1"/>
    </xf>
    <xf numFmtId="0" fontId="3" fillId="0" borderId="0" xfId="10" applyFont="1" applyBorder="1" applyAlignment="1">
      <alignment horizontal="left" vertical="center" wrapText="1"/>
    </xf>
    <xf numFmtId="0" fontId="3" fillId="20" borderId="0" xfId="10" applyFont="1" applyFill="1" applyBorder="1" applyAlignment="1">
      <alignment horizontal="left" vertical="center" wrapText="1"/>
    </xf>
    <xf numFmtId="0" fontId="10" fillId="0" borderId="6" xfId="10" applyFont="1" applyFill="1" applyBorder="1" applyAlignment="1">
      <alignment horizontal="left"/>
    </xf>
    <xf numFmtId="9" fontId="10" fillId="0" borderId="0" xfId="10" applyNumberFormat="1" applyFont="1" applyFill="1" applyBorder="1" applyAlignment="1">
      <alignment horizontal="left"/>
    </xf>
    <xf numFmtId="0" fontId="10" fillId="8" borderId="0" xfId="10" applyFont="1" applyFill="1" applyBorder="1" applyAlignment="1">
      <alignment horizontal="left"/>
    </xf>
    <xf numFmtId="176" fontId="10" fillId="0" borderId="0" xfId="10" applyNumberFormat="1" applyFont="1" applyFill="1"/>
    <xf numFmtId="0" fontId="10" fillId="11" borderId="6" xfId="10" applyFont="1" applyFill="1" applyBorder="1" applyAlignment="1">
      <alignment horizontal="left"/>
    </xf>
    <xf numFmtId="0" fontId="10" fillId="11" borderId="0" xfId="10" applyFont="1" applyFill="1" applyBorder="1" applyAlignment="1">
      <alignment horizontal="left"/>
    </xf>
    <xf numFmtId="0" fontId="13" fillId="0" borderId="0" xfId="10" applyNumberFormat="1" applyFont="1" applyAlignment="1">
      <alignment horizontal="left"/>
    </xf>
    <xf numFmtId="182" fontId="10" fillId="0" borderId="0" xfId="10" applyNumberFormat="1" applyFont="1"/>
    <xf numFmtId="9" fontId="10" fillId="13" borderId="0" xfId="10" applyNumberFormat="1" applyFont="1" applyFill="1" applyBorder="1" applyAlignment="1">
      <alignment horizontal="left"/>
    </xf>
    <xf numFmtId="0" fontId="3" fillId="21" borderId="0" xfId="10" applyFont="1" applyFill="1" applyBorder="1" applyAlignment="1">
      <alignment horizontal="left" vertical="center" wrapText="1"/>
    </xf>
    <xf numFmtId="0" fontId="3" fillId="22" borderId="0" xfId="10" applyFont="1" applyFill="1" applyBorder="1" applyAlignment="1">
      <alignment horizontal="left" vertical="center" wrapText="1"/>
    </xf>
    <xf numFmtId="9" fontId="35" fillId="0" borderId="0" xfId="10" applyNumberFormat="1" applyFont="1" applyBorder="1" applyAlignment="1">
      <alignment horizontal="left" vertical="center" wrapText="1"/>
    </xf>
    <xf numFmtId="178" fontId="10" fillId="0" borderId="0" xfId="4" applyNumberFormat="1" applyFont="1" applyFill="1" applyBorder="1" applyAlignment="1">
      <alignment horizontal="left"/>
    </xf>
    <xf numFmtId="178" fontId="10" fillId="11" borderId="0" xfId="4" applyNumberFormat="1" applyFont="1" applyFill="1" applyBorder="1" applyAlignment="1">
      <alignment horizontal="left"/>
    </xf>
    <xf numFmtId="0" fontId="10" fillId="0" borderId="27" xfId="10" applyFont="1" applyBorder="1" applyAlignment="1">
      <alignment horizontal="left" vertical="center"/>
    </xf>
    <xf numFmtId="0" fontId="23" fillId="8" borderId="28" xfId="10" applyFont="1" applyFill="1" applyBorder="1" applyAlignment="1">
      <alignment horizontal="left" vertical="center"/>
    </xf>
    <xf numFmtId="0" fontId="10" fillId="0" borderId="29" xfId="10" applyFont="1" applyBorder="1" applyAlignment="1">
      <alignment horizontal="left" vertical="center"/>
    </xf>
    <xf numFmtId="0" fontId="10" fillId="0" borderId="0" xfId="10" applyFont="1" applyFill="1" applyBorder="1" applyAlignment="1">
      <alignment horizontal="left" vertical="center"/>
    </xf>
    <xf numFmtId="0" fontId="10" fillId="0" borderId="0" xfId="10" applyFont="1" applyBorder="1" applyAlignment="1">
      <alignment horizontal="left" vertical="center" wrapText="1"/>
    </xf>
    <xf numFmtId="9" fontId="35" fillId="0" borderId="7" xfId="10" applyNumberFormat="1" applyFont="1" applyBorder="1" applyAlignment="1">
      <alignment horizontal="left" vertical="center" wrapText="1"/>
    </xf>
    <xf numFmtId="0" fontId="10" fillId="0" borderId="0" xfId="10" applyFont="1" applyBorder="1" applyAlignment="1">
      <alignment horizontal="left" vertical="center"/>
    </xf>
    <xf numFmtId="178" fontId="10" fillId="0" borderId="0" xfId="4" applyNumberFormat="1" applyFont="1" applyFill="1" applyBorder="1" applyAlignment="1"/>
    <xf numFmtId="178" fontId="10" fillId="0" borderId="7" xfId="4" applyNumberFormat="1" applyFont="1" applyFill="1" applyBorder="1" applyAlignment="1"/>
    <xf numFmtId="0" fontId="10" fillId="0" borderId="30" xfId="10" applyFont="1" applyBorder="1" applyAlignment="1">
      <alignment horizontal="left" vertical="center"/>
    </xf>
    <xf numFmtId="0" fontId="10" fillId="0" borderId="31" xfId="10" applyFont="1" applyFill="1" applyBorder="1" applyAlignment="1">
      <alignment horizontal="left" vertical="center"/>
    </xf>
    <xf numFmtId="0" fontId="12" fillId="0" borderId="0" xfId="10" applyFont="1" applyFill="1"/>
    <xf numFmtId="0" fontId="2" fillId="0" borderId="0" xfId="10" applyFont="1" applyFill="1"/>
    <xf numFmtId="0" fontId="2" fillId="0" borderId="0" xfId="10" applyFont="1"/>
    <xf numFmtId="183" fontId="10" fillId="0" borderId="0" xfId="4" applyNumberFormat="1" applyFont="1" applyFill="1" applyAlignment="1"/>
    <xf numFmtId="178" fontId="10" fillId="11" borderId="0" xfId="4" applyNumberFormat="1" applyFont="1" applyFill="1" applyBorder="1" applyAlignment="1"/>
    <xf numFmtId="178" fontId="10" fillId="11" borderId="7" xfId="4" applyNumberFormat="1" applyFont="1" applyFill="1" applyBorder="1" applyAlignment="1"/>
    <xf numFmtId="0" fontId="2" fillId="11" borderId="0" xfId="10" applyFont="1" applyFill="1"/>
    <xf numFmtId="0" fontId="36" fillId="0" borderId="0" xfId="10" applyFont="1"/>
    <xf numFmtId="0" fontId="3" fillId="0" borderId="0" xfId="10" applyFont="1" applyFill="1" applyAlignment="1">
      <alignment horizontal="left"/>
    </xf>
    <xf numFmtId="184" fontId="3" fillId="0" borderId="0" xfId="4" applyNumberFormat="1" applyFont="1" applyFill="1" applyBorder="1" applyAlignment="1">
      <alignment horizontal="left"/>
    </xf>
    <xf numFmtId="0" fontId="10" fillId="8" borderId="0" xfId="4" applyNumberFormat="1" applyFont="1" applyFill="1" applyBorder="1" applyAlignment="1">
      <alignment horizontal="left"/>
    </xf>
    <xf numFmtId="184" fontId="3" fillId="11" borderId="0" xfId="4" applyNumberFormat="1" applyFont="1" applyFill="1" applyBorder="1" applyAlignment="1">
      <alignment horizontal="left"/>
    </xf>
    <xf numFmtId="0" fontId="10" fillId="11" borderId="0" xfId="4" applyNumberFormat="1" applyFont="1" applyFill="1" applyBorder="1" applyAlignment="1">
      <alignment horizontal="left"/>
    </xf>
    <xf numFmtId="184" fontId="3" fillId="8" borderId="0" xfId="4" applyNumberFormat="1" applyFont="1" applyFill="1" applyBorder="1" applyAlignment="1">
      <alignment horizontal="left"/>
    </xf>
    <xf numFmtId="0" fontId="23" fillId="0" borderId="28" xfId="10" applyFont="1" applyBorder="1" applyAlignment="1">
      <alignment horizontal="left" vertical="center"/>
    </xf>
    <xf numFmtId="0" fontId="31" fillId="0" borderId="0" xfId="10" applyFont="1"/>
    <xf numFmtId="186" fontId="2" fillId="0" borderId="0" xfId="10" applyNumberFormat="1" applyFont="1" applyAlignment="1">
      <alignment horizontal="left"/>
    </xf>
    <xf numFmtId="0" fontId="9" fillId="0" borderId="0" xfId="10" applyFont="1" applyFill="1"/>
    <xf numFmtId="0" fontId="19" fillId="19" borderId="0" xfId="4" applyNumberFormat="1" applyFont="1" applyFill="1" applyBorder="1" applyAlignment="1">
      <alignment horizontal="left"/>
    </xf>
    <xf numFmtId="0" fontId="19" fillId="8" borderId="0" xfId="4" applyNumberFormat="1" applyFont="1" applyFill="1" applyBorder="1" applyAlignment="1">
      <alignment horizontal="left"/>
    </xf>
    <xf numFmtId="0" fontId="19" fillId="0" borderId="0" xfId="4" applyNumberFormat="1" applyFont="1" applyFill="1" applyBorder="1" applyAlignment="1">
      <alignment horizontal="left"/>
    </xf>
    <xf numFmtId="183" fontId="3" fillId="0" borderId="0" xfId="4" applyNumberFormat="1" applyFont="1" applyFill="1" applyBorder="1" applyAlignment="1">
      <alignment horizontal="left"/>
    </xf>
    <xf numFmtId="0" fontId="12" fillId="0" borderId="0" xfId="10" applyFont="1" applyAlignment="1">
      <alignment wrapText="1"/>
    </xf>
    <xf numFmtId="0" fontId="13" fillId="0" borderId="0" xfId="10" applyFont="1"/>
    <xf numFmtId="0" fontId="37" fillId="0" borderId="0" xfId="10" applyFont="1" applyAlignment="1">
      <alignment wrapText="1"/>
    </xf>
    <xf numFmtId="0" fontId="2" fillId="0" borderId="0" xfId="10" applyFont="1" applyAlignment="1">
      <alignment horizontal="right"/>
    </xf>
    <xf numFmtId="0" fontId="2" fillId="0" borderId="0" xfId="10" applyFont="1" applyAlignment="1">
      <alignment horizontal="center" vertical="center" wrapText="1"/>
    </xf>
    <xf numFmtId="10" fontId="3" fillId="0" borderId="0" xfId="10" applyNumberFormat="1" applyFont="1" applyFill="1"/>
    <xf numFmtId="183" fontId="3" fillId="0" borderId="0" xfId="4" applyNumberFormat="1" applyFont="1" applyFill="1" applyAlignment="1">
      <alignment horizontal="left"/>
    </xf>
    <xf numFmtId="0" fontId="13" fillId="0" borderId="0" xfId="10" applyFont="1" applyFill="1"/>
    <xf numFmtId="183" fontId="3" fillId="11" borderId="0" xfId="4" applyNumberFormat="1" applyFont="1" applyFill="1" applyAlignment="1">
      <alignment horizontal="left"/>
    </xf>
    <xf numFmtId="0" fontId="10" fillId="0" borderId="0" xfId="10" applyFont="1" applyAlignment="1">
      <alignment horizontal="right"/>
    </xf>
    <xf numFmtId="0" fontId="35" fillId="0" borderId="0" xfId="10" applyFont="1" applyAlignment="1">
      <alignment horizontal="left"/>
    </xf>
    <xf numFmtId="0" fontId="9" fillId="23" borderId="2" xfId="10" applyFont="1" applyFill="1" applyBorder="1" applyAlignment="1">
      <alignment horizontal="left" vertical="top" wrapText="1"/>
    </xf>
    <xf numFmtId="0" fontId="2" fillId="0" borderId="0" xfId="10" applyFont="1" applyFill="1" applyBorder="1" applyAlignment="1">
      <alignment horizontal="left"/>
    </xf>
    <xf numFmtId="0" fontId="3" fillId="0" borderId="0" xfId="10" applyFont="1" applyFill="1" applyBorder="1" applyAlignment="1">
      <alignment horizontal="left" vertical="center" wrapText="1"/>
    </xf>
    <xf numFmtId="0" fontId="9" fillId="2" borderId="2" xfId="10" applyFont="1" applyFill="1" applyBorder="1" applyAlignment="1">
      <alignment horizontal="left" wrapText="1"/>
    </xf>
    <xf numFmtId="178" fontId="10" fillId="0" borderId="0" xfId="4" applyNumberFormat="1" applyFont="1" applyFill="1" applyAlignment="1">
      <alignment horizontal="left"/>
    </xf>
    <xf numFmtId="0" fontId="13" fillId="0" borderId="0" xfId="10" applyFont="1" applyFill="1" applyBorder="1" applyAlignment="1">
      <alignment horizontal="left"/>
    </xf>
    <xf numFmtId="10" fontId="52" fillId="0" borderId="0" xfId="10" applyNumberFormat="1"/>
    <xf numFmtId="0" fontId="0" fillId="0" borderId="2" xfId="0" applyBorder="1" applyAlignment="1">
      <alignment horizontal="right"/>
    </xf>
    <xf numFmtId="0" fontId="0" fillId="0" borderId="2" xfId="0" applyNumberFormat="1" applyBorder="1" applyAlignment="1">
      <alignment horizontal="right"/>
    </xf>
    <xf numFmtId="9" fontId="38" fillId="0" borderId="35" xfId="1" applyNumberFormat="1" applyFill="1" applyAlignment="1"/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/>
    </xf>
    <xf numFmtId="0" fontId="10" fillId="0" borderId="2" xfId="0" applyFont="1" applyBorder="1" applyAlignment="1">
      <alignment horizontal="right"/>
    </xf>
    <xf numFmtId="9" fontId="10" fillId="8" borderId="2" xfId="0" applyNumberFormat="1" applyFont="1" applyFill="1" applyBorder="1" applyAlignment="1">
      <alignment horizontal="right"/>
    </xf>
    <xf numFmtId="9" fontId="10" fillId="8" borderId="2" xfId="0" applyNumberFormat="1" applyFont="1" applyFill="1" applyBorder="1" applyAlignment="1">
      <alignment horizontal="right" wrapText="1"/>
    </xf>
    <xf numFmtId="0" fontId="10" fillId="0" borderId="2" xfId="0" applyFont="1" applyBorder="1"/>
    <xf numFmtId="9" fontId="10" fillId="8" borderId="2" xfId="0" applyNumberFormat="1" applyFont="1" applyFill="1" applyBorder="1"/>
    <xf numFmtId="0" fontId="0" fillId="0" borderId="0" xfId="0" applyBorder="1"/>
    <xf numFmtId="10" fontId="0" fillId="0" borderId="0" xfId="0" applyNumberFormat="1" applyBorder="1" applyAlignment="1">
      <alignment horizontal="right"/>
    </xf>
    <xf numFmtId="2" fontId="0" fillId="0" borderId="0" xfId="0" applyNumberFormat="1"/>
    <xf numFmtId="0" fontId="3" fillId="2" borderId="2" xfId="0" applyFont="1" applyFill="1" applyBorder="1" applyAlignment="1">
      <alignment horizontal="left" vertical="center" wrapText="1"/>
    </xf>
    <xf numFmtId="0" fontId="0" fillId="0" borderId="0" xfId="0" applyNumberFormat="1"/>
    <xf numFmtId="0" fontId="39" fillId="0" borderId="2" xfId="0" applyFont="1" applyBorder="1" applyAlignment="1">
      <alignment horizontal="right" wrapText="1"/>
    </xf>
    <xf numFmtId="0" fontId="39" fillId="0" borderId="2" xfId="0" applyNumberFormat="1" applyFont="1" applyBorder="1" applyAlignment="1">
      <alignment horizontal="right" wrapText="1"/>
    </xf>
    <xf numFmtId="180" fontId="0" fillId="0" borderId="0" xfId="3" applyNumberFormat="1" applyFont="1" applyAlignment="1"/>
    <xf numFmtId="0" fontId="38" fillId="24" borderId="2" xfId="1" applyNumberFormat="1" applyBorder="1" applyAlignment="1"/>
    <xf numFmtId="0" fontId="40" fillId="25" borderId="2" xfId="5" applyNumberFormat="1" applyBorder="1" applyAlignment="1"/>
    <xf numFmtId="0" fontId="10" fillId="0" borderId="0" xfId="0" applyFont="1" applyAlignment="1">
      <alignment horizontal="left"/>
    </xf>
    <xf numFmtId="178" fontId="0" fillId="0" borderId="0" xfId="3" applyNumberFormat="1" applyFont="1" applyAlignment="1"/>
    <xf numFmtId="0" fontId="0" fillId="0" borderId="0" xfId="0" applyBorder="1" applyAlignment="1">
      <alignment horizontal="right"/>
    </xf>
    <xf numFmtId="9" fontId="0" fillId="0" borderId="2" xfId="0" applyNumberFormat="1" applyBorder="1"/>
    <xf numFmtId="179" fontId="0" fillId="0" borderId="2" xfId="0" applyNumberFormat="1" applyBorder="1"/>
    <xf numFmtId="179" fontId="0" fillId="0" borderId="0" xfId="0" applyNumberFormat="1" applyBorder="1"/>
    <xf numFmtId="179" fontId="40" fillId="25" borderId="35" xfId="5" applyNumberFormat="1" applyAlignment="1"/>
    <xf numFmtId="0" fontId="41" fillId="26" borderId="0" xfId="2" applyAlignment="1">
      <alignment horizontal="left"/>
    </xf>
    <xf numFmtId="179" fontId="0" fillId="0" borderId="0" xfId="0" applyNumberFormat="1"/>
    <xf numFmtId="10" fontId="10" fillId="0" borderId="2" xfId="3" applyNumberFormat="1" applyFont="1" applyBorder="1" applyAlignment="1">
      <alignment horizontal="right"/>
    </xf>
    <xf numFmtId="10" fontId="40" fillId="25" borderId="35" xfId="5" applyNumberFormat="1" applyAlignment="1">
      <alignment horizontal="right"/>
    </xf>
    <xf numFmtId="9" fontId="0" fillId="0" borderId="0" xfId="3" applyNumberFormat="1" applyFont="1" applyAlignment="1"/>
    <xf numFmtId="9" fontId="0" fillId="0" borderId="0" xfId="0" applyNumberFormat="1"/>
    <xf numFmtId="180" fontId="0" fillId="8" borderId="0" xfId="3" applyNumberFormat="1" applyFont="1" applyFill="1" applyAlignment="1"/>
    <xf numFmtId="0" fontId="0" fillId="0" borderId="0" xfId="3" applyNumberFormat="1" applyFont="1" applyAlignment="1"/>
    <xf numFmtId="0" fontId="41" fillId="26" borderId="0" xfId="8" applyAlignment="1">
      <alignment horizontal="left"/>
    </xf>
    <xf numFmtId="0" fontId="41" fillId="26" borderId="0" xfId="8" applyAlignment="1"/>
    <xf numFmtId="0" fontId="42" fillId="26" borderId="0" xfId="8" applyFont="1" applyAlignment="1">
      <alignment horizontal="left"/>
    </xf>
    <xf numFmtId="49" fontId="52" fillId="0" borderId="0" xfId="10" applyNumberFormat="1" applyAlignment="1">
      <alignment horizontal="left"/>
    </xf>
    <xf numFmtId="0" fontId="13" fillId="0" borderId="0" xfId="10" applyNumberFormat="1" applyFont="1"/>
    <xf numFmtId="0" fontId="19" fillId="0" borderId="0" xfId="10" applyFont="1" applyFill="1" applyAlignment="1">
      <alignment horizontal="left" vertical="center"/>
    </xf>
    <xf numFmtId="0" fontId="19" fillId="8" borderId="0" xfId="10" applyFont="1" applyFill="1"/>
    <xf numFmtId="49" fontId="42" fillId="0" borderId="5" xfId="11" applyNumberFormat="1" applyFont="1" applyBorder="1" applyAlignment="1">
      <alignment horizontal="right"/>
    </xf>
    <xf numFmtId="49" fontId="54" fillId="0" borderId="5" xfId="11" applyNumberFormat="1" applyFont="1" applyBorder="1" applyAlignment="1">
      <alignment horizontal="right" vertical="center"/>
    </xf>
    <xf numFmtId="0" fontId="54" fillId="0" borderId="5" xfId="11" applyNumberFormat="1" applyFont="1" applyBorder="1" applyAlignment="1">
      <alignment horizontal="right"/>
    </xf>
    <xf numFmtId="49" fontId="42" fillId="0" borderId="1" xfId="11" applyNumberFormat="1" applyFont="1" applyBorder="1" applyAlignment="1">
      <alignment horizontal="right"/>
    </xf>
    <xf numFmtId="49" fontId="42" fillId="0" borderId="1" xfId="11" applyNumberFormat="1" applyFont="1" applyBorder="1" applyAlignment="1">
      <alignment horizontal="left"/>
    </xf>
    <xf numFmtId="0" fontId="42" fillId="3" borderId="1" xfId="7" applyNumberFormat="1" applyFont="1" applyBorder="1" applyAlignment="1"/>
    <xf numFmtId="0" fontId="42" fillId="0" borderId="1" xfId="11" applyNumberFormat="1" applyFont="1" applyBorder="1"/>
    <xf numFmtId="49" fontId="42" fillId="0" borderId="1" xfId="11" applyNumberFormat="1" applyFont="1" applyBorder="1"/>
    <xf numFmtId="0" fontId="29" fillId="0" borderId="0" xfId="10" applyFont="1" applyAlignment="1">
      <alignment horizontal="center" vertical="top" wrapText="1"/>
    </xf>
    <xf numFmtId="9" fontId="10" fillId="0" borderId="0" xfId="10" applyNumberFormat="1" applyFont="1" applyBorder="1" applyAlignment="1">
      <alignment horizontal="left" vertical="center"/>
    </xf>
    <xf numFmtId="0" fontId="3" fillId="0" borderId="28" xfId="10" applyFont="1" applyBorder="1" applyAlignment="1">
      <alignment horizontal="center" vertical="center" wrapText="1"/>
    </xf>
    <xf numFmtId="0" fontId="3" fillId="0" borderId="0" xfId="10" applyFont="1" applyBorder="1" applyAlignment="1">
      <alignment horizontal="center" vertical="center" wrapText="1"/>
    </xf>
    <xf numFmtId="0" fontId="3" fillId="0" borderId="31" xfId="10" applyFont="1" applyBorder="1" applyAlignment="1">
      <alignment horizontal="center" vertical="center" wrapText="1"/>
    </xf>
    <xf numFmtId="184" fontId="2" fillId="0" borderId="32" xfId="4" applyNumberFormat="1" applyFont="1" applyBorder="1" applyAlignment="1">
      <alignment horizontal="left" vertical="center"/>
    </xf>
    <xf numFmtId="184" fontId="2" fillId="0" borderId="33" xfId="4" applyNumberFormat="1" applyFont="1" applyBorder="1" applyAlignment="1">
      <alignment horizontal="left" vertical="center"/>
    </xf>
    <xf numFmtId="184" fontId="10" fillId="0" borderId="33" xfId="4" applyNumberFormat="1" applyFont="1" applyBorder="1" applyAlignment="1">
      <alignment horizontal="left" vertical="center"/>
    </xf>
    <xf numFmtId="184" fontId="10" fillId="0" borderId="34" xfId="4" applyNumberFormat="1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3" fillId="0" borderId="6" xfId="10" applyFont="1" applyBorder="1" applyAlignment="1">
      <alignment horizontal="left" wrapText="1"/>
    </xf>
    <xf numFmtId="0" fontId="3" fillId="0" borderId="0" xfId="10" applyFont="1" applyBorder="1" applyAlignment="1">
      <alignment horizontal="left" wrapText="1"/>
    </xf>
    <xf numFmtId="0" fontId="13" fillId="0" borderId="0" xfId="10" applyFont="1" applyBorder="1" applyAlignment="1">
      <alignment horizontal="center" vertical="center"/>
    </xf>
    <xf numFmtId="185" fontId="2" fillId="0" borderId="32" xfId="4" applyNumberFormat="1" applyFont="1" applyBorder="1" applyAlignment="1">
      <alignment horizontal="left" vertical="center"/>
    </xf>
    <xf numFmtId="185" fontId="2" fillId="0" borderId="33" xfId="4" applyNumberFormat="1" applyFont="1" applyBorder="1" applyAlignment="1">
      <alignment horizontal="left" vertical="center"/>
    </xf>
    <xf numFmtId="185" fontId="10" fillId="0" borderId="33" xfId="4" applyNumberFormat="1" applyFont="1" applyBorder="1" applyAlignment="1">
      <alignment horizontal="left" vertical="center"/>
    </xf>
    <xf numFmtId="185" fontId="10" fillId="0" borderId="34" xfId="4" applyNumberFormat="1" applyFont="1" applyBorder="1" applyAlignment="1">
      <alignment horizontal="left" vertical="center"/>
    </xf>
    <xf numFmtId="0" fontId="10" fillId="0" borderId="0" xfId="10" applyFont="1" applyAlignment="1">
      <alignment horizontal="center" vertical="center" wrapText="1"/>
    </xf>
  </cellXfs>
  <cellStyles count="12">
    <cellStyle name="百分比" xfId="3" builtinId="5"/>
    <cellStyle name="百分比 2" xfId="4"/>
    <cellStyle name="差" xfId="2" builtinId="27"/>
    <cellStyle name="差 2" xfId="8"/>
    <cellStyle name="常规" xfId="0" builtinId="0"/>
    <cellStyle name="常规 2" xfId="10"/>
    <cellStyle name="常规 3" xfId="11"/>
    <cellStyle name="常规 4" xfId="9"/>
    <cellStyle name="好 2" xfId="6"/>
    <cellStyle name="计算" xfId="5" builtinId="22"/>
    <cellStyle name="适中 2" xfId="7"/>
    <cellStyle name="输入" xfId="1" builtinId="20"/>
  </cellStyles>
  <dxfs count="98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b/>
        <i/>
        <color theme="9"/>
      </font>
      <fill>
        <patternFill patternType="solid">
          <bgColor theme="7" tint="0.79995117038483843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/>
        <color theme="9"/>
      </font>
      <fill>
        <patternFill patternType="solid">
          <bgColor theme="7" tint="0.79995117038483843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/>
        <color theme="9"/>
      </font>
      <fill>
        <patternFill patternType="solid">
          <bgColor theme="7" tint="0.79995117038483843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50</a:t>
            </a:r>
            <a:r>
              <a:rPr lang="zh-CN" altLang="en-US"/>
              <a:t>万倍炮捕获鱼增长小游戏能量情况</a:t>
            </a:r>
            <a:r>
              <a:rPr lang="en-US" altLang="zh-CN"/>
              <a:t>(</a:t>
            </a:r>
            <a:r>
              <a:rPr lang="zh-CN" altLang="en-US"/>
              <a:t>高级场）</a:t>
            </a:r>
          </a:p>
        </c:rich>
      </c:tx>
      <c:layout>
        <c:manualLayout>
          <c:xMode val="edge"/>
          <c:yMode val="edge"/>
          <c:x val="0.16334091051118599"/>
          <c:y val="2.5897081046687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'[1]Sheet3 '!$D$5:$D$89</c:f>
              <c:numCache>
                <c:formatCode>General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4</c:v>
                </c:pt>
                <c:pt idx="9">
                  <c:v>8</c:v>
                </c:pt>
                <c:pt idx="10">
                  <c:v>10</c:v>
                </c:pt>
                <c:pt idx="11">
                  <c:v>12</c:v>
                </c:pt>
                <c:pt idx="12">
                  <c:v>12</c:v>
                </c:pt>
                <c:pt idx="13">
                  <c:v>15</c:v>
                </c:pt>
                <c:pt idx="14">
                  <c:v>15</c:v>
                </c:pt>
                <c:pt idx="15">
                  <c:v>18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25</c:v>
                </c:pt>
                <c:pt idx="21">
                  <c:v>25</c:v>
                </c:pt>
                <c:pt idx="22">
                  <c:v>4</c:v>
                </c:pt>
                <c:pt idx="23">
                  <c:v>135</c:v>
                </c:pt>
                <c:pt idx="24">
                  <c:v>30</c:v>
                </c:pt>
                <c:pt idx="25">
                  <c:v>35</c:v>
                </c:pt>
                <c:pt idx="26">
                  <c:v>45</c:v>
                </c:pt>
                <c:pt idx="27">
                  <c:v>70</c:v>
                </c:pt>
                <c:pt idx="28">
                  <c:v>80</c:v>
                </c:pt>
                <c:pt idx="29">
                  <c:v>90</c:v>
                </c:pt>
                <c:pt idx="30">
                  <c:v>90</c:v>
                </c:pt>
                <c:pt idx="31">
                  <c:v>110</c:v>
                </c:pt>
                <c:pt idx="32">
                  <c:v>130</c:v>
                </c:pt>
                <c:pt idx="33">
                  <c:v>145</c:v>
                </c:pt>
                <c:pt idx="34">
                  <c:v>150</c:v>
                </c:pt>
                <c:pt idx="35">
                  <c:v>155</c:v>
                </c:pt>
                <c:pt idx="36">
                  <c:v>1050</c:v>
                </c:pt>
                <c:pt idx="37">
                  <c:v>950</c:v>
                </c:pt>
                <c:pt idx="38">
                  <c:v>500</c:v>
                </c:pt>
                <c:pt idx="39">
                  <c:v>1378</c:v>
                </c:pt>
                <c:pt idx="40">
                  <c:v>650</c:v>
                </c:pt>
                <c:pt idx="41">
                  <c:v>400</c:v>
                </c:pt>
                <c:pt idx="42">
                  <c:v>800</c:v>
                </c:pt>
                <c:pt idx="43">
                  <c:v>700</c:v>
                </c:pt>
                <c:pt idx="44">
                  <c:v>1000</c:v>
                </c:pt>
                <c:pt idx="45">
                  <c:v>250</c:v>
                </c:pt>
                <c:pt idx="46">
                  <c:v>1950</c:v>
                </c:pt>
                <c:pt idx="47">
                  <c:v>575</c:v>
                </c:pt>
                <c:pt idx="48">
                  <c:v>200</c:v>
                </c:pt>
                <c:pt idx="49">
                  <c:v>200</c:v>
                </c:pt>
                <c:pt idx="50">
                  <c:v>300</c:v>
                </c:pt>
                <c:pt idx="51">
                  <c:v>300</c:v>
                </c:pt>
                <c:pt idx="52">
                  <c:v>200</c:v>
                </c:pt>
                <c:pt idx="53">
                  <c:v>150</c:v>
                </c:pt>
                <c:pt idx="54">
                  <c:v>300</c:v>
                </c:pt>
                <c:pt idx="55">
                  <c:v>300</c:v>
                </c:pt>
                <c:pt idx="56">
                  <c:v>400</c:v>
                </c:pt>
                <c:pt idx="57">
                  <c:v>135</c:v>
                </c:pt>
                <c:pt idx="58">
                  <c:v>150</c:v>
                </c:pt>
                <c:pt idx="59">
                  <c:v>155</c:v>
                </c:pt>
                <c:pt idx="60">
                  <c:v>180</c:v>
                </c:pt>
                <c:pt idx="61">
                  <c:v>200</c:v>
                </c:pt>
                <c:pt idx="62">
                  <c:v>1600</c:v>
                </c:pt>
                <c:pt idx="63">
                  <c:v>1500</c:v>
                </c:pt>
                <c:pt idx="64">
                  <c:v>1200</c:v>
                </c:pt>
                <c:pt idx="65">
                  <c:v>900</c:v>
                </c:pt>
                <c:pt idx="66">
                  <c:v>1100</c:v>
                </c:pt>
                <c:pt idx="67">
                  <c:v>1300</c:v>
                </c:pt>
                <c:pt idx="68">
                  <c:v>1250</c:v>
                </c:pt>
                <c:pt idx="69">
                  <c:v>400</c:v>
                </c:pt>
                <c:pt idx="70">
                  <c:v>550</c:v>
                </c:pt>
                <c:pt idx="71">
                  <c:v>350</c:v>
                </c:pt>
                <c:pt idx="72">
                  <c:v>450</c:v>
                </c:pt>
                <c:pt idx="73">
                  <c:v>300</c:v>
                </c:pt>
                <c:pt idx="74">
                  <c:v>375</c:v>
                </c:pt>
                <c:pt idx="75">
                  <c:v>600</c:v>
                </c:pt>
                <c:pt idx="76">
                  <c:v>625</c:v>
                </c:pt>
                <c:pt idx="77">
                  <c:v>1950</c:v>
                </c:pt>
                <c:pt idx="78">
                  <c:v>1150</c:v>
                </c:pt>
                <c:pt idx="79">
                  <c:v>1400</c:v>
                </c:pt>
                <c:pt idx="80">
                  <c:v>1800</c:v>
                </c:pt>
                <c:pt idx="81">
                  <c:v>1700</c:v>
                </c:pt>
                <c:pt idx="82">
                  <c:v>850</c:v>
                </c:pt>
                <c:pt idx="83">
                  <c:v>750</c:v>
                </c:pt>
                <c:pt idx="84">
                  <c:v>60</c:v>
                </c:pt>
              </c:numCache>
            </c:numRef>
          </c:xVal>
          <c:yVal>
            <c:numRef>
              <c:f>'[1]Sheet3 '!$AO$5:$AO$89</c:f>
              <c:numCache>
                <c:formatCode>General</c:formatCode>
                <c:ptCount val="85"/>
                <c:pt idx="0">
                  <c:v>2.7999999999999998E-4</c:v>
                </c:pt>
                <c:pt idx="1">
                  <c:v>2.7999999999999998E-4</c:v>
                </c:pt>
                <c:pt idx="2">
                  <c:v>4.2000000000000002E-4</c:v>
                </c:pt>
                <c:pt idx="3">
                  <c:v>5.5999999999999995E-4</c:v>
                </c:pt>
                <c:pt idx="4">
                  <c:v>6.9999999999999999E-4</c:v>
                </c:pt>
                <c:pt idx="5">
                  <c:v>6.9999999999999999E-4</c:v>
                </c:pt>
                <c:pt idx="6">
                  <c:v>8.4000000000000003E-4</c:v>
                </c:pt>
                <c:pt idx="7">
                  <c:v>9.7999999999999997E-4</c:v>
                </c:pt>
                <c:pt idx="8">
                  <c:v>5.5999999999999995E-4</c:v>
                </c:pt>
                <c:pt idx="9">
                  <c:v>1.1199999999999999E-3</c:v>
                </c:pt>
                <c:pt idx="10">
                  <c:v>1.4E-3</c:v>
                </c:pt>
                <c:pt idx="11">
                  <c:v>1.6800000000000001E-3</c:v>
                </c:pt>
                <c:pt idx="12">
                  <c:v>1.6800000000000001E-3</c:v>
                </c:pt>
                <c:pt idx="13">
                  <c:v>2.0999999999999999E-3</c:v>
                </c:pt>
                <c:pt idx="14">
                  <c:v>2.0999999999999999E-3</c:v>
                </c:pt>
                <c:pt idx="15">
                  <c:v>2.5200000000000001E-3</c:v>
                </c:pt>
                <c:pt idx="16">
                  <c:v>2.8E-3</c:v>
                </c:pt>
                <c:pt idx="17">
                  <c:v>2.8E-3</c:v>
                </c:pt>
                <c:pt idx="18">
                  <c:v>2.8E-3</c:v>
                </c:pt>
                <c:pt idx="19">
                  <c:v>2.8E-3</c:v>
                </c:pt>
                <c:pt idx="20">
                  <c:v>3.5000000000000001E-3</c:v>
                </c:pt>
                <c:pt idx="21">
                  <c:v>3.5000000000000001E-3</c:v>
                </c:pt>
                <c:pt idx="22">
                  <c:v>5.5999999999999995E-4</c:v>
                </c:pt>
                <c:pt idx="23">
                  <c:v>1.89E-2</c:v>
                </c:pt>
                <c:pt idx="24">
                  <c:v>4.1999999999999997E-3</c:v>
                </c:pt>
                <c:pt idx="25">
                  <c:v>4.8999999999999998E-3</c:v>
                </c:pt>
                <c:pt idx="26">
                  <c:v>6.3E-3</c:v>
                </c:pt>
                <c:pt idx="27">
                  <c:v>1.9599999999999999E-2</c:v>
                </c:pt>
                <c:pt idx="28">
                  <c:v>2.24E-2</c:v>
                </c:pt>
                <c:pt idx="29">
                  <c:v>2.52E-2</c:v>
                </c:pt>
                <c:pt idx="30">
                  <c:v>2.52E-2</c:v>
                </c:pt>
                <c:pt idx="31">
                  <c:v>3.0800000000000001E-2</c:v>
                </c:pt>
                <c:pt idx="32">
                  <c:v>3.6400000000000002E-2</c:v>
                </c:pt>
                <c:pt idx="33">
                  <c:v>4.0599999999999997E-2</c:v>
                </c:pt>
                <c:pt idx="34">
                  <c:v>4.2000000000000003E-2</c:v>
                </c:pt>
                <c:pt idx="35">
                  <c:v>4.3400000000000001E-2</c:v>
                </c:pt>
                <c:pt idx="36">
                  <c:v>0.29399999999999998</c:v>
                </c:pt>
                <c:pt idx="37">
                  <c:v>0.26600000000000001</c:v>
                </c:pt>
                <c:pt idx="38">
                  <c:v>0.14000000000000001</c:v>
                </c:pt>
                <c:pt idx="39">
                  <c:v>0.38584000000000002</c:v>
                </c:pt>
                <c:pt idx="40">
                  <c:v>0.182</c:v>
                </c:pt>
                <c:pt idx="41">
                  <c:v>0.112</c:v>
                </c:pt>
                <c:pt idx="42">
                  <c:v>0.224</c:v>
                </c:pt>
                <c:pt idx="43">
                  <c:v>0.19600000000000001</c:v>
                </c:pt>
                <c:pt idx="44">
                  <c:v>0.28000000000000003</c:v>
                </c:pt>
                <c:pt idx="45">
                  <c:v>7.0000000000000007E-2</c:v>
                </c:pt>
                <c:pt idx="46">
                  <c:v>0.54600000000000004</c:v>
                </c:pt>
                <c:pt idx="47">
                  <c:v>0.161</c:v>
                </c:pt>
                <c:pt idx="48">
                  <c:v>5.6000000000000001E-2</c:v>
                </c:pt>
                <c:pt idx="49">
                  <c:v>5.6000000000000001E-2</c:v>
                </c:pt>
                <c:pt idx="50">
                  <c:v>8.4000000000000005E-2</c:v>
                </c:pt>
                <c:pt idx="51">
                  <c:v>8.4000000000000005E-2</c:v>
                </c:pt>
                <c:pt idx="52">
                  <c:v>5.6000000000000001E-2</c:v>
                </c:pt>
                <c:pt idx="53">
                  <c:v>4.2000000000000003E-2</c:v>
                </c:pt>
                <c:pt idx="54">
                  <c:v>8.4000000000000005E-2</c:v>
                </c:pt>
                <c:pt idx="55">
                  <c:v>8.4000000000000005E-2</c:v>
                </c:pt>
                <c:pt idx="56">
                  <c:v>0.112</c:v>
                </c:pt>
                <c:pt idx="57">
                  <c:v>3.78E-2</c:v>
                </c:pt>
                <c:pt idx="58">
                  <c:v>4.2000000000000003E-2</c:v>
                </c:pt>
                <c:pt idx="59">
                  <c:v>4.3400000000000001E-2</c:v>
                </c:pt>
                <c:pt idx="60">
                  <c:v>5.04E-2</c:v>
                </c:pt>
                <c:pt idx="61">
                  <c:v>5.6000000000000001E-2</c:v>
                </c:pt>
                <c:pt idx="62">
                  <c:v>0.44800000000000001</c:v>
                </c:pt>
                <c:pt idx="63">
                  <c:v>0.42</c:v>
                </c:pt>
                <c:pt idx="64">
                  <c:v>0.33600000000000002</c:v>
                </c:pt>
                <c:pt idx="65">
                  <c:v>0.252</c:v>
                </c:pt>
                <c:pt idx="66">
                  <c:v>0.308</c:v>
                </c:pt>
                <c:pt idx="67">
                  <c:v>0.36399999999999999</c:v>
                </c:pt>
                <c:pt idx="68">
                  <c:v>0.35</c:v>
                </c:pt>
                <c:pt idx="69">
                  <c:v>0.112</c:v>
                </c:pt>
                <c:pt idx="70">
                  <c:v>0.154</c:v>
                </c:pt>
                <c:pt idx="71">
                  <c:v>9.8000000000000004E-2</c:v>
                </c:pt>
                <c:pt idx="72">
                  <c:v>0.126</c:v>
                </c:pt>
                <c:pt idx="73">
                  <c:v>8.4000000000000005E-2</c:v>
                </c:pt>
                <c:pt idx="74">
                  <c:v>0.105</c:v>
                </c:pt>
                <c:pt idx="75">
                  <c:v>0.16800000000000001</c:v>
                </c:pt>
                <c:pt idx="76">
                  <c:v>0.17499999999999999</c:v>
                </c:pt>
                <c:pt idx="77">
                  <c:v>0.54600000000000004</c:v>
                </c:pt>
                <c:pt idx="78">
                  <c:v>0.32200000000000001</c:v>
                </c:pt>
                <c:pt idx="79">
                  <c:v>0.39200000000000002</c:v>
                </c:pt>
                <c:pt idx="80">
                  <c:v>0.504</c:v>
                </c:pt>
                <c:pt idx="81">
                  <c:v>0.47599999999999998</c:v>
                </c:pt>
                <c:pt idx="82">
                  <c:v>0.23799999999999999</c:v>
                </c:pt>
                <c:pt idx="83">
                  <c:v>0.21</c:v>
                </c:pt>
                <c:pt idx="84">
                  <c:v>1.6799999999999999E-2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6D-4DFB-9071-955F1464C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0303391"/>
        <c:axId val="1080305055"/>
      </c:scatterChart>
      <c:valAx>
        <c:axId val="1080303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鱼倍数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zh-CN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0305055"/>
        <c:crosses val="autoZero"/>
        <c:crossBetween val="midCat"/>
      </c:valAx>
      <c:valAx>
        <c:axId val="1080305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能量增长百分比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zh-CN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0303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229</xdr:col>
      <xdr:colOff>540656</xdr:colOff>
      <xdr:row>10</xdr:row>
      <xdr:rowOff>99061</xdr:rowOff>
    </xdr:from>
    <xdr:ext cx="5108664" cy="661263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502765" y="3472815"/>
          <a:ext cx="5108575" cy="661035"/>
        </a:xfrm>
        <a:prstGeom prst="rect">
          <a:avLst/>
        </a:prstGeom>
      </xdr:spPr>
    </xdr:pic>
    <xdr:clientData/>
  </xdr:oneCellAnchor>
  <xdr:oneCellAnchor>
    <xdr:from>
      <xdr:col>100</xdr:col>
      <xdr:colOff>905435</xdr:colOff>
      <xdr:row>1</xdr:row>
      <xdr:rowOff>0</xdr:rowOff>
    </xdr:from>
    <xdr:ext cx="2535282" cy="2067236"/>
    <xdr:pic>
      <xdr:nvPicPr>
        <xdr:cNvPr id="3" name="图片 2" descr="1621322812(1)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369735" y="215265"/>
          <a:ext cx="2535555" cy="2066925"/>
        </a:xfrm>
        <a:prstGeom prst="rect">
          <a:avLst/>
        </a:prstGeom>
      </xdr:spPr>
    </xdr:pic>
    <xdr:clientData/>
  </xdr:oneCellAnchor>
  <xdr:oneCellAnchor>
    <xdr:from>
      <xdr:col>76</xdr:col>
      <xdr:colOff>44824</xdr:colOff>
      <xdr:row>97</xdr:row>
      <xdr:rowOff>35859</xdr:rowOff>
    </xdr:from>
    <xdr:ext cx="18682788" cy="1449235"/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4804270" y="20828635"/>
          <a:ext cx="18682970" cy="1449070"/>
        </a:xfrm>
        <a:prstGeom prst="rect">
          <a:avLst/>
        </a:prstGeom>
      </xdr:spPr>
    </xdr:pic>
    <xdr:clientData/>
  </xdr:oneCellAnchor>
  <xdr:oneCellAnchor>
    <xdr:from>
      <xdr:col>100</xdr:col>
      <xdr:colOff>905435</xdr:colOff>
      <xdr:row>1</xdr:row>
      <xdr:rowOff>0</xdr:rowOff>
    </xdr:from>
    <xdr:ext cx="2535282" cy="2067236"/>
    <xdr:pic>
      <xdr:nvPicPr>
        <xdr:cNvPr id="5" name="图片 4" descr="1621322812(1)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369735" y="215265"/>
          <a:ext cx="2535555" cy="2066925"/>
        </a:xfrm>
        <a:prstGeom prst="rect">
          <a:avLst/>
        </a:prstGeom>
      </xdr:spPr>
    </xdr:pic>
    <xdr:clientData/>
  </xdr:oneCellAnchor>
  <xdr:twoCellAnchor>
    <xdr:from>
      <xdr:col>228</xdr:col>
      <xdr:colOff>50800</xdr:colOff>
      <xdr:row>1</xdr:row>
      <xdr:rowOff>101600</xdr:rowOff>
    </xdr:from>
    <xdr:to>
      <xdr:col>230</xdr:col>
      <xdr:colOff>50800</xdr:colOff>
      <xdr:row>1</xdr:row>
      <xdr:rowOff>101600</xdr:rowOff>
    </xdr:to>
    <xdr:cxnSp macro="">
      <xdr:nvCxnSpPr>
        <xdr:cNvPr id="6" name="直接箭头连接符 5"/>
        <xdr:cNvCxnSpPr/>
      </xdr:nvCxnSpPr>
      <xdr:spPr>
        <a:xfrm>
          <a:off x="140395960" y="316865"/>
          <a:ext cx="150114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161</xdr:col>
      <xdr:colOff>33867</xdr:colOff>
      <xdr:row>1</xdr:row>
      <xdr:rowOff>93133</xdr:rowOff>
    </xdr:from>
    <xdr:to>
      <xdr:col>162</xdr:col>
      <xdr:colOff>516467</xdr:colOff>
      <xdr:row>1</xdr:row>
      <xdr:rowOff>93133</xdr:rowOff>
    </xdr:to>
    <xdr:cxnSp macro="">
      <xdr:nvCxnSpPr>
        <xdr:cNvPr id="7" name="直接箭头连接符 6"/>
        <xdr:cNvCxnSpPr/>
      </xdr:nvCxnSpPr>
      <xdr:spPr>
        <a:xfrm>
          <a:off x="135753475" y="307975"/>
          <a:ext cx="10998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414</xdr:col>
      <xdr:colOff>746760</xdr:colOff>
      <xdr:row>17</xdr:row>
      <xdr:rowOff>11430</xdr:rowOff>
    </xdr:from>
    <xdr:to>
      <xdr:col>420</xdr:col>
      <xdr:colOff>190500</xdr:colOff>
      <xdr:row>32</xdr:row>
      <xdr:rowOff>175260</xdr:rowOff>
    </xdr:to>
    <xdr:graphicFrame macro="">
      <xdr:nvGraphicFramePr>
        <xdr:cNvPr id="8" name="图表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544317</xdr:colOff>
      <xdr:row>777</xdr:row>
      <xdr:rowOff>16933</xdr:rowOff>
    </xdr:from>
    <xdr:ext cx="2370636" cy="1247412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6195" y="23547070"/>
          <a:ext cx="2370455" cy="12477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XWork\1688850463798263\Cache\File\2021-07\&#23567;&#28216;&#25103;&#35843;&#25972;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 "/>
      <sheetName val="Sheet3"/>
    </sheetNames>
    <sheetDataSet>
      <sheetData sheetId="0" refreshError="1">
        <row r="5">
          <cell r="D5">
            <v>2</v>
          </cell>
          <cell r="AJ5">
            <v>25000000</v>
          </cell>
          <cell r="AO5">
            <v>2.7999999999999998E-4</v>
          </cell>
        </row>
        <row r="6">
          <cell r="D6">
            <v>2</v>
          </cell>
          <cell r="AO6">
            <v>2.7999999999999998E-4</v>
          </cell>
        </row>
        <row r="7">
          <cell r="D7">
            <v>3</v>
          </cell>
          <cell r="AO7">
            <v>4.2000000000000002E-4</v>
          </cell>
        </row>
        <row r="8">
          <cell r="D8">
            <v>4</v>
          </cell>
          <cell r="AO8">
            <v>5.5999999999999995E-4</v>
          </cell>
        </row>
        <row r="9">
          <cell r="D9">
            <v>5</v>
          </cell>
          <cell r="AO9">
            <v>6.9999999999999999E-4</v>
          </cell>
        </row>
        <row r="10">
          <cell r="D10">
            <v>5</v>
          </cell>
          <cell r="AO10">
            <v>6.9999999999999999E-4</v>
          </cell>
        </row>
        <row r="11">
          <cell r="D11">
            <v>6</v>
          </cell>
          <cell r="AO11">
            <v>8.4000000000000003E-4</v>
          </cell>
        </row>
        <row r="12">
          <cell r="D12">
            <v>7</v>
          </cell>
          <cell r="AO12">
            <v>9.7999999999999997E-4</v>
          </cell>
        </row>
        <row r="13">
          <cell r="D13">
            <v>4</v>
          </cell>
          <cell r="AO13">
            <v>5.5999999999999995E-4</v>
          </cell>
        </row>
        <row r="14">
          <cell r="D14">
            <v>8</v>
          </cell>
          <cell r="AO14">
            <v>1.1199999999999999E-3</v>
          </cell>
        </row>
        <row r="15">
          <cell r="D15">
            <v>10</v>
          </cell>
          <cell r="AO15">
            <v>1.4E-3</v>
          </cell>
        </row>
        <row r="16">
          <cell r="D16">
            <v>12</v>
          </cell>
          <cell r="AO16">
            <v>1.6800000000000001E-3</v>
          </cell>
        </row>
        <row r="17">
          <cell r="D17">
            <v>12</v>
          </cell>
          <cell r="AO17">
            <v>1.6800000000000001E-3</v>
          </cell>
        </row>
        <row r="18">
          <cell r="D18">
            <v>15</v>
          </cell>
          <cell r="AO18">
            <v>2.0999999999999999E-3</v>
          </cell>
        </row>
        <row r="19">
          <cell r="D19">
            <v>15</v>
          </cell>
          <cell r="AO19">
            <v>2.0999999999999999E-3</v>
          </cell>
        </row>
        <row r="20">
          <cell r="D20">
            <v>18</v>
          </cell>
          <cell r="AO20">
            <v>2.5200000000000001E-3</v>
          </cell>
        </row>
        <row r="21">
          <cell r="D21">
            <v>20</v>
          </cell>
          <cell r="AO21">
            <v>2.8E-3</v>
          </cell>
        </row>
        <row r="22">
          <cell r="D22">
            <v>20</v>
          </cell>
          <cell r="AO22">
            <v>2.8E-3</v>
          </cell>
        </row>
        <row r="23">
          <cell r="D23">
            <v>20</v>
          </cell>
          <cell r="AO23">
            <v>2.8E-3</v>
          </cell>
        </row>
        <row r="24">
          <cell r="D24">
            <v>20</v>
          </cell>
          <cell r="AO24">
            <v>2.8E-3</v>
          </cell>
        </row>
        <row r="25">
          <cell r="D25">
            <v>25</v>
          </cell>
          <cell r="AO25">
            <v>3.5000000000000001E-3</v>
          </cell>
        </row>
        <row r="26">
          <cell r="D26">
            <v>25</v>
          </cell>
          <cell r="AO26">
            <v>3.5000000000000001E-3</v>
          </cell>
        </row>
        <row r="27">
          <cell r="D27">
            <v>4</v>
          </cell>
          <cell r="AO27">
            <v>5.5999999999999995E-4</v>
          </cell>
        </row>
        <row r="28">
          <cell r="D28">
            <v>135</v>
          </cell>
          <cell r="AO28">
            <v>1.89E-2</v>
          </cell>
        </row>
        <row r="29">
          <cell r="D29">
            <v>30</v>
          </cell>
          <cell r="AO29">
            <v>4.1999999999999997E-3</v>
          </cell>
        </row>
        <row r="30">
          <cell r="D30">
            <v>35</v>
          </cell>
          <cell r="AO30">
            <v>4.8999999999999998E-3</v>
          </cell>
        </row>
        <row r="31">
          <cell r="D31">
            <v>45</v>
          </cell>
          <cell r="AO31">
            <v>6.3E-3</v>
          </cell>
        </row>
        <row r="32">
          <cell r="D32">
            <v>70</v>
          </cell>
          <cell r="AO32">
            <v>1.9599999999999999E-2</v>
          </cell>
        </row>
        <row r="33">
          <cell r="D33">
            <v>80</v>
          </cell>
          <cell r="AO33">
            <v>2.24E-2</v>
          </cell>
        </row>
        <row r="34">
          <cell r="D34">
            <v>90</v>
          </cell>
          <cell r="AO34">
            <v>2.52E-2</v>
          </cell>
        </row>
        <row r="35">
          <cell r="D35">
            <v>90</v>
          </cell>
          <cell r="AO35">
            <v>2.52E-2</v>
          </cell>
        </row>
        <row r="36">
          <cell r="D36">
            <v>110</v>
          </cell>
          <cell r="AO36">
            <v>3.0800000000000001E-2</v>
          </cell>
        </row>
        <row r="37">
          <cell r="D37">
            <v>130</v>
          </cell>
          <cell r="AO37">
            <v>3.6400000000000002E-2</v>
          </cell>
        </row>
        <row r="38">
          <cell r="D38">
            <v>145</v>
          </cell>
          <cell r="AO38">
            <v>4.0599999999999997E-2</v>
          </cell>
        </row>
        <row r="39">
          <cell r="D39">
            <v>150</v>
          </cell>
          <cell r="AO39">
            <v>4.2000000000000003E-2</v>
          </cell>
        </row>
        <row r="40">
          <cell r="D40">
            <v>155</v>
          </cell>
          <cell r="AO40">
            <v>4.3400000000000001E-2</v>
          </cell>
        </row>
        <row r="41">
          <cell r="D41">
            <v>1050</v>
          </cell>
          <cell r="AO41">
            <v>0.29399999999999998</v>
          </cell>
        </row>
        <row r="42">
          <cell r="D42">
            <v>950</v>
          </cell>
          <cell r="AO42">
            <v>0.26600000000000001</v>
          </cell>
        </row>
        <row r="43">
          <cell r="D43">
            <v>500</v>
          </cell>
          <cell r="AO43">
            <v>0.14000000000000001</v>
          </cell>
        </row>
        <row r="44">
          <cell r="D44">
            <v>1378</v>
          </cell>
          <cell r="AO44">
            <v>0.38584000000000002</v>
          </cell>
        </row>
        <row r="45">
          <cell r="D45">
            <v>650</v>
          </cell>
          <cell r="AO45">
            <v>0.182</v>
          </cell>
        </row>
        <row r="46">
          <cell r="D46">
            <v>400</v>
          </cell>
          <cell r="AO46">
            <v>0.112</v>
          </cell>
        </row>
        <row r="47">
          <cell r="D47">
            <v>800</v>
          </cell>
          <cell r="AO47">
            <v>0.224</v>
          </cell>
        </row>
        <row r="48">
          <cell r="D48">
            <v>700</v>
          </cell>
          <cell r="AO48">
            <v>0.19600000000000001</v>
          </cell>
        </row>
        <row r="49">
          <cell r="D49">
            <v>1000</v>
          </cell>
          <cell r="AO49">
            <v>0.28000000000000003</v>
          </cell>
        </row>
        <row r="50">
          <cell r="D50">
            <v>250</v>
          </cell>
          <cell r="AO50">
            <v>7.0000000000000007E-2</v>
          </cell>
        </row>
        <row r="51">
          <cell r="D51">
            <v>1950</v>
          </cell>
          <cell r="AO51">
            <v>0.54600000000000004</v>
          </cell>
        </row>
        <row r="52">
          <cell r="D52">
            <v>575</v>
          </cell>
          <cell r="AO52">
            <v>0.161</v>
          </cell>
        </row>
        <row r="53">
          <cell r="D53">
            <v>200</v>
          </cell>
          <cell r="AO53">
            <v>5.6000000000000001E-2</v>
          </cell>
        </row>
        <row r="54">
          <cell r="D54">
            <v>200</v>
          </cell>
          <cell r="AO54">
            <v>5.6000000000000001E-2</v>
          </cell>
        </row>
        <row r="55">
          <cell r="D55">
            <v>300</v>
          </cell>
          <cell r="AO55">
            <v>8.4000000000000005E-2</v>
          </cell>
        </row>
        <row r="56">
          <cell r="D56">
            <v>300</v>
          </cell>
          <cell r="AO56">
            <v>8.4000000000000005E-2</v>
          </cell>
        </row>
        <row r="57">
          <cell r="D57">
            <v>200</v>
          </cell>
          <cell r="AO57">
            <v>5.6000000000000001E-2</v>
          </cell>
        </row>
        <row r="58">
          <cell r="D58">
            <v>150</v>
          </cell>
          <cell r="AO58">
            <v>4.2000000000000003E-2</v>
          </cell>
        </row>
        <row r="59">
          <cell r="D59">
            <v>300</v>
          </cell>
          <cell r="AO59">
            <v>8.4000000000000005E-2</v>
          </cell>
        </row>
        <row r="60">
          <cell r="D60">
            <v>300</v>
          </cell>
          <cell r="AO60">
            <v>8.4000000000000005E-2</v>
          </cell>
        </row>
        <row r="61">
          <cell r="D61">
            <v>400</v>
          </cell>
          <cell r="AO61">
            <v>0.112</v>
          </cell>
        </row>
        <row r="62">
          <cell r="D62">
            <v>135</v>
          </cell>
          <cell r="AO62">
            <v>3.78E-2</v>
          </cell>
        </row>
        <row r="63">
          <cell r="D63">
            <v>150</v>
          </cell>
          <cell r="AO63">
            <v>4.2000000000000003E-2</v>
          </cell>
        </row>
        <row r="64">
          <cell r="D64">
            <v>155</v>
          </cell>
          <cell r="AO64">
            <v>4.3400000000000001E-2</v>
          </cell>
        </row>
        <row r="65">
          <cell r="D65">
            <v>180</v>
          </cell>
          <cell r="AO65">
            <v>5.04E-2</v>
          </cell>
        </row>
        <row r="66">
          <cell r="D66">
            <v>200</v>
          </cell>
          <cell r="AO66">
            <v>5.6000000000000001E-2</v>
          </cell>
        </row>
        <row r="67">
          <cell r="D67">
            <v>1600</v>
          </cell>
          <cell r="AO67">
            <v>0.44800000000000001</v>
          </cell>
        </row>
        <row r="68">
          <cell r="D68">
            <v>1500</v>
          </cell>
          <cell r="AO68">
            <v>0.42</v>
          </cell>
        </row>
        <row r="69">
          <cell r="D69">
            <v>1200</v>
          </cell>
          <cell r="AO69">
            <v>0.33600000000000002</v>
          </cell>
        </row>
        <row r="70">
          <cell r="D70">
            <v>900</v>
          </cell>
          <cell r="AO70">
            <v>0.252</v>
          </cell>
        </row>
        <row r="71">
          <cell r="D71">
            <v>1100</v>
          </cell>
          <cell r="AO71">
            <v>0.308</v>
          </cell>
        </row>
        <row r="72">
          <cell r="D72">
            <v>1300</v>
          </cell>
          <cell r="AO72">
            <v>0.36399999999999999</v>
          </cell>
        </row>
        <row r="73">
          <cell r="D73">
            <v>1250</v>
          </cell>
          <cell r="AO73">
            <v>0.35</v>
          </cell>
        </row>
        <row r="74">
          <cell r="D74">
            <v>400</v>
          </cell>
          <cell r="AO74">
            <v>0.112</v>
          </cell>
        </row>
        <row r="75">
          <cell r="D75">
            <v>550</v>
          </cell>
          <cell r="AO75">
            <v>0.154</v>
          </cell>
        </row>
        <row r="76">
          <cell r="D76">
            <v>350</v>
          </cell>
          <cell r="AO76">
            <v>9.8000000000000004E-2</v>
          </cell>
        </row>
        <row r="77">
          <cell r="D77">
            <v>450</v>
          </cell>
          <cell r="AO77">
            <v>0.126</v>
          </cell>
        </row>
        <row r="78">
          <cell r="D78">
            <v>300</v>
          </cell>
          <cell r="AO78">
            <v>8.4000000000000005E-2</v>
          </cell>
        </row>
        <row r="79">
          <cell r="D79">
            <v>375</v>
          </cell>
          <cell r="AO79">
            <v>0.105</v>
          </cell>
        </row>
        <row r="80">
          <cell r="D80">
            <v>600</v>
          </cell>
          <cell r="AO80">
            <v>0.16800000000000001</v>
          </cell>
        </row>
        <row r="81">
          <cell r="D81">
            <v>625</v>
          </cell>
          <cell r="AO81">
            <v>0.17499999999999999</v>
          </cell>
        </row>
        <row r="82">
          <cell r="D82">
            <v>1950</v>
          </cell>
          <cell r="AO82">
            <v>0.54600000000000004</v>
          </cell>
        </row>
        <row r="83">
          <cell r="D83">
            <v>1150</v>
          </cell>
          <cell r="AO83">
            <v>0.32200000000000001</v>
          </cell>
        </row>
        <row r="84">
          <cell r="D84">
            <v>1400</v>
          </cell>
          <cell r="AO84">
            <v>0.39200000000000002</v>
          </cell>
        </row>
        <row r="85">
          <cell r="D85">
            <v>1800</v>
          </cell>
          <cell r="AO85">
            <v>0.504</v>
          </cell>
        </row>
        <row r="86">
          <cell r="D86">
            <v>1700</v>
          </cell>
          <cell r="AO86">
            <v>0.47599999999999998</v>
          </cell>
        </row>
        <row r="87">
          <cell r="D87">
            <v>850</v>
          </cell>
          <cell r="AO87">
            <v>0.23799999999999999</v>
          </cell>
        </row>
        <row r="88">
          <cell r="D88">
            <v>750</v>
          </cell>
          <cell r="AO88">
            <v>0.21</v>
          </cell>
        </row>
        <row r="89">
          <cell r="D89">
            <v>60</v>
          </cell>
          <cell r="AO89">
            <v>1.6799999999999999E-2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id="1" name="表1_3" displayName="表1_3" ref="BQ86:BY271" totalsRowShown="0">
  <autoFilter ref="BQ86:BY271"/>
  <tableColumns count="9">
    <tableColumn id="1" name="id" dataDxfId="8">
      <calculatedColumnFormula>'鱼属性|FishAttribute'!A5</calculatedColumnFormula>
    </tableColumn>
    <tableColumn id="2" name="名字" dataDxfId="7">
      <calculatedColumnFormula>'鱼属性|FishAttribute'!B5</calculatedColumnFormula>
    </tableColumn>
    <tableColumn id="3" name="1" dataDxfId="6">
      <calculatedColumnFormula>'鱼属性|FishAttribute'!CB5</calculatedColumnFormula>
    </tableColumn>
    <tableColumn id="4" name="2" dataDxfId="5">
      <calculatedColumnFormula>'鱼属性|FishAttribute'!CC5</calculatedColumnFormula>
    </tableColumn>
    <tableColumn id="5" name="3" dataDxfId="4">
      <calculatedColumnFormula>'鱼属性|FishAttribute'!CD5</calculatedColumnFormula>
    </tableColumn>
    <tableColumn id="6" name="4" dataDxfId="3">
      <calculatedColumnFormula>'鱼属性|FishAttribute'!CE5</calculatedColumnFormula>
    </tableColumn>
    <tableColumn id="9" name="7" dataDxfId="2">
      <calculatedColumnFormula>'鱼属性|FishAttribute'!CF5</calculatedColumnFormula>
    </tableColumn>
    <tableColumn id="7" name="5" dataDxfId="1">
      <calculatedColumnFormula>'鱼属性|FishAttribute'!CH5</calculatedColumnFormula>
    </tableColumn>
    <tableColumn id="8" name="6" dataDxfId="0">
      <calculatedColumnFormula>'鱼属性|FishAttribute'!CI5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PW369"/>
  <sheetViews>
    <sheetView tabSelected="1" zoomScale="70" zoomScaleNormal="70" workbookViewId="0">
      <pane xSplit="7" ySplit="4" topLeftCell="MV65" activePane="bottomRight" state="frozen"/>
      <selection pane="topRight"/>
      <selection pane="bottomLeft"/>
      <selection pane="bottomRight" activeCell="NI90" sqref="NI90:NU90"/>
    </sheetView>
  </sheetViews>
  <sheetFormatPr defaultColWidth="9" defaultRowHeight="15.6" outlineLevelCol="1"/>
  <cols>
    <col min="1" max="1" width="5.77734375" style="78" customWidth="1"/>
    <col min="2" max="2" width="18.21875" style="78" customWidth="1"/>
    <col min="3" max="3" width="12.109375" style="78" customWidth="1"/>
    <col min="4" max="4" width="34.44140625" style="78" customWidth="1"/>
    <col min="5" max="5" width="21.77734375" style="78" customWidth="1"/>
    <col min="6" max="6" width="7.109375" style="78" customWidth="1"/>
    <col min="7" max="7" width="12.77734375" style="78" customWidth="1"/>
    <col min="8" max="8" width="10.33203125" style="78" customWidth="1"/>
    <col min="9" max="9" width="26.77734375" style="93" customWidth="1"/>
    <col min="10" max="10" width="11" style="78" customWidth="1"/>
    <col min="11" max="13" width="13.6640625" style="78" customWidth="1"/>
    <col min="14" max="15" width="10.44140625" style="78" customWidth="1"/>
    <col min="16" max="16" width="7.21875" style="78" customWidth="1"/>
    <col min="17" max="17" width="11.6640625" style="78" customWidth="1"/>
    <col min="18" max="18" width="17.21875" style="78" customWidth="1"/>
    <col min="19" max="19" width="14" style="78" customWidth="1"/>
    <col min="20" max="20" width="13.88671875" style="78" customWidth="1"/>
    <col min="21" max="23" width="14.44140625" style="78" customWidth="1"/>
    <col min="24" max="24" width="7.88671875" style="78" customWidth="1"/>
    <col min="25" max="25" width="7.33203125" style="78" customWidth="1"/>
    <col min="26" max="26" width="5.88671875" style="78" customWidth="1"/>
    <col min="27" max="27" width="45.33203125" style="78" customWidth="1"/>
    <col min="28" max="28" width="15.44140625" style="78" customWidth="1"/>
    <col min="29" max="29" width="14.77734375" style="78" customWidth="1"/>
    <col min="30" max="30" width="40.33203125" style="78" customWidth="1"/>
    <col min="31" max="31" width="11.44140625" style="78" customWidth="1"/>
    <col min="32" max="32" width="12.88671875" style="78" customWidth="1"/>
    <col min="33" max="33" width="13.44140625" style="78" customWidth="1"/>
    <col min="34" max="34" width="11" style="78" customWidth="1"/>
    <col min="35" max="35" width="9.88671875" style="78" customWidth="1"/>
    <col min="36" max="36" width="13.6640625" style="78" customWidth="1"/>
    <col min="37" max="37" width="7.77734375" style="78" customWidth="1"/>
    <col min="38" max="38" width="8" style="78" customWidth="1"/>
    <col min="39" max="39" width="7.6640625" style="78" customWidth="1"/>
    <col min="40" max="40" width="26.33203125" style="94" customWidth="1"/>
    <col min="41" max="41" width="15.6640625" style="78" customWidth="1"/>
    <col min="42" max="42" width="13.6640625" style="78" customWidth="1"/>
    <col min="43" max="43" width="13.109375" style="78" customWidth="1"/>
    <col min="44" max="44" width="10.21875" style="78" customWidth="1"/>
    <col min="45" max="46" width="13.109375" style="78" customWidth="1"/>
    <col min="47" max="47" width="12.77734375" style="78" customWidth="1"/>
    <col min="48" max="49" width="13.109375" style="78" customWidth="1"/>
    <col min="50" max="50" width="9.21875" style="95" customWidth="1"/>
    <col min="51" max="51" width="22.44140625" style="78" customWidth="1"/>
    <col min="52" max="52" width="10.6640625" style="78" customWidth="1"/>
    <col min="53" max="53" width="11.88671875" style="78" customWidth="1"/>
    <col min="54" max="54" width="12.6640625" style="78" customWidth="1"/>
    <col min="55" max="55" width="10.21875" style="78" customWidth="1"/>
    <col min="56" max="57" width="22.21875" style="78" customWidth="1"/>
    <col min="58" max="58" width="17.33203125" style="78" customWidth="1"/>
    <col min="59" max="59" width="10.44140625" style="78" customWidth="1"/>
    <col min="60" max="60" width="8.6640625" style="78" customWidth="1"/>
    <col min="61" max="61" width="6.21875" style="78" customWidth="1"/>
    <col min="62" max="62" width="12.6640625" style="78" customWidth="1"/>
    <col min="63" max="64" width="10.109375" style="78" customWidth="1"/>
    <col min="65" max="65" width="8.44140625" style="78" customWidth="1"/>
    <col min="66" max="66" width="29.44140625" style="78" customWidth="1"/>
    <col min="67" max="67" width="10.44140625" style="93" customWidth="1"/>
    <col min="68" max="69" width="13.6640625" style="93" customWidth="1"/>
    <col min="70" max="70" width="17" style="78" customWidth="1"/>
    <col min="71" max="71" width="16.88671875" style="78" customWidth="1"/>
    <col min="72" max="72" width="11.6640625" style="94" customWidth="1"/>
    <col min="73" max="73" width="12.33203125" style="94" customWidth="1"/>
    <col min="74" max="74" width="12.109375" style="78" customWidth="1"/>
    <col min="75" max="75" width="19.109375" style="78" customWidth="1"/>
    <col min="76" max="76" width="21.6640625" style="78" customWidth="1"/>
    <col min="77" max="77" width="11.109375" style="78" customWidth="1"/>
    <col min="78" max="78" width="7.6640625" style="78" customWidth="1"/>
    <col min="79" max="79" width="12.44140625" style="78" customWidth="1"/>
    <col min="80" max="87" width="7.6640625" style="78" customWidth="1"/>
    <col min="88" max="88" width="16.33203125" style="78" customWidth="1"/>
    <col min="89" max="89" width="71.5546875" style="78" customWidth="1"/>
    <col min="90" max="90" width="10.109375" style="78" customWidth="1"/>
    <col min="91" max="91" width="10.33203125" style="78" customWidth="1"/>
    <col min="92" max="92" width="10.44140625" style="78" customWidth="1"/>
    <col min="93" max="93" width="9.77734375" style="78" customWidth="1"/>
    <col min="94" max="94" width="10.44140625" style="78" customWidth="1"/>
    <col min="95" max="95" width="28" style="78" customWidth="1"/>
    <col min="96" max="96" width="88.109375" style="78" customWidth="1"/>
    <col min="97" max="97" width="41.5546875" style="78" customWidth="1"/>
    <col min="98" max="98" width="36.109375" style="78" customWidth="1"/>
    <col min="99" max="99" width="33.77734375" style="78" customWidth="1"/>
    <col min="100" max="100" width="25.44140625" style="78" customWidth="1"/>
    <col min="101" max="101" width="15" style="78" customWidth="1" outlineLevel="1"/>
    <col min="102" max="125" width="7.6640625" style="78" customWidth="1" outlineLevel="1"/>
    <col min="126" max="126" width="11.33203125" style="78" customWidth="1" outlineLevel="1"/>
    <col min="127" max="127" width="15" style="78" customWidth="1"/>
    <col min="128" max="129" width="7.6640625" style="78" customWidth="1"/>
    <col min="130" max="130" width="7.88671875" style="78" customWidth="1"/>
    <col min="131" max="132" width="12.77734375" style="78" customWidth="1"/>
    <col min="133" max="133" width="17.109375" style="78" customWidth="1"/>
    <col min="134" max="135" width="9" style="78"/>
    <col min="136" max="136" width="10.88671875" style="78" customWidth="1"/>
    <col min="137" max="138" width="9" style="78"/>
    <col min="139" max="139" width="10.21875" style="78" customWidth="1"/>
    <col min="140" max="140" width="7.44140625" style="78" customWidth="1"/>
    <col min="141" max="142" width="9" style="78"/>
    <col min="143" max="143" width="10.44140625" style="96" hidden="1" customWidth="1" outlineLevel="1"/>
    <col min="144" max="144" width="10.44140625" style="97" hidden="1" customWidth="1" outlineLevel="1"/>
    <col min="145" max="151" width="9" style="97" hidden="1" customWidth="1" outlineLevel="1"/>
    <col min="152" max="152" width="11.109375" style="97" hidden="1" customWidth="1" outlineLevel="1"/>
    <col min="153" max="153" width="11.44140625" style="98" hidden="1" customWidth="1" outlineLevel="1"/>
    <col min="154" max="154" width="11.109375" style="97" hidden="1" customWidth="1" outlineLevel="1"/>
    <col min="155" max="155" width="11.44140625" style="98" hidden="1" customWidth="1" outlineLevel="1"/>
    <col min="156" max="156" width="11.109375" style="97" hidden="1" customWidth="1" outlineLevel="1"/>
    <col min="157" max="157" width="11.44140625" style="99" hidden="1" customWidth="1" outlineLevel="1"/>
    <col min="158" max="158" width="9" style="78" collapsed="1"/>
    <col min="159" max="160" width="9" style="78"/>
    <col min="161" max="161" width="11.21875" style="78" customWidth="1"/>
    <col min="162" max="162" width="9" style="78"/>
    <col min="163" max="163" width="9.21875" style="78" customWidth="1"/>
    <col min="164" max="165" width="9" style="78"/>
    <col min="166" max="166" width="9" style="78" hidden="1" customWidth="1" outlineLevel="1"/>
    <col min="167" max="167" width="9" style="90" hidden="1" customWidth="1" outlineLevel="1"/>
    <col min="168" max="169" width="9" style="78" hidden="1" customWidth="1" outlineLevel="1"/>
    <col min="170" max="170" width="9" style="90" hidden="1" customWidth="1" outlineLevel="1"/>
    <col min="171" max="172" width="9" style="78" hidden="1" customWidth="1" outlineLevel="1"/>
    <col min="173" max="173" width="9" style="90" hidden="1" customWidth="1" outlineLevel="1"/>
    <col min="174" max="175" width="9" style="78" hidden="1" customWidth="1" outlineLevel="1"/>
    <col min="176" max="176" width="9" style="90" hidden="1" customWidth="1" outlineLevel="1"/>
    <col min="177" max="178" width="9" style="78" hidden="1" customWidth="1" outlineLevel="1"/>
    <col min="179" max="179" width="9" style="90" hidden="1" customWidth="1" outlineLevel="1"/>
    <col min="180" max="181" width="9" style="78" hidden="1" customWidth="1" outlineLevel="1"/>
    <col min="182" max="182" width="9" style="90" hidden="1" customWidth="1" outlineLevel="1"/>
    <col min="183" max="184" width="9" style="78" hidden="1" customWidth="1" outlineLevel="1"/>
    <col min="185" max="185" width="9" style="90" hidden="1" customWidth="1" outlineLevel="1"/>
    <col min="186" max="187" width="9" style="78" hidden="1" customWidth="1" outlineLevel="1"/>
    <col min="188" max="188" width="5.44140625" style="90" hidden="1" customWidth="1" outlineLevel="1"/>
    <col min="189" max="189" width="9" style="78" hidden="1" customWidth="1" outlineLevel="1"/>
    <col min="190" max="190" width="7.44140625" style="78" hidden="1" customWidth="1" outlineLevel="1"/>
    <col min="191" max="191" width="5.44140625" style="90" hidden="1" customWidth="1" outlineLevel="1"/>
    <col min="192" max="193" width="9" style="78" hidden="1" customWidth="1" outlineLevel="1"/>
    <col min="194" max="194" width="5.44140625" style="90" hidden="1" customWidth="1" outlineLevel="1"/>
    <col min="195" max="195" width="9.44140625" style="78" hidden="1" customWidth="1" outlineLevel="1"/>
    <col min="196" max="196" width="9" style="78" hidden="1" customWidth="1" outlineLevel="1"/>
    <col min="197" max="197" width="5.44140625" style="90" hidden="1" customWidth="1" outlineLevel="1"/>
    <col min="198" max="199" width="9" style="78" hidden="1" customWidth="1" outlineLevel="1"/>
    <col min="200" max="200" width="5.44140625" style="90" hidden="1" customWidth="1" outlineLevel="1"/>
    <col min="201" max="202" width="9" style="78" hidden="1" customWidth="1" outlineLevel="1"/>
    <col min="203" max="203" width="5.44140625" style="90" hidden="1" customWidth="1" outlineLevel="1"/>
    <col min="204" max="205" width="9" style="78" hidden="1" customWidth="1" outlineLevel="1"/>
    <col min="206" max="206" width="5.44140625" style="90" hidden="1" customWidth="1" outlineLevel="1"/>
    <col min="207" max="208" width="9" style="78" hidden="1" customWidth="1" outlineLevel="1"/>
    <col min="209" max="209" width="5.44140625" style="90" hidden="1" customWidth="1" outlineLevel="1"/>
    <col min="210" max="211" width="9" style="78" hidden="1" customWidth="1" outlineLevel="1"/>
    <col min="212" max="212" width="5.44140625" style="90" hidden="1" customWidth="1" outlineLevel="1"/>
    <col min="213" max="214" width="9" style="78" hidden="1" customWidth="1" outlineLevel="1"/>
    <col min="215" max="215" width="5.44140625" style="90" hidden="1" customWidth="1" outlineLevel="1"/>
    <col min="216" max="217" width="9" style="78" hidden="1" customWidth="1" outlineLevel="1"/>
    <col min="218" max="218" width="5.44140625" style="90" hidden="1" customWidth="1" outlineLevel="1"/>
    <col min="219" max="220" width="9" style="78" hidden="1" customWidth="1" outlineLevel="1"/>
    <col min="221" max="221" width="5.44140625" style="90" hidden="1" customWidth="1" outlineLevel="1"/>
    <col min="222" max="222" width="9" style="78" hidden="1" customWidth="1" outlineLevel="1"/>
    <col min="223" max="223" width="11.109375" style="78" hidden="1" customWidth="1" outlineLevel="1"/>
    <col min="224" max="224" width="5.44140625" style="90" hidden="1" customWidth="1" outlineLevel="1"/>
    <col min="225" max="225" width="9" style="78" hidden="1" customWidth="1" outlineLevel="1"/>
    <col min="226" max="226" width="9" style="78" collapsed="1"/>
    <col min="227" max="227" width="11" style="78" customWidth="1"/>
    <col min="228" max="228" width="11.21875" style="78" customWidth="1"/>
    <col min="229" max="229" width="9" style="78"/>
    <col min="230" max="230" width="12.88671875" style="78" customWidth="1"/>
    <col min="231" max="232" width="9" style="78"/>
    <col min="233" max="233" width="9" style="78" hidden="1" customWidth="1" outlineLevel="1"/>
    <col min="234" max="234" width="9" style="90" hidden="1" customWidth="1" outlineLevel="1"/>
    <col min="235" max="236" width="9" style="78" hidden="1" customWidth="1" outlineLevel="1"/>
    <col min="237" max="237" width="9" style="90" hidden="1" customWidth="1" outlineLevel="1"/>
    <col min="238" max="239" width="9" style="78" hidden="1" customWidth="1" outlineLevel="1"/>
    <col min="240" max="240" width="9" style="90" hidden="1" customWidth="1" outlineLevel="1"/>
    <col min="241" max="242" width="9" style="78" hidden="1" customWidth="1" outlineLevel="1"/>
    <col min="243" max="243" width="9" style="90" hidden="1" customWidth="1" outlineLevel="1"/>
    <col min="244" max="245" width="9" style="78" hidden="1" customWidth="1" outlineLevel="1"/>
    <col min="246" max="246" width="9" style="90" hidden="1" customWidth="1" outlineLevel="1"/>
    <col min="247" max="248" width="9" style="78" hidden="1" customWidth="1" outlineLevel="1"/>
    <col min="249" max="249" width="9" style="90" hidden="1" customWidth="1" outlineLevel="1"/>
    <col min="250" max="251" width="9" style="78" hidden="1" customWidth="1" outlineLevel="1"/>
    <col min="252" max="252" width="9" style="90" hidden="1" customWidth="1" outlineLevel="1"/>
    <col min="253" max="254" width="9" style="78" hidden="1" customWidth="1" outlineLevel="1"/>
    <col min="255" max="255" width="9" style="90" hidden="1" customWidth="1" outlineLevel="1"/>
    <col min="256" max="257" width="9" style="78" hidden="1" customWidth="1" outlineLevel="1"/>
    <col min="258" max="258" width="9" style="90" hidden="1" customWidth="1" outlineLevel="1"/>
    <col min="259" max="260" width="9" style="78" hidden="1" customWidth="1" outlineLevel="1"/>
    <col min="261" max="261" width="9" style="90" hidden="1" customWidth="1" outlineLevel="1"/>
    <col min="262" max="262" width="9.44140625" style="78" hidden="1" customWidth="1" outlineLevel="1"/>
    <col min="263" max="263" width="9" style="78" hidden="1" customWidth="1" outlineLevel="1"/>
    <col min="264" max="264" width="9" style="90" hidden="1" customWidth="1" outlineLevel="1"/>
    <col min="265" max="266" width="9" style="78" hidden="1" customWidth="1" outlineLevel="1"/>
    <col min="267" max="267" width="9" style="90" hidden="1" customWidth="1" outlineLevel="1"/>
    <col min="268" max="269" width="9" style="78" hidden="1" customWidth="1" outlineLevel="1"/>
    <col min="270" max="270" width="9" style="90" hidden="1" customWidth="1" outlineLevel="1"/>
    <col min="271" max="271" width="14.21875" style="78" hidden="1" customWidth="1" outlineLevel="1"/>
    <col min="272" max="272" width="9" style="78" hidden="1" customWidth="1" outlineLevel="1"/>
    <col min="273" max="273" width="9" style="90" hidden="1" customWidth="1" outlineLevel="1"/>
    <col min="274" max="275" width="9" style="78" hidden="1" customWidth="1" outlineLevel="1"/>
    <col min="276" max="276" width="9" style="90" hidden="1" customWidth="1" outlineLevel="1"/>
    <col min="277" max="278" width="9" style="78" hidden="1" customWidth="1" outlineLevel="1"/>
    <col min="279" max="279" width="9" style="90" hidden="1" customWidth="1" outlineLevel="1"/>
    <col min="280" max="281" width="9" style="78" hidden="1" customWidth="1" outlineLevel="1"/>
    <col min="282" max="282" width="9" style="90" hidden="1" customWidth="1" outlineLevel="1"/>
    <col min="283" max="284" width="9" style="78" hidden="1" customWidth="1" outlineLevel="1"/>
    <col min="285" max="285" width="9" style="90" hidden="1" customWidth="1" outlineLevel="1"/>
    <col min="286" max="287" width="9" style="78" hidden="1" customWidth="1" outlineLevel="1"/>
    <col min="288" max="288" width="9" style="90" hidden="1" customWidth="1" outlineLevel="1"/>
    <col min="289" max="290" width="9" style="78" hidden="1" customWidth="1" outlineLevel="1"/>
    <col min="291" max="291" width="9" style="90" hidden="1" customWidth="1" outlineLevel="1"/>
    <col min="292" max="292" width="9" style="78" hidden="1" customWidth="1" outlineLevel="1"/>
    <col min="293" max="293" width="9" style="78" collapsed="1"/>
    <col min="294" max="295" width="9" style="78"/>
    <col min="296" max="296" width="10.88671875" style="78" customWidth="1"/>
    <col min="297" max="302" width="10.6640625" style="78" customWidth="1" outlineLevel="1"/>
    <col min="303" max="307" width="10.44140625" style="78" customWidth="1" outlineLevel="1"/>
    <col min="308" max="316" width="15.44140625" style="78" customWidth="1" outlineLevel="1"/>
    <col min="317" max="319" width="9" style="78" customWidth="1" outlineLevel="1"/>
    <col min="320" max="320" width="9" style="78"/>
    <col min="321" max="321" width="9" style="100"/>
    <col min="322" max="326" width="9" style="78"/>
    <col min="327" max="327" width="137.6640625" style="101" customWidth="1"/>
    <col min="328" max="328" width="7.109375" style="101" customWidth="1"/>
    <col min="329" max="356" width="9" style="102"/>
    <col min="357" max="357" width="10.5546875" style="102" customWidth="1"/>
    <col min="358" max="414" width="9" style="102"/>
    <col min="415" max="415" width="9" style="78"/>
    <col min="416" max="416" width="8.88671875"/>
    <col min="417" max="417" width="18.44140625" customWidth="1"/>
    <col min="418" max="418" width="15.33203125" customWidth="1"/>
    <col min="419" max="419" width="15.21875" customWidth="1"/>
    <col min="420" max="422" width="12.44140625" customWidth="1"/>
    <col min="423" max="423" width="9.88671875" style="103" customWidth="1"/>
    <col min="424" max="424" width="20" style="104" customWidth="1"/>
    <col min="425" max="436" width="14.33203125" customWidth="1"/>
    <col min="437" max="437" width="24.5546875" customWidth="1"/>
    <col min="440" max="16384" width="9" style="78"/>
  </cols>
  <sheetData>
    <row r="1" spans="1:439" ht="16.2">
      <c r="A1" s="48" t="s">
        <v>0</v>
      </c>
      <c r="B1" s="48" t="s">
        <v>1</v>
      </c>
      <c r="C1" s="48" t="s">
        <v>0</v>
      </c>
      <c r="D1" s="48" t="s">
        <v>0</v>
      </c>
      <c r="E1" s="48" t="s">
        <v>2</v>
      </c>
      <c r="F1" s="48" t="s">
        <v>0</v>
      </c>
      <c r="G1" s="48" t="s">
        <v>1</v>
      </c>
      <c r="H1" s="48" t="s">
        <v>1</v>
      </c>
      <c r="I1" s="117" t="s">
        <v>0</v>
      </c>
      <c r="J1" s="56" t="s">
        <v>0</v>
      </c>
      <c r="K1" s="56" t="s">
        <v>0</v>
      </c>
      <c r="L1" s="56" t="s">
        <v>2</v>
      </c>
      <c r="M1" s="56" t="s">
        <v>0</v>
      </c>
      <c r="N1" s="48" t="s">
        <v>2</v>
      </c>
      <c r="O1" s="48" t="s">
        <v>2</v>
      </c>
      <c r="P1" s="48" t="s">
        <v>0</v>
      </c>
      <c r="Q1" s="48" t="s">
        <v>2</v>
      </c>
      <c r="R1" s="48" t="s">
        <v>0</v>
      </c>
      <c r="S1" s="127" t="s">
        <v>2</v>
      </c>
      <c r="T1" s="127" t="s">
        <v>2</v>
      </c>
      <c r="U1" s="128" t="s">
        <v>2</v>
      </c>
      <c r="V1" s="127" t="s">
        <v>2</v>
      </c>
      <c r="W1" s="127" t="s">
        <v>2</v>
      </c>
      <c r="X1" s="129" t="s">
        <v>2</v>
      </c>
      <c r="Y1" s="129" t="s">
        <v>2</v>
      </c>
      <c r="Z1" s="129" t="s">
        <v>2</v>
      </c>
      <c r="AA1" s="133" t="s">
        <v>2</v>
      </c>
      <c r="AB1" s="149" t="s">
        <v>2</v>
      </c>
      <c r="AC1" s="149" t="s">
        <v>2</v>
      </c>
      <c r="AD1" s="150" t="s">
        <v>2</v>
      </c>
      <c r="AE1" s="127" t="s">
        <v>2</v>
      </c>
      <c r="AF1" s="151" t="s">
        <v>2</v>
      </c>
      <c r="AG1" s="164" t="s">
        <v>2</v>
      </c>
      <c r="AH1" s="165" t="s">
        <v>2</v>
      </c>
      <c r="AI1" s="166" t="s">
        <v>2</v>
      </c>
      <c r="AJ1" s="165" t="s">
        <v>2</v>
      </c>
      <c r="AK1" s="165" t="s">
        <v>2</v>
      </c>
      <c r="AL1" s="165" t="s">
        <v>2</v>
      </c>
      <c r="AM1" s="165" t="s">
        <v>2</v>
      </c>
      <c r="AN1" s="167" t="s">
        <v>3</v>
      </c>
      <c r="AO1" s="182" t="s">
        <v>2</v>
      </c>
      <c r="AP1" s="182" t="s">
        <v>2</v>
      </c>
      <c r="AQ1" s="183" t="s">
        <v>2</v>
      </c>
      <c r="AR1" s="183" t="s">
        <v>2</v>
      </c>
      <c r="AS1" s="183" t="s">
        <v>2</v>
      </c>
      <c r="AT1" s="183" t="s">
        <v>2</v>
      </c>
      <c r="AU1" s="184" t="s">
        <v>2</v>
      </c>
      <c r="AV1" s="183" t="s">
        <v>2</v>
      </c>
      <c r="AW1" s="183" t="s">
        <v>2</v>
      </c>
      <c r="AX1" s="192" t="s">
        <v>1</v>
      </c>
      <c r="AY1" s="48" t="s">
        <v>1</v>
      </c>
      <c r="AZ1" s="48" t="s">
        <v>1</v>
      </c>
      <c r="BA1" s="48" t="s">
        <v>1</v>
      </c>
      <c r="BB1" s="48" t="s">
        <v>1</v>
      </c>
      <c r="BC1" s="48" t="s">
        <v>1</v>
      </c>
      <c r="BD1" s="48" t="s">
        <v>1</v>
      </c>
      <c r="BE1" s="48" t="s">
        <v>1</v>
      </c>
      <c r="BF1" s="48" t="s">
        <v>1</v>
      </c>
      <c r="BG1" s="48" t="s">
        <v>1</v>
      </c>
      <c r="BH1" s="48" t="s">
        <v>1</v>
      </c>
      <c r="BI1" s="48" t="s">
        <v>1</v>
      </c>
      <c r="BJ1" s="48" t="s">
        <v>1</v>
      </c>
      <c r="BK1" s="48" t="s">
        <v>1</v>
      </c>
      <c r="BL1" s="48" t="s">
        <v>1</v>
      </c>
      <c r="BM1" s="48" t="s">
        <v>1</v>
      </c>
      <c r="BN1" s="48" t="s">
        <v>1</v>
      </c>
      <c r="BO1" s="48" t="s">
        <v>1</v>
      </c>
      <c r="BP1" s="48" t="s">
        <v>1</v>
      </c>
      <c r="BQ1" s="48" t="s">
        <v>1</v>
      </c>
      <c r="BR1" s="48" t="s">
        <v>1</v>
      </c>
      <c r="BS1" s="48" t="s">
        <v>1</v>
      </c>
      <c r="BT1" s="48" t="s">
        <v>1</v>
      </c>
      <c r="BU1" s="48" t="s">
        <v>1</v>
      </c>
      <c r="BV1" s="48" t="s">
        <v>2</v>
      </c>
      <c r="BW1" s="48" t="s">
        <v>0</v>
      </c>
      <c r="BX1" s="48" t="s">
        <v>2</v>
      </c>
      <c r="BY1" s="48" t="s">
        <v>2</v>
      </c>
      <c r="BZ1" s="48" t="s">
        <v>4</v>
      </c>
      <c r="CA1" s="48" t="s">
        <v>0</v>
      </c>
      <c r="CB1" s="48" t="s">
        <v>0</v>
      </c>
      <c r="CC1" s="48" t="s">
        <v>0</v>
      </c>
      <c r="CD1" s="48" t="s">
        <v>0</v>
      </c>
      <c r="CE1" s="48" t="s">
        <v>0</v>
      </c>
      <c r="CF1" s="56" t="s">
        <v>0</v>
      </c>
      <c r="CG1" s="48" t="s">
        <v>0</v>
      </c>
      <c r="CH1" s="48" t="s">
        <v>0</v>
      </c>
      <c r="CI1" s="48" t="s">
        <v>0</v>
      </c>
      <c r="CJ1" s="48" t="s">
        <v>1</v>
      </c>
      <c r="CK1" s="48" t="s">
        <v>1</v>
      </c>
      <c r="CL1" s="48" t="s">
        <v>0</v>
      </c>
      <c r="CM1" s="48" t="s">
        <v>0</v>
      </c>
      <c r="CN1" s="48" t="s">
        <v>0</v>
      </c>
      <c r="CO1" s="48" t="s">
        <v>0</v>
      </c>
      <c r="CP1" s="48" t="s">
        <v>0</v>
      </c>
      <c r="CQ1" s="48" t="s">
        <v>1</v>
      </c>
      <c r="CR1" s="48" t="s">
        <v>1</v>
      </c>
      <c r="CS1" s="48" t="s">
        <v>0</v>
      </c>
      <c r="CT1" s="48" t="s">
        <v>0</v>
      </c>
      <c r="CU1" s="48" t="s">
        <v>1</v>
      </c>
      <c r="CV1" s="48" t="s">
        <v>0</v>
      </c>
      <c r="CW1" s="111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111"/>
      <c r="DX1" s="221" t="s">
        <v>5</v>
      </c>
      <c r="DY1" s="222">
        <f>F53-50</f>
        <v>150</v>
      </c>
      <c r="DZ1" s="234" t="s">
        <v>6</v>
      </c>
      <c r="EC1" s="235" t="s">
        <v>7</v>
      </c>
      <c r="ED1" s="236">
        <v>3</v>
      </c>
      <c r="EF1" s="237" t="s">
        <v>8</v>
      </c>
      <c r="EG1" s="198">
        <v>0.06</v>
      </c>
      <c r="EM1" s="386" t="s">
        <v>9</v>
      </c>
      <c r="EN1" s="387"/>
      <c r="EO1" s="387"/>
      <c r="EP1" s="377">
        <v>0.1</v>
      </c>
      <c r="ES1" s="388" t="s">
        <v>10</v>
      </c>
      <c r="ET1" s="388"/>
      <c r="EU1" s="388"/>
      <c r="EV1" s="388"/>
      <c r="EW1" s="388"/>
      <c r="FD1" s="46" t="s">
        <v>11</v>
      </c>
      <c r="FE1" s="46"/>
      <c r="FF1" s="46"/>
      <c r="FG1" s="46"/>
      <c r="FJ1" s="42" t="s">
        <v>12</v>
      </c>
      <c r="FK1" s="42"/>
      <c r="FN1" s="42"/>
      <c r="FQ1" s="42"/>
      <c r="FT1" s="42"/>
      <c r="FW1" s="42"/>
      <c r="FZ1" s="42"/>
      <c r="GC1" s="42"/>
      <c r="GF1" s="42"/>
      <c r="GI1" s="42"/>
      <c r="GL1" s="42"/>
      <c r="GO1" s="42"/>
      <c r="GR1" s="42"/>
      <c r="GU1" s="42"/>
      <c r="GX1" s="42"/>
      <c r="HA1" s="42"/>
      <c r="HD1" s="42"/>
      <c r="HG1" s="42"/>
      <c r="HJ1" s="42"/>
      <c r="HM1" s="42"/>
      <c r="HP1" s="42"/>
      <c r="HS1" s="46" t="s">
        <v>13</v>
      </c>
      <c r="HT1" s="46"/>
      <c r="HU1" s="46"/>
      <c r="HV1" s="46"/>
      <c r="HY1" s="42" t="s">
        <v>14</v>
      </c>
      <c r="HZ1" s="42"/>
      <c r="IC1" s="42"/>
      <c r="IF1" s="42"/>
      <c r="II1" s="42"/>
      <c r="IL1" s="42"/>
      <c r="IO1" s="42"/>
      <c r="IR1" s="42"/>
      <c r="IU1" s="42"/>
      <c r="IX1" s="42"/>
      <c r="JA1" s="42"/>
      <c r="JD1" s="42"/>
      <c r="JG1" s="42"/>
      <c r="JJ1" s="42"/>
      <c r="JM1" s="42"/>
      <c r="JP1" s="42"/>
      <c r="JS1" s="42"/>
      <c r="JV1" s="42"/>
      <c r="JY1" s="42"/>
      <c r="KB1" s="42"/>
      <c r="KE1" s="42"/>
      <c r="KJ1" s="307"/>
      <c r="KK1" s="308" t="s">
        <v>15</v>
      </c>
      <c r="KR1" s="316" t="s">
        <v>16</v>
      </c>
      <c r="KS1" s="317">
        <v>100000</v>
      </c>
      <c r="LK1" s="78" t="s">
        <v>17</v>
      </c>
      <c r="LL1" s="78" t="s">
        <v>18</v>
      </c>
      <c r="LM1" s="78" t="s">
        <v>19</v>
      </c>
      <c r="LO1" s="319"/>
      <c r="LP1" s="319"/>
      <c r="PE1" s="336"/>
      <c r="PF1" s="336"/>
      <c r="PG1" s="104"/>
      <c r="PH1" s="104">
        <f>10%*PH4</f>
        <v>1.4000000000000002E-2</v>
      </c>
      <c r="PI1" s="104">
        <f t="shared" ref="PI1:PT1" si="0">10%*PI4</f>
        <v>1.5550000000000001E-2</v>
      </c>
      <c r="PJ1" s="104">
        <f t="shared" si="0"/>
        <v>1.7499999999999998E-2</v>
      </c>
      <c r="PK1" s="104">
        <f t="shared" si="0"/>
        <v>1.7999999999999999E-2</v>
      </c>
      <c r="PL1" s="104">
        <f t="shared" si="0"/>
        <v>2.1000000000000001E-2</v>
      </c>
      <c r="PM1" s="104">
        <f t="shared" si="0"/>
        <v>2.4E-2</v>
      </c>
      <c r="PN1" s="104">
        <f t="shared" si="0"/>
        <v>2.7000000000000003E-2</v>
      </c>
      <c r="PO1" s="104">
        <f t="shared" si="0"/>
        <v>3.4000000000000002E-2</v>
      </c>
      <c r="PP1" s="104">
        <f t="shared" si="0"/>
        <v>4.6300000000000008E-2</v>
      </c>
      <c r="PQ1" s="104">
        <f t="shared" si="0"/>
        <v>0.05</v>
      </c>
      <c r="PR1" s="104">
        <f t="shared" si="0"/>
        <v>0.06</v>
      </c>
      <c r="PS1" s="104">
        <f t="shared" si="0"/>
        <v>8.0000000000000016E-2</v>
      </c>
      <c r="PT1" s="104">
        <f t="shared" si="0"/>
        <v>0.1</v>
      </c>
    </row>
    <row r="2" spans="1:439" ht="16.2">
      <c r="A2" s="48" t="s">
        <v>20</v>
      </c>
      <c r="B2" s="48" t="s">
        <v>21</v>
      </c>
      <c r="C2" s="48" t="s">
        <v>20</v>
      </c>
      <c r="D2" s="48" t="s">
        <v>20</v>
      </c>
      <c r="E2" s="48" t="s">
        <v>21</v>
      </c>
      <c r="F2" s="48" t="s">
        <v>20</v>
      </c>
      <c r="G2" s="48" t="s">
        <v>21</v>
      </c>
      <c r="H2" s="48" t="s">
        <v>20</v>
      </c>
      <c r="I2" s="59" t="s">
        <v>21</v>
      </c>
      <c r="J2" s="48" t="s">
        <v>20</v>
      </c>
      <c r="K2" s="48" t="s">
        <v>21</v>
      </c>
      <c r="L2" s="48" t="s">
        <v>21</v>
      </c>
      <c r="M2" s="48" t="s">
        <v>20</v>
      </c>
      <c r="N2" s="48" t="s">
        <v>20</v>
      </c>
      <c r="O2" s="48" t="s">
        <v>20</v>
      </c>
      <c r="P2" s="48" t="s">
        <v>22</v>
      </c>
      <c r="Q2" s="48" t="s">
        <v>22</v>
      </c>
      <c r="R2" s="48" t="s">
        <v>20</v>
      </c>
      <c r="S2" s="48" t="s">
        <v>22</v>
      </c>
      <c r="T2" s="48" t="s">
        <v>22</v>
      </c>
      <c r="U2" s="130" t="s">
        <v>20</v>
      </c>
      <c r="V2" s="48" t="s">
        <v>21</v>
      </c>
      <c r="W2" s="48" t="s">
        <v>21</v>
      </c>
      <c r="X2" s="131" t="s">
        <v>22</v>
      </c>
      <c r="Y2" s="133" t="s">
        <v>20</v>
      </c>
      <c r="Z2" s="133" t="s">
        <v>20</v>
      </c>
      <c r="AA2" s="133" t="s">
        <v>21</v>
      </c>
      <c r="AB2" s="150" t="s">
        <v>20</v>
      </c>
      <c r="AC2" s="150" t="s">
        <v>20</v>
      </c>
      <c r="AD2" s="150" t="s">
        <v>21</v>
      </c>
      <c r="AE2" s="152" t="s">
        <v>23</v>
      </c>
      <c r="AF2" s="153" t="s">
        <v>22</v>
      </c>
      <c r="AG2" s="168" t="s">
        <v>22</v>
      </c>
      <c r="AH2" s="130" t="s">
        <v>22</v>
      </c>
      <c r="AI2" s="169" t="s">
        <v>22</v>
      </c>
      <c r="AJ2" s="130" t="s">
        <v>22</v>
      </c>
      <c r="AK2" s="130" t="s">
        <v>22</v>
      </c>
      <c r="AL2" s="130" t="s">
        <v>22</v>
      </c>
      <c r="AM2" s="130" t="s">
        <v>22</v>
      </c>
      <c r="AN2" s="130" t="s">
        <v>21</v>
      </c>
      <c r="AO2" s="182" t="s">
        <v>21</v>
      </c>
      <c r="AP2" s="182" t="s">
        <v>21</v>
      </c>
      <c r="AQ2" s="183" t="s">
        <v>22</v>
      </c>
      <c r="AR2" s="183" t="s">
        <v>20</v>
      </c>
      <c r="AS2" s="183" t="s">
        <v>20</v>
      </c>
      <c r="AT2" s="183" t="s">
        <v>20</v>
      </c>
      <c r="AU2" s="184" t="s">
        <v>22</v>
      </c>
      <c r="AV2" s="183" t="s">
        <v>21</v>
      </c>
      <c r="AW2" s="183" t="s">
        <v>20</v>
      </c>
      <c r="AX2" s="192" t="s">
        <v>20</v>
      </c>
      <c r="AY2" s="48" t="s">
        <v>20</v>
      </c>
      <c r="AZ2" s="48" t="s">
        <v>20</v>
      </c>
      <c r="BA2" s="48" t="s">
        <v>20</v>
      </c>
      <c r="BB2" s="48" t="s">
        <v>20</v>
      </c>
      <c r="BC2" s="48" t="s">
        <v>21</v>
      </c>
      <c r="BD2" s="48" t="s">
        <v>21</v>
      </c>
      <c r="BE2" s="48" t="s">
        <v>21</v>
      </c>
      <c r="BF2" s="48" t="s">
        <v>21</v>
      </c>
      <c r="BG2" s="48" t="s">
        <v>21</v>
      </c>
      <c r="BH2" s="48" t="s">
        <v>22</v>
      </c>
      <c r="BI2" s="48" t="s">
        <v>22</v>
      </c>
      <c r="BJ2" s="48" t="s">
        <v>24</v>
      </c>
      <c r="BK2" s="48" t="s">
        <v>22</v>
      </c>
      <c r="BL2" s="48" t="s">
        <v>22</v>
      </c>
      <c r="BM2" s="48" t="s">
        <v>20</v>
      </c>
      <c r="BN2" s="48" t="s">
        <v>21</v>
      </c>
      <c r="BO2" s="48" t="s">
        <v>22</v>
      </c>
      <c r="BP2" s="48" t="s">
        <v>24</v>
      </c>
      <c r="BQ2" s="48" t="s">
        <v>24</v>
      </c>
      <c r="BR2" s="48" t="s">
        <v>24</v>
      </c>
      <c r="BS2" s="48" t="s">
        <v>24</v>
      </c>
      <c r="BT2" s="48" t="s">
        <v>24</v>
      </c>
      <c r="BU2" s="48" t="s">
        <v>24</v>
      </c>
      <c r="BV2" s="48" t="s">
        <v>20</v>
      </c>
      <c r="BW2" s="48" t="s">
        <v>20</v>
      </c>
      <c r="BX2" s="48" t="s">
        <v>20</v>
      </c>
      <c r="BY2" s="48" t="s">
        <v>20</v>
      </c>
      <c r="BZ2" s="48" t="s">
        <v>22</v>
      </c>
      <c r="CA2" s="48" t="s">
        <v>21</v>
      </c>
      <c r="CB2" s="48" t="s">
        <v>20</v>
      </c>
      <c r="CC2" s="48" t="s">
        <v>20</v>
      </c>
      <c r="CD2" s="48" t="s">
        <v>20</v>
      </c>
      <c r="CE2" s="48" t="s">
        <v>20</v>
      </c>
      <c r="CF2" s="56" t="s">
        <v>20</v>
      </c>
      <c r="CG2" s="48" t="s">
        <v>20</v>
      </c>
      <c r="CH2" s="48" t="s">
        <v>20</v>
      </c>
      <c r="CI2" s="48" t="s">
        <v>20</v>
      </c>
      <c r="CJ2" s="48" t="s">
        <v>21</v>
      </c>
      <c r="CK2" s="48" t="s">
        <v>21</v>
      </c>
      <c r="CL2" s="48" t="s">
        <v>20</v>
      </c>
      <c r="CM2" s="48" t="s">
        <v>20</v>
      </c>
      <c r="CN2" s="48" t="s">
        <v>20</v>
      </c>
      <c r="CO2" s="48" t="s">
        <v>20</v>
      </c>
      <c r="CP2" s="48" t="s">
        <v>20</v>
      </c>
      <c r="CQ2" s="48" t="s">
        <v>21</v>
      </c>
      <c r="CR2" s="48" t="s">
        <v>21</v>
      </c>
      <c r="CS2" s="48" t="s">
        <v>21</v>
      </c>
      <c r="CT2" s="48" t="s">
        <v>21</v>
      </c>
      <c r="CU2" s="48" t="s">
        <v>21</v>
      </c>
      <c r="CV2" s="48" t="s">
        <v>20</v>
      </c>
      <c r="CW2" s="111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111"/>
      <c r="DX2" s="223" t="s">
        <v>25</v>
      </c>
      <c r="DY2" s="224">
        <v>0.75</v>
      </c>
      <c r="DZ2" s="94">
        <v>0.6</v>
      </c>
      <c r="EC2" s="238" t="s">
        <v>26</v>
      </c>
      <c r="ED2" s="239">
        <v>0.2</v>
      </c>
      <c r="EF2" s="237" t="s">
        <v>27</v>
      </c>
      <c r="EG2" s="94">
        <f>F56</f>
        <v>300</v>
      </c>
      <c r="EM2" s="386"/>
      <c r="EN2" s="387"/>
      <c r="EO2" s="387"/>
      <c r="EP2" s="377"/>
      <c r="ES2" s="388"/>
      <c r="ET2" s="388"/>
      <c r="EU2" s="388"/>
      <c r="EV2" s="388"/>
      <c r="EW2" s="388"/>
      <c r="FD2" s="274" t="s">
        <v>28</v>
      </c>
      <c r="FE2" s="275">
        <v>5000</v>
      </c>
      <c r="FF2" s="378" t="s">
        <v>29</v>
      </c>
      <c r="FG2" s="381">
        <f>1/((FE2/(FE5*(1-FE4)))/FE6)/FE3/FE4</f>
        <v>8.3333333333333422E-6</v>
      </c>
      <c r="FH2" s="292" t="s">
        <v>30</v>
      </c>
      <c r="HS2" s="274" t="s">
        <v>28</v>
      </c>
      <c r="HT2" s="299">
        <v>7200000</v>
      </c>
      <c r="HU2" s="378" t="s">
        <v>31</v>
      </c>
      <c r="HV2" s="389">
        <f>1/((HT2/(HT5*(1-HT4)))/HT6)/HT3</f>
        <v>5.5555555555555601E-9</v>
      </c>
      <c r="HW2" s="300" t="s">
        <v>32</v>
      </c>
      <c r="HX2" s="234"/>
      <c r="KJ2" s="309" t="s">
        <v>33</v>
      </c>
      <c r="KK2" s="78" t="e">
        <f t="shared" ref="KK2:LD2" si="1">1/(0.96/($F5*(1+$AJ5*KK$4/10000))*KK5)/6/60</f>
        <v>#DIV/0!</v>
      </c>
      <c r="KL2" s="78" t="e">
        <f t="shared" si="1"/>
        <v>#DIV/0!</v>
      </c>
      <c r="KM2" s="78" t="e">
        <f t="shared" si="1"/>
        <v>#DIV/0!</v>
      </c>
      <c r="KN2" s="78">
        <f t="shared" si="1"/>
        <v>75.9548611111111</v>
      </c>
      <c r="KO2" s="78">
        <f t="shared" si="1"/>
        <v>60.763888888888893</v>
      </c>
      <c r="KP2" s="78">
        <f t="shared" si="1"/>
        <v>30.381944444444446</v>
      </c>
      <c r="KQ2" s="78">
        <f t="shared" si="1"/>
        <v>15.190972222222223</v>
      </c>
      <c r="KR2" s="78">
        <f t="shared" si="1"/>
        <v>10.127314814814815</v>
      </c>
      <c r="KS2" s="78">
        <f t="shared" si="1"/>
        <v>7.5954861111111116</v>
      </c>
      <c r="KT2" s="78">
        <f t="shared" si="1"/>
        <v>6.0763888888888884</v>
      </c>
      <c r="KU2" s="78">
        <f t="shared" si="1"/>
        <v>3.0381944444444442</v>
      </c>
      <c r="KV2" s="78">
        <f t="shared" si="1"/>
        <v>2.3871527777777777</v>
      </c>
      <c r="KW2" s="78">
        <f t="shared" si="1"/>
        <v>2.3634105530959029</v>
      </c>
      <c r="KX2" s="78">
        <f t="shared" si="1"/>
        <v>2.3517247741499494</v>
      </c>
      <c r="KY2" s="78">
        <f t="shared" si="1"/>
        <v>2.3446762964445038</v>
      </c>
      <c r="KZ2" s="78">
        <f t="shared" si="1"/>
        <v>2.3311357419268748</v>
      </c>
      <c r="LA2" s="78">
        <f t="shared" si="1"/>
        <v>2.3257582502374166</v>
      </c>
      <c r="LB2" s="78">
        <f t="shared" si="1"/>
        <v>2.3233469848053181</v>
      </c>
      <c r="LC2" s="78">
        <f t="shared" si="1"/>
        <v>2.3221413520892686</v>
      </c>
      <c r="LD2" s="78">
        <f t="shared" si="1"/>
        <v>2.3270047783727503</v>
      </c>
      <c r="LK2" s="78">
        <v>100000</v>
      </c>
      <c r="LL2" s="78">
        <v>100000</v>
      </c>
      <c r="LM2" s="78">
        <v>100000</v>
      </c>
      <c r="LO2" s="319"/>
      <c r="LP2" s="319"/>
      <c r="LQ2" s="102" t="s">
        <v>34</v>
      </c>
      <c r="LR2" s="102">
        <f>MAX(NW5:OX89)</f>
        <v>0.97499999999999998</v>
      </c>
      <c r="PE2" s="337"/>
      <c r="PF2" s="337"/>
      <c r="PG2" s="104" t="s">
        <v>35</v>
      </c>
      <c r="PH2" s="338">
        <f>$PC$5/PH3/($OZ$5*PH$4)/6/60</f>
        <v>9.9206349206349191</v>
      </c>
      <c r="PI2" s="338">
        <f t="shared" ref="PI2:PT2" si="2">$PC$5/PI3/($OZ$5*PI$4)/6/60</f>
        <v>9.9241792703743403</v>
      </c>
      <c r="PJ2" s="338">
        <f t="shared" si="2"/>
        <v>9.9206349206349209</v>
      </c>
      <c r="PK2" s="338">
        <f t="shared" si="2"/>
        <v>11.022927689594358</v>
      </c>
      <c r="PL2" s="338">
        <f t="shared" si="2"/>
        <v>11.022927689594354</v>
      </c>
      <c r="PM2" s="338">
        <f t="shared" si="2"/>
        <v>11.574074074074074</v>
      </c>
      <c r="PN2" s="338">
        <f t="shared" si="2"/>
        <v>12.860082304526745</v>
      </c>
      <c r="PO2" s="338">
        <f t="shared" si="2"/>
        <v>13.616557734204791</v>
      </c>
      <c r="PP2" s="338">
        <f t="shared" si="2"/>
        <v>14.998800095992319</v>
      </c>
      <c r="PQ2" s="338">
        <f t="shared" si="2"/>
        <v>17.361111111111111</v>
      </c>
      <c r="PR2" s="338">
        <f t="shared" si="2"/>
        <v>19.290123456790127</v>
      </c>
      <c r="PS2" s="338">
        <f t="shared" si="2"/>
        <v>21.701388888888882</v>
      </c>
      <c r="PT2" s="338">
        <f t="shared" si="2"/>
        <v>34.722222222222221</v>
      </c>
      <c r="PU2" s="357">
        <f>PT2/PH2</f>
        <v>3.5000000000000004</v>
      </c>
    </row>
    <row r="3" spans="1:439" ht="18.600000000000001" customHeight="1">
      <c r="A3" s="48" t="s">
        <v>36</v>
      </c>
      <c r="B3" s="48" t="s">
        <v>37</v>
      </c>
      <c r="C3" s="48" t="s">
        <v>38</v>
      </c>
      <c r="D3" s="48" t="s">
        <v>39</v>
      </c>
      <c r="E3" s="48" t="s">
        <v>40</v>
      </c>
      <c r="F3" s="48" t="s">
        <v>41</v>
      </c>
      <c r="G3" s="48" t="s">
        <v>42</v>
      </c>
      <c r="H3" s="48" t="s">
        <v>43</v>
      </c>
      <c r="I3" s="118" t="s">
        <v>44</v>
      </c>
      <c r="J3" s="119" t="s">
        <v>45</v>
      </c>
      <c r="K3" s="56" t="s">
        <v>46</v>
      </c>
      <c r="L3" s="56" t="s">
        <v>47</v>
      </c>
      <c r="M3" s="56" t="s">
        <v>48</v>
      </c>
      <c r="N3" s="48" t="s">
        <v>49</v>
      </c>
      <c r="O3" s="48" t="s">
        <v>50</v>
      </c>
      <c r="P3" s="48" t="s">
        <v>51</v>
      </c>
      <c r="Q3" s="48" t="s">
        <v>52</v>
      </c>
      <c r="R3" s="48" t="s">
        <v>53</v>
      </c>
      <c r="S3" s="48" t="s">
        <v>54</v>
      </c>
      <c r="T3" s="48" t="s">
        <v>55</v>
      </c>
      <c r="U3" s="130" t="s">
        <v>56</v>
      </c>
      <c r="V3" s="48" t="s">
        <v>57</v>
      </c>
      <c r="W3" s="132" t="s">
        <v>58</v>
      </c>
      <c r="X3" s="133" t="s">
        <v>59</v>
      </c>
      <c r="Y3" s="133" t="s">
        <v>60</v>
      </c>
      <c r="Z3" s="154" t="s">
        <v>61</v>
      </c>
      <c r="AA3" s="133" t="s">
        <v>62</v>
      </c>
      <c r="AB3" s="150" t="s">
        <v>63</v>
      </c>
      <c r="AC3" s="155" t="s">
        <v>64</v>
      </c>
      <c r="AD3" s="150" t="s">
        <v>65</v>
      </c>
      <c r="AE3" s="152" t="s">
        <v>66</v>
      </c>
      <c r="AF3" s="156" t="s">
        <v>67</v>
      </c>
      <c r="AG3" s="170" t="s">
        <v>68</v>
      </c>
      <c r="AH3" s="171" t="s">
        <v>69</v>
      </c>
      <c r="AI3" s="172" t="s">
        <v>70</v>
      </c>
      <c r="AJ3" s="171" t="s">
        <v>71</v>
      </c>
      <c r="AK3" s="171" t="s">
        <v>72</v>
      </c>
      <c r="AL3" s="171" t="s">
        <v>73</v>
      </c>
      <c r="AM3" s="171" t="s">
        <v>74</v>
      </c>
      <c r="AN3" s="171" t="s">
        <v>75</v>
      </c>
      <c r="AO3" s="185" t="s">
        <v>76</v>
      </c>
      <c r="AP3" s="185" t="s">
        <v>77</v>
      </c>
      <c r="AQ3" s="186" t="s">
        <v>78</v>
      </c>
      <c r="AR3" s="186" t="s">
        <v>79</v>
      </c>
      <c r="AS3" s="186" t="s">
        <v>80</v>
      </c>
      <c r="AT3" s="186" t="s">
        <v>81</v>
      </c>
      <c r="AU3" s="187" t="s">
        <v>82</v>
      </c>
      <c r="AV3" s="186" t="s">
        <v>83</v>
      </c>
      <c r="AW3" s="186" t="s">
        <v>84</v>
      </c>
      <c r="AX3" s="192" t="s">
        <v>85</v>
      </c>
      <c r="AY3" s="48" t="s">
        <v>86</v>
      </c>
      <c r="AZ3" s="48" t="s">
        <v>87</v>
      </c>
      <c r="BA3" s="48" t="s">
        <v>88</v>
      </c>
      <c r="BB3" s="48" t="s">
        <v>89</v>
      </c>
      <c r="BC3" s="48" t="s">
        <v>90</v>
      </c>
      <c r="BD3" s="48" t="s">
        <v>91</v>
      </c>
      <c r="BE3" s="48" t="s">
        <v>92</v>
      </c>
      <c r="BF3" s="48" t="s">
        <v>93</v>
      </c>
      <c r="BG3" s="48" t="s">
        <v>94</v>
      </c>
      <c r="BH3" s="48" t="s">
        <v>95</v>
      </c>
      <c r="BI3" s="48" t="s">
        <v>96</v>
      </c>
      <c r="BJ3" s="48" t="s">
        <v>97</v>
      </c>
      <c r="BK3" s="48" t="s">
        <v>98</v>
      </c>
      <c r="BL3" s="48" t="s">
        <v>99</v>
      </c>
      <c r="BM3" s="48" t="s">
        <v>100</v>
      </c>
      <c r="BN3" s="48" t="s">
        <v>101</v>
      </c>
      <c r="BO3" s="48" t="s">
        <v>102</v>
      </c>
      <c r="BP3" s="48" t="s">
        <v>103</v>
      </c>
      <c r="BQ3" s="48" t="s">
        <v>104</v>
      </c>
      <c r="BR3" s="48" t="s">
        <v>105</v>
      </c>
      <c r="BS3" s="48" t="s">
        <v>106</v>
      </c>
      <c r="BT3" s="48" t="s">
        <v>107</v>
      </c>
      <c r="BU3" s="48" t="s">
        <v>108</v>
      </c>
      <c r="BV3" s="48" t="s">
        <v>109</v>
      </c>
      <c r="BW3" s="48" t="s">
        <v>110</v>
      </c>
      <c r="BX3" s="48" t="s">
        <v>111</v>
      </c>
      <c r="BY3" s="48" t="s">
        <v>112</v>
      </c>
      <c r="BZ3" s="48" t="s">
        <v>113</v>
      </c>
      <c r="CA3" s="48" t="s">
        <v>114</v>
      </c>
      <c r="CB3" s="48" t="s">
        <v>115</v>
      </c>
      <c r="CC3" s="48" t="s">
        <v>116</v>
      </c>
      <c r="CD3" s="48" t="s">
        <v>117</v>
      </c>
      <c r="CE3" s="48" t="s">
        <v>118</v>
      </c>
      <c r="CF3" s="56" t="s">
        <v>119</v>
      </c>
      <c r="CG3" s="132" t="s">
        <v>1575</v>
      </c>
      <c r="CH3" s="48" t="s">
        <v>120</v>
      </c>
      <c r="CI3" s="48" t="s">
        <v>121</v>
      </c>
      <c r="CJ3" s="48" t="s">
        <v>122</v>
      </c>
      <c r="CK3" s="48" t="s">
        <v>123</v>
      </c>
      <c r="CL3" s="48" t="s">
        <v>124</v>
      </c>
      <c r="CM3" s="48" t="s">
        <v>125</v>
      </c>
      <c r="CN3" s="48" t="s">
        <v>126</v>
      </c>
      <c r="CO3" s="48" t="s">
        <v>127</v>
      </c>
      <c r="CP3" s="48" t="s">
        <v>128</v>
      </c>
      <c r="CQ3" s="48" t="s">
        <v>129</v>
      </c>
      <c r="CR3" s="48" t="s">
        <v>130</v>
      </c>
      <c r="CS3" s="48" t="s">
        <v>1593</v>
      </c>
      <c r="CT3" s="48" t="s">
        <v>131</v>
      </c>
      <c r="CU3" s="48" t="s">
        <v>132</v>
      </c>
      <c r="CV3" s="48" t="s">
        <v>133</v>
      </c>
      <c r="CW3" s="111"/>
      <c r="CX3" s="48" t="s">
        <v>134</v>
      </c>
      <c r="CY3" s="48"/>
      <c r="CZ3" s="48"/>
      <c r="DA3" s="48"/>
      <c r="DB3" s="48"/>
      <c r="DC3" s="48" t="s">
        <v>134</v>
      </c>
      <c r="DD3" s="48"/>
      <c r="DE3" s="48"/>
      <c r="DF3" s="48"/>
      <c r="DG3" s="48"/>
      <c r="DH3" s="48" t="s">
        <v>134</v>
      </c>
      <c r="DI3" s="48"/>
      <c r="DJ3" s="48"/>
      <c r="DK3" s="48"/>
      <c r="DL3" s="48"/>
      <c r="DM3" s="48" t="s">
        <v>134</v>
      </c>
      <c r="DN3" s="48"/>
      <c r="DO3" s="48"/>
      <c r="DP3" s="48"/>
      <c r="DQ3" s="48"/>
      <c r="DR3" s="48" t="s">
        <v>134</v>
      </c>
      <c r="DS3" s="48"/>
      <c r="DT3" s="48"/>
      <c r="DU3" s="48"/>
      <c r="DV3" s="48"/>
      <c r="DW3" s="111"/>
      <c r="DX3" s="225" t="s">
        <v>135</v>
      </c>
      <c r="DY3" s="225" t="s">
        <v>136</v>
      </c>
      <c r="DZ3" s="225" t="s">
        <v>137</v>
      </c>
      <c r="EA3" s="225" t="s">
        <v>138</v>
      </c>
      <c r="EC3" s="238" t="s">
        <v>139</v>
      </c>
      <c r="ED3" s="240">
        <f>60/ED2</f>
        <v>300</v>
      </c>
      <c r="EF3" s="376" t="s">
        <v>140</v>
      </c>
      <c r="EV3" s="97">
        <v>75</v>
      </c>
      <c r="EX3" s="97">
        <v>150</v>
      </c>
      <c r="EZ3" s="97">
        <v>225</v>
      </c>
      <c r="FD3" s="276" t="s">
        <v>141</v>
      </c>
      <c r="FE3" s="277">
        <v>1</v>
      </c>
      <c r="FF3" s="379"/>
      <c r="FG3" s="382"/>
      <c r="FJ3" s="78" t="s">
        <v>142</v>
      </c>
      <c r="FK3" s="90" t="s">
        <v>143</v>
      </c>
      <c r="FN3" s="90" t="s">
        <v>143</v>
      </c>
      <c r="FQ3" s="90" t="s">
        <v>143</v>
      </c>
      <c r="FT3" s="90" t="s">
        <v>143</v>
      </c>
      <c r="FW3" s="90" t="s">
        <v>143</v>
      </c>
      <c r="FZ3" s="90" t="s">
        <v>143</v>
      </c>
      <c r="GC3" s="90" t="s">
        <v>143</v>
      </c>
      <c r="GF3" s="90" t="s">
        <v>143</v>
      </c>
      <c r="GI3" s="90" t="s">
        <v>143</v>
      </c>
      <c r="GL3" s="90" t="s">
        <v>143</v>
      </c>
      <c r="GO3" s="90" t="s">
        <v>143</v>
      </c>
      <c r="GR3" s="90" t="s">
        <v>143</v>
      </c>
      <c r="GU3" s="90" t="s">
        <v>143</v>
      </c>
      <c r="GX3" s="90" t="s">
        <v>143</v>
      </c>
      <c r="HA3" s="90" t="s">
        <v>143</v>
      </c>
      <c r="HD3" s="90" t="s">
        <v>143</v>
      </c>
      <c r="HG3" s="90" t="s">
        <v>143</v>
      </c>
      <c r="HJ3" s="90" t="s">
        <v>143</v>
      </c>
      <c r="HM3" s="90" t="s">
        <v>143</v>
      </c>
      <c r="HP3" s="90" t="s">
        <v>143</v>
      </c>
      <c r="HS3" s="276" t="s">
        <v>141</v>
      </c>
      <c r="HT3" s="277">
        <v>1</v>
      </c>
      <c r="HU3" s="379"/>
      <c r="HV3" s="390"/>
      <c r="HX3" s="234"/>
      <c r="KJ3" s="310" t="s">
        <v>144</v>
      </c>
      <c r="KK3" s="94">
        <v>20</v>
      </c>
      <c r="KL3" s="94">
        <v>40</v>
      </c>
      <c r="KM3" s="94">
        <v>60</v>
      </c>
      <c r="KN3" s="94">
        <v>80</v>
      </c>
      <c r="KO3" s="94">
        <v>100</v>
      </c>
      <c r="KP3" s="94">
        <f t="shared" ref="KP3:LD3" si="3">KK3*10</f>
        <v>200</v>
      </c>
      <c r="KQ3" s="94">
        <f t="shared" si="3"/>
        <v>400</v>
      </c>
      <c r="KR3" s="94">
        <f t="shared" si="3"/>
        <v>600</v>
      </c>
      <c r="KS3" s="94">
        <f t="shared" si="3"/>
        <v>800</v>
      </c>
      <c r="KT3" s="94">
        <f t="shared" si="3"/>
        <v>1000</v>
      </c>
      <c r="KU3" s="94">
        <f t="shared" si="3"/>
        <v>2000</v>
      </c>
      <c r="KV3" s="94">
        <f t="shared" si="3"/>
        <v>4000</v>
      </c>
      <c r="KW3" s="94">
        <f t="shared" si="3"/>
        <v>6000</v>
      </c>
      <c r="KX3" s="94">
        <f t="shared" si="3"/>
        <v>8000</v>
      </c>
      <c r="KY3" s="94">
        <f t="shared" si="3"/>
        <v>10000</v>
      </c>
      <c r="KZ3" s="94">
        <f t="shared" si="3"/>
        <v>20000</v>
      </c>
      <c r="LA3" s="94">
        <f t="shared" si="3"/>
        <v>40000</v>
      </c>
      <c r="LB3" s="94">
        <f t="shared" si="3"/>
        <v>60000</v>
      </c>
      <c r="LC3" s="94">
        <f t="shared" si="3"/>
        <v>80000</v>
      </c>
      <c r="LD3" s="94">
        <f t="shared" si="3"/>
        <v>100000</v>
      </c>
      <c r="LK3" s="78" t="s">
        <v>145</v>
      </c>
      <c r="LL3" s="78" t="s">
        <v>146</v>
      </c>
      <c r="LM3" s="78" t="s">
        <v>147</v>
      </c>
      <c r="LO3" s="319"/>
      <c r="LP3" s="319"/>
      <c r="LQ3" s="102" t="s">
        <v>148</v>
      </c>
      <c r="MT3" s="102" t="s">
        <v>149</v>
      </c>
      <c r="NW3" s="102" t="s">
        <v>150</v>
      </c>
      <c r="PG3" s="339" t="s">
        <v>144</v>
      </c>
      <c r="PH3" s="340">
        <v>500000</v>
      </c>
      <c r="PI3">
        <v>450000</v>
      </c>
      <c r="PJ3">
        <v>400000</v>
      </c>
      <c r="PK3">
        <v>350000</v>
      </c>
      <c r="PL3">
        <v>300000</v>
      </c>
      <c r="PM3">
        <v>250000</v>
      </c>
      <c r="PN3">
        <v>200000</v>
      </c>
      <c r="PO3">
        <v>150000</v>
      </c>
      <c r="PP3">
        <v>100000</v>
      </c>
      <c r="PQ3">
        <v>80000</v>
      </c>
      <c r="PR3">
        <v>60000</v>
      </c>
      <c r="PS3">
        <v>40000</v>
      </c>
      <c r="PT3">
        <v>20000</v>
      </c>
      <c r="PU3" s="358"/>
    </row>
    <row r="4" spans="1:439" ht="118.95" customHeight="1">
      <c r="A4" s="37" t="s">
        <v>151</v>
      </c>
      <c r="B4" s="38" t="s">
        <v>152</v>
      </c>
      <c r="C4" s="33" t="s">
        <v>153</v>
      </c>
      <c r="D4" s="33" t="s">
        <v>1574</v>
      </c>
      <c r="E4" s="33" t="s">
        <v>154</v>
      </c>
      <c r="F4" s="38" t="s">
        <v>155</v>
      </c>
      <c r="G4" s="38" t="s">
        <v>156</v>
      </c>
      <c r="H4" s="38" t="s">
        <v>157</v>
      </c>
      <c r="I4" s="120" t="s">
        <v>158</v>
      </c>
      <c r="J4" s="121" t="s">
        <v>159</v>
      </c>
      <c r="K4" s="122" t="s">
        <v>160</v>
      </c>
      <c r="L4" s="122" t="s">
        <v>161</v>
      </c>
      <c r="M4" s="122" t="s">
        <v>162</v>
      </c>
      <c r="N4" s="38" t="s">
        <v>163</v>
      </c>
      <c r="O4" s="38" t="s">
        <v>164</v>
      </c>
      <c r="P4" s="38" t="s">
        <v>165</v>
      </c>
      <c r="Q4" s="38" t="s">
        <v>166</v>
      </c>
      <c r="R4" s="38" t="s">
        <v>167</v>
      </c>
      <c r="S4" s="38" t="s">
        <v>168</v>
      </c>
      <c r="T4" s="38" t="s">
        <v>169</v>
      </c>
      <c r="U4" s="134" t="s">
        <v>170</v>
      </c>
      <c r="V4" s="38" t="s">
        <v>171</v>
      </c>
      <c r="W4" s="38" t="s">
        <v>172</v>
      </c>
      <c r="X4" s="135" t="s">
        <v>173</v>
      </c>
      <c r="Y4" s="135" t="s">
        <v>174</v>
      </c>
      <c r="Z4" s="135" t="s">
        <v>175</v>
      </c>
      <c r="AA4" s="135" t="s">
        <v>176</v>
      </c>
      <c r="AB4" s="157" t="s">
        <v>177</v>
      </c>
      <c r="AC4" s="157" t="s">
        <v>178</v>
      </c>
      <c r="AD4" s="157" t="s">
        <v>176</v>
      </c>
      <c r="AE4" s="38" t="s">
        <v>179</v>
      </c>
      <c r="AF4" s="158" t="s">
        <v>180</v>
      </c>
      <c r="AG4" s="173" t="s">
        <v>181</v>
      </c>
      <c r="AH4" s="174" t="s">
        <v>182</v>
      </c>
      <c r="AI4" s="175" t="s">
        <v>183</v>
      </c>
      <c r="AJ4" s="174" t="s">
        <v>184</v>
      </c>
      <c r="AK4" s="174" t="s">
        <v>185</v>
      </c>
      <c r="AL4" s="174" t="s">
        <v>186</v>
      </c>
      <c r="AM4" s="174" t="s">
        <v>187</v>
      </c>
      <c r="AN4" s="176" t="s">
        <v>188</v>
      </c>
      <c r="AO4" s="188" t="s">
        <v>189</v>
      </c>
      <c r="AP4" s="188" t="s">
        <v>190</v>
      </c>
      <c r="AQ4" s="189" t="s">
        <v>191</v>
      </c>
      <c r="AR4" s="189" t="s">
        <v>192</v>
      </c>
      <c r="AS4" s="189" t="s">
        <v>193</v>
      </c>
      <c r="AT4" s="189" t="s">
        <v>194</v>
      </c>
      <c r="AU4" s="190" t="s">
        <v>195</v>
      </c>
      <c r="AV4" s="189" t="s">
        <v>196</v>
      </c>
      <c r="AW4" s="193" t="s">
        <v>197</v>
      </c>
      <c r="AX4" s="194" t="s">
        <v>198</v>
      </c>
      <c r="AY4" s="38" t="s">
        <v>199</v>
      </c>
      <c r="AZ4" s="38" t="s">
        <v>1587</v>
      </c>
      <c r="BA4" s="33" t="s">
        <v>200</v>
      </c>
      <c r="BB4" s="33" t="s">
        <v>201</v>
      </c>
      <c r="BC4" s="33" t="s">
        <v>202</v>
      </c>
      <c r="BD4" s="33" t="s">
        <v>203</v>
      </c>
      <c r="BE4" s="33" t="s">
        <v>204</v>
      </c>
      <c r="BF4" s="33" t="s">
        <v>205</v>
      </c>
      <c r="BG4" s="33" t="s">
        <v>206</v>
      </c>
      <c r="BH4" s="33" t="s">
        <v>207</v>
      </c>
      <c r="BI4" s="197" t="s">
        <v>208</v>
      </c>
      <c r="BJ4" s="197" t="s">
        <v>209</v>
      </c>
      <c r="BK4" s="33" t="s">
        <v>210</v>
      </c>
      <c r="BL4" s="33" t="s">
        <v>211</v>
      </c>
      <c r="BM4" s="33" t="s">
        <v>212</v>
      </c>
      <c r="BN4" s="33" t="s">
        <v>213</v>
      </c>
      <c r="BO4" s="201" t="s">
        <v>214</v>
      </c>
      <c r="BP4" s="201" t="s">
        <v>215</v>
      </c>
      <c r="BQ4" s="201" t="s">
        <v>216</v>
      </c>
      <c r="BR4" s="33" t="s">
        <v>217</v>
      </c>
      <c r="BS4" s="33" t="s">
        <v>218</v>
      </c>
      <c r="BT4" s="33" t="s">
        <v>219</v>
      </c>
      <c r="BU4" s="33" t="s">
        <v>220</v>
      </c>
      <c r="BV4" s="33" t="s">
        <v>221</v>
      </c>
      <c r="BW4" s="33" t="s">
        <v>222</v>
      </c>
      <c r="BX4" s="33" t="s">
        <v>223</v>
      </c>
      <c r="BY4" s="33" t="s">
        <v>224</v>
      </c>
      <c r="BZ4" s="33" t="s">
        <v>225</v>
      </c>
      <c r="CA4" s="212" t="s">
        <v>226</v>
      </c>
      <c r="CB4" s="32" t="s">
        <v>227</v>
      </c>
      <c r="CC4" s="32" t="s">
        <v>228</v>
      </c>
      <c r="CD4" s="32" t="s">
        <v>229</v>
      </c>
      <c r="CE4" s="33" t="s">
        <v>230</v>
      </c>
      <c r="CF4" s="33" t="s">
        <v>231</v>
      </c>
      <c r="CG4" s="32" t="s">
        <v>1576</v>
      </c>
      <c r="CH4" s="33" t="s">
        <v>232</v>
      </c>
      <c r="CI4" s="33" t="s">
        <v>233</v>
      </c>
      <c r="CJ4" s="212" t="s">
        <v>234</v>
      </c>
      <c r="CK4" s="212" t="s">
        <v>235</v>
      </c>
      <c r="CL4" s="33" t="s">
        <v>236</v>
      </c>
      <c r="CM4" s="33" t="s">
        <v>237</v>
      </c>
      <c r="CN4" s="33" t="s">
        <v>238</v>
      </c>
      <c r="CO4" s="197" t="s">
        <v>239</v>
      </c>
      <c r="CP4" s="197" t="s">
        <v>240</v>
      </c>
      <c r="CQ4" s="220" t="s">
        <v>1591</v>
      </c>
      <c r="CR4" s="220" t="s">
        <v>241</v>
      </c>
      <c r="CS4" s="33" t="s">
        <v>242</v>
      </c>
      <c r="CT4" s="33" t="s">
        <v>1594</v>
      </c>
      <c r="CU4" s="33" t="s">
        <v>243</v>
      </c>
      <c r="CV4" s="33" t="s">
        <v>1596</v>
      </c>
      <c r="CW4" s="64" t="s">
        <v>244</v>
      </c>
      <c r="CX4" s="33">
        <v>1</v>
      </c>
      <c r="CY4" s="32" t="s">
        <v>245</v>
      </c>
      <c r="CZ4" s="32" t="s">
        <v>246</v>
      </c>
      <c r="DA4" s="32" t="s">
        <v>247</v>
      </c>
      <c r="DB4" s="32" t="s">
        <v>248</v>
      </c>
      <c r="DC4" s="33">
        <v>2</v>
      </c>
      <c r="DD4" s="32" t="s">
        <v>244</v>
      </c>
      <c r="DE4" s="32" t="s">
        <v>249</v>
      </c>
      <c r="DF4" s="32" t="s">
        <v>250</v>
      </c>
      <c r="DG4" s="32" t="s">
        <v>251</v>
      </c>
      <c r="DH4" s="33">
        <v>3</v>
      </c>
      <c r="DI4" s="32" t="s">
        <v>244</v>
      </c>
      <c r="DJ4" s="32" t="s">
        <v>249</v>
      </c>
      <c r="DK4" s="32" t="s">
        <v>250</v>
      </c>
      <c r="DL4" s="32" t="s">
        <v>251</v>
      </c>
      <c r="DM4" s="33">
        <v>4</v>
      </c>
      <c r="DN4" s="32" t="s">
        <v>244</v>
      </c>
      <c r="DO4" s="32" t="s">
        <v>249</v>
      </c>
      <c r="DP4" s="32" t="s">
        <v>250</v>
      </c>
      <c r="DQ4" s="32" t="s">
        <v>251</v>
      </c>
      <c r="DR4" s="33">
        <v>7</v>
      </c>
      <c r="DS4" s="32" t="s">
        <v>244</v>
      </c>
      <c r="DT4" s="32" t="s">
        <v>249</v>
      </c>
      <c r="DU4" s="32" t="s">
        <v>250</v>
      </c>
      <c r="DV4" s="32" t="s">
        <v>251</v>
      </c>
      <c r="DW4" s="226"/>
      <c r="DX4" s="227" t="s">
        <v>252</v>
      </c>
      <c r="DY4" s="228" t="s">
        <v>253</v>
      </c>
      <c r="DZ4" s="241" t="s">
        <v>254</v>
      </c>
      <c r="EA4" s="242" t="s">
        <v>255</v>
      </c>
      <c r="EB4" s="116"/>
      <c r="EC4" s="243" t="s">
        <v>256</v>
      </c>
      <c r="ED4" s="244">
        <f>ED1/ED3*0</f>
        <v>0</v>
      </c>
      <c r="EF4" s="376"/>
      <c r="EL4" s="256" t="s">
        <v>10</v>
      </c>
      <c r="EM4" s="257" t="s">
        <v>257</v>
      </c>
      <c r="EN4" s="258" t="s">
        <v>9</v>
      </c>
      <c r="EO4" s="259" t="s">
        <v>258</v>
      </c>
      <c r="EP4" s="259" t="s">
        <v>259</v>
      </c>
      <c r="EQ4" s="269" t="s">
        <v>260</v>
      </c>
      <c r="ER4" s="269" t="s">
        <v>261</v>
      </c>
      <c r="ES4" s="270" t="s">
        <v>262</v>
      </c>
      <c r="ET4" s="270" t="s">
        <v>263</v>
      </c>
      <c r="EU4" s="258" t="s">
        <v>264</v>
      </c>
      <c r="EV4" s="258" t="s">
        <v>265</v>
      </c>
      <c r="EW4" s="271" t="s">
        <v>266</v>
      </c>
      <c r="EX4" s="278" t="s">
        <v>267</v>
      </c>
      <c r="EY4" s="271" t="s">
        <v>268</v>
      </c>
      <c r="EZ4" s="278" t="s">
        <v>269</v>
      </c>
      <c r="FA4" s="279" t="s">
        <v>270</v>
      </c>
      <c r="FD4" s="276" t="s">
        <v>271</v>
      </c>
      <c r="FE4" s="280">
        <v>0.96</v>
      </c>
      <c r="FF4" s="379"/>
      <c r="FG4" s="382"/>
      <c r="FJ4" s="39">
        <v>20</v>
      </c>
      <c r="FK4" s="39"/>
      <c r="FL4" s="293" t="s">
        <v>150</v>
      </c>
      <c r="FM4" s="39">
        <v>40</v>
      </c>
      <c r="FN4" s="39"/>
      <c r="FO4" s="293" t="s">
        <v>150</v>
      </c>
      <c r="FP4" s="39">
        <v>60</v>
      </c>
      <c r="FQ4" s="39"/>
      <c r="FR4" s="293" t="s">
        <v>150</v>
      </c>
      <c r="FS4" s="39">
        <v>80</v>
      </c>
      <c r="FT4" s="39"/>
      <c r="FU4" s="293" t="s">
        <v>150</v>
      </c>
      <c r="FV4" s="39">
        <v>100</v>
      </c>
      <c r="FW4" s="39"/>
      <c r="FX4" s="293" t="s">
        <v>150</v>
      </c>
      <c r="FY4" s="39">
        <v>200</v>
      </c>
      <c r="FZ4" s="39"/>
      <c r="GA4" s="293" t="s">
        <v>150</v>
      </c>
      <c r="GB4" s="39">
        <v>400</v>
      </c>
      <c r="GC4" s="39"/>
      <c r="GD4" s="293" t="s">
        <v>150</v>
      </c>
      <c r="GE4" s="39">
        <v>600</v>
      </c>
      <c r="GF4" s="39"/>
      <c r="GG4" s="293" t="s">
        <v>150</v>
      </c>
      <c r="GH4" s="39">
        <v>800</v>
      </c>
      <c r="GI4" s="39"/>
      <c r="GJ4" s="293" t="s">
        <v>150</v>
      </c>
      <c r="GK4" s="39">
        <v>1000</v>
      </c>
      <c r="GL4" s="39"/>
      <c r="GM4" s="293" t="s">
        <v>150</v>
      </c>
      <c r="GN4" s="39">
        <v>2000</v>
      </c>
      <c r="GO4" s="39"/>
      <c r="GP4" s="293" t="s">
        <v>150</v>
      </c>
      <c r="GQ4" s="39">
        <v>4000</v>
      </c>
      <c r="GR4" s="39"/>
      <c r="GS4" s="293" t="s">
        <v>150</v>
      </c>
      <c r="GT4" s="39">
        <v>6000</v>
      </c>
      <c r="GU4" s="39"/>
      <c r="GV4" s="293" t="s">
        <v>150</v>
      </c>
      <c r="GW4" s="39">
        <v>8000</v>
      </c>
      <c r="GX4" s="39"/>
      <c r="GY4" s="293" t="s">
        <v>150</v>
      </c>
      <c r="GZ4" s="39">
        <v>10000</v>
      </c>
      <c r="HA4" s="39"/>
      <c r="HB4" s="293" t="s">
        <v>150</v>
      </c>
      <c r="HC4" s="39">
        <v>20000</v>
      </c>
      <c r="HD4" s="39"/>
      <c r="HE4" s="293" t="s">
        <v>150</v>
      </c>
      <c r="HF4" s="39">
        <v>40000</v>
      </c>
      <c r="HG4" s="39"/>
      <c r="HH4" s="293" t="s">
        <v>150</v>
      </c>
      <c r="HI4" s="39">
        <v>60000</v>
      </c>
      <c r="HJ4" s="39"/>
      <c r="HK4" s="293" t="s">
        <v>150</v>
      </c>
      <c r="HL4" s="39">
        <v>80000</v>
      </c>
      <c r="HM4" s="39"/>
      <c r="HN4" s="293" t="s">
        <v>150</v>
      </c>
      <c r="HO4" s="39">
        <v>100000</v>
      </c>
      <c r="HP4" s="39"/>
      <c r="HQ4" s="293" t="s">
        <v>150</v>
      </c>
      <c r="HS4" s="276" t="s">
        <v>271</v>
      </c>
      <c r="HT4" s="280">
        <f>0.96</f>
        <v>0.96</v>
      </c>
      <c r="HU4" s="379"/>
      <c r="HV4" s="390"/>
      <c r="HX4" s="78" t="s">
        <v>272</v>
      </c>
      <c r="HY4" s="39">
        <v>20</v>
      </c>
      <c r="HZ4" s="39"/>
      <c r="IA4" s="293" t="s">
        <v>150</v>
      </c>
      <c r="IB4" s="39">
        <v>40</v>
      </c>
      <c r="IC4" s="39"/>
      <c r="ID4" s="293" t="s">
        <v>150</v>
      </c>
      <c r="IE4" s="39">
        <v>60</v>
      </c>
      <c r="IF4" s="39"/>
      <c r="IG4" s="293" t="s">
        <v>150</v>
      </c>
      <c r="IH4" s="39">
        <v>80</v>
      </c>
      <c r="II4" s="39"/>
      <c r="IJ4" s="293" t="s">
        <v>150</v>
      </c>
      <c r="IK4" s="39">
        <v>100</v>
      </c>
      <c r="IL4" s="39"/>
      <c r="IM4" s="293" t="s">
        <v>150</v>
      </c>
      <c r="IN4" s="39">
        <v>200</v>
      </c>
      <c r="IO4" s="39"/>
      <c r="IP4" s="293" t="s">
        <v>150</v>
      </c>
      <c r="IQ4" s="39">
        <v>400</v>
      </c>
      <c r="IR4" s="39"/>
      <c r="IS4" s="293" t="s">
        <v>150</v>
      </c>
      <c r="IT4" s="39">
        <v>600</v>
      </c>
      <c r="IU4" s="39"/>
      <c r="IV4" s="293" t="s">
        <v>150</v>
      </c>
      <c r="IW4" s="39">
        <v>800</v>
      </c>
      <c r="IX4" s="39"/>
      <c r="IY4" s="293" t="s">
        <v>150</v>
      </c>
      <c r="IZ4" s="39">
        <v>1000</v>
      </c>
      <c r="JA4" s="39"/>
      <c r="JB4" s="293" t="s">
        <v>150</v>
      </c>
      <c r="JC4" s="39">
        <v>2000</v>
      </c>
      <c r="JD4" s="39"/>
      <c r="JE4" s="293" t="s">
        <v>150</v>
      </c>
      <c r="JF4" s="39">
        <v>4000</v>
      </c>
      <c r="JG4" s="39"/>
      <c r="JH4" s="293" t="s">
        <v>150</v>
      </c>
      <c r="JI4" s="39">
        <v>6000</v>
      </c>
      <c r="JJ4" s="39"/>
      <c r="JK4" s="293" t="s">
        <v>150</v>
      </c>
      <c r="JL4" s="39">
        <v>8000</v>
      </c>
      <c r="JM4" s="39"/>
      <c r="JN4" s="293" t="s">
        <v>150</v>
      </c>
      <c r="JO4" s="39">
        <v>10000</v>
      </c>
      <c r="JP4" s="39"/>
      <c r="JQ4" s="293" t="s">
        <v>150</v>
      </c>
      <c r="JR4" s="39">
        <v>20000</v>
      </c>
      <c r="JS4" s="39"/>
      <c r="JT4" s="293" t="s">
        <v>150</v>
      </c>
      <c r="JU4" s="39">
        <v>40000</v>
      </c>
      <c r="JV4" s="39"/>
      <c r="JW4" s="293" t="s">
        <v>150</v>
      </c>
      <c r="JX4" s="39">
        <v>60000</v>
      </c>
      <c r="JY4" s="39"/>
      <c r="JZ4" s="293" t="s">
        <v>150</v>
      </c>
      <c r="KA4" s="39">
        <v>80000</v>
      </c>
      <c r="KB4" s="39"/>
      <c r="KC4" s="293" t="s">
        <v>150</v>
      </c>
      <c r="KD4" s="39">
        <v>100000</v>
      </c>
      <c r="KE4" s="39"/>
      <c r="KF4" s="293" t="s">
        <v>150</v>
      </c>
      <c r="KJ4" s="311" t="s">
        <v>273</v>
      </c>
      <c r="KK4" s="94">
        <v>0</v>
      </c>
      <c r="KL4" s="94">
        <v>0</v>
      </c>
      <c r="KM4" s="94">
        <v>0</v>
      </c>
      <c r="KN4" s="94">
        <v>10000</v>
      </c>
      <c r="KO4" s="94">
        <v>10000</v>
      </c>
      <c r="KP4" s="94">
        <v>10000</v>
      </c>
      <c r="KQ4" s="94">
        <v>10000</v>
      </c>
      <c r="KR4" s="94">
        <v>10000</v>
      </c>
      <c r="KS4" s="94">
        <v>10000</v>
      </c>
      <c r="KT4" s="94">
        <v>10000</v>
      </c>
      <c r="KU4" s="94">
        <v>10000</v>
      </c>
      <c r="KV4" s="94">
        <f>ROUNDDOWN(KU4*KU3/KV3*1.25,0)</f>
        <v>6250</v>
      </c>
      <c r="KW4" s="94">
        <f t="shared" ref="KW4:LD4" si="4">ROUNDDOWN(KV4*KV3/KW3,0)</f>
        <v>4166</v>
      </c>
      <c r="KX4" s="94">
        <f t="shared" si="4"/>
        <v>3124</v>
      </c>
      <c r="KY4" s="94">
        <f t="shared" si="4"/>
        <v>2499</v>
      </c>
      <c r="KZ4" s="94">
        <f t="shared" si="4"/>
        <v>1249</v>
      </c>
      <c r="LA4" s="94">
        <f t="shared" si="4"/>
        <v>624</v>
      </c>
      <c r="LB4" s="94">
        <f t="shared" si="4"/>
        <v>416</v>
      </c>
      <c r="LC4" s="94">
        <f t="shared" si="4"/>
        <v>312</v>
      </c>
      <c r="LD4" s="94">
        <f t="shared" si="4"/>
        <v>249</v>
      </c>
      <c r="LF4" s="49" t="s">
        <v>274</v>
      </c>
      <c r="LG4" s="318" t="s">
        <v>275</v>
      </c>
      <c r="LJ4" s="78" t="s">
        <v>276</v>
      </c>
      <c r="LK4" s="78">
        <v>1000</v>
      </c>
      <c r="LL4" s="113">
        <v>10000</v>
      </c>
      <c r="LM4" s="113">
        <v>500000</v>
      </c>
      <c r="LN4" s="113"/>
      <c r="LO4" s="320"/>
      <c r="LP4" s="320"/>
      <c r="LQ4" s="321">
        <v>20</v>
      </c>
      <c r="LR4" s="321">
        <v>40</v>
      </c>
      <c r="LS4" s="321">
        <v>60</v>
      </c>
      <c r="LT4" s="321">
        <v>80</v>
      </c>
      <c r="LU4" s="321">
        <v>100</v>
      </c>
      <c r="LV4" s="321">
        <v>200</v>
      </c>
      <c r="LW4" s="321">
        <v>400</v>
      </c>
      <c r="LX4" s="321">
        <v>600</v>
      </c>
      <c r="LY4" s="321">
        <v>800</v>
      </c>
      <c r="LZ4" s="321">
        <v>1000</v>
      </c>
      <c r="MA4" s="321">
        <v>2000</v>
      </c>
      <c r="MB4" s="321">
        <v>4000</v>
      </c>
      <c r="MC4" s="321">
        <v>6000</v>
      </c>
      <c r="MD4" s="321">
        <v>8000</v>
      </c>
      <c r="ME4" s="321">
        <v>10000</v>
      </c>
      <c r="MF4" s="321">
        <v>20000</v>
      </c>
      <c r="MG4" s="321">
        <v>40000</v>
      </c>
      <c r="MH4" s="321">
        <v>60000</v>
      </c>
      <c r="MI4" s="321">
        <v>80000</v>
      </c>
      <c r="MJ4" s="321">
        <v>100000</v>
      </c>
      <c r="MK4" s="321">
        <v>150000</v>
      </c>
      <c r="ML4" s="321">
        <v>200000</v>
      </c>
      <c r="MM4" s="321">
        <v>250000</v>
      </c>
      <c r="MN4" s="321">
        <v>300000</v>
      </c>
      <c r="MO4" s="321">
        <v>350000</v>
      </c>
      <c r="MP4" s="321">
        <v>400000</v>
      </c>
      <c r="MQ4" s="321">
        <v>450000</v>
      </c>
      <c r="MR4" s="321">
        <v>500000</v>
      </c>
      <c r="MS4" s="321"/>
      <c r="MT4" s="321">
        <v>20</v>
      </c>
      <c r="MU4" s="321">
        <v>40</v>
      </c>
      <c r="MV4" s="321">
        <v>60</v>
      </c>
      <c r="MW4" s="321">
        <v>80</v>
      </c>
      <c r="MX4" s="321">
        <v>100</v>
      </c>
      <c r="MY4" s="321">
        <v>200</v>
      </c>
      <c r="MZ4" s="321">
        <v>400</v>
      </c>
      <c r="NA4" s="321">
        <v>600</v>
      </c>
      <c r="NB4" s="321">
        <v>800</v>
      </c>
      <c r="NC4" s="321">
        <v>1000</v>
      </c>
      <c r="ND4" s="321">
        <v>2000</v>
      </c>
      <c r="NE4" s="321">
        <v>4000</v>
      </c>
      <c r="NF4" s="321">
        <v>6000</v>
      </c>
      <c r="NG4" s="321">
        <v>8000</v>
      </c>
      <c r="NH4" s="321">
        <v>10000</v>
      </c>
      <c r="NI4" s="321">
        <v>20000</v>
      </c>
      <c r="NJ4" s="321">
        <v>40000</v>
      </c>
      <c r="NK4" s="321">
        <v>60000</v>
      </c>
      <c r="NL4" s="321">
        <v>80000</v>
      </c>
      <c r="NM4" s="321">
        <v>100000</v>
      </c>
      <c r="NN4" s="321">
        <v>150000</v>
      </c>
      <c r="NO4" s="321">
        <v>200000</v>
      </c>
      <c r="NP4" s="321">
        <v>250000</v>
      </c>
      <c r="NQ4" s="321">
        <v>300000</v>
      </c>
      <c r="NR4" s="321">
        <v>350000</v>
      </c>
      <c r="NS4" s="321">
        <v>400000</v>
      </c>
      <c r="NT4" s="321">
        <v>450000</v>
      </c>
      <c r="NU4" s="321">
        <v>500000</v>
      </c>
      <c r="NV4" s="321"/>
      <c r="NW4" s="321">
        <v>20</v>
      </c>
      <c r="NX4" s="321">
        <v>40</v>
      </c>
      <c r="NY4" s="321">
        <v>60</v>
      </c>
      <c r="NZ4" s="321">
        <v>80</v>
      </c>
      <c r="OA4" s="321">
        <v>100</v>
      </c>
      <c r="OB4" s="321">
        <v>200</v>
      </c>
      <c r="OC4" s="321">
        <v>400</v>
      </c>
      <c r="OD4" s="321">
        <v>600</v>
      </c>
      <c r="OE4" s="321">
        <v>800</v>
      </c>
      <c r="OF4" s="321">
        <v>1000</v>
      </c>
      <c r="OG4" s="321">
        <v>2000</v>
      </c>
      <c r="OH4" s="321">
        <v>4000</v>
      </c>
      <c r="OI4" s="321">
        <v>6000</v>
      </c>
      <c r="OJ4" s="321">
        <v>8000</v>
      </c>
      <c r="OK4" s="321">
        <v>10000</v>
      </c>
      <c r="OL4" s="321">
        <v>20000</v>
      </c>
      <c r="OM4" s="321">
        <v>40000</v>
      </c>
      <c r="ON4" s="321">
        <v>60000</v>
      </c>
      <c r="OO4" s="321">
        <v>80000</v>
      </c>
      <c r="OP4" s="321">
        <v>100000</v>
      </c>
      <c r="OQ4" s="321">
        <v>150000</v>
      </c>
      <c r="OR4" s="321">
        <v>200000</v>
      </c>
      <c r="OS4" s="321">
        <v>250000</v>
      </c>
      <c r="OT4" s="321">
        <v>300000</v>
      </c>
      <c r="OU4" s="321">
        <v>350000</v>
      </c>
      <c r="OV4" s="321">
        <v>400000</v>
      </c>
      <c r="OW4" s="321">
        <v>450000</v>
      </c>
      <c r="OX4" s="321">
        <v>500000</v>
      </c>
      <c r="OZ4" s="325" t="s">
        <v>277</v>
      </c>
      <c r="PA4" s="326" t="s">
        <v>278</v>
      </c>
      <c r="PB4" s="341" t="s">
        <v>279</v>
      </c>
      <c r="PC4" s="342" t="s">
        <v>280</v>
      </c>
      <c r="PG4" s="339" t="s">
        <v>281</v>
      </c>
      <c r="PH4" s="343">
        <v>0.14000000000000001</v>
      </c>
      <c r="PI4" s="343">
        <v>0.1555</v>
      </c>
      <c r="PJ4" s="343">
        <v>0.17499999999999999</v>
      </c>
      <c r="PK4" s="343">
        <v>0.18</v>
      </c>
      <c r="PL4" s="343">
        <v>0.21</v>
      </c>
      <c r="PM4" s="343">
        <v>0.24</v>
      </c>
      <c r="PN4" s="343">
        <v>0.27</v>
      </c>
      <c r="PO4" s="343">
        <v>0.34</v>
      </c>
      <c r="PP4" s="343">
        <v>0.46300000000000002</v>
      </c>
      <c r="PQ4" s="343">
        <v>0.5</v>
      </c>
      <c r="PR4" s="343">
        <v>0.6</v>
      </c>
      <c r="PS4" s="343">
        <v>0.8</v>
      </c>
      <c r="PT4" s="359">
        <v>1</v>
      </c>
      <c r="PU4" s="358"/>
    </row>
    <row r="5" spans="1:439" s="90" customFormat="1">
      <c r="A5" s="39">
        <v>1</v>
      </c>
      <c r="B5" s="39" t="s">
        <v>282</v>
      </c>
      <c r="C5" s="39">
        <v>1</v>
      </c>
      <c r="D5" s="39">
        <v>-1</v>
      </c>
      <c r="E5" s="39"/>
      <c r="F5" s="39">
        <v>2</v>
      </c>
      <c r="G5" s="39">
        <f t="shared" ref="G5:G20" si="5">IF(C5=4,CS5,F5)</f>
        <v>2</v>
      </c>
      <c r="H5" s="39">
        <f t="shared" ref="H5:H36" si="6">F5</f>
        <v>2</v>
      </c>
      <c r="I5" s="116"/>
      <c r="J5" s="39">
        <f t="shared" ref="J5:J43" si="7">F5</f>
        <v>2</v>
      </c>
      <c r="K5" s="116"/>
      <c r="L5" s="116"/>
      <c r="M5" s="123">
        <f>A5</f>
        <v>1</v>
      </c>
      <c r="N5" s="39">
        <f t="shared" ref="N5:N15" si="8">ROUND(IF(C5=4,F5*10%,0),0)</f>
        <v>0</v>
      </c>
      <c r="O5" s="39">
        <f t="shared" ref="O5:O26" si="9">ROUND(IF(C5=4,F5*2%,0),0)</f>
        <v>0</v>
      </c>
      <c r="P5" s="39">
        <v>0</v>
      </c>
      <c r="Q5" s="136">
        <v>1.3887999999999999E-3</v>
      </c>
      <c r="R5" s="90">
        <v>1</v>
      </c>
      <c r="S5" s="137">
        <v>0</v>
      </c>
      <c r="T5" s="138">
        <f t="shared" ref="T5:T36" si="10">IF(A5=47,1,ROUND(F5*AH5/$EG$2,6))</f>
        <v>3.3300000000000002E-4</v>
      </c>
      <c r="U5" s="139">
        <v>0</v>
      </c>
      <c r="V5" s="139" t="s">
        <v>283</v>
      </c>
      <c r="W5" s="139">
        <v>1</v>
      </c>
      <c r="X5" s="140">
        <v>0</v>
      </c>
      <c r="Y5" s="147">
        <v>1</v>
      </c>
      <c r="Z5" s="159">
        <v>1</v>
      </c>
      <c r="AA5" s="139" t="str">
        <f t="shared" ref="AA5:AA26" si="11">"[["&amp;FJ5&amp;","&amp;FK5&amp;"],["&amp;FM5&amp;","&amp;FN5&amp;"],["&amp;FP5&amp;","&amp;FQ5&amp;"],["&amp;FS5&amp;","&amp;FT5&amp;"],["&amp;FV5&amp;","&amp;FW5&amp;"],["&amp;FY5&amp;","&amp;FZ5&amp;"],["&amp;GB5&amp;","&amp;GC5&amp;"],["&amp;GE5&amp;","&amp;GF5&amp;"],["&amp;GH5&amp;","&amp;GI5&amp;"],["&amp;GK5&amp;","&amp;GL5&amp;"],["&amp;GN5&amp;","&amp;GO5&amp;"],["&amp;GQ5&amp;","&amp;GR5&amp;"],["&amp;GT5&amp;","&amp;GU5&amp;"],["&amp;GW5&amp;","&amp;GX5&amp;"],["&amp;GZ5&amp;","&amp;HA5&amp;"],["&amp;HC5&amp;","&amp;HD5&amp;"],["&amp;HF5&amp;","&amp;HG5&amp;"],["&amp;HI5&amp;","&amp;HJ5&amp;"],["&amp;HL5&amp;","&amp;HM5&amp;"],["&amp;HO5&amp;","&amp;HP5&amp;"]]"</f>
        <v>[[0,1],[0,1],[0,1],[0,1],[0,1],[0,1],[0,1],[0,1],[0,1],[0,1],[0,2],[0,4],[0,6],[0,8],[0,10],[0,20],[0,40],[0,60],[0,80],[0,100]]</v>
      </c>
      <c r="AB5" s="139">
        <v>1</v>
      </c>
      <c r="AC5" s="139">
        <v>1</v>
      </c>
      <c r="AD5" s="139" t="str">
        <f t="shared" ref="AD5:AD36" si="12">"[["&amp;HY5&amp;","&amp;HZ5&amp;"],["&amp;IB5&amp;","&amp;IC5&amp;"],["&amp;IE5&amp;","&amp;IF5&amp;"],["&amp;IH5&amp;","&amp;II5&amp;"],["&amp;IK5&amp;","&amp;IL5&amp;"],["&amp;IN5&amp;","&amp;IO5&amp;"],["&amp;IQ5&amp;","&amp;IR5&amp;"],["&amp;IT5&amp;","&amp;IU5&amp;"],["&amp;IW5&amp;","&amp;IX5&amp;"],["&amp;IZ5&amp;","&amp;JA5&amp;"],["&amp;JC5&amp;","&amp;JD5&amp;"],["&amp;JF5&amp;","&amp;JG5&amp;"],["&amp;JI5&amp;","&amp;JJ5&amp;"],["&amp;JL5&amp;","&amp;JM5&amp;"],["&amp;JO5&amp;","&amp;JP5&amp;"],["&amp;JR5&amp;","&amp;JS5&amp;"],["&amp;JU5&amp;","&amp;JV5&amp;"],["&amp;JX5&amp;","&amp;JY5&amp;"],["&amp;KA5&amp;","&amp;KB5&amp;"],["&amp;KD5&amp;","&amp;KE5&amp;"]]"</f>
        <v>[[1,1],[1,1],[1,1],[1,1],[1,1],[1,1],[1,1],[1,1],[1,1],[1,1],[1,1],[1,1],[1,1],[1,1],[1,1],[1,1],[1,1],[1,1],[1,1],[1,1]]</v>
      </c>
      <c r="AE5" s="39">
        <v>0</v>
      </c>
      <c r="AF5" s="160">
        <v>0</v>
      </c>
      <c r="AG5" s="177">
        <f t="shared" ref="AG5:AG31" si="13">(N5+O5)/100</f>
        <v>0</v>
      </c>
      <c r="AH5" s="177">
        <v>0.05</v>
      </c>
      <c r="AI5" s="177">
        <v>0</v>
      </c>
      <c r="AJ5" s="178">
        <v>0.05</v>
      </c>
      <c r="AK5" s="178">
        <v>0</v>
      </c>
      <c r="AL5" s="178">
        <v>0</v>
      </c>
      <c r="AM5" s="179">
        <v>0</v>
      </c>
      <c r="AN5" s="105" t="str">
        <f t="shared" ref="AN5:AN36" si="14">"[["&amp;LQ5&amp;","&amp;MT5&amp;"],"&amp;"["&amp;LR5&amp;","&amp;MU5&amp;"],["&amp;LS5&amp;","&amp;MV5&amp;"],"&amp;"["&amp;LT5&amp;","&amp;MW5&amp;"],"&amp;"["&amp;LU5&amp;","&amp;MX5&amp;"],"&amp;"["&amp;LV5&amp;","&amp;MY5&amp;"],"&amp;"["&amp;LW5&amp;","&amp;MZ5&amp;"],"&amp;"["&amp;LX5&amp;","&amp;NA5&amp;"],"&amp;"["&amp;LY5&amp;","&amp;NB5&amp;"],"&amp;"["&amp;LZ5&amp;","&amp;NC5&amp;"],"&amp;"["&amp;MA5&amp;","&amp;ND5&amp;"],"&amp;"["&amp;MB5&amp;","&amp;NE5&amp;"],"&amp;"["&amp;MC5&amp;","&amp;NF5&amp;"],"&amp;"["&amp;MD5&amp;","&amp;NG5&amp;"],"&amp;"["&amp;ME5&amp;","&amp;NH5&amp;"],"&amp;"["&amp;MF5&amp;","&amp;NI5&amp;"],"&amp;"["&amp;MG5&amp;","&amp;NJ5&amp;"],"&amp;"["&amp;MH5&amp;","&amp;NK5&amp;"],"&amp;"["&amp;MI5&amp;","&amp;NL5&amp;"],"&amp;"["&amp;MJ5&amp;","&amp;NM5&amp;"],"&amp;"["&amp;MK5&amp;","&amp;NN5&amp;"],"&amp;"["&amp;ML5&amp;","&amp;NO5&amp;"],"&amp;"["&amp;MM5&amp;","&amp;NP5&amp;"],"&amp;"["&amp;MN5&amp;","&amp;NQ5&amp;"],"&amp;"["&amp;MO5&amp;","&amp;NR5&amp;"],"&amp;"["&amp;MP5&amp;","&amp;NS5&amp;"],"&amp;"["&amp;MQ5&amp;","&amp;NT5&amp;"],"&amp;"["&amp;MR5&amp;","&amp;NU5&amp;"]]"</f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5" s="39" t="str">
        <f t="shared" ref="AO5:AO26" si="15">"[["&amp;EO5&amp;","&amp;EP5&amp;"],["&amp;EQ5&amp;","&amp;ER5&amp;"],["&amp;ES5&amp;","&amp;ET5&amp;"]]"</f>
        <v>[[1,5],[2,2],[3,1]]</v>
      </c>
      <c r="AP5" s="111" t="str">
        <f t="shared" ref="AP5:AP26" si="16">"["&amp;EW5&amp;","&amp;EY5&amp;","&amp;FA5&amp;"]"</f>
        <v>[0.017778,0.008889,0.005926]</v>
      </c>
      <c r="AQ5" s="111">
        <v>0</v>
      </c>
      <c r="AR5" s="111">
        <v>1</v>
      </c>
      <c r="AS5" s="111">
        <f t="shared" ref="AS5:AS36" si="17">AR5</f>
        <v>1</v>
      </c>
      <c r="AT5" s="111">
        <v>0</v>
      </c>
      <c r="AU5" s="111">
        <v>0.4</v>
      </c>
      <c r="AV5" s="111" t="s">
        <v>284</v>
      </c>
      <c r="AW5" s="111">
        <v>1</v>
      </c>
      <c r="AX5" s="195">
        <v>2</v>
      </c>
      <c r="AY5" s="39">
        <f t="shared" ref="AY5:AY13" si="18">IF(C5=4,1,IF(C5=6,2,-1))</f>
        <v>-1</v>
      </c>
      <c r="AZ5" s="39">
        <v>0</v>
      </c>
      <c r="BA5" s="39"/>
      <c r="BB5" s="94"/>
      <c r="BC5" s="94" t="s">
        <v>285</v>
      </c>
      <c r="BD5" s="39">
        <v>1</v>
      </c>
      <c r="BE5" s="196">
        <v>1.4</v>
      </c>
      <c r="BF5" s="39"/>
      <c r="BG5" s="39"/>
      <c r="BH5" s="39">
        <v>0.5</v>
      </c>
      <c r="BI5" s="39">
        <v>1</v>
      </c>
      <c r="BJ5" s="39" t="s">
        <v>286</v>
      </c>
      <c r="BK5" s="198">
        <v>0.75</v>
      </c>
      <c r="BL5" s="198">
        <v>0.6</v>
      </c>
      <c r="BM5" s="94">
        <f t="shared" ref="BM5:BM26" si="19">F5</f>
        <v>2</v>
      </c>
      <c r="BN5" s="94" t="s">
        <v>287</v>
      </c>
      <c r="BO5" s="94">
        <v>1</v>
      </c>
      <c r="BP5" s="94" t="s">
        <v>288</v>
      </c>
      <c r="BQ5" s="94" t="s">
        <v>289</v>
      </c>
      <c r="BR5" s="202" t="s">
        <v>290</v>
      </c>
      <c r="BS5" s="202" t="s">
        <v>290</v>
      </c>
      <c r="BT5" s="123">
        <v>1</v>
      </c>
      <c r="BU5" s="123">
        <v>1</v>
      </c>
      <c r="BV5" s="116"/>
      <c r="BW5" s="116"/>
      <c r="BX5" s="116" t="s">
        <v>291</v>
      </c>
      <c r="BY5" s="213">
        <v>0</v>
      </c>
      <c r="BZ5" s="123">
        <f t="shared" ref="BZ5:BZ36" si="20">DX5</f>
        <v>1.5</v>
      </c>
      <c r="CA5" s="214" t="str">
        <f t="shared" ref="CA5:CA36" si="21">"["&amp;DX5&amp;","&amp;DY5&amp;","&amp;DZ5&amp;","&amp;EA5&amp;"]"</f>
        <v>[1.5,2,2,1.5]</v>
      </c>
      <c r="CB5" s="42">
        <v>0</v>
      </c>
      <c r="CC5" s="42">
        <v>1</v>
      </c>
      <c r="CD5" s="42">
        <v>1</v>
      </c>
      <c r="CE5" s="42">
        <v>1</v>
      </c>
      <c r="CF5" s="42">
        <v>0</v>
      </c>
      <c r="CG5" s="42">
        <v>1</v>
      </c>
      <c r="CH5" s="42">
        <v>0</v>
      </c>
      <c r="CI5" s="42">
        <v>0</v>
      </c>
      <c r="CJ5" s="42"/>
      <c r="CK5" s="42"/>
      <c r="CL5" s="42"/>
      <c r="CM5" s="42"/>
      <c r="CN5" s="42"/>
      <c r="CO5" s="42"/>
      <c r="CP5" s="42"/>
      <c r="CQ5" s="42"/>
      <c r="CR5" s="42" t="s">
        <v>292</v>
      </c>
      <c r="CS5" s="42"/>
      <c r="CT5" s="42"/>
      <c r="CU5" s="53" t="s">
        <v>293</v>
      </c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 t="s">
        <v>294</v>
      </c>
      <c r="DX5" s="42">
        <f t="shared" ref="DX5:DX40" si="22">IF(C5&lt;4,MIN($DY$1*$DZ$2,F5*$DY$2),F5*0.1)</f>
        <v>1.5</v>
      </c>
      <c r="DY5" s="123">
        <f t="shared" ref="DY5:DY40" si="23">IF(F5&lt;=10,F5,MIN($DY$1*$DZ$2,F5*$DY$2,6))</f>
        <v>2</v>
      </c>
      <c r="DZ5" s="123">
        <f t="shared" ref="DZ5:DZ40" si="24">IF(C5&lt;=4,F5,0)</f>
        <v>2</v>
      </c>
      <c r="EA5" s="123">
        <f t="shared" ref="EA5:EA36" si="25">DX5</f>
        <v>1.5</v>
      </c>
      <c r="EB5" s="123"/>
      <c r="EC5" s="234" t="s">
        <v>295</v>
      </c>
      <c r="ED5" s="245"/>
      <c r="EM5" s="260">
        <f t="shared" ref="EM5:EM36" si="26">F5*(1+$EP$1)</f>
        <v>2.2000000000000002</v>
      </c>
      <c r="EN5" s="261">
        <f>EP1</f>
        <v>0.1</v>
      </c>
      <c r="EO5" s="262">
        <v>1</v>
      </c>
      <c r="EP5" s="105">
        <v>5</v>
      </c>
      <c r="EQ5" s="262">
        <v>2</v>
      </c>
      <c r="ER5" s="105">
        <v>2</v>
      </c>
      <c r="ES5" s="262">
        <v>3</v>
      </c>
      <c r="ET5" s="105">
        <v>1</v>
      </c>
      <c r="EU5" s="105">
        <f t="shared" ref="EU5:EU36" si="27">(EO5*EP5+EQ5*ER5+ES5*ET5)/(EP5+ER5+ET5)</f>
        <v>1.5</v>
      </c>
      <c r="EV5" s="105">
        <f t="shared" ref="EV5:EV36" si="28">EV$3/10</f>
        <v>7.5</v>
      </c>
      <c r="EW5" s="272">
        <f t="shared" ref="EW5:EW36" si="29">ROUND(F5*EN5/EV5/EU5,6)</f>
        <v>1.7777999999999999E-2</v>
      </c>
      <c r="EX5" s="105">
        <f t="shared" ref="EX5:EX36" si="30">EX$3/10</f>
        <v>15</v>
      </c>
      <c r="EY5" s="281">
        <f t="shared" ref="EY5:EY36" si="31">ROUND(F5*EN5/EX5/EU5,6)</f>
        <v>8.8889999999999993E-3</v>
      </c>
      <c r="EZ5" s="105">
        <f t="shared" ref="EZ5:EZ36" si="32">EZ$3/10</f>
        <v>22.5</v>
      </c>
      <c r="FA5" s="282">
        <f t="shared" ref="FA5:FA36" si="33">ROUND(F5*EN5/EZ5/EU5,6)</f>
        <v>5.9259999999999998E-3</v>
      </c>
      <c r="FD5" s="276" t="s">
        <v>144</v>
      </c>
      <c r="FE5" s="277">
        <v>1</v>
      </c>
      <c r="FF5" s="379" t="s">
        <v>296</v>
      </c>
      <c r="FG5" s="383">
        <f>FG2/FE6</f>
        <v>8.3333333333333422E-6</v>
      </c>
      <c r="FI5" s="294"/>
      <c r="FJ5" s="295">
        <v>0</v>
      </c>
      <c r="FK5" s="141">
        <v>1</v>
      </c>
      <c r="FL5" s="294">
        <f t="shared" ref="FL5:FL36" si="34">IF(FJ5=0,0,FJ$4*$F5/FJ5*$FG$2)</f>
        <v>0</v>
      </c>
      <c r="FM5" s="295">
        <f t="shared" ref="FM5:FM36" si="35">FJ5</f>
        <v>0</v>
      </c>
      <c r="FN5" s="141">
        <f t="shared" ref="FN5:FN36" si="36">FK5</f>
        <v>1</v>
      </c>
      <c r="FO5" s="294">
        <f t="shared" ref="FO5:FO36" si="37">IF(FM5=0,0,FM$4*$F5/FM5*$FG$2)</f>
        <v>0</v>
      </c>
      <c r="FP5" s="295">
        <f t="shared" ref="FP5:FP36" si="38">FM5</f>
        <v>0</v>
      </c>
      <c r="FQ5" s="141">
        <f t="shared" ref="FQ5:FQ36" si="39">FN5</f>
        <v>1</v>
      </c>
      <c r="FR5" s="294">
        <f t="shared" ref="FR5:FR36" si="40">IF(FP5=0,0,FP$4*$F5/FP5*$FG$2)</f>
        <v>0</v>
      </c>
      <c r="FS5" s="295">
        <f t="shared" ref="FS5:FS36" si="41">FP5</f>
        <v>0</v>
      </c>
      <c r="FT5" s="141">
        <f t="shared" ref="FT5:FT36" si="42">FQ5</f>
        <v>1</v>
      </c>
      <c r="FU5" s="294">
        <f t="shared" ref="FU5:FU36" si="43">IF(FS5=0,0,FS$4*$F5/FS5*$FG$2)</f>
        <v>0</v>
      </c>
      <c r="FV5" s="295">
        <f t="shared" ref="FV5:FV36" si="44">FS5</f>
        <v>0</v>
      </c>
      <c r="FW5" s="141">
        <f t="shared" ref="FW5:FW36" si="45">FT5</f>
        <v>1</v>
      </c>
      <c r="FX5" s="294">
        <f t="shared" ref="FX5:FX36" si="46">IF(FV5=0,0,FV$4*$F5/FV5*$FG$2)</f>
        <v>0</v>
      </c>
      <c r="FY5" s="295">
        <f t="shared" ref="FY5:FY36" si="47">FV5</f>
        <v>0</v>
      </c>
      <c r="FZ5" s="141">
        <f t="shared" ref="FZ5:FZ36" si="48">FW5</f>
        <v>1</v>
      </c>
      <c r="GA5" s="294">
        <f t="shared" ref="GA5:GA36" si="49">IF(FY5=0,0,FY$4*$F5/FY5*$FG$2)</f>
        <v>0</v>
      </c>
      <c r="GB5" s="295">
        <f t="shared" ref="GB5:GB36" si="50">FY5</f>
        <v>0</v>
      </c>
      <c r="GC5" s="141">
        <f t="shared" ref="GC5:GC36" si="51">FZ5</f>
        <v>1</v>
      </c>
      <c r="GD5" s="294">
        <f t="shared" ref="GD5:GD36" si="52">IF(GB5=0,0,GB$4*$F5/GB5*$FG$2)</f>
        <v>0</v>
      </c>
      <c r="GE5" s="295">
        <f t="shared" ref="GE5:GE36" si="53">GB5</f>
        <v>0</v>
      </c>
      <c r="GF5" s="141">
        <f t="shared" ref="GF5:GF36" si="54">GC5</f>
        <v>1</v>
      </c>
      <c r="GG5" s="294">
        <f t="shared" ref="GG5:GG36" si="55">IF(GE5=0,0,GE$4*$F5/GE5*$FG$2)</f>
        <v>0</v>
      </c>
      <c r="GH5" s="295">
        <f t="shared" ref="GH5:GH36" si="56">GE5</f>
        <v>0</v>
      </c>
      <c r="GI5" s="141">
        <f t="shared" ref="GI5:GI36" si="57">GF5</f>
        <v>1</v>
      </c>
      <c r="GJ5" s="294">
        <f t="shared" ref="GJ5:GJ36" si="58">IF(GH5=0,0,GH$4*$F5/GH5*$FG$2)</f>
        <v>0</v>
      </c>
      <c r="GK5" s="295">
        <f t="shared" ref="GK5:GK36" si="59">GH5</f>
        <v>0</v>
      </c>
      <c r="GL5" s="141">
        <f t="shared" ref="GL5:GL36" si="60">GI5</f>
        <v>1</v>
      </c>
      <c r="GM5" s="294">
        <f t="shared" ref="GM5:GM36" si="61">IF(GK5=0,0,GK$4*$F5/GK5*$FG$2)</f>
        <v>0</v>
      </c>
      <c r="GN5" s="295">
        <f t="shared" ref="GN5:GN36" si="62">$GK5*GN$4/$GK$4</f>
        <v>0</v>
      </c>
      <c r="GO5" s="141">
        <f t="shared" ref="GO5:GO36" si="63">$GL5*GN$4/$GK$4</f>
        <v>2</v>
      </c>
      <c r="GP5" s="294">
        <f t="shared" ref="GP5:GP36" si="64">IF(GN5=0,0,GN$4*$F5/GN5*$FG$2)</f>
        <v>0</v>
      </c>
      <c r="GQ5" s="295">
        <f t="shared" ref="GQ5:GQ36" si="65">$GK5*GQ$4/$GK$4</f>
        <v>0</v>
      </c>
      <c r="GR5" s="141">
        <f t="shared" ref="GR5:GR36" si="66">$GL5*GQ$4/$GK$4</f>
        <v>4</v>
      </c>
      <c r="GS5" s="294">
        <f t="shared" ref="GS5:GS36" si="67">IF(GQ5=0,0,GQ$4*$F5/GQ5*$FG$2)</f>
        <v>0</v>
      </c>
      <c r="GT5" s="295">
        <f t="shared" ref="GT5:GT36" si="68">$GK5*GT$4/$GK$4</f>
        <v>0</v>
      </c>
      <c r="GU5" s="141">
        <f t="shared" ref="GU5:GU36" si="69">$GL5*GT$4/$GK$4</f>
        <v>6</v>
      </c>
      <c r="GV5" s="294">
        <f t="shared" ref="GV5:GV36" si="70">IF(GT5=0,0,GT$4*$F5/GT5*$FG$2)</f>
        <v>0</v>
      </c>
      <c r="GW5" s="295">
        <f t="shared" ref="GW5:GW36" si="71">$GK5*GW$4/$GK$4</f>
        <v>0</v>
      </c>
      <c r="GX5" s="141">
        <f t="shared" ref="GX5:GX36" si="72">$GL5*GW$4/$GK$4</f>
        <v>8</v>
      </c>
      <c r="GY5" s="294">
        <f t="shared" ref="GY5:GY36" si="73">IF(GW5=0,0,GW$4*$F5/GW5*$FG$2)</f>
        <v>0</v>
      </c>
      <c r="GZ5" s="295">
        <f t="shared" ref="GZ5:GZ36" si="74">$GK5*GZ$4/$GK$4</f>
        <v>0</v>
      </c>
      <c r="HA5" s="141">
        <f t="shared" ref="HA5:HA36" si="75">$GL5*GZ$4/$GK$4</f>
        <v>10</v>
      </c>
      <c r="HB5" s="294">
        <f t="shared" ref="HB5:HB36" si="76">IF(GZ5=0,0,GZ$4*$F5/GZ5*$FG$2)</f>
        <v>0</v>
      </c>
      <c r="HC5" s="295">
        <f t="shared" ref="HC5:HC36" si="77">$GK5*HC$4/$GK$4</f>
        <v>0</v>
      </c>
      <c r="HD5" s="141">
        <f t="shared" ref="HD5:HD36" si="78">$GL5*HC$4/$GK$4</f>
        <v>20</v>
      </c>
      <c r="HE5" s="294">
        <f t="shared" ref="HE5:HE36" si="79">IF(HC5=0,0,HC$4*$F5/HC5*$FG$2)</f>
        <v>0</v>
      </c>
      <c r="HF5" s="295">
        <f t="shared" ref="HF5:HF36" si="80">$GK5*HF$4/$GK$4</f>
        <v>0</v>
      </c>
      <c r="HG5" s="141">
        <f t="shared" ref="HG5:HG36" si="81">$GL5*HF$4/$GK$4</f>
        <v>40</v>
      </c>
      <c r="HH5" s="294">
        <f t="shared" ref="HH5:HH36" si="82">IF(HF5=0,0,HF$4*$F5/HF5*$FG$2)</f>
        <v>0</v>
      </c>
      <c r="HI5" s="295">
        <f t="shared" ref="HI5:HI36" si="83">$GK5*HI$4/$GK$4</f>
        <v>0</v>
      </c>
      <c r="HJ5" s="141">
        <f t="shared" ref="HJ5:HJ36" si="84">$GL5*HI$4/$GK$4</f>
        <v>60</v>
      </c>
      <c r="HK5" s="294">
        <f t="shared" ref="HK5:HK36" si="85">IF(HI5=0,0,HI$4*$F5/HI5*$FG$2)</f>
        <v>0</v>
      </c>
      <c r="HL5" s="295">
        <f t="shared" ref="HL5:HL36" si="86">$GK5*HL$4/$GK$4</f>
        <v>0</v>
      </c>
      <c r="HM5" s="141">
        <f t="shared" ref="HM5:HM36" si="87">$GL5*HL$4/$GK$4</f>
        <v>80</v>
      </c>
      <c r="HN5" s="294">
        <f t="shared" ref="HN5:HN36" si="88">IF(HL5=0,0,HL$4*$F5/HL5*$FG$2)</f>
        <v>0</v>
      </c>
      <c r="HO5" s="295">
        <f t="shared" ref="HO5:HO36" si="89">$GK5*HO$4/$GK$4</f>
        <v>0</v>
      </c>
      <c r="HP5" s="141">
        <f t="shared" ref="HP5:HP36" si="90">$GL5*HO$4/$GK$4</f>
        <v>100</v>
      </c>
      <c r="HQ5" s="294">
        <f t="shared" ref="HQ5:HQ36" si="91">IF(HO5=0,0,HO$4*$F5/HO5*$FG$2)</f>
        <v>0</v>
      </c>
      <c r="HS5" s="276" t="s">
        <v>144</v>
      </c>
      <c r="HT5" s="277">
        <v>1</v>
      </c>
      <c r="HU5" s="379" t="s">
        <v>296</v>
      </c>
      <c r="HV5" s="391">
        <f>HV2/HT6</f>
        <v>5.5555555555555601E-9</v>
      </c>
      <c r="HX5" s="294"/>
      <c r="HY5" s="295">
        <v>1</v>
      </c>
      <c r="HZ5" s="141">
        <v>1</v>
      </c>
      <c r="IA5" s="306">
        <f t="shared" ref="IA5:IA36" si="92">IF(HY5=0,0,HY$4*$F5/HY5*$HV$2)</f>
        <v>2.222222222222224E-7</v>
      </c>
      <c r="IB5" s="295">
        <f t="shared" ref="IB5:IB36" si="93">HY5</f>
        <v>1</v>
      </c>
      <c r="IC5" s="141">
        <f t="shared" ref="IC5:IC36" si="94">HZ5</f>
        <v>1</v>
      </c>
      <c r="ID5" s="294">
        <f t="shared" ref="ID5:ID36" si="95">IF(IB5=0,0,IB$4*$F5/IB5*$HV$2)</f>
        <v>4.4444444444444481E-7</v>
      </c>
      <c r="IE5" s="295">
        <f t="shared" ref="IE5:IE36" si="96">IB5</f>
        <v>1</v>
      </c>
      <c r="IF5" s="141">
        <f t="shared" ref="IF5:IF36" si="97">IC5</f>
        <v>1</v>
      </c>
      <c r="IG5" s="294">
        <f t="shared" ref="IG5:IG36" si="98">IF(IE5=0,0,IE$4*$F5/IE5*$HV$2)</f>
        <v>6.6666666666666724E-7</v>
      </c>
      <c r="IH5" s="295">
        <f t="shared" ref="IH5:IH36" si="99">IE5</f>
        <v>1</v>
      </c>
      <c r="II5" s="141">
        <f t="shared" ref="II5:II36" si="100">IF5</f>
        <v>1</v>
      </c>
      <c r="IJ5" s="294">
        <f t="shared" ref="IJ5:IJ36" si="101">IF(IH5=0,0,IH$4*$F5/IH5*$HV$2)</f>
        <v>8.8888888888888961E-7</v>
      </c>
      <c r="IK5" s="295">
        <f t="shared" ref="IK5:IK36" si="102">IH5</f>
        <v>1</v>
      </c>
      <c r="IL5" s="141">
        <f t="shared" ref="IL5:IL36" si="103">II5</f>
        <v>1</v>
      </c>
      <c r="IM5" s="294">
        <f t="shared" ref="IM5:IM36" si="104">IF(IK5=0,0,IK$4*$F5/IK5*$HV$2)</f>
        <v>1.1111111111111121E-6</v>
      </c>
      <c r="IN5" s="295">
        <f t="shared" ref="IN5:IN36" si="105">IK5</f>
        <v>1</v>
      </c>
      <c r="IO5" s="141">
        <f t="shared" ref="IO5:IO36" si="106">IL5</f>
        <v>1</v>
      </c>
      <c r="IP5" s="294">
        <f t="shared" ref="IP5:IP36" si="107">IF(IN5=0,0,IN$4*$F5/IN5*$HV$2)</f>
        <v>2.2222222222222242E-6</v>
      </c>
      <c r="IQ5" s="295">
        <f t="shared" ref="IQ5:IQ36" si="108">IN5</f>
        <v>1</v>
      </c>
      <c r="IR5" s="141">
        <f t="shared" ref="IR5:IR36" si="109">IO5</f>
        <v>1</v>
      </c>
      <c r="IS5" s="294">
        <f t="shared" ref="IS5:IS36" si="110">IF(IQ5=0,0,IQ$4*$F5/IQ5*$HV$2)</f>
        <v>4.4444444444444484E-6</v>
      </c>
      <c r="IT5" s="295">
        <f t="shared" ref="IT5:IT36" si="111">IQ5</f>
        <v>1</v>
      </c>
      <c r="IU5" s="141">
        <f t="shared" ref="IU5:IU36" si="112">IR5</f>
        <v>1</v>
      </c>
      <c r="IV5" s="294">
        <f t="shared" ref="IV5:IV36" si="113">IF(IT5=0,0,IT$4*$F5/IT5*$HV$2)</f>
        <v>6.6666666666666717E-6</v>
      </c>
      <c r="IW5" s="295">
        <f t="shared" ref="IW5:IW36" si="114">IT5</f>
        <v>1</v>
      </c>
      <c r="IX5" s="141">
        <f t="shared" ref="IX5:IX36" si="115">IU5</f>
        <v>1</v>
      </c>
      <c r="IY5" s="294">
        <f t="shared" ref="IY5:IY36" si="116">IF(IW5=0,0,IW$4*$F5/IW5*$HV$2)</f>
        <v>8.8888888888888968E-6</v>
      </c>
      <c r="IZ5" s="295">
        <f t="shared" ref="IZ5:IZ36" si="117">IW5</f>
        <v>1</v>
      </c>
      <c r="JA5" s="141">
        <f t="shared" ref="JA5:JA36" si="118">IX5</f>
        <v>1</v>
      </c>
      <c r="JB5" s="294">
        <f t="shared" ref="JB5:JB36" si="119">IF(IZ5=0,0,IZ$4*$F5/IZ5*$HV$2)</f>
        <v>1.111111111111112E-5</v>
      </c>
      <c r="JC5" s="295">
        <f t="shared" ref="JC5:JC36" si="120">IZ5</f>
        <v>1</v>
      </c>
      <c r="JD5" s="141">
        <f t="shared" ref="JD5:JD36" si="121">JA5</f>
        <v>1</v>
      </c>
      <c r="JE5" s="294">
        <f t="shared" ref="JE5:JE36" si="122">IF(JC5=0,0,JC$4*$F5/JC5*$HV$2)</f>
        <v>2.222222222222224E-5</v>
      </c>
      <c r="JF5" s="295">
        <f t="shared" ref="JF5:JF36" si="123">JC5</f>
        <v>1</v>
      </c>
      <c r="JG5" s="141">
        <f t="shared" ref="JG5:JG36" si="124">JD5</f>
        <v>1</v>
      </c>
      <c r="JH5" s="294">
        <f t="shared" ref="JH5:JH36" si="125">IF(JF5=0,0,JF$4*$F5/JF5*$HV$2)</f>
        <v>4.444444444444448E-5</v>
      </c>
      <c r="JI5" s="295">
        <f t="shared" ref="JI5:JI36" si="126">JF5</f>
        <v>1</v>
      </c>
      <c r="JJ5" s="141">
        <f t="shared" ref="JJ5:JJ36" si="127">JG5</f>
        <v>1</v>
      </c>
      <c r="JK5" s="294">
        <f t="shared" ref="JK5:JK36" si="128">IF(JI5=0,0,JI$4*$F5/JI5*$HV$2)</f>
        <v>6.6666666666666724E-5</v>
      </c>
      <c r="JL5" s="295">
        <f t="shared" ref="JL5:JL36" si="129">JI5</f>
        <v>1</v>
      </c>
      <c r="JM5" s="141">
        <f t="shared" ref="JM5:JM36" si="130">JJ5</f>
        <v>1</v>
      </c>
      <c r="JN5" s="294">
        <f t="shared" ref="JN5:JN36" si="131">IF(JL5=0,0,JL$4*$F5/JL5*$HV$2)</f>
        <v>8.8888888888888961E-5</v>
      </c>
      <c r="JO5" s="295">
        <f t="shared" ref="JO5:JO36" si="132">JL5</f>
        <v>1</v>
      </c>
      <c r="JP5" s="141">
        <f t="shared" ref="JP5:JP36" si="133">JM5</f>
        <v>1</v>
      </c>
      <c r="JQ5" s="294">
        <f t="shared" ref="JQ5:JQ36" si="134">IF(JO5=0,0,JO$4*$F5/JO5*$HV$2)</f>
        <v>1.111111111111112E-4</v>
      </c>
      <c r="JR5" s="295">
        <f t="shared" ref="JR5:JR36" si="135">JO5</f>
        <v>1</v>
      </c>
      <c r="JS5" s="141">
        <f t="shared" ref="JS5:JS36" si="136">JP5</f>
        <v>1</v>
      </c>
      <c r="JT5" s="294">
        <f t="shared" ref="JT5:JT36" si="137">IF(JR5=0,0,JR$4*$F5/JR5*$HV$2)</f>
        <v>2.222222222222224E-4</v>
      </c>
      <c r="JU5" s="295">
        <f t="shared" ref="JU5:JU36" si="138">JR5</f>
        <v>1</v>
      </c>
      <c r="JV5" s="141">
        <f t="shared" ref="JV5:JV36" si="139">JS5</f>
        <v>1</v>
      </c>
      <c r="JW5" s="294">
        <f t="shared" ref="JW5:JW36" si="140">IF(JU5=0,0,JU$4*$F5/JU5*$HV$2)</f>
        <v>4.4444444444444479E-4</v>
      </c>
      <c r="JX5" s="295">
        <f t="shared" ref="JX5:JX36" si="141">JU5</f>
        <v>1</v>
      </c>
      <c r="JY5" s="141">
        <f t="shared" ref="JY5:JY36" si="142">JV5</f>
        <v>1</v>
      </c>
      <c r="JZ5" s="294">
        <f t="shared" ref="JZ5:JZ36" si="143">IF(JX5=0,0,JX$4*$F5/JX5*$HV$2)</f>
        <v>6.6666666666666719E-4</v>
      </c>
      <c r="KA5" s="295">
        <f t="shared" ref="KA5:KA36" si="144">JX5</f>
        <v>1</v>
      </c>
      <c r="KB5" s="141">
        <f t="shared" ref="KB5:KB36" si="145">JY5</f>
        <v>1</v>
      </c>
      <c r="KC5" s="294">
        <f t="shared" ref="KC5:KC36" si="146">IF(KA5=0,0,KA$4*$F5/KA5*$HV$2)</f>
        <v>8.8888888888888958E-4</v>
      </c>
      <c r="KD5" s="295">
        <f t="shared" ref="KD5:KD36" si="147">KA5</f>
        <v>1</v>
      </c>
      <c r="KE5" s="141">
        <f t="shared" ref="KE5:KE36" si="148">KB5</f>
        <v>1</v>
      </c>
      <c r="KF5" s="294">
        <f t="shared" ref="KF5:KF36" si="149">IF(KD5=0,0,KD$4*$F5/KD5*$HV$2)</f>
        <v>1.111111111111112E-3</v>
      </c>
      <c r="KI5" s="90" t="s">
        <v>34</v>
      </c>
      <c r="KJ5" s="312">
        <f>MAX(KK5:LD67)</f>
        <v>0.71875</v>
      </c>
      <c r="KK5" s="313">
        <f t="shared" ref="KK5:KT14" si="150">$AJ5*KK$4/10000*$F5*KK$3/$KS$1</f>
        <v>0</v>
      </c>
      <c r="KL5" s="313">
        <f t="shared" si="150"/>
        <v>0</v>
      </c>
      <c r="KM5" s="313">
        <f t="shared" si="150"/>
        <v>0</v>
      </c>
      <c r="KN5" s="313">
        <f t="shared" si="150"/>
        <v>8.0000000000000007E-5</v>
      </c>
      <c r="KO5" s="313">
        <f t="shared" si="150"/>
        <v>1E-4</v>
      </c>
      <c r="KP5" s="313">
        <f t="shared" si="150"/>
        <v>2.0000000000000001E-4</v>
      </c>
      <c r="KQ5" s="313">
        <f t="shared" si="150"/>
        <v>4.0000000000000002E-4</v>
      </c>
      <c r="KR5" s="313">
        <f t="shared" si="150"/>
        <v>5.9999999999999995E-4</v>
      </c>
      <c r="KS5" s="313">
        <f t="shared" si="150"/>
        <v>8.0000000000000004E-4</v>
      </c>
      <c r="KT5" s="313">
        <f t="shared" si="150"/>
        <v>1E-3</v>
      </c>
      <c r="KU5" s="313">
        <f t="shared" ref="KU5:LD14" si="151">$AJ5*KU$4/10000*$F5*KU$3/$KS$1</f>
        <v>2E-3</v>
      </c>
      <c r="KV5" s="313">
        <f t="shared" si="151"/>
        <v>2.5000000000000001E-3</v>
      </c>
      <c r="KW5" s="313">
        <f t="shared" si="151"/>
        <v>2.4996000000000003E-3</v>
      </c>
      <c r="KX5" s="313">
        <f t="shared" si="151"/>
        <v>2.4992000000000005E-3</v>
      </c>
      <c r="KY5" s="313">
        <f t="shared" si="151"/>
        <v>2.4989999999999999E-3</v>
      </c>
      <c r="KZ5" s="313">
        <f t="shared" si="151"/>
        <v>2.4980000000000002E-3</v>
      </c>
      <c r="LA5" s="313">
        <f t="shared" si="151"/>
        <v>2.4960000000000004E-3</v>
      </c>
      <c r="LB5" s="313">
        <f t="shared" si="151"/>
        <v>2.4960000000000004E-3</v>
      </c>
      <c r="LC5" s="313">
        <f t="shared" si="151"/>
        <v>2.4960000000000004E-3</v>
      </c>
      <c r="LD5" s="313">
        <f t="shared" si="151"/>
        <v>2.49E-3</v>
      </c>
      <c r="LF5" s="46">
        <v>0</v>
      </c>
      <c r="LG5" s="50">
        <v>99999</v>
      </c>
      <c r="LK5" s="90">
        <v>0</v>
      </c>
      <c r="LL5" s="90">
        <v>0</v>
      </c>
      <c r="LM5" s="90">
        <v>0</v>
      </c>
      <c r="LP5" s="105"/>
      <c r="LQ5" s="322">
        <v>0.05</v>
      </c>
      <c r="LR5" s="322">
        <v>0.05</v>
      </c>
      <c r="LS5" s="322">
        <v>0.05</v>
      </c>
      <c r="LT5" s="322">
        <v>0.05</v>
      </c>
      <c r="LU5" s="322">
        <v>0.05</v>
      </c>
      <c r="LV5" s="322">
        <v>2.5000000000000001E-2</v>
      </c>
      <c r="LW5" s="322">
        <v>2.5000000000000001E-2</v>
      </c>
      <c r="LX5" s="322">
        <v>2.5000000000000001E-2</v>
      </c>
      <c r="LY5" s="322">
        <v>2.5000000000000001E-2</v>
      </c>
      <c r="LZ5" s="322">
        <v>2.5000000000000001E-2</v>
      </c>
      <c r="MA5" s="322">
        <v>5.0000000000000001E-3</v>
      </c>
      <c r="MB5" s="322">
        <v>5.0000000000000001E-3</v>
      </c>
      <c r="MC5" s="322">
        <v>5.0000000000000001E-3</v>
      </c>
      <c r="MD5" s="322">
        <v>5.0000000000000001E-3</v>
      </c>
      <c r="ME5" s="322">
        <v>5.0000000000000001E-3</v>
      </c>
      <c r="MF5" s="322">
        <v>8.9999999999999998E-4</v>
      </c>
      <c r="MG5" s="322">
        <v>8.9999999999999998E-4</v>
      </c>
      <c r="MH5" s="322">
        <v>8.9999999999999998E-4</v>
      </c>
      <c r="MI5" s="322">
        <v>8.9999999999999998E-4</v>
      </c>
      <c r="MJ5" s="322">
        <v>8.9999999999999998E-4</v>
      </c>
      <c r="MK5" s="322">
        <v>5.9999999999999995E-4</v>
      </c>
      <c r="ML5" s="322">
        <v>4.4999999999999999E-4</v>
      </c>
      <c r="MM5" s="322">
        <v>4.0000000000000002E-4</v>
      </c>
      <c r="MN5" s="322">
        <v>2.9999999999999997E-4</v>
      </c>
      <c r="MO5" s="322">
        <v>2.5000000000000001E-4</v>
      </c>
      <c r="MP5" s="322">
        <v>2.5000000000000001E-4</v>
      </c>
      <c r="MQ5" s="322">
        <v>2.0000000000000001E-4</v>
      </c>
      <c r="MR5" s="322">
        <v>2.0000000000000001E-4</v>
      </c>
      <c r="MS5" s="322"/>
      <c r="MT5" s="102">
        <v>1</v>
      </c>
      <c r="MU5" s="102">
        <v>1</v>
      </c>
      <c r="MV5" s="102">
        <v>1</v>
      </c>
      <c r="MW5" s="102">
        <v>1</v>
      </c>
      <c r="MX5" s="102">
        <v>1</v>
      </c>
      <c r="MY5" s="102">
        <v>1</v>
      </c>
      <c r="MZ5" s="90">
        <v>1</v>
      </c>
      <c r="NA5" s="90">
        <v>1</v>
      </c>
      <c r="NB5" s="90">
        <v>1</v>
      </c>
      <c r="NC5" s="90">
        <v>1</v>
      </c>
      <c r="ND5" s="90">
        <v>1</v>
      </c>
      <c r="NE5" s="90">
        <v>1</v>
      </c>
      <c r="NF5" s="90">
        <v>1</v>
      </c>
      <c r="NG5" s="90">
        <v>1</v>
      </c>
      <c r="NH5" s="90">
        <v>1</v>
      </c>
      <c r="NI5" s="90">
        <v>1</v>
      </c>
      <c r="NJ5" s="90">
        <v>1</v>
      </c>
      <c r="NK5" s="90">
        <v>1</v>
      </c>
      <c r="NL5" s="90">
        <v>1</v>
      </c>
      <c r="NM5" s="90">
        <v>1</v>
      </c>
      <c r="NN5" s="90">
        <v>1</v>
      </c>
      <c r="NO5" s="90">
        <v>1</v>
      </c>
      <c r="NP5" s="90">
        <v>1</v>
      </c>
      <c r="NQ5" s="90">
        <v>1</v>
      </c>
      <c r="NR5" s="90">
        <v>1</v>
      </c>
      <c r="NS5" s="90">
        <v>1</v>
      </c>
      <c r="NT5" s="90">
        <v>1</v>
      </c>
      <c r="NU5" s="90">
        <v>1</v>
      </c>
      <c r="NW5" s="324">
        <f t="shared" ref="NW5:NW36" si="152">$F5*NW$4*LQ5/MT5/20000</f>
        <v>1E-4</v>
      </c>
      <c r="NX5" s="324">
        <f t="shared" ref="NX5:NX36" si="153">$F5*NX$4*LR5/MU5/20000</f>
        <v>2.0000000000000001E-4</v>
      </c>
      <c r="NY5" s="324">
        <f t="shared" ref="NY5:NY36" si="154">$F5*NY$4*LS5/MV5/20000</f>
        <v>2.9999999999999997E-4</v>
      </c>
      <c r="NZ5" s="324">
        <f t="shared" ref="NZ5:NZ36" si="155">$F5*NZ$4*LT5/MW5/20000</f>
        <v>4.0000000000000002E-4</v>
      </c>
      <c r="OA5" s="324">
        <f t="shared" ref="OA5:OA36" si="156">$F5*OA$4*LU5/MX5/20000</f>
        <v>5.0000000000000001E-4</v>
      </c>
      <c r="OB5" s="324">
        <f t="shared" ref="OB5:OB36" si="157">$F5*OB$4*LV5/MY5/20000</f>
        <v>5.0000000000000001E-4</v>
      </c>
      <c r="OC5" s="324">
        <f t="shared" ref="OC5:OC36" si="158">$F5*OC$4*LW5/MZ5/20000</f>
        <v>1E-3</v>
      </c>
      <c r="OD5" s="324">
        <f t="shared" ref="OD5:OD36" si="159">$F5*OD$4*LX5/NA5/20000</f>
        <v>1.5E-3</v>
      </c>
      <c r="OE5" s="324">
        <f t="shared" ref="OE5:OE36" si="160">$F5*OE$4*LY5/NB5/20000</f>
        <v>2E-3</v>
      </c>
      <c r="OF5" s="324">
        <f t="shared" ref="OF5:OF36" si="161">$F5*OF$4*LZ5/NC5/20000</f>
        <v>2.5000000000000001E-3</v>
      </c>
      <c r="OG5" s="324">
        <f t="shared" ref="OG5:OG36" si="162">$F5*OG$4*MA5/ND5/20000</f>
        <v>1E-3</v>
      </c>
      <c r="OH5" s="324">
        <f t="shared" ref="OH5:OH36" si="163">$F5*OH$4*MB5/NE5/20000</f>
        <v>2E-3</v>
      </c>
      <c r="OI5" s="324">
        <f t="shared" ref="OI5:OI36" si="164">$F5*OI$4*MC5/NF5/20000</f>
        <v>3.0000000000000001E-3</v>
      </c>
      <c r="OJ5" s="324">
        <f t="shared" ref="OJ5:OJ36" si="165">$F5*OJ$4*MD5/NG5/20000</f>
        <v>4.0000000000000001E-3</v>
      </c>
      <c r="OK5" s="324">
        <f t="shared" ref="OK5:OK36" si="166">$F5*OK$4*ME5/NH5/20000</f>
        <v>5.0000000000000001E-3</v>
      </c>
      <c r="OL5" s="324">
        <f t="shared" ref="OL5:OL36" si="167">$F5*OL$4*MF5/NI5/20000</f>
        <v>1.8E-3</v>
      </c>
      <c r="OM5" s="324">
        <f t="shared" ref="OM5:OM36" si="168">$F5*OM$4*MG5/NJ5/20000</f>
        <v>3.5999999999999999E-3</v>
      </c>
      <c r="ON5" s="324">
        <f t="shared" ref="ON5:ON36" si="169">$F5*ON$4*MH5/NK5/20000</f>
        <v>5.4000000000000003E-3</v>
      </c>
      <c r="OO5" s="324">
        <f t="shared" ref="OO5:OO36" si="170">$F5*OO$4*MI5/NL5/20000</f>
        <v>7.1999999999999998E-3</v>
      </c>
      <c r="OP5" s="324">
        <f t="shared" ref="OP5:OP36" si="171">$F5*OP$4*MJ5/NM5/20000</f>
        <v>8.9999999999999993E-3</v>
      </c>
      <c r="OQ5" s="324">
        <f t="shared" ref="OQ5:OQ36" si="172">$F5*OQ$4*MK5/NN5/20000</f>
        <v>8.9999999999999993E-3</v>
      </c>
      <c r="OR5" s="324">
        <f t="shared" ref="OR5:OR36" si="173">$F5*OR$4*ML5/NO5/20000</f>
        <v>8.9999999999999993E-3</v>
      </c>
      <c r="OS5" s="324">
        <f t="shared" ref="OS5:OS36" si="174">$F5*OS$4*MM5/NP5/20000</f>
        <v>0.01</v>
      </c>
      <c r="OT5" s="324">
        <f t="shared" ref="OT5:OT36" si="175">$F5*OT$4*MN5/NQ5/20000</f>
        <v>8.9999999999999993E-3</v>
      </c>
      <c r="OU5" s="324">
        <f t="shared" ref="OU5:OU36" si="176">$F5*OU$4*MO5/NR5/20000</f>
        <v>8.7500000000000008E-3</v>
      </c>
      <c r="OV5" s="324">
        <f t="shared" ref="OV5:OV36" si="177">$F5*OV$4*MP5/NS5/20000</f>
        <v>0.01</v>
      </c>
      <c r="OW5" s="324">
        <f t="shared" ref="OW5:OW36" si="178">$F5*OW$4*MQ5/NT5/20000</f>
        <v>8.9999999999999993E-3</v>
      </c>
      <c r="OX5" s="324">
        <f t="shared" ref="OX5:OX36" si="179">$F5*OX$4*MR5/NU5/20000</f>
        <v>0.01</v>
      </c>
      <c r="OZ5" s="327">
        <v>0.1</v>
      </c>
      <c r="PA5" s="328">
        <v>500</v>
      </c>
      <c r="PB5" s="344">
        <v>50000</v>
      </c>
      <c r="PC5" s="345">
        <f>PA5*PB5</f>
        <v>25000000</v>
      </c>
      <c r="PD5">
        <f>PC5/20000</f>
        <v>1250</v>
      </c>
      <c r="PE5"/>
      <c r="PF5"/>
      <c r="PG5" s="346"/>
      <c r="PH5" s="347">
        <f>PH$3*$F5*$AH5*PH$4/'[1]Sheet3 '!$AJ$5</f>
        <v>2.8000000000000003E-4</v>
      </c>
      <c r="PI5" s="347">
        <f>PI$3*$F5*$AH5*PI$4/'[1]Sheet3 '!$AJ$5</f>
        <v>2.7989999999999997E-4</v>
      </c>
      <c r="PJ5" s="347">
        <f>PJ$3*$F5*$AH5*PJ$4/'[1]Sheet3 '!$AJ$5</f>
        <v>2.7999999999999998E-4</v>
      </c>
      <c r="PK5" s="347">
        <f>PK$3*$F5*$AH5*PK$4/'[1]Sheet3 '!$AJ$5</f>
        <v>2.52E-4</v>
      </c>
      <c r="PL5" s="347">
        <f>PL$3*$F5*$AH5*PL$4/'[1]Sheet3 '!$AJ$5</f>
        <v>2.52E-4</v>
      </c>
      <c r="PM5" s="347">
        <f>PM$3*$F5*$AH5*PM$4/'[1]Sheet3 '!$AJ$5</f>
        <v>2.4000000000000001E-4</v>
      </c>
      <c r="PN5" s="347">
        <f>PN$3*$F5*$AH5*PN$4/'[1]Sheet3 '!$AJ$5</f>
        <v>2.1599999999999999E-4</v>
      </c>
      <c r="PO5" s="347">
        <f>PO$3*$F5*$AH5*PO$4/'[1]Sheet3 '!$AJ$5</f>
        <v>2.04E-4</v>
      </c>
      <c r="PP5" s="347">
        <f>PP$3*$F5*$AH5*PP$4/'[1]Sheet3 '!$AJ$5</f>
        <v>1.852E-4</v>
      </c>
      <c r="PQ5" s="347">
        <f>PQ$3*$F5*$AH5*PQ$4/'[1]Sheet3 '!$AJ$5</f>
        <v>1.6000000000000001E-4</v>
      </c>
      <c r="PR5" s="347">
        <f>PR$3*$F5*$AH5*PR$4/'[1]Sheet3 '!$AJ$5</f>
        <v>1.44E-4</v>
      </c>
      <c r="PS5" s="347">
        <f>PS$3*$F5*$AH5*PS$4/'[1]Sheet3 '!$AJ$5</f>
        <v>1.2799999999999999E-4</v>
      </c>
      <c r="PT5" s="347">
        <f>PT$3*$F5*$AH5*PT$4/'[1]Sheet3 '!$AJ$5</f>
        <v>8.0000000000000007E-5</v>
      </c>
      <c r="PU5" s="357">
        <f>PH5/PT5</f>
        <v>3.5</v>
      </c>
      <c r="PV5" s="360">
        <f>3.5%*500/5%/6/60</f>
        <v>0.97222222222222221</v>
      </c>
      <c r="PW5" s="360">
        <f>PV5*60</f>
        <v>58.333333333333336</v>
      </c>
    </row>
    <row r="6" spans="1:439" s="90" customFormat="1">
      <c r="A6" s="39">
        <v>2</v>
      </c>
      <c r="B6" s="39" t="s">
        <v>297</v>
      </c>
      <c r="C6" s="39">
        <v>1</v>
      </c>
      <c r="D6" s="39">
        <v>-1</v>
      </c>
      <c r="E6" s="39"/>
      <c r="F6" s="39">
        <v>2</v>
      </c>
      <c r="G6" s="39">
        <f t="shared" si="5"/>
        <v>2</v>
      </c>
      <c r="H6" s="39">
        <f t="shared" si="6"/>
        <v>2</v>
      </c>
      <c r="I6" s="116"/>
      <c r="J6" s="39">
        <f t="shared" si="7"/>
        <v>2</v>
      </c>
      <c r="K6" s="116"/>
      <c r="L6" s="116"/>
      <c r="M6" s="123">
        <f t="shared" ref="M6:M68" si="180">A6</f>
        <v>2</v>
      </c>
      <c r="N6" s="39">
        <f t="shared" si="8"/>
        <v>0</v>
      </c>
      <c r="O6" s="39">
        <f t="shared" si="9"/>
        <v>0</v>
      </c>
      <c r="P6" s="39">
        <v>0</v>
      </c>
      <c r="Q6" s="136">
        <v>1.3887999999999999E-3</v>
      </c>
      <c r="R6" s="90">
        <v>1</v>
      </c>
      <c r="S6" s="137">
        <v>0</v>
      </c>
      <c r="T6" s="141">
        <f t="shared" si="10"/>
        <v>3.3300000000000002E-4</v>
      </c>
      <c r="U6" s="139">
        <v>0</v>
      </c>
      <c r="V6" s="139" t="s">
        <v>283</v>
      </c>
      <c r="W6" s="139">
        <v>1</v>
      </c>
      <c r="X6" s="142">
        <v>0</v>
      </c>
      <c r="Y6" s="147">
        <v>1</v>
      </c>
      <c r="Z6" s="159">
        <v>1</v>
      </c>
      <c r="AA6" s="139" t="str">
        <f t="shared" si="11"/>
        <v>[[0,1],[0,1],[0,1],[0,1],[0,1],[0,1],[0,1],[0,1],[0,1],[0,1],[0,2],[0,4],[0,6],[0,8],[0,10],[0,20],[0,40],[0,60],[0,80],[0,100]]</v>
      </c>
      <c r="AB6" s="139">
        <v>1</v>
      </c>
      <c r="AC6" s="139">
        <v>1</v>
      </c>
      <c r="AD6" s="139" t="str">
        <f t="shared" si="12"/>
        <v>[[1,1],[1,1],[1,1],[1,1],[1,1],[1,1],[1,1],[1,1],[1,1],[1,1],[1,1],[1,1],[1,1],[1,1],[1,1],[1,1],[1,1],[1,1],[1,1],[1,1]]</v>
      </c>
      <c r="AE6" s="39">
        <v>0</v>
      </c>
      <c r="AF6" s="160">
        <v>0</v>
      </c>
      <c r="AG6" s="177">
        <f t="shared" si="13"/>
        <v>0</v>
      </c>
      <c r="AH6" s="177">
        <v>0.05</v>
      </c>
      <c r="AI6" s="177">
        <v>0</v>
      </c>
      <c r="AJ6" s="178">
        <f t="shared" ref="AJ6:AL13" si="181">AJ5</f>
        <v>0.05</v>
      </c>
      <c r="AK6" s="178">
        <f t="shared" si="181"/>
        <v>0</v>
      </c>
      <c r="AL6" s="178">
        <f t="shared" si="181"/>
        <v>0</v>
      </c>
      <c r="AM6" s="179">
        <v>0</v>
      </c>
      <c r="AN6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6" s="39" t="str">
        <f t="shared" si="15"/>
        <v>[[1,5],[2,2],[3,1]]</v>
      </c>
      <c r="AP6" s="111" t="str">
        <f t="shared" si="16"/>
        <v>[0.017778,0.008889,0.005926]</v>
      </c>
      <c r="AQ6" s="111">
        <v>0</v>
      </c>
      <c r="AR6" s="111">
        <v>1</v>
      </c>
      <c r="AS6" s="111">
        <f t="shared" si="17"/>
        <v>1</v>
      </c>
      <c r="AT6" s="111">
        <v>0</v>
      </c>
      <c r="AU6" s="111">
        <v>0.4</v>
      </c>
      <c r="AV6" s="111" t="s">
        <v>284</v>
      </c>
      <c r="AW6" s="111">
        <v>1</v>
      </c>
      <c r="AX6" s="195">
        <v>2</v>
      </c>
      <c r="AY6" s="39">
        <f t="shared" si="18"/>
        <v>-1</v>
      </c>
      <c r="AZ6" s="39">
        <v>0</v>
      </c>
      <c r="BA6" s="39"/>
      <c r="BB6" s="94"/>
      <c r="BC6" s="94" t="s">
        <v>285</v>
      </c>
      <c r="BD6" s="39">
        <v>1</v>
      </c>
      <c r="BE6" s="196">
        <f>BD6</f>
        <v>1</v>
      </c>
      <c r="BF6" s="39"/>
      <c r="BG6" s="39"/>
      <c r="BH6" s="39">
        <v>0.5</v>
      </c>
      <c r="BI6" s="39">
        <v>1</v>
      </c>
      <c r="BJ6" s="39" t="s">
        <v>286</v>
      </c>
      <c r="BK6" s="198">
        <v>0.75</v>
      </c>
      <c r="BL6" s="198">
        <v>0.6</v>
      </c>
      <c r="BM6" s="94">
        <f t="shared" si="19"/>
        <v>2</v>
      </c>
      <c r="BN6" s="94" t="s">
        <v>287</v>
      </c>
      <c r="BO6" s="94">
        <v>1</v>
      </c>
      <c r="BP6" s="94" t="s">
        <v>288</v>
      </c>
      <c r="BQ6" s="94" t="s">
        <v>289</v>
      </c>
      <c r="BR6" s="202" t="s">
        <v>298</v>
      </c>
      <c r="BS6" s="202" t="s">
        <v>298</v>
      </c>
      <c r="BT6" s="123">
        <v>2</v>
      </c>
      <c r="BU6" s="123">
        <v>1</v>
      </c>
      <c r="BV6" s="116"/>
      <c r="BW6" s="116"/>
      <c r="BX6" s="116" t="s">
        <v>291</v>
      </c>
      <c r="BY6" s="213">
        <v>0</v>
      </c>
      <c r="BZ6" s="123">
        <f t="shared" si="20"/>
        <v>1.5</v>
      </c>
      <c r="CA6" s="214" t="str">
        <f t="shared" si="21"/>
        <v>[1.5,2,2,1.5]</v>
      </c>
      <c r="CB6" s="42">
        <v>1</v>
      </c>
      <c r="CC6" s="42">
        <v>1</v>
      </c>
      <c r="CD6" s="42">
        <v>1</v>
      </c>
      <c r="CE6" s="42">
        <v>1</v>
      </c>
      <c r="CF6" s="42">
        <v>1</v>
      </c>
      <c r="CG6" s="42">
        <v>1</v>
      </c>
      <c r="CH6" s="42">
        <v>0</v>
      </c>
      <c r="CI6" s="42">
        <v>1</v>
      </c>
      <c r="CJ6" s="42"/>
      <c r="CK6" s="42"/>
      <c r="CL6" s="42"/>
      <c r="CM6" s="42"/>
      <c r="CN6" s="42"/>
      <c r="CO6" s="42"/>
      <c r="CP6" s="42"/>
      <c r="CQ6" s="42"/>
      <c r="CR6" s="42" t="s">
        <v>299</v>
      </c>
      <c r="CS6" s="42"/>
      <c r="CT6" s="42"/>
      <c r="CU6" s="53" t="s">
        <v>293</v>
      </c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 t="s">
        <v>300</v>
      </c>
      <c r="DX6" s="42">
        <f t="shared" si="22"/>
        <v>1.5</v>
      </c>
      <c r="DY6" s="123">
        <f t="shared" si="23"/>
        <v>2</v>
      </c>
      <c r="DZ6" s="123">
        <f t="shared" si="24"/>
        <v>2</v>
      </c>
      <c r="EA6" s="123">
        <f t="shared" si="25"/>
        <v>1.5</v>
      </c>
      <c r="EB6" s="123"/>
      <c r="EC6" s="246" t="s">
        <v>301</v>
      </c>
      <c r="ED6" s="247">
        <f>1/7</f>
        <v>0.14285714285714285</v>
      </c>
      <c r="EM6" s="260">
        <f t="shared" si="26"/>
        <v>2.2000000000000002</v>
      </c>
      <c r="EN6" s="261">
        <f t="shared" ref="EN6:EN13" si="182">EN5</f>
        <v>0.1</v>
      </c>
      <c r="EO6" s="262">
        <v>1</v>
      </c>
      <c r="EP6" s="105">
        <v>5</v>
      </c>
      <c r="EQ6" s="262">
        <v>2</v>
      </c>
      <c r="ER6" s="105">
        <v>2</v>
      </c>
      <c r="ES6" s="262">
        <v>3</v>
      </c>
      <c r="ET6" s="105">
        <v>1</v>
      </c>
      <c r="EU6" s="105">
        <f t="shared" si="27"/>
        <v>1.5</v>
      </c>
      <c r="EV6" s="105">
        <f t="shared" si="28"/>
        <v>7.5</v>
      </c>
      <c r="EW6" s="272">
        <f t="shared" si="29"/>
        <v>1.7777999999999999E-2</v>
      </c>
      <c r="EX6" s="105">
        <f t="shared" si="30"/>
        <v>15</v>
      </c>
      <c r="EY6" s="281">
        <f t="shared" si="31"/>
        <v>8.8889999999999993E-3</v>
      </c>
      <c r="EZ6" s="105">
        <f t="shared" si="32"/>
        <v>22.5</v>
      </c>
      <c r="FA6" s="282">
        <f t="shared" si="33"/>
        <v>5.9259999999999998E-3</v>
      </c>
      <c r="FD6" s="283" t="s">
        <v>302</v>
      </c>
      <c r="FE6" s="284">
        <v>1</v>
      </c>
      <c r="FF6" s="380"/>
      <c r="FG6" s="384"/>
      <c r="FI6" s="294"/>
      <c r="FJ6" s="295">
        <v>0</v>
      </c>
      <c r="FK6" s="141">
        <v>1</v>
      </c>
      <c r="FL6" s="294">
        <f t="shared" si="34"/>
        <v>0</v>
      </c>
      <c r="FM6" s="295">
        <f t="shared" si="35"/>
        <v>0</v>
      </c>
      <c r="FN6" s="141">
        <f t="shared" si="36"/>
        <v>1</v>
      </c>
      <c r="FO6" s="294">
        <f t="shared" si="37"/>
        <v>0</v>
      </c>
      <c r="FP6" s="295">
        <f t="shared" si="38"/>
        <v>0</v>
      </c>
      <c r="FQ6" s="141">
        <f t="shared" si="39"/>
        <v>1</v>
      </c>
      <c r="FR6" s="294">
        <f t="shared" si="40"/>
        <v>0</v>
      </c>
      <c r="FS6" s="295">
        <f t="shared" si="41"/>
        <v>0</v>
      </c>
      <c r="FT6" s="141">
        <f t="shared" si="42"/>
        <v>1</v>
      </c>
      <c r="FU6" s="294">
        <f t="shared" si="43"/>
        <v>0</v>
      </c>
      <c r="FV6" s="295">
        <f t="shared" si="44"/>
        <v>0</v>
      </c>
      <c r="FW6" s="141">
        <f t="shared" si="45"/>
        <v>1</v>
      </c>
      <c r="FX6" s="294">
        <f t="shared" si="46"/>
        <v>0</v>
      </c>
      <c r="FY6" s="295">
        <f t="shared" si="47"/>
        <v>0</v>
      </c>
      <c r="FZ6" s="141">
        <f t="shared" si="48"/>
        <v>1</v>
      </c>
      <c r="GA6" s="294">
        <f t="shared" si="49"/>
        <v>0</v>
      </c>
      <c r="GB6" s="295">
        <f t="shared" si="50"/>
        <v>0</v>
      </c>
      <c r="GC6" s="141">
        <f t="shared" si="51"/>
        <v>1</v>
      </c>
      <c r="GD6" s="294">
        <f t="shared" si="52"/>
        <v>0</v>
      </c>
      <c r="GE6" s="295">
        <f t="shared" si="53"/>
        <v>0</v>
      </c>
      <c r="GF6" s="141">
        <f t="shared" si="54"/>
        <v>1</v>
      </c>
      <c r="GG6" s="294">
        <f t="shared" si="55"/>
        <v>0</v>
      </c>
      <c r="GH6" s="295">
        <f t="shared" si="56"/>
        <v>0</v>
      </c>
      <c r="GI6" s="141">
        <f t="shared" si="57"/>
        <v>1</v>
      </c>
      <c r="GJ6" s="294">
        <f t="shared" si="58"/>
        <v>0</v>
      </c>
      <c r="GK6" s="295">
        <f t="shared" si="59"/>
        <v>0</v>
      </c>
      <c r="GL6" s="141">
        <f t="shared" si="60"/>
        <v>1</v>
      </c>
      <c r="GM6" s="294">
        <f t="shared" si="61"/>
        <v>0</v>
      </c>
      <c r="GN6" s="295">
        <f t="shared" si="62"/>
        <v>0</v>
      </c>
      <c r="GO6" s="141">
        <f t="shared" si="63"/>
        <v>2</v>
      </c>
      <c r="GP6" s="294">
        <f t="shared" si="64"/>
        <v>0</v>
      </c>
      <c r="GQ6" s="295">
        <f t="shared" si="65"/>
        <v>0</v>
      </c>
      <c r="GR6" s="141">
        <f t="shared" si="66"/>
        <v>4</v>
      </c>
      <c r="GS6" s="294">
        <f t="shared" si="67"/>
        <v>0</v>
      </c>
      <c r="GT6" s="295">
        <f t="shared" si="68"/>
        <v>0</v>
      </c>
      <c r="GU6" s="141">
        <f t="shared" si="69"/>
        <v>6</v>
      </c>
      <c r="GV6" s="294">
        <f t="shared" si="70"/>
        <v>0</v>
      </c>
      <c r="GW6" s="295">
        <f t="shared" si="71"/>
        <v>0</v>
      </c>
      <c r="GX6" s="141">
        <f t="shared" si="72"/>
        <v>8</v>
      </c>
      <c r="GY6" s="294">
        <f t="shared" si="73"/>
        <v>0</v>
      </c>
      <c r="GZ6" s="295">
        <f t="shared" si="74"/>
        <v>0</v>
      </c>
      <c r="HA6" s="141">
        <f t="shared" si="75"/>
        <v>10</v>
      </c>
      <c r="HB6" s="294">
        <f t="shared" si="76"/>
        <v>0</v>
      </c>
      <c r="HC6" s="295">
        <f t="shared" si="77"/>
        <v>0</v>
      </c>
      <c r="HD6" s="141">
        <f t="shared" si="78"/>
        <v>20</v>
      </c>
      <c r="HE6" s="294">
        <f t="shared" si="79"/>
        <v>0</v>
      </c>
      <c r="HF6" s="295">
        <f t="shared" si="80"/>
        <v>0</v>
      </c>
      <c r="HG6" s="141">
        <f t="shared" si="81"/>
        <v>40</v>
      </c>
      <c r="HH6" s="294">
        <f t="shared" si="82"/>
        <v>0</v>
      </c>
      <c r="HI6" s="295">
        <f t="shared" si="83"/>
        <v>0</v>
      </c>
      <c r="HJ6" s="141">
        <f t="shared" si="84"/>
        <v>60</v>
      </c>
      <c r="HK6" s="294">
        <f t="shared" si="85"/>
        <v>0</v>
      </c>
      <c r="HL6" s="295">
        <f t="shared" si="86"/>
        <v>0</v>
      </c>
      <c r="HM6" s="141">
        <f t="shared" si="87"/>
        <v>80</v>
      </c>
      <c r="HN6" s="294">
        <f t="shared" si="88"/>
        <v>0</v>
      </c>
      <c r="HO6" s="295">
        <f t="shared" si="89"/>
        <v>0</v>
      </c>
      <c r="HP6" s="141">
        <f t="shared" si="90"/>
        <v>100</v>
      </c>
      <c r="HQ6" s="294">
        <f t="shared" si="91"/>
        <v>0</v>
      </c>
      <c r="HS6" s="283" t="s">
        <v>302</v>
      </c>
      <c r="HT6" s="284">
        <v>1</v>
      </c>
      <c r="HU6" s="380"/>
      <c r="HV6" s="392"/>
      <c r="HX6" s="294"/>
      <c r="HY6" s="295">
        <v>1</v>
      </c>
      <c r="HZ6" s="141">
        <v>1</v>
      </c>
      <c r="IA6" s="294">
        <f t="shared" si="92"/>
        <v>2.222222222222224E-7</v>
      </c>
      <c r="IB6" s="295">
        <f t="shared" si="93"/>
        <v>1</v>
      </c>
      <c r="IC6" s="141">
        <f t="shared" si="94"/>
        <v>1</v>
      </c>
      <c r="ID6" s="294">
        <f t="shared" si="95"/>
        <v>4.4444444444444481E-7</v>
      </c>
      <c r="IE6" s="295">
        <f t="shared" si="96"/>
        <v>1</v>
      </c>
      <c r="IF6" s="141">
        <f t="shared" si="97"/>
        <v>1</v>
      </c>
      <c r="IG6" s="294">
        <f t="shared" si="98"/>
        <v>6.6666666666666724E-7</v>
      </c>
      <c r="IH6" s="295">
        <f t="shared" si="99"/>
        <v>1</v>
      </c>
      <c r="II6" s="141">
        <f t="shared" si="100"/>
        <v>1</v>
      </c>
      <c r="IJ6" s="294">
        <f t="shared" si="101"/>
        <v>8.8888888888888961E-7</v>
      </c>
      <c r="IK6" s="295">
        <f t="shared" si="102"/>
        <v>1</v>
      </c>
      <c r="IL6" s="141">
        <f t="shared" si="103"/>
        <v>1</v>
      </c>
      <c r="IM6" s="294">
        <f t="shared" si="104"/>
        <v>1.1111111111111121E-6</v>
      </c>
      <c r="IN6" s="295">
        <f t="shared" si="105"/>
        <v>1</v>
      </c>
      <c r="IO6" s="141">
        <f t="shared" si="106"/>
        <v>1</v>
      </c>
      <c r="IP6" s="294">
        <f t="shared" si="107"/>
        <v>2.2222222222222242E-6</v>
      </c>
      <c r="IQ6" s="295">
        <f t="shared" si="108"/>
        <v>1</v>
      </c>
      <c r="IR6" s="141">
        <f t="shared" si="109"/>
        <v>1</v>
      </c>
      <c r="IS6" s="294">
        <f t="shared" si="110"/>
        <v>4.4444444444444484E-6</v>
      </c>
      <c r="IT6" s="295">
        <f t="shared" si="111"/>
        <v>1</v>
      </c>
      <c r="IU6" s="141">
        <f t="shared" si="112"/>
        <v>1</v>
      </c>
      <c r="IV6" s="294">
        <f t="shared" si="113"/>
        <v>6.6666666666666717E-6</v>
      </c>
      <c r="IW6" s="295">
        <f t="shared" si="114"/>
        <v>1</v>
      </c>
      <c r="IX6" s="141">
        <f t="shared" si="115"/>
        <v>1</v>
      </c>
      <c r="IY6" s="294">
        <f t="shared" si="116"/>
        <v>8.8888888888888968E-6</v>
      </c>
      <c r="IZ6" s="295">
        <f t="shared" si="117"/>
        <v>1</v>
      </c>
      <c r="JA6" s="141">
        <f t="shared" si="118"/>
        <v>1</v>
      </c>
      <c r="JB6" s="294">
        <f t="shared" si="119"/>
        <v>1.111111111111112E-5</v>
      </c>
      <c r="JC6" s="295">
        <f t="shared" si="120"/>
        <v>1</v>
      </c>
      <c r="JD6" s="141">
        <f t="shared" si="121"/>
        <v>1</v>
      </c>
      <c r="JE6" s="294">
        <f t="shared" si="122"/>
        <v>2.222222222222224E-5</v>
      </c>
      <c r="JF6" s="295">
        <f t="shared" si="123"/>
        <v>1</v>
      </c>
      <c r="JG6" s="141">
        <f t="shared" si="124"/>
        <v>1</v>
      </c>
      <c r="JH6" s="294">
        <f t="shared" si="125"/>
        <v>4.444444444444448E-5</v>
      </c>
      <c r="JI6" s="295">
        <f t="shared" si="126"/>
        <v>1</v>
      </c>
      <c r="JJ6" s="141">
        <f t="shared" si="127"/>
        <v>1</v>
      </c>
      <c r="JK6" s="294">
        <f t="shared" si="128"/>
        <v>6.6666666666666724E-5</v>
      </c>
      <c r="JL6" s="295">
        <f t="shared" si="129"/>
        <v>1</v>
      </c>
      <c r="JM6" s="141">
        <f t="shared" si="130"/>
        <v>1</v>
      </c>
      <c r="JN6" s="294">
        <f t="shared" si="131"/>
        <v>8.8888888888888961E-5</v>
      </c>
      <c r="JO6" s="295">
        <f t="shared" si="132"/>
        <v>1</v>
      </c>
      <c r="JP6" s="141">
        <f t="shared" si="133"/>
        <v>1</v>
      </c>
      <c r="JQ6" s="294">
        <f t="shared" si="134"/>
        <v>1.111111111111112E-4</v>
      </c>
      <c r="JR6" s="295">
        <f t="shared" si="135"/>
        <v>1</v>
      </c>
      <c r="JS6" s="141">
        <f t="shared" si="136"/>
        <v>1</v>
      </c>
      <c r="JT6" s="294">
        <f t="shared" si="137"/>
        <v>2.222222222222224E-4</v>
      </c>
      <c r="JU6" s="295">
        <f t="shared" si="138"/>
        <v>1</v>
      </c>
      <c r="JV6" s="141">
        <f t="shared" si="139"/>
        <v>1</v>
      </c>
      <c r="JW6" s="294">
        <f t="shared" si="140"/>
        <v>4.4444444444444479E-4</v>
      </c>
      <c r="JX6" s="295">
        <f t="shared" si="141"/>
        <v>1</v>
      </c>
      <c r="JY6" s="141">
        <f t="shared" si="142"/>
        <v>1</v>
      </c>
      <c r="JZ6" s="294">
        <f t="shared" si="143"/>
        <v>6.6666666666666719E-4</v>
      </c>
      <c r="KA6" s="295">
        <f t="shared" si="144"/>
        <v>1</v>
      </c>
      <c r="KB6" s="141">
        <f t="shared" si="145"/>
        <v>1</v>
      </c>
      <c r="KC6" s="294">
        <f t="shared" si="146"/>
        <v>8.8888888888888958E-4</v>
      </c>
      <c r="KD6" s="295">
        <f t="shared" si="147"/>
        <v>1</v>
      </c>
      <c r="KE6" s="141">
        <f t="shared" si="148"/>
        <v>1</v>
      </c>
      <c r="KF6" s="294">
        <f t="shared" si="149"/>
        <v>1.111111111111112E-3</v>
      </c>
      <c r="KJ6" s="90" t="str">
        <f>IF(KJ5&gt;1,"概率错误","概率正确")</f>
        <v>概率正确</v>
      </c>
      <c r="KK6" s="313">
        <f t="shared" si="150"/>
        <v>0</v>
      </c>
      <c r="KL6" s="313">
        <f t="shared" si="150"/>
        <v>0</v>
      </c>
      <c r="KM6" s="313">
        <f t="shared" si="150"/>
        <v>0</v>
      </c>
      <c r="KN6" s="313">
        <f t="shared" si="150"/>
        <v>8.0000000000000007E-5</v>
      </c>
      <c r="KO6" s="313">
        <f t="shared" si="150"/>
        <v>1E-4</v>
      </c>
      <c r="KP6" s="313">
        <f t="shared" si="150"/>
        <v>2.0000000000000001E-4</v>
      </c>
      <c r="KQ6" s="313">
        <f t="shared" si="150"/>
        <v>4.0000000000000002E-4</v>
      </c>
      <c r="KR6" s="313">
        <f t="shared" si="150"/>
        <v>5.9999999999999995E-4</v>
      </c>
      <c r="KS6" s="313">
        <f t="shared" si="150"/>
        <v>8.0000000000000004E-4</v>
      </c>
      <c r="KT6" s="313">
        <f t="shared" si="150"/>
        <v>1E-3</v>
      </c>
      <c r="KU6" s="313">
        <f t="shared" si="151"/>
        <v>2E-3</v>
      </c>
      <c r="KV6" s="313">
        <f t="shared" si="151"/>
        <v>2.5000000000000001E-3</v>
      </c>
      <c r="KW6" s="313">
        <f t="shared" si="151"/>
        <v>2.4996000000000003E-3</v>
      </c>
      <c r="KX6" s="313">
        <f t="shared" si="151"/>
        <v>2.4992000000000005E-3</v>
      </c>
      <c r="KY6" s="313">
        <f t="shared" si="151"/>
        <v>2.4989999999999999E-3</v>
      </c>
      <c r="KZ6" s="313">
        <f t="shared" si="151"/>
        <v>2.4980000000000002E-3</v>
      </c>
      <c r="LA6" s="313">
        <f t="shared" si="151"/>
        <v>2.4960000000000004E-3</v>
      </c>
      <c r="LB6" s="313">
        <f t="shared" si="151"/>
        <v>2.4960000000000004E-3</v>
      </c>
      <c r="LC6" s="313">
        <f t="shared" si="151"/>
        <v>2.4960000000000004E-3</v>
      </c>
      <c r="LD6" s="313">
        <f t="shared" si="151"/>
        <v>2.49E-3</v>
      </c>
      <c r="LF6" s="46">
        <v>1</v>
      </c>
      <c r="LG6" s="50">
        <v>99999</v>
      </c>
      <c r="LK6" s="90">
        <v>0</v>
      </c>
      <c r="LL6" s="90">
        <v>0</v>
      </c>
      <c r="LM6" s="90">
        <v>0</v>
      </c>
      <c r="LP6" s="105"/>
      <c r="LQ6" s="322">
        <v>0.05</v>
      </c>
      <c r="LR6" s="322">
        <v>0.05</v>
      </c>
      <c r="LS6" s="322">
        <v>0.05</v>
      </c>
      <c r="LT6" s="322">
        <v>0.05</v>
      </c>
      <c r="LU6" s="322">
        <v>0.05</v>
      </c>
      <c r="LV6" s="322">
        <v>2.5000000000000001E-2</v>
      </c>
      <c r="LW6" s="322">
        <v>2.5000000000000001E-2</v>
      </c>
      <c r="LX6" s="322">
        <v>2.5000000000000001E-2</v>
      </c>
      <c r="LY6" s="322">
        <v>2.5000000000000001E-2</v>
      </c>
      <c r="LZ6" s="322">
        <v>2.5000000000000001E-2</v>
      </c>
      <c r="MA6" s="322">
        <v>5.0000000000000001E-3</v>
      </c>
      <c r="MB6" s="322">
        <v>5.0000000000000001E-3</v>
      </c>
      <c r="MC6" s="322">
        <v>5.0000000000000001E-3</v>
      </c>
      <c r="MD6" s="322">
        <v>5.0000000000000001E-3</v>
      </c>
      <c r="ME6" s="322">
        <v>5.0000000000000001E-3</v>
      </c>
      <c r="MF6" s="322">
        <v>8.9999999999999998E-4</v>
      </c>
      <c r="MG6" s="322">
        <v>8.9999999999999998E-4</v>
      </c>
      <c r="MH6" s="322">
        <v>8.9999999999999998E-4</v>
      </c>
      <c r="MI6" s="322">
        <v>8.9999999999999998E-4</v>
      </c>
      <c r="MJ6" s="322">
        <v>8.9999999999999998E-4</v>
      </c>
      <c r="MK6" s="322">
        <v>5.9999999999999995E-4</v>
      </c>
      <c r="ML6" s="322">
        <v>4.4999999999999999E-4</v>
      </c>
      <c r="MM6" s="322">
        <v>4.0000000000000002E-4</v>
      </c>
      <c r="MN6" s="322">
        <v>2.9999999999999997E-4</v>
      </c>
      <c r="MO6" s="322">
        <v>2.5000000000000001E-4</v>
      </c>
      <c r="MP6" s="322">
        <v>2.5000000000000001E-4</v>
      </c>
      <c r="MQ6" s="322">
        <v>2.0000000000000001E-4</v>
      </c>
      <c r="MR6" s="322">
        <v>2.0000000000000001E-4</v>
      </c>
      <c r="MS6" s="322"/>
      <c r="MT6" s="102">
        <v>1</v>
      </c>
      <c r="MU6" s="102">
        <v>1</v>
      </c>
      <c r="MV6" s="102">
        <v>1</v>
      </c>
      <c r="MW6" s="102">
        <v>1</v>
      </c>
      <c r="MX6" s="102">
        <v>1</v>
      </c>
      <c r="MY6" s="102">
        <v>1</v>
      </c>
      <c r="MZ6" s="90">
        <v>1</v>
      </c>
      <c r="NA6" s="90">
        <v>1</v>
      </c>
      <c r="NB6" s="90">
        <v>1</v>
      </c>
      <c r="NC6" s="90">
        <v>1</v>
      </c>
      <c r="ND6" s="90">
        <v>1</v>
      </c>
      <c r="NE6" s="90">
        <v>1</v>
      </c>
      <c r="NF6" s="90">
        <v>1</v>
      </c>
      <c r="NG6" s="90">
        <v>1</v>
      </c>
      <c r="NH6" s="90">
        <v>1</v>
      </c>
      <c r="NI6" s="90">
        <v>1</v>
      </c>
      <c r="NJ6" s="90">
        <v>1</v>
      </c>
      <c r="NK6" s="90">
        <v>1</v>
      </c>
      <c r="NL6" s="90">
        <v>1</v>
      </c>
      <c r="NM6" s="90">
        <v>1</v>
      </c>
      <c r="NN6" s="90">
        <v>1</v>
      </c>
      <c r="NO6" s="90">
        <v>1</v>
      </c>
      <c r="NP6" s="90">
        <v>1</v>
      </c>
      <c r="NQ6" s="90">
        <v>1</v>
      </c>
      <c r="NR6" s="90">
        <v>1</v>
      </c>
      <c r="NS6" s="90">
        <v>1</v>
      </c>
      <c r="NT6" s="90">
        <v>1</v>
      </c>
      <c r="NU6" s="90">
        <v>1</v>
      </c>
      <c r="NW6" s="324">
        <f t="shared" si="152"/>
        <v>1E-4</v>
      </c>
      <c r="NX6" s="324">
        <f t="shared" si="153"/>
        <v>2.0000000000000001E-4</v>
      </c>
      <c r="NY6" s="324">
        <f t="shared" si="154"/>
        <v>2.9999999999999997E-4</v>
      </c>
      <c r="NZ6" s="324">
        <f t="shared" si="155"/>
        <v>4.0000000000000002E-4</v>
      </c>
      <c r="OA6" s="324">
        <f t="shared" si="156"/>
        <v>5.0000000000000001E-4</v>
      </c>
      <c r="OB6" s="324">
        <f t="shared" si="157"/>
        <v>5.0000000000000001E-4</v>
      </c>
      <c r="OC6" s="324">
        <f t="shared" si="158"/>
        <v>1E-3</v>
      </c>
      <c r="OD6" s="324">
        <f t="shared" si="159"/>
        <v>1.5E-3</v>
      </c>
      <c r="OE6" s="324">
        <f t="shared" si="160"/>
        <v>2E-3</v>
      </c>
      <c r="OF6" s="324">
        <f t="shared" si="161"/>
        <v>2.5000000000000001E-3</v>
      </c>
      <c r="OG6" s="324">
        <f t="shared" si="162"/>
        <v>1E-3</v>
      </c>
      <c r="OH6" s="324">
        <f t="shared" si="163"/>
        <v>2E-3</v>
      </c>
      <c r="OI6" s="324">
        <f t="shared" si="164"/>
        <v>3.0000000000000001E-3</v>
      </c>
      <c r="OJ6" s="324">
        <f t="shared" si="165"/>
        <v>4.0000000000000001E-3</v>
      </c>
      <c r="OK6" s="324">
        <f t="shared" si="166"/>
        <v>5.0000000000000001E-3</v>
      </c>
      <c r="OL6" s="324">
        <f t="shared" si="167"/>
        <v>1.8E-3</v>
      </c>
      <c r="OM6" s="324">
        <f t="shared" si="168"/>
        <v>3.5999999999999999E-3</v>
      </c>
      <c r="ON6" s="324">
        <f t="shared" si="169"/>
        <v>5.4000000000000003E-3</v>
      </c>
      <c r="OO6" s="324">
        <f t="shared" si="170"/>
        <v>7.1999999999999998E-3</v>
      </c>
      <c r="OP6" s="324">
        <f t="shared" si="171"/>
        <v>8.9999999999999993E-3</v>
      </c>
      <c r="OQ6" s="324">
        <f t="shared" si="172"/>
        <v>8.9999999999999993E-3</v>
      </c>
      <c r="OR6" s="324">
        <f t="shared" si="173"/>
        <v>8.9999999999999993E-3</v>
      </c>
      <c r="OS6" s="324">
        <f t="shared" si="174"/>
        <v>0.01</v>
      </c>
      <c r="OT6" s="324">
        <f t="shared" si="175"/>
        <v>8.9999999999999993E-3</v>
      </c>
      <c r="OU6" s="324">
        <f t="shared" si="176"/>
        <v>8.7500000000000008E-3</v>
      </c>
      <c r="OV6" s="324">
        <f t="shared" si="177"/>
        <v>0.01</v>
      </c>
      <c r="OW6" s="324">
        <f t="shared" si="178"/>
        <v>8.9999999999999993E-3</v>
      </c>
      <c r="OX6" s="324">
        <f t="shared" si="179"/>
        <v>0.01</v>
      </c>
      <c r="OZ6"/>
      <c r="PA6"/>
      <c r="PB6"/>
      <c r="PC6"/>
      <c r="PD6"/>
      <c r="PE6"/>
      <c r="PF6"/>
      <c r="PG6" s="346"/>
      <c r="PH6" s="347">
        <f>PH$3*$F6*$AH6*PH$4/'[1]Sheet3 '!$AJ$5</f>
        <v>2.8000000000000003E-4</v>
      </c>
      <c r="PI6" s="347">
        <f>PI$3*$F6*$AH6*PI$4/'[1]Sheet3 '!$AJ$5</f>
        <v>2.7989999999999997E-4</v>
      </c>
      <c r="PJ6" s="347">
        <f>PJ$3*$F6*$AH6*PJ$4/'[1]Sheet3 '!$AJ$5</f>
        <v>2.7999999999999998E-4</v>
      </c>
      <c r="PK6" s="347">
        <f>PK$3*$F6*$AH6*PK$4/'[1]Sheet3 '!$AJ$5</f>
        <v>2.52E-4</v>
      </c>
      <c r="PL6" s="347">
        <f>PL$3*$F6*$AH6*PL$4/'[1]Sheet3 '!$AJ$5</f>
        <v>2.52E-4</v>
      </c>
      <c r="PM6" s="347">
        <f>PM$3*$F6*$AH6*PM$4/'[1]Sheet3 '!$AJ$5</f>
        <v>2.4000000000000001E-4</v>
      </c>
      <c r="PN6" s="347">
        <f>PN$3*$F6*$AH6*PN$4/'[1]Sheet3 '!$AJ$5</f>
        <v>2.1599999999999999E-4</v>
      </c>
      <c r="PO6" s="347">
        <f>PO$3*$F6*$AH6*PO$4/'[1]Sheet3 '!$AJ$5</f>
        <v>2.04E-4</v>
      </c>
      <c r="PP6" s="347">
        <f>PP$3*$F6*$AH6*PP$4/'[1]Sheet3 '!$AJ$5</f>
        <v>1.852E-4</v>
      </c>
      <c r="PQ6" s="347">
        <f>PQ$3*$F6*$AH6*PQ$4/'[1]Sheet3 '!$AJ$5</f>
        <v>1.6000000000000001E-4</v>
      </c>
      <c r="PR6" s="347">
        <f>PR$3*$F6*$AH6*PR$4/'[1]Sheet3 '!$AJ$5</f>
        <v>1.44E-4</v>
      </c>
      <c r="PS6" s="347">
        <f>PS$3*$F6*$AH6*PS$4/'[1]Sheet3 '!$AJ$5</f>
        <v>1.2799999999999999E-4</v>
      </c>
      <c r="PT6" s="347">
        <f>PT$3*$F6*$AH6*PT$4/'[1]Sheet3 '!$AJ$5</f>
        <v>8.0000000000000007E-5</v>
      </c>
      <c r="PU6" s="343"/>
      <c r="PV6" s="360">
        <f>PV5/2</f>
        <v>0.4861111111111111</v>
      </c>
      <c r="PW6" s="360">
        <f>PV6*60</f>
        <v>29.166666666666668</v>
      </c>
    </row>
    <row r="7" spans="1:439">
      <c r="A7" s="39">
        <v>3</v>
      </c>
      <c r="B7" s="39" t="s">
        <v>303</v>
      </c>
      <c r="C7" s="39">
        <v>1</v>
      </c>
      <c r="D7" s="39">
        <v>-1</v>
      </c>
      <c r="E7" s="39"/>
      <c r="F7" s="39">
        <v>3</v>
      </c>
      <c r="G7" s="39">
        <f t="shared" si="5"/>
        <v>3</v>
      </c>
      <c r="H7" s="39">
        <f t="shared" si="6"/>
        <v>3</v>
      </c>
      <c r="I7" s="116"/>
      <c r="J7" s="39">
        <f t="shared" si="7"/>
        <v>3</v>
      </c>
      <c r="K7" s="116"/>
      <c r="L7" s="116"/>
      <c r="M7" s="123">
        <f t="shared" si="180"/>
        <v>3</v>
      </c>
      <c r="N7" s="39">
        <f t="shared" si="8"/>
        <v>0</v>
      </c>
      <c r="O7" s="39">
        <f t="shared" si="9"/>
        <v>0</v>
      </c>
      <c r="P7" s="39">
        <v>0</v>
      </c>
      <c r="Q7" s="136">
        <v>2.0831999999999999E-3</v>
      </c>
      <c r="R7" s="90">
        <v>1</v>
      </c>
      <c r="S7" s="137">
        <v>0</v>
      </c>
      <c r="T7" s="141">
        <f t="shared" si="10"/>
        <v>5.0000000000000001E-4</v>
      </c>
      <c r="U7" s="139">
        <v>0</v>
      </c>
      <c r="V7" s="139" t="s">
        <v>283</v>
      </c>
      <c r="W7" s="139">
        <v>1</v>
      </c>
      <c r="X7" s="142">
        <v>0</v>
      </c>
      <c r="Y7" s="147">
        <v>1</v>
      </c>
      <c r="Z7" s="159">
        <v>1</v>
      </c>
      <c r="AA7" s="139" t="str">
        <f t="shared" si="11"/>
        <v>[[0,1],[0,1],[0,1],[0,1],[0,1],[0,1],[0,1],[0,1],[0,1],[0,1],[0,2],[0,4],[0,6],[0,8],[0,10],[0,20],[0,40],[0,60],[0,80],[0,100]]</v>
      </c>
      <c r="AB7" s="139">
        <v>1</v>
      </c>
      <c r="AC7" s="139">
        <v>1</v>
      </c>
      <c r="AD7" s="139" t="str">
        <f t="shared" si="12"/>
        <v>[[1,1],[1,1],[1,1],[1,1],[1,1],[1,1],[1,1],[1,1],[1,1],[1,1],[1,1],[1,1],[1,1],[1,1],[1,1],[1,1],[1,1],[1,1],[1,1],[1,1]]</v>
      </c>
      <c r="AE7" s="39">
        <v>0</v>
      </c>
      <c r="AF7" s="160">
        <v>0</v>
      </c>
      <c r="AG7" s="177">
        <f t="shared" si="13"/>
        <v>0</v>
      </c>
      <c r="AH7" s="177">
        <v>0.05</v>
      </c>
      <c r="AI7" s="177">
        <v>0</v>
      </c>
      <c r="AJ7" s="178">
        <f t="shared" si="181"/>
        <v>0.05</v>
      </c>
      <c r="AK7" s="178">
        <f t="shared" si="181"/>
        <v>0</v>
      </c>
      <c r="AL7" s="178">
        <f t="shared" si="181"/>
        <v>0</v>
      </c>
      <c r="AM7" s="179">
        <v>0</v>
      </c>
      <c r="AN7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7" s="39" t="str">
        <f t="shared" si="15"/>
        <v>[[1,5],[2,2],[3,1]]</v>
      </c>
      <c r="AP7" s="111" t="str">
        <f t="shared" si="16"/>
        <v>[0.026667,0.013333,0.008889]</v>
      </c>
      <c r="AQ7" s="111">
        <v>0</v>
      </c>
      <c r="AR7" s="111">
        <v>1</v>
      </c>
      <c r="AS7" s="111">
        <f t="shared" si="17"/>
        <v>1</v>
      </c>
      <c r="AT7" s="111">
        <v>0</v>
      </c>
      <c r="AU7" s="111">
        <v>0.4</v>
      </c>
      <c r="AV7" s="111" t="s">
        <v>284</v>
      </c>
      <c r="AW7" s="111">
        <v>1</v>
      </c>
      <c r="AX7" s="195">
        <v>3</v>
      </c>
      <c r="AY7" s="39">
        <f t="shared" si="18"/>
        <v>-1</v>
      </c>
      <c r="AZ7" s="39">
        <v>0</v>
      </c>
      <c r="BA7" s="94"/>
      <c r="BB7" s="94"/>
      <c r="BC7" s="94" t="s">
        <v>285</v>
      </c>
      <c r="BD7" s="39">
        <v>1</v>
      </c>
      <c r="BE7" s="196">
        <f>BD7</f>
        <v>1</v>
      </c>
      <c r="BF7" s="39"/>
      <c r="BG7" s="39"/>
      <c r="BH7" s="39">
        <v>0.5</v>
      </c>
      <c r="BI7" s="39">
        <v>1</v>
      </c>
      <c r="BJ7" s="39" t="s">
        <v>304</v>
      </c>
      <c r="BK7" s="198">
        <v>0.75</v>
      </c>
      <c r="BL7" s="198">
        <v>0.6</v>
      </c>
      <c r="BM7" s="94">
        <f t="shared" si="19"/>
        <v>3</v>
      </c>
      <c r="BN7" s="94" t="s">
        <v>287</v>
      </c>
      <c r="BO7" s="94">
        <v>1</v>
      </c>
      <c r="BP7" s="94" t="s">
        <v>288</v>
      </c>
      <c r="BQ7" s="94" t="s">
        <v>289</v>
      </c>
      <c r="BR7" s="202" t="s">
        <v>305</v>
      </c>
      <c r="BS7" s="202" t="s">
        <v>305</v>
      </c>
      <c r="BT7" s="123">
        <v>3</v>
      </c>
      <c r="BU7" s="123">
        <v>1</v>
      </c>
      <c r="BV7" s="116"/>
      <c r="BW7" s="116"/>
      <c r="BX7" s="116" t="s">
        <v>291</v>
      </c>
      <c r="BY7" s="213">
        <v>0</v>
      </c>
      <c r="BZ7" s="123">
        <f t="shared" si="20"/>
        <v>2.25</v>
      </c>
      <c r="CA7" s="214" t="str">
        <f t="shared" si="21"/>
        <v>[2.25,3,3,2.25]</v>
      </c>
      <c r="CB7" s="42">
        <v>1</v>
      </c>
      <c r="CC7" s="42">
        <v>1</v>
      </c>
      <c r="CD7" s="42">
        <v>1</v>
      </c>
      <c r="CE7" s="42">
        <v>1</v>
      </c>
      <c r="CF7" s="42">
        <v>1</v>
      </c>
      <c r="CG7" s="42">
        <v>1</v>
      </c>
      <c r="CH7" s="42">
        <v>1</v>
      </c>
      <c r="CI7" s="42">
        <v>1</v>
      </c>
      <c r="CJ7" s="42"/>
      <c r="CK7" s="42"/>
      <c r="CL7" s="42"/>
      <c r="CM7" s="42"/>
      <c r="CN7" s="42"/>
      <c r="CO7" s="42"/>
      <c r="CP7" s="42"/>
      <c r="CQ7" s="42"/>
      <c r="CR7" s="42" t="s">
        <v>306</v>
      </c>
      <c r="CS7" s="42"/>
      <c r="CT7" s="42"/>
      <c r="CU7" s="53" t="s">
        <v>293</v>
      </c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 t="s">
        <v>307</v>
      </c>
      <c r="DX7" s="42">
        <f t="shared" si="22"/>
        <v>2.25</v>
      </c>
      <c r="DY7" s="123">
        <f t="shared" si="23"/>
        <v>3</v>
      </c>
      <c r="DZ7" s="123">
        <f t="shared" si="24"/>
        <v>3</v>
      </c>
      <c r="EA7" s="123">
        <f t="shared" si="25"/>
        <v>2.25</v>
      </c>
      <c r="EB7" s="123"/>
      <c r="EC7" s="248" t="s">
        <v>308</v>
      </c>
      <c r="ED7" s="249">
        <f>ED6/ED3</f>
        <v>4.7619047619047619E-4</v>
      </c>
      <c r="EM7" s="260">
        <f t="shared" si="26"/>
        <v>3.3000000000000003</v>
      </c>
      <c r="EN7" s="261">
        <f t="shared" si="182"/>
        <v>0.1</v>
      </c>
      <c r="EO7" s="262">
        <v>1</v>
      </c>
      <c r="EP7" s="105">
        <v>5</v>
      </c>
      <c r="EQ7" s="262">
        <v>2</v>
      </c>
      <c r="ER7" s="105">
        <v>2</v>
      </c>
      <c r="ES7" s="262">
        <v>3</v>
      </c>
      <c r="ET7" s="105">
        <v>1</v>
      </c>
      <c r="EU7" s="105">
        <f t="shared" si="27"/>
        <v>1.5</v>
      </c>
      <c r="EV7" s="105">
        <f t="shared" si="28"/>
        <v>7.5</v>
      </c>
      <c r="EW7" s="272">
        <f t="shared" si="29"/>
        <v>2.6667E-2</v>
      </c>
      <c r="EX7" s="105">
        <f t="shared" si="30"/>
        <v>15</v>
      </c>
      <c r="EY7" s="281">
        <f t="shared" si="31"/>
        <v>1.3332999999999999E-2</v>
      </c>
      <c r="EZ7" s="105">
        <f t="shared" si="32"/>
        <v>22.5</v>
      </c>
      <c r="FA7" s="282">
        <f t="shared" si="33"/>
        <v>8.8889999999999993E-3</v>
      </c>
      <c r="FE7" s="46"/>
      <c r="FF7" s="46"/>
      <c r="FG7" s="46"/>
      <c r="FI7" s="294"/>
      <c r="FJ7" s="295">
        <v>0</v>
      </c>
      <c r="FK7" s="141">
        <v>1</v>
      </c>
      <c r="FL7" s="294">
        <f t="shared" si="34"/>
        <v>0</v>
      </c>
      <c r="FM7" s="295">
        <f t="shared" si="35"/>
        <v>0</v>
      </c>
      <c r="FN7" s="141">
        <f t="shared" si="36"/>
        <v>1</v>
      </c>
      <c r="FO7" s="294">
        <f t="shared" si="37"/>
        <v>0</v>
      </c>
      <c r="FP7" s="295">
        <f t="shared" si="38"/>
        <v>0</v>
      </c>
      <c r="FQ7" s="141">
        <f t="shared" si="39"/>
        <v>1</v>
      </c>
      <c r="FR7" s="294">
        <f t="shared" si="40"/>
        <v>0</v>
      </c>
      <c r="FS7" s="295">
        <f t="shared" si="41"/>
        <v>0</v>
      </c>
      <c r="FT7" s="141">
        <f t="shared" si="42"/>
        <v>1</v>
      </c>
      <c r="FU7" s="294">
        <f t="shared" si="43"/>
        <v>0</v>
      </c>
      <c r="FV7" s="295">
        <f t="shared" si="44"/>
        <v>0</v>
      </c>
      <c r="FW7" s="141">
        <f t="shared" si="45"/>
        <v>1</v>
      </c>
      <c r="FX7" s="294">
        <f t="shared" si="46"/>
        <v>0</v>
      </c>
      <c r="FY7" s="295">
        <f t="shared" si="47"/>
        <v>0</v>
      </c>
      <c r="FZ7" s="141">
        <f t="shared" si="48"/>
        <v>1</v>
      </c>
      <c r="GA7" s="294">
        <f t="shared" si="49"/>
        <v>0</v>
      </c>
      <c r="GB7" s="295">
        <f t="shared" si="50"/>
        <v>0</v>
      </c>
      <c r="GC7" s="141">
        <f t="shared" si="51"/>
        <v>1</v>
      </c>
      <c r="GD7" s="294">
        <f t="shared" si="52"/>
        <v>0</v>
      </c>
      <c r="GE7" s="295">
        <f t="shared" si="53"/>
        <v>0</v>
      </c>
      <c r="GF7" s="141">
        <f t="shared" si="54"/>
        <v>1</v>
      </c>
      <c r="GG7" s="294">
        <f t="shared" si="55"/>
        <v>0</v>
      </c>
      <c r="GH7" s="295">
        <f t="shared" si="56"/>
        <v>0</v>
      </c>
      <c r="GI7" s="141">
        <f t="shared" si="57"/>
        <v>1</v>
      </c>
      <c r="GJ7" s="294">
        <f t="shared" si="58"/>
        <v>0</v>
      </c>
      <c r="GK7" s="295">
        <f t="shared" si="59"/>
        <v>0</v>
      </c>
      <c r="GL7" s="141">
        <f t="shared" si="60"/>
        <v>1</v>
      </c>
      <c r="GM7" s="294">
        <f t="shared" si="61"/>
        <v>0</v>
      </c>
      <c r="GN7" s="295">
        <f t="shared" si="62"/>
        <v>0</v>
      </c>
      <c r="GO7" s="141">
        <f t="shared" si="63"/>
        <v>2</v>
      </c>
      <c r="GP7" s="294">
        <f t="shared" si="64"/>
        <v>0</v>
      </c>
      <c r="GQ7" s="295">
        <f t="shared" si="65"/>
        <v>0</v>
      </c>
      <c r="GR7" s="141">
        <f t="shared" si="66"/>
        <v>4</v>
      </c>
      <c r="GS7" s="294">
        <f t="shared" si="67"/>
        <v>0</v>
      </c>
      <c r="GT7" s="295">
        <f t="shared" si="68"/>
        <v>0</v>
      </c>
      <c r="GU7" s="141">
        <f t="shared" si="69"/>
        <v>6</v>
      </c>
      <c r="GV7" s="294">
        <f t="shared" si="70"/>
        <v>0</v>
      </c>
      <c r="GW7" s="295">
        <f t="shared" si="71"/>
        <v>0</v>
      </c>
      <c r="GX7" s="141">
        <f t="shared" si="72"/>
        <v>8</v>
      </c>
      <c r="GY7" s="294">
        <f t="shared" si="73"/>
        <v>0</v>
      </c>
      <c r="GZ7" s="295">
        <f t="shared" si="74"/>
        <v>0</v>
      </c>
      <c r="HA7" s="141">
        <f t="shared" si="75"/>
        <v>10</v>
      </c>
      <c r="HB7" s="294">
        <f t="shared" si="76"/>
        <v>0</v>
      </c>
      <c r="HC7" s="295">
        <f t="shared" si="77"/>
        <v>0</v>
      </c>
      <c r="HD7" s="141">
        <f t="shared" si="78"/>
        <v>20</v>
      </c>
      <c r="HE7" s="294">
        <f t="shared" si="79"/>
        <v>0</v>
      </c>
      <c r="HF7" s="295">
        <f t="shared" si="80"/>
        <v>0</v>
      </c>
      <c r="HG7" s="141">
        <f t="shared" si="81"/>
        <v>40</v>
      </c>
      <c r="HH7" s="294">
        <f t="shared" si="82"/>
        <v>0</v>
      </c>
      <c r="HI7" s="295">
        <f t="shared" si="83"/>
        <v>0</v>
      </c>
      <c r="HJ7" s="141">
        <f t="shared" si="84"/>
        <v>60</v>
      </c>
      <c r="HK7" s="294">
        <f t="shared" si="85"/>
        <v>0</v>
      </c>
      <c r="HL7" s="295">
        <f t="shared" si="86"/>
        <v>0</v>
      </c>
      <c r="HM7" s="141">
        <f t="shared" si="87"/>
        <v>80</v>
      </c>
      <c r="HN7" s="294">
        <f t="shared" si="88"/>
        <v>0</v>
      </c>
      <c r="HO7" s="295">
        <f t="shared" si="89"/>
        <v>0</v>
      </c>
      <c r="HP7" s="141">
        <f t="shared" si="90"/>
        <v>100</v>
      </c>
      <c r="HQ7" s="294">
        <f t="shared" si="91"/>
        <v>0</v>
      </c>
      <c r="HT7" s="46"/>
      <c r="HU7" s="46"/>
      <c r="HV7" s="46"/>
      <c r="HX7" s="294"/>
      <c r="HY7" s="295">
        <v>1</v>
      </c>
      <c r="HZ7" s="141">
        <v>1</v>
      </c>
      <c r="IA7" s="294">
        <f t="shared" si="92"/>
        <v>3.3333333333333362E-7</v>
      </c>
      <c r="IB7" s="295">
        <f t="shared" si="93"/>
        <v>1</v>
      </c>
      <c r="IC7" s="141">
        <f t="shared" si="94"/>
        <v>1</v>
      </c>
      <c r="ID7" s="294">
        <f t="shared" si="95"/>
        <v>6.6666666666666724E-7</v>
      </c>
      <c r="IE7" s="295">
        <f t="shared" si="96"/>
        <v>1</v>
      </c>
      <c r="IF7" s="141">
        <f t="shared" si="97"/>
        <v>1</v>
      </c>
      <c r="IG7" s="294">
        <f t="shared" si="98"/>
        <v>1.0000000000000008E-6</v>
      </c>
      <c r="IH7" s="295">
        <f t="shared" si="99"/>
        <v>1</v>
      </c>
      <c r="II7" s="141">
        <f t="shared" si="100"/>
        <v>1</v>
      </c>
      <c r="IJ7" s="294">
        <f t="shared" si="101"/>
        <v>1.3333333333333345E-6</v>
      </c>
      <c r="IK7" s="295">
        <f t="shared" si="102"/>
        <v>1</v>
      </c>
      <c r="IL7" s="141">
        <f t="shared" si="103"/>
        <v>1</v>
      </c>
      <c r="IM7" s="294">
        <f t="shared" si="104"/>
        <v>1.6666666666666679E-6</v>
      </c>
      <c r="IN7" s="295">
        <f t="shared" si="105"/>
        <v>1</v>
      </c>
      <c r="IO7" s="141">
        <f t="shared" si="106"/>
        <v>1</v>
      </c>
      <c r="IP7" s="294">
        <f t="shared" si="107"/>
        <v>3.3333333333333359E-6</v>
      </c>
      <c r="IQ7" s="295">
        <f t="shared" si="108"/>
        <v>1</v>
      </c>
      <c r="IR7" s="141">
        <f t="shared" si="109"/>
        <v>1</v>
      </c>
      <c r="IS7" s="294">
        <f t="shared" si="110"/>
        <v>6.6666666666666717E-6</v>
      </c>
      <c r="IT7" s="295">
        <f t="shared" si="111"/>
        <v>1</v>
      </c>
      <c r="IU7" s="141">
        <f t="shared" si="112"/>
        <v>1</v>
      </c>
      <c r="IV7" s="294">
        <f t="shared" si="113"/>
        <v>1.0000000000000008E-5</v>
      </c>
      <c r="IW7" s="295">
        <f t="shared" si="114"/>
        <v>1</v>
      </c>
      <c r="IX7" s="141">
        <f t="shared" si="115"/>
        <v>1</v>
      </c>
      <c r="IY7" s="294">
        <f t="shared" si="116"/>
        <v>1.3333333333333343E-5</v>
      </c>
      <c r="IZ7" s="295">
        <f t="shared" si="117"/>
        <v>1</v>
      </c>
      <c r="JA7" s="141">
        <f t="shared" si="118"/>
        <v>1</v>
      </c>
      <c r="JB7" s="294">
        <f t="shared" si="119"/>
        <v>1.6666666666666681E-5</v>
      </c>
      <c r="JC7" s="295">
        <f t="shared" si="120"/>
        <v>1</v>
      </c>
      <c r="JD7" s="141">
        <f t="shared" si="121"/>
        <v>1</v>
      </c>
      <c r="JE7" s="294">
        <f t="shared" si="122"/>
        <v>3.3333333333333362E-5</v>
      </c>
      <c r="JF7" s="295">
        <f t="shared" si="123"/>
        <v>1</v>
      </c>
      <c r="JG7" s="141">
        <f t="shared" si="124"/>
        <v>1</v>
      </c>
      <c r="JH7" s="294">
        <f t="shared" si="125"/>
        <v>6.6666666666666724E-5</v>
      </c>
      <c r="JI7" s="295">
        <f t="shared" si="126"/>
        <v>1</v>
      </c>
      <c r="JJ7" s="141">
        <f t="shared" si="127"/>
        <v>1</v>
      </c>
      <c r="JK7" s="294">
        <f t="shared" si="128"/>
        <v>1.0000000000000009E-4</v>
      </c>
      <c r="JL7" s="295">
        <f t="shared" si="129"/>
        <v>1</v>
      </c>
      <c r="JM7" s="141">
        <f t="shared" si="130"/>
        <v>1</v>
      </c>
      <c r="JN7" s="294">
        <f t="shared" si="131"/>
        <v>1.3333333333333345E-4</v>
      </c>
      <c r="JO7" s="295">
        <f t="shared" si="132"/>
        <v>1</v>
      </c>
      <c r="JP7" s="141">
        <f t="shared" si="133"/>
        <v>1</v>
      </c>
      <c r="JQ7" s="294">
        <f t="shared" si="134"/>
        <v>1.666666666666668E-4</v>
      </c>
      <c r="JR7" s="295">
        <f t="shared" si="135"/>
        <v>1</v>
      </c>
      <c r="JS7" s="141">
        <f t="shared" si="136"/>
        <v>1</v>
      </c>
      <c r="JT7" s="294">
        <f t="shared" si="137"/>
        <v>3.3333333333333359E-4</v>
      </c>
      <c r="JU7" s="295">
        <f t="shared" si="138"/>
        <v>1</v>
      </c>
      <c r="JV7" s="141">
        <f t="shared" si="139"/>
        <v>1</v>
      </c>
      <c r="JW7" s="294">
        <f t="shared" si="140"/>
        <v>6.6666666666666719E-4</v>
      </c>
      <c r="JX7" s="295">
        <f t="shared" si="141"/>
        <v>1</v>
      </c>
      <c r="JY7" s="141">
        <f t="shared" si="142"/>
        <v>1</v>
      </c>
      <c r="JZ7" s="294">
        <f t="shared" si="143"/>
        <v>1.0000000000000009E-3</v>
      </c>
      <c r="KA7" s="295">
        <f t="shared" si="144"/>
        <v>1</v>
      </c>
      <c r="KB7" s="141">
        <f t="shared" si="145"/>
        <v>1</v>
      </c>
      <c r="KC7" s="294">
        <f t="shared" si="146"/>
        <v>1.3333333333333344E-3</v>
      </c>
      <c r="KD7" s="295">
        <f t="shared" si="147"/>
        <v>1</v>
      </c>
      <c r="KE7" s="141">
        <f t="shared" si="148"/>
        <v>1</v>
      </c>
      <c r="KF7" s="294">
        <f t="shared" si="149"/>
        <v>1.6666666666666681E-3</v>
      </c>
      <c r="KK7" s="313">
        <f t="shared" si="150"/>
        <v>0</v>
      </c>
      <c r="KL7" s="313">
        <f t="shared" si="150"/>
        <v>0</v>
      </c>
      <c r="KM7" s="313">
        <f t="shared" si="150"/>
        <v>0</v>
      </c>
      <c r="KN7" s="313">
        <f t="shared" si="150"/>
        <v>1.2000000000000002E-4</v>
      </c>
      <c r="KO7" s="313">
        <f t="shared" si="150"/>
        <v>1.5000000000000001E-4</v>
      </c>
      <c r="KP7" s="313">
        <f t="shared" si="150"/>
        <v>3.0000000000000003E-4</v>
      </c>
      <c r="KQ7" s="313">
        <f t="shared" si="150"/>
        <v>6.0000000000000006E-4</v>
      </c>
      <c r="KR7" s="313">
        <f t="shared" si="150"/>
        <v>9.0000000000000019E-4</v>
      </c>
      <c r="KS7" s="313">
        <f t="shared" si="150"/>
        <v>1.2000000000000001E-3</v>
      </c>
      <c r="KT7" s="313">
        <f t="shared" si="150"/>
        <v>1.5000000000000002E-3</v>
      </c>
      <c r="KU7" s="313">
        <f t="shared" si="151"/>
        <v>3.0000000000000005E-3</v>
      </c>
      <c r="KV7" s="313">
        <f t="shared" si="151"/>
        <v>3.7499999999999999E-3</v>
      </c>
      <c r="KW7" s="313">
        <f t="shared" si="151"/>
        <v>3.7494E-3</v>
      </c>
      <c r="KX7" s="313">
        <f t="shared" si="151"/>
        <v>3.7488000000000005E-3</v>
      </c>
      <c r="KY7" s="313">
        <f t="shared" si="151"/>
        <v>3.7485000000000001E-3</v>
      </c>
      <c r="KZ7" s="313">
        <f t="shared" si="151"/>
        <v>3.7470000000000003E-3</v>
      </c>
      <c r="LA7" s="313">
        <f t="shared" si="151"/>
        <v>3.7440000000000004E-3</v>
      </c>
      <c r="LB7" s="313">
        <f t="shared" si="151"/>
        <v>3.7440000000000004E-3</v>
      </c>
      <c r="LC7" s="313">
        <f t="shared" si="151"/>
        <v>3.7440000000000004E-3</v>
      </c>
      <c r="LD7" s="313">
        <f t="shared" si="151"/>
        <v>3.735E-3</v>
      </c>
      <c r="LF7" s="46">
        <v>2</v>
      </c>
      <c r="LG7" s="50">
        <v>99999</v>
      </c>
      <c r="LK7" s="78">
        <v>0</v>
      </c>
      <c r="LL7" s="78">
        <v>0</v>
      </c>
      <c r="LM7" s="78">
        <v>0</v>
      </c>
      <c r="LP7" s="105"/>
      <c r="LQ7" s="322">
        <v>0.05</v>
      </c>
      <c r="LR7" s="322">
        <v>0.05</v>
      </c>
      <c r="LS7" s="322">
        <v>0.05</v>
      </c>
      <c r="LT7" s="322">
        <v>0.05</v>
      </c>
      <c r="LU7" s="322">
        <v>0.05</v>
      </c>
      <c r="LV7" s="322">
        <v>2.5000000000000001E-2</v>
      </c>
      <c r="LW7" s="322">
        <v>2.5000000000000001E-2</v>
      </c>
      <c r="LX7" s="322">
        <v>2.5000000000000001E-2</v>
      </c>
      <c r="LY7" s="322">
        <v>2.5000000000000001E-2</v>
      </c>
      <c r="LZ7" s="322">
        <v>2.5000000000000001E-2</v>
      </c>
      <c r="MA7" s="322">
        <v>5.0000000000000001E-3</v>
      </c>
      <c r="MB7" s="322">
        <v>5.0000000000000001E-3</v>
      </c>
      <c r="MC7" s="322">
        <v>5.0000000000000001E-3</v>
      </c>
      <c r="MD7" s="322">
        <v>5.0000000000000001E-3</v>
      </c>
      <c r="ME7" s="322">
        <v>5.0000000000000001E-3</v>
      </c>
      <c r="MF7" s="322">
        <v>8.9999999999999998E-4</v>
      </c>
      <c r="MG7" s="322">
        <v>8.9999999999999998E-4</v>
      </c>
      <c r="MH7" s="322">
        <v>8.9999999999999998E-4</v>
      </c>
      <c r="MI7" s="322">
        <v>8.9999999999999998E-4</v>
      </c>
      <c r="MJ7" s="322">
        <v>8.9999999999999998E-4</v>
      </c>
      <c r="MK7" s="322">
        <v>5.9999999999999995E-4</v>
      </c>
      <c r="ML7" s="322">
        <v>4.4999999999999999E-4</v>
      </c>
      <c r="MM7" s="322">
        <v>4.0000000000000002E-4</v>
      </c>
      <c r="MN7" s="322">
        <v>2.9999999999999997E-4</v>
      </c>
      <c r="MO7" s="322">
        <v>2.5000000000000001E-4</v>
      </c>
      <c r="MP7" s="322">
        <v>2.5000000000000001E-4</v>
      </c>
      <c r="MQ7" s="322">
        <v>2.0000000000000001E-4</v>
      </c>
      <c r="MR7" s="322">
        <v>2.0000000000000001E-4</v>
      </c>
      <c r="MS7" s="322"/>
      <c r="MT7" s="102">
        <v>1</v>
      </c>
      <c r="MU7" s="102">
        <v>1</v>
      </c>
      <c r="MV7" s="102">
        <v>1</v>
      </c>
      <c r="MW7" s="102">
        <v>1</v>
      </c>
      <c r="MX7" s="102">
        <v>1</v>
      </c>
      <c r="MY7" s="102">
        <v>1</v>
      </c>
      <c r="MZ7" s="90">
        <v>1</v>
      </c>
      <c r="NA7" s="90">
        <v>1</v>
      </c>
      <c r="NB7" s="90">
        <v>1</v>
      </c>
      <c r="NC7" s="90">
        <v>1</v>
      </c>
      <c r="ND7" s="90">
        <v>1</v>
      </c>
      <c r="NE7" s="90">
        <v>1</v>
      </c>
      <c r="NF7" s="90">
        <v>1</v>
      </c>
      <c r="NG7" s="90">
        <v>1</v>
      </c>
      <c r="NH7" s="90">
        <v>1</v>
      </c>
      <c r="NI7" s="90">
        <v>1</v>
      </c>
      <c r="NJ7" s="90">
        <v>1</v>
      </c>
      <c r="NK7" s="90">
        <v>1</v>
      </c>
      <c r="NL7" s="90">
        <v>1</v>
      </c>
      <c r="NM7" s="90">
        <v>1</v>
      </c>
      <c r="NN7" s="90">
        <v>1</v>
      </c>
      <c r="NO7" s="90">
        <v>1</v>
      </c>
      <c r="NP7" s="90">
        <v>1</v>
      </c>
      <c r="NQ7" s="90">
        <v>1</v>
      </c>
      <c r="NR7" s="90">
        <v>1</v>
      </c>
      <c r="NS7" s="90">
        <v>1</v>
      </c>
      <c r="NT7" s="90">
        <v>1</v>
      </c>
      <c r="NU7" s="90">
        <v>1</v>
      </c>
      <c r="NV7" s="90"/>
      <c r="NW7" s="324">
        <f t="shared" si="152"/>
        <v>1.4999999999999999E-4</v>
      </c>
      <c r="NX7" s="324">
        <f t="shared" si="153"/>
        <v>2.9999999999999997E-4</v>
      </c>
      <c r="NY7" s="324">
        <f t="shared" si="154"/>
        <v>4.4999999999999999E-4</v>
      </c>
      <c r="NZ7" s="324">
        <f t="shared" si="155"/>
        <v>5.9999999999999995E-4</v>
      </c>
      <c r="OA7" s="324">
        <f t="shared" si="156"/>
        <v>7.5000000000000002E-4</v>
      </c>
      <c r="OB7" s="324">
        <f t="shared" si="157"/>
        <v>7.5000000000000002E-4</v>
      </c>
      <c r="OC7" s="324">
        <f t="shared" si="158"/>
        <v>1.5E-3</v>
      </c>
      <c r="OD7" s="324">
        <f t="shared" si="159"/>
        <v>2.2499999999999998E-3</v>
      </c>
      <c r="OE7" s="324">
        <f t="shared" si="160"/>
        <v>3.0000000000000001E-3</v>
      </c>
      <c r="OF7" s="324">
        <f t="shared" si="161"/>
        <v>3.7499999999999999E-3</v>
      </c>
      <c r="OG7" s="324">
        <f t="shared" si="162"/>
        <v>1.5E-3</v>
      </c>
      <c r="OH7" s="324">
        <f t="shared" si="163"/>
        <v>3.0000000000000001E-3</v>
      </c>
      <c r="OI7" s="324">
        <f t="shared" si="164"/>
        <v>4.4999999999999997E-3</v>
      </c>
      <c r="OJ7" s="324">
        <f t="shared" si="165"/>
        <v>6.0000000000000001E-3</v>
      </c>
      <c r="OK7" s="324">
        <f t="shared" si="166"/>
        <v>7.4999999999999997E-3</v>
      </c>
      <c r="OL7" s="324">
        <f t="shared" si="167"/>
        <v>2.7000000000000001E-3</v>
      </c>
      <c r="OM7" s="324">
        <f t="shared" si="168"/>
        <v>5.4000000000000003E-3</v>
      </c>
      <c r="ON7" s="324">
        <f t="shared" si="169"/>
        <v>8.0999999999999996E-3</v>
      </c>
      <c r="OO7" s="324">
        <f t="shared" si="170"/>
        <v>1.0800000000000001E-2</v>
      </c>
      <c r="OP7" s="324">
        <f t="shared" si="171"/>
        <v>1.35E-2</v>
      </c>
      <c r="OQ7" s="324">
        <f t="shared" si="172"/>
        <v>1.35E-2</v>
      </c>
      <c r="OR7" s="324">
        <f t="shared" si="173"/>
        <v>1.35E-2</v>
      </c>
      <c r="OS7" s="324">
        <f t="shared" si="174"/>
        <v>1.4999999999999999E-2</v>
      </c>
      <c r="OT7" s="324">
        <f t="shared" si="175"/>
        <v>1.35E-2</v>
      </c>
      <c r="OU7" s="324">
        <f t="shared" si="176"/>
        <v>1.3125E-2</v>
      </c>
      <c r="OV7" s="324">
        <f t="shared" si="177"/>
        <v>1.4999999999999999E-2</v>
      </c>
      <c r="OW7" s="324">
        <f t="shared" si="178"/>
        <v>1.35E-2</v>
      </c>
      <c r="OX7" s="324">
        <f t="shared" si="179"/>
        <v>1.4999999999999999E-2</v>
      </c>
      <c r="PG7" s="346"/>
      <c r="PH7" s="347">
        <f>PH$3*$F7*$AH7*PH$4/'[1]Sheet3 '!$AJ$5</f>
        <v>4.2000000000000007E-4</v>
      </c>
      <c r="PI7" s="347">
        <f>PI$3*$F7*$AH7*PI$4/'[1]Sheet3 '!$AJ$5</f>
        <v>4.1984999999999999E-4</v>
      </c>
      <c r="PJ7" s="347">
        <f>PJ$3*$F7*$AH7*PJ$4/'[1]Sheet3 '!$AJ$5</f>
        <v>4.2000000000000002E-4</v>
      </c>
      <c r="PK7" s="347">
        <f>PK$3*$F7*$AH7*PK$4/'[1]Sheet3 '!$AJ$5</f>
        <v>3.7800000000000003E-4</v>
      </c>
      <c r="PL7" s="347">
        <f>PL$3*$F7*$AH7*PL$4/'[1]Sheet3 '!$AJ$5</f>
        <v>3.7800000000000003E-4</v>
      </c>
      <c r="PM7" s="347">
        <f>PM$3*$F7*$AH7*PM$4/'[1]Sheet3 '!$AJ$5</f>
        <v>3.6000000000000002E-4</v>
      </c>
      <c r="PN7" s="347">
        <f>PN$3*$F7*$AH7*PN$4/'[1]Sheet3 '!$AJ$5</f>
        <v>3.2400000000000001E-4</v>
      </c>
      <c r="PO7" s="347">
        <f>PO$3*$F7*$AH7*PO$4/'[1]Sheet3 '!$AJ$5</f>
        <v>3.0600000000000001E-4</v>
      </c>
      <c r="PP7" s="347">
        <f>PP$3*$F7*$AH7*PP$4/'[1]Sheet3 '!$AJ$5</f>
        <v>2.7779999999999998E-4</v>
      </c>
      <c r="PQ7" s="347">
        <f>PQ$3*$F7*$AH7*PQ$4/'[1]Sheet3 '!$AJ$5</f>
        <v>2.4000000000000001E-4</v>
      </c>
      <c r="PR7" s="347">
        <f>PR$3*$F7*$AH7*PR$4/'[1]Sheet3 '!$AJ$5</f>
        <v>2.1599999999999999E-4</v>
      </c>
      <c r="PS7" s="347">
        <f>PS$3*$F7*$AH7*PS$4/'[1]Sheet3 '!$AJ$5</f>
        <v>1.92E-4</v>
      </c>
      <c r="PT7" s="347">
        <f>PT$3*$F7*$AH7*PT$4/'[1]Sheet3 '!$AJ$5</f>
        <v>1.2E-4</v>
      </c>
      <c r="PU7" s="343"/>
      <c r="PV7" s="343"/>
      <c r="PW7" s="343"/>
    </row>
    <row r="8" spans="1:439" s="90" customFormat="1" ht="16.2">
      <c r="A8" s="39">
        <v>4</v>
      </c>
      <c r="B8" s="39" t="s">
        <v>309</v>
      </c>
      <c r="C8" s="39">
        <v>1</v>
      </c>
      <c r="D8" s="39">
        <v>-1</v>
      </c>
      <c r="E8" s="39"/>
      <c r="F8" s="39">
        <v>4</v>
      </c>
      <c r="G8" s="39">
        <f t="shared" si="5"/>
        <v>4</v>
      </c>
      <c r="H8" s="39">
        <f t="shared" si="6"/>
        <v>4</v>
      </c>
      <c r="I8" s="116"/>
      <c r="J8" s="39">
        <f t="shared" si="7"/>
        <v>4</v>
      </c>
      <c r="K8" s="116"/>
      <c r="L8" s="116"/>
      <c r="M8" s="123">
        <f t="shared" si="180"/>
        <v>4</v>
      </c>
      <c r="N8" s="39">
        <f t="shared" si="8"/>
        <v>0</v>
      </c>
      <c r="O8" s="39">
        <f t="shared" si="9"/>
        <v>0</v>
      </c>
      <c r="P8" s="39">
        <v>0</v>
      </c>
      <c r="Q8" s="136">
        <v>2.7775999999999999E-3</v>
      </c>
      <c r="R8" s="90">
        <v>1</v>
      </c>
      <c r="S8" s="137">
        <v>0</v>
      </c>
      <c r="T8" s="141">
        <f t="shared" si="10"/>
        <v>6.6699999999999995E-4</v>
      </c>
      <c r="U8" s="139">
        <v>0</v>
      </c>
      <c r="V8" s="139" t="s">
        <v>283</v>
      </c>
      <c r="W8" s="139">
        <v>1</v>
      </c>
      <c r="X8" s="142">
        <v>0</v>
      </c>
      <c r="Y8" s="147">
        <v>1</v>
      </c>
      <c r="Z8" s="159">
        <v>1</v>
      </c>
      <c r="AA8" s="139" t="str">
        <f t="shared" si="11"/>
        <v>[[0,1],[0,1],[0,1],[0,1],[0,1],[0,1],[0,1],[0,1],[0,1],[0,1],[0,2],[0,4],[0,6],[0,8],[0,10],[0,20],[0,40],[0,60],[0,80],[0,100]]</v>
      </c>
      <c r="AB8" s="139">
        <v>1</v>
      </c>
      <c r="AC8" s="139">
        <v>1</v>
      </c>
      <c r="AD8" s="139" t="str">
        <f t="shared" si="12"/>
        <v>[[1,1],[1,1],[1,1],[1,1],[1,1],[1,1],[1,1],[1,1],[1,1],[1,1],[1,1],[1,1],[1,1],[1,1],[1,1],[1,1],[1,1],[1,1],[1,1],[1,1]]</v>
      </c>
      <c r="AE8" s="39">
        <v>0</v>
      </c>
      <c r="AF8" s="160">
        <v>0</v>
      </c>
      <c r="AG8" s="177">
        <f t="shared" si="13"/>
        <v>0</v>
      </c>
      <c r="AH8" s="177">
        <v>0.05</v>
      </c>
      <c r="AI8" s="177">
        <v>0</v>
      </c>
      <c r="AJ8" s="178">
        <f t="shared" si="181"/>
        <v>0.05</v>
      </c>
      <c r="AK8" s="178">
        <f t="shared" si="181"/>
        <v>0</v>
      </c>
      <c r="AL8" s="178">
        <f t="shared" si="181"/>
        <v>0</v>
      </c>
      <c r="AM8" s="179">
        <v>0</v>
      </c>
      <c r="AN8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8" s="39" t="str">
        <f t="shared" si="15"/>
        <v>[[1,5],[2,2],[3,1]]</v>
      </c>
      <c r="AP8" s="111" t="str">
        <f t="shared" si="16"/>
        <v>[0.035556,0.017778,0.011852]</v>
      </c>
      <c r="AQ8" s="111">
        <v>0</v>
      </c>
      <c r="AR8" s="111">
        <v>1</v>
      </c>
      <c r="AS8" s="111">
        <f t="shared" si="17"/>
        <v>1</v>
      </c>
      <c r="AT8" s="111">
        <v>0</v>
      </c>
      <c r="AU8" s="111">
        <v>0.4</v>
      </c>
      <c r="AV8" s="111" t="s">
        <v>284</v>
      </c>
      <c r="AW8" s="111">
        <v>1</v>
      </c>
      <c r="AX8" s="195">
        <v>3</v>
      </c>
      <c r="AY8" s="39">
        <f t="shared" si="18"/>
        <v>-1</v>
      </c>
      <c r="AZ8" s="39">
        <v>0</v>
      </c>
      <c r="BA8" s="39"/>
      <c r="BB8" s="94"/>
      <c r="BC8" s="94" t="s">
        <v>285</v>
      </c>
      <c r="BD8" s="196">
        <v>0.85</v>
      </c>
      <c r="BE8" s="196">
        <f>BD8</f>
        <v>0.85</v>
      </c>
      <c r="BF8" s="39"/>
      <c r="BG8" s="39"/>
      <c r="BH8" s="39">
        <v>0.5</v>
      </c>
      <c r="BI8" s="39">
        <v>1</v>
      </c>
      <c r="BJ8" s="39" t="s">
        <v>286</v>
      </c>
      <c r="BK8" s="198">
        <v>0.75</v>
      </c>
      <c r="BL8" s="198">
        <v>0.6</v>
      </c>
      <c r="BM8" s="94">
        <f t="shared" si="19"/>
        <v>4</v>
      </c>
      <c r="BN8" s="94" t="s">
        <v>287</v>
      </c>
      <c r="BO8" s="94">
        <v>1</v>
      </c>
      <c r="BP8" s="94" t="s">
        <v>288</v>
      </c>
      <c r="BQ8" s="94" t="s">
        <v>289</v>
      </c>
      <c r="BR8" s="202" t="s">
        <v>310</v>
      </c>
      <c r="BS8" s="202" t="s">
        <v>310</v>
      </c>
      <c r="BT8" s="123">
        <v>4</v>
      </c>
      <c r="BU8" s="123">
        <v>1</v>
      </c>
      <c r="BV8" s="116"/>
      <c r="BW8" s="116"/>
      <c r="BX8" s="116" t="s">
        <v>291</v>
      </c>
      <c r="BY8" s="213">
        <v>0</v>
      </c>
      <c r="BZ8" s="123">
        <f t="shared" si="20"/>
        <v>3</v>
      </c>
      <c r="CA8" s="214" t="str">
        <f t="shared" si="21"/>
        <v>[3,4,4,3]</v>
      </c>
      <c r="CB8" s="42">
        <v>0</v>
      </c>
      <c r="CC8" s="42">
        <v>0</v>
      </c>
      <c r="CD8" s="42">
        <v>1</v>
      </c>
      <c r="CE8" s="42">
        <v>1</v>
      </c>
      <c r="CF8" s="42">
        <v>1</v>
      </c>
      <c r="CG8" s="42">
        <v>1</v>
      </c>
      <c r="CH8" s="42">
        <v>0</v>
      </c>
      <c r="CI8" s="42">
        <v>1</v>
      </c>
      <c r="CJ8" s="42"/>
      <c r="CK8" s="42"/>
      <c r="CL8" s="42"/>
      <c r="CM8" s="42"/>
      <c r="CN8" s="42"/>
      <c r="CO8" s="42"/>
      <c r="CP8" s="42"/>
      <c r="CQ8" s="42"/>
      <c r="CR8" s="42" t="s">
        <v>292</v>
      </c>
      <c r="CS8" s="42"/>
      <c r="CT8" s="42"/>
      <c r="CU8" s="53" t="s">
        <v>293</v>
      </c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 t="s">
        <v>311</v>
      </c>
      <c r="DX8" s="42">
        <f t="shared" si="22"/>
        <v>3</v>
      </c>
      <c r="DY8" s="123">
        <f t="shared" si="23"/>
        <v>4</v>
      </c>
      <c r="DZ8" s="123">
        <f t="shared" si="24"/>
        <v>4</v>
      </c>
      <c r="EA8" s="123">
        <f t="shared" si="25"/>
        <v>3</v>
      </c>
      <c r="EB8" s="123"/>
      <c r="EI8" s="263"/>
      <c r="EM8" s="260">
        <f t="shared" si="26"/>
        <v>4.4000000000000004</v>
      </c>
      <c r="EN8" s="261">
        <f t="shared" si="182"/>
        <v>0.1</v>
      </c>
      <c r="EO8" s="262">
        <v>1</v>
      </c>
      <c r="EP8" s="105">
        <v>5</v>
      </c>
      <c r="EQ8" s="262">
        <v>2</v>
      </c>
      <c r="ER8" s="105">
        <v>2</v>
      </c>
      <c r="ES8" s="262">
        <v>3</v>
      </c>
      <c r="ET8" s="105">
        <v>1</v>
      </c>
      <c r="EU8" s="105">
        <f t="shared" si="27"/>
        <v>1.5</v>
      </c>
      <c r="EV8" s="105">
        <f t="shared" si="28"/>
        <v>7.5</v>
      </c>
      <c r="EW8" s="272">
        <f t="shared" si="29"/>
        <v>3.5555999999999997E-2</v>
      </c>
      <c r="EX8" s="105">
        <f t="shared" si="30"/>
        <v>15</v>
      </c>
      <c r="EY8" s="281">
        <f t="shared" si="31"/>
        <v>1.7777999999999999E-2</v>
      </c>
      <c r="EZ8" s="105">
        <f t="shared" si="32"/>
        <v>22.5</v>
      </c>
      <c r="FA8" s="282">
        <f t="shared" si="33"/>
        <v>1.1852E-2</v>
      </c>
      <c r="FD8" s="285" t="s">
        <v>312</v>
      </c>
      <c r="FI8" s="294"/>
      <c r="FJ8" s="295">
        <v>0</v>
      </c>
      <c r="FK8" s="141">
        <v>1</v>
      </c>
      <c r="FL8" s="294">
        <f t="shared" si="34"/>
        <v>0</v>
      </c>
      <c r="FM8" s="295">
        <f t="shared" si="35"/>
        <v>0</v>
      </c>
      <c r="FN8" s="141">
        <f t="shared" si="36"/>
        <v>1</v>
      </c>
      <c r="FO8" s="294">
        <f t="shared" si="37"/>
        <v>0</v>
      </c>
      <c r="FP8" s="295">
        <f t="shared" si="38"/>
        <v>0</v>
      </c>
      <c r="FQ8" s="141">
        <f t="shared" si="39"/>
        <v>1</v>
      </c>
      <c r="FR8" s="294">
        <f t="shared" si="40"/>
        <v>0</v>
      </c>
      <c r="FS8" s="295">
        <f t="shared" si="41"/>
        <v>0</v>
      </c>
      <c r="FT8" s="141">
        <f t="shared" si="42"/>
        <v>1</v>
      </c>
      <c r="FU8" s="294">
        <f t="shared" si="43"/>
        <v>0</v>
      </c>
      <c r="FV8" s="295">
        <f t="shared" si="44"/>
        <v>0</v>
      </c>
      <c r="FW8" s="141">
        <f t="shared" si="45"/>
        <v>1</v>
      </c>
      <c r="FX8" s="294">
        <f t="shared" si="46"/>
        <v>0</v>
      </c>
      <c r="FY8" s="295">
        <f t="shared" si="47"/>
        <v>0</v>
      </c>
      <c r="FZ8" s="141">
        <f t="shared" si="48"/>
        <v>1</v>
      </c>
      <c r="GA8" s="294">
        <f t="shared" si="49"/>
        <v>0</v>
      </c>
      <c r="GB8" s="295">
        <f t="shared" si="50"/>
        <v>0</v>
      </c>
      <c r="GC8" s="141">
        <f t="shared" si="51"/>
        <v>1</v>
      </c>
      <c r="GD8" s="294">
        <f t="shared" si="52"/>
        <v>0</v>
      </c>
      <c r="GE8" s="295">
        <f t="shared" si="53"/>
        <v>0</v>
      </c>
      <c r="GF8" s="141">
        <f t="shared" si="54"/>
        <v>1</v>
      </c>
      <c r="GG8" s="294">
        <f t="shared" si="55"/>
        <v>0</v>
      </c>
      <c r="GH8" s="295">
        <f t="shared" si="56"/>
        <v>0</v>
      </c>
      <c r="GI8" s="141">
        <f t="shared" si="57"/>
        <v>1</v>
      </c>
      <c r="GJ8" s="294">
        <f t="shared" si="58"/>
        <v>0</v>
      </c>
      <c r="GK8" s="295">
        <f t="shared" si="59"/>
        <v>0</v>
      </c>
      <c r="GL8" s="141">
        <f t="shared" si="60"/>
        <v>1</v>
      </c>
      <c r="GM8" s="294">
        <f t="shared" si="61"/>
        <v>0</v>
      </c>
      <c r="GN8" s="295">
        <f t="shared" si="62"/>
        <v>0</v>
      </c>
      <c r="GO8" s="141">
        <f t="shared" si="63"/>
        <v>2</v>
      </c>
      <c r="GP8" s="294">
        <f t="shared" si="64"/>
        <v>0</v>
      </c>
      <c r="GQ8" s="295">
        <f t="shared" si="65"/>
        <v>0</v>
      </c>
      <c r="GR8" s="141">
        <f t="shared" si="66"/>
        <v>4</v>
      </c>
      <c r="GS8" s="294">
        <f t="shared" si="67"/>
        <v>0</v>
      </c>
      <c r="GT8" s="295">
        <f t="shared" si="68"/>
        <v>0</v>
      </c>
      <c r="GU8" s="141">
        <f t="shared" si="69"/>
        <v>6</v>
      </c>
      <c r="GV8" s="294">
        <f t="shared" si="70"/>
        <v>0</v>
      </c>
      <c r="GW8" s="295">
        <f t="shared" si="71"/>
        <v>0</v>
      </c>
      <c r="GX8" s="141">
        <f t="shared" si="72"/>
        <v>8</v>
      </c>
      <c r="GY8" s="294">
        <f t="shared" si="73"/>
        <v>0</v>
      </c>
      <c r="GZ8" s="295">
        <f t="shared" si="74"/>
        <v>0</v>
      </c>
      <c r="HA8" s="141">
        <f t="shared" si="75"/>
        <v>10</v>
      </c>
      <c r="HB8" s="294">
        <f t="shared" si="76"/>
        <v>0</v>
      </c>
      <c r="HC8" s="295">
        <f t="shared" si="77"/>
        <v>0</v>
      </c>
      <c r="HD8" s="141">
        <f t="shared" si="78"/>
        <v>20</v>
      </c>
      <c r="HE8" s="294">
        <f t="shared" si="79"/>
        <v>0</v>
      </c>
      <c r="HF8" s="295">
        <f t="shared" si="80"/>
        <v>0</v>
      </c>
      <c r="HG8" s="141">
        <f t="shared" si="81"/>
        <v>40</v>
      </c>
      <c r="HH8" s="294">
        <f t="shared" si="82"/>
        <v>0</v>
      </c>
      <c r="HI8" s="295">
        <f t="shared" si="83"/>
        <v>0</v>
      </c>
      <c r="HJ8" s="141">
        <f t="shared" si="84"/>
        <v>60</v>
      </c>
      <c r="HK8" s="294">
        <f t="shared" si="85"/>
        <v>0</v>
      </c>
      <c r="HL8" s="295">
        <f t="shared" si="86"/>
        <v>0</v>
      </c>
      <c r="HM8" s="141">
        <f t="shared" si="87"/>
        <v>80</v>
      </c>
      <c r="HN8" s="294">
        <f t="shared" si="88"/>
        <v>0</v>
      </c>
      <c r="HO8" s="295">
        <f t="shared" si="89"/>
        <v>0</v>
      </c>
      <c r="HP8" s="141">
        <f t="shared" si="90"/>
        <v>100</v>
      </c>
      <c r="HQ8" s="294">
        <f t="shared" si="91"/>
        <v>0</v>
      </c>
      <c r="HS8" s="285" t="s">
        <v>313</v>
      </c>
      <c r="HX8" s="294"/>
      <c r="HY8" s="295">
        <v>1</v>
      </c>
      <c r="HZ8" s="141">
        <v>1</v>
      </c>
      <c r="IA8" s="294">
        <f t="shared" si="92"/>
        <v>4.4444444444444481E-7</v>
      </c>
      <c r="IB8" s="295">
        <f t="shared" si="93"/>
        <v>1</v>
      </c>
      <c r="IC8" s="141">
        <f t="shared" si="94"/>
        <v>1</v>
      </c>
      <c r="ID8" s="294">
        <f t="shared" si="95"/>
        <v>8.8888888888888961E-7</v>
      </c>
      <c r="IE8" s="295">
        <f t="shared" si="96"/>
        <v>1</v>
      </c>
      <c r="IF8" s="141">
        <f t="shared" si="97"/>
        <v>1</v>
      </c>
      <c r="IG8" s="294">
        <f t="shared" si="98"/>
        <v>1.3333333333333345E-6</v>
      </c>
      <c r="IH8" s="295">
        <f t="shared" si="99"/>
        <v>1</v>
      </c>
      <c r="II8" s="141">
        <f t="shared" si="100"/>
        <v>1</v>
      </c>
      <c r="IJ8" s="294">
        <f t="shared" si="101"/>
        <v>1.7777777777777792E-6</v>
      </c>
      <c r="IK8" s="295">
        <f t="shared" si="102"/>
        <v>1</v>
      </c>
      <c r="IL8" s="141">
        <f t="shared" si="103"/>
        <v>1</v>
      </c>
      <c r="IM8" s="294">
        <f t="shared" si="104"/>
        <v>2.2222222222222242E-6</v>
      </c>
      <c r="IN8" s="295">
        <f t="shared" si="105"/>
        <v>1</v>
      </c>
      <c r="IO8" s="141">
        <f t="shared" si="106"/>
        <v>1</v>
      </c>
      <c r="IP8" s="294">
        <f t="shared" si="107"/>
        <v>4.4444444444444484E-6</v>
      </c>
      <c r="IQ8" s="295">
        <f t="shared" si="108"/>
        <v>1</v>
      </c>
      <c r="IR8" s="141">
        <f t="shared" si="109"/>
        <v>1</v>
      </c>
      <c r="IS8" s="294">
        <f t="shared" si="110"/>
        <v>8.8888888888888968E-6</v>
      </c>
      <c r="IT8" s="295">
        <f t="shared" si="111"/>
        <v>1</v>
      </c>
      <c r="IU8" s="141">
        <f t="shared" si="112"/>
        <v>1</v>
      </c>
      <c r="IV8" s="294">
        <f t="shared" si="113"/>
        <v>1.3333333333333343E-5</v>
      </c>
      <c r="IW8" s="295">
        <f t="shared" si="114"/>
        <v>1</v>
      </c>
      <c r="IX8" s="141">
        <f t="shared" si="115"/>
        <v>1</v>
      </c>
      <c r="IY8" s="294">
        <f t="shared" si="116"/>
        <v>1.7777777777777794E-5</v>
      </c>
      <c r="IZ8" s="295">
        <f t="shared" si="117"/>
        <v>1</v>
      </c>
      <c r="JA8" s="141">
        <f t="shared" si="118"/>
        <v>1</v>
      </c>
      <c r="JB8" s="294">
        <f t="shared" si="119"/>
        <v>2.222222222222224E-5</v>
      </c>
      <c r="JC8" s="295">
        <f t="shared" si="120"/>
        <v>1</v>
      </c>
      <c r="JD8" s="141">
        <f t="shared" si="121"/>
        <v>1</v>
      </c>
      <c r="JE8" s="294">
        <f t="shared" si="122"/>
        <v>4.444444444444448E-5</v>
      </c>
      <c r="JF8" s="295">
        <f t="shared" si="123"/>
        <v>1</v>
      </c>
      <c r="JG8" s="141">
        <f t="shared" si="124"/>
        <v>1</v>
      </c>
      <c r="JH8" s="294">
        <f t="shared" si="125"/>
        <v>8.8888888888888961E-5</v>
      </c>
      <c r="JI8" s="295">
        <f t="shared" si="126"/>
        <v>1</v>
      </c>
      <c r="JJ8" s="141">
        <f t="shared" si="127"/>
        <v>1</v>
      </c>
      <c r="JK8" s="294">
        <f t="shared" si="128"/>
        <v>1.3333333333333345E-4</v>
      </c>
      <c r="JL8" s="295">
        <f t="shared" si="129"/>
        <v>1</v>
      </c>
      <c r="JM8" s="141">
        <f t="shared" si="130"/>
        <v>1</v>
      </c>
      <c r="JN8" s="294">
        <f t="shared" si="131"/>
        <v>1.7777777777777792E-4</v>
      </c>
      <c r="JO8" s="295">
        <f t="shared" si="132"/>
        <v>1</v>
      </c>
      <c r="JP8" s="141">
        <f t="shared" si="133"/>
        <v>1</v>
      </c>
      <c r="JQ8" s="294">
        <f t="shared" si="134"/>
        <v>2.222222222222224E-4</v>
      </c>
      <c r="JR8" s="295">
        <f t="shared" si="135"/>
        <v>1</v>
      </c>
      <c r="JS8" s="141">
        <f t="shared" si="136"/>
        <v>1</v>
      </c>
      <c r="JT8" s="294">
        <f t="shared" si="137"/>
        <v>4.4444444444444479E-4</v>
      </c>
      <c r="JU8" s="295">
        <f t="shared" si="138"/>
        <v>1</v>
      </c>
      <c r="JV8" s="141">
        <f t="shared" si="139"/>
        <v>1</v>
      </c>
      <c r="JW8" s="294">
        <f t="shared" si="140"/>
        <v>8.8888888888888958E-4</v>
      </c>
      <c r="JX8" s="295">
        <f t="shared" si="141"/>
        <v>1</v>
      </c>
      <c r="JY8" s="141">
        <f t="shared" si="142"/>
        <v>1</v>
      </c>
      <c r="JZ8" s="294">
        <f t="shared" si="143"/>
        <v>1.3333333333333344E-3</v>
      </c>
      <c r="KA8" s="295">
        <f t="shared" si="144"/>
        <v>1</v>
      </c>
      <c r="KB8" s="141">
        <f t="shared" si="145"/>
        <v>1</v>
      </c>
      <c r="KC8" s="294">
        <f t="shared" si="146"/>
        <v>1.7777777777777792E-3</v>
      </c>
      <c r="KD8" s="295">
        <f t="shared" si="147"/>
        <v>1</v>
      </c>
      <c r="KE8" s="141">
        <f t="shared" si="148"/>
        <v>1</v>
      </c>
      <c r="KF8" s="294">
        <f t="shared" si="149"/>
        <v>2.222222222222224E-3</v>
      </c>
      <c r="KI8" s="314" t="s">
        <v>314</v>
      </c>
      <c r="KK8" s="313">
        <f t="shared" si="150"/>
        <v>0</v>
      </c>
      <c r="KL8" s="313">
        <f t="shared" si="150"/>
        <v>0</v>
      </c>
      <c r="KM8" s="313">
        <f t="shared" si="150"/>
        <v>0</v>
      </c>
      <c r="KN8" s="313">
        <f t="shared" si="150"/>
        <v>1.6000000000000001E-4</v>
      </c>
      <c r="KO8" s="313">
        <f t="shared" si="150"/>
        <v>2.0000000000000001E-4</v>
      </c>
      <c r="KP8" s="313">
        <f t="shared" si="150"/>
        <v>4.0000000000000002E-4</v>
      </c>
      <c r="KQ8" s="313">
        <f t="shared" si="150"/>
        <v>8.0000000000000004E-4</v>
      </c>
      <c r="KR8" s="313">
        <f t="shared" si="150"/>
        <v>1.1999999999999999E-3</v>
      </c>
      <c r="KS8" s="313">
        <f t="shared" si="150"/>
        <v>1.6000000000000001E-3</v>
      </c>
      <c r="KT8" s="313">
        <f t="shared" si="150"/>
        <v>2E-3</v>
      </c>
      <c r="KU8" s="313">
        <f t="shared" si="151"/>
        <v>4.0000000000000001E-3</v>
      </c>
      <c r="KV8" s="313">
        <f t="shared" si="151"/>
        <v>5.0000000000000001E-3</v>
      </c>
      <c r="KW8" s="313">
        <f t="shared" si="151"/>
        <v>4.9992000000000005E-3</v>
      </c>
      <c r="KX8" s="313">
        <f t="shared" si="151"/>
        <v>4.9984000000000009E-3</v>
      </c>
      <c r="KY8" s="313">
        <f t="shared" si="151"/>
        <v>4.9979999999999998E-3</v>
      </c>
      <c r="KZ8" s="313">
        <f t="shared" si="151"/>
        <v>4.9960000000000004E-3</v>
      </c>
      <c r="LA8" s="313">
        <f t="shared" si="151"/>
        <v>4.9920000000000008E-3</v>
      </c>
      <c r="LB8" s="313">
        <f t="shared" si="151"/>
        <v>4.9920000000000008E-3</v>
      </c>
      <c r="LC8" s="313">
        <f t="shared" si="151"/>
        <v>4.9920000000000008E-3</v>
      </c>
      <c r="LD8" s="313">
        <f t="shared" si="151"/>
        <v>4.9800000000000001E-3</v>
      </c>
      <c r="LF8" s="46">
        <v>3</v>
      </c>
      <c r="LG8" s="50">
        <v>99999</v>
      </c>
      <c r="LK8" s="90">
        <v>0</v>
      </c>
      <c r="LL8" s="90">
        <v>0</v>
      </c>
      <c r="LM8" s="90">
        <v>0</v>
      </c>
      <c r="LP8" s="105"/>
      <c r="LQ8" s="322">
        <v>0.05</v>
      </c>
      <c r="LR8" s="322">
        <v>0.05</v>
      </c>
      <c r="LS8" s="322">
        <v>0.05</v>
      </c>
      <c r="LT8" s="322">
        <v>0.05</v>
      </c>
      <c r="LU8" s="322">
        <v>0.05</v>
      </c>
      <c r="LV8" s="322">
        <v>2.5000000000000001E-2</v>
      </c>
      <c r="LW8" s="322">
        <v>2.5000000000000001E-2</v>
      </c>
      <c r="LX8" s="322">
        <v>2.5000000000000001E-2</v>
      </c>
      <c r="LY8" s="322">
        <v>2.5000000000000001E-2</v>
      </c>
      <c r="LZ8" s="322">
        <v>2.5000000000000001E-2</v>
      </c>
      <c r="MA8" s="322">
        <v>5.0000000000000001E-3</v>
      </c>
      <c r="MB8" s="322">
        <v>5.0000000000000001E-3</v>
      </c>
      <c r="MC8" s="322">
        <v>5.0000000000000001E-3</v>
      </c>
      <c r="MD8" s="322">
        <v>5.0000000000000001E-3</v>
      </c>
      <c r="ME8" s="322">
        <v>5.0000000000000001E-3</v>
      </c>
      <c r="MF8" s="322">
        <v>8.9999999999999998E-4</v>
      </c>
      <c r="MG8" s="322">
        <v>8.9999999999999998E-4</v>
      </c>
      <c r="MH8" s="322">
        <v>8.9999999999999998E-4</v>
      </c>
      <c r="MI8" s="322">
        <v>8.9999999999999998E-4</v>
      </c>
      <c r="MJ8" s="322">
        <v>8.9999999999999998E-4</v>
      </c>
      <c r="MK8" s="322">
        <v>5.9999999999999995E-4</v>
      </c>
      <c r="ML8" s="322">
        <v>4.4999999999999999E-4</v>
      </c>
      <c r="MM8" s="322">
        <v>4.0000000000000002E-4</v>
      </c>
      <c r="MN8" s="322">
        <v>2.9999999999999997E-4</v>
      </c>
      <c r="MO8" s="322">
        <v>2.5000000000000001E-4</v>
      </c>
      <c r="MP8" s="322">
        <v>2.5000000000000001E-4</v>
      </c>
      <c r="MQ8" s="322">
        <v>2.0000000000000001E-4</v>
      </c>
      <c r="MR8" s="322">
        <v>2.0000000000000001E-4</v>
      </c>
      <c r="MS8" s="322"/>
      <c r="MT8" s="102">
        <v>1</v>
      </c>
      <c r="MU8" s="102">
        <v>1</v>
      </c>
      <c r="MV8" s="102">
        <v>1</v>
      </c>
      <c r="MW8" s="102">
        <v>1</v>
      </c>
      <c r="MX8" s="102">
        <v>1</v>
      </c>
      <c r="MY8" s="102">
        <v>1</v>
      </c>
      <c r="MZ8" s="90">
        <v>1</v>
      </c>
      <c r="NA8" s="90">
        <v>1</v>
      </c>
      <c r="NB8" s="90">
        <v>1</v>
      </c>
      <c r="NC8" s="90">
        <v>1</v>
      </c>
      <c r="ND8" s="90">
        <v>1</v>
      </c>
      <c r="NE8" s="90">
        <v>1</v>
      </c>
      <c r="NF8" s="90">
        <v>1</v>
      </c>
      <c r="NG8" s="90">
        <v>1</v>
      </c>
      <c r="NH8" s="90">
        <v>1</v>
      </c>
      <c r="NI8" s="90">
        <v>1</v>
      </c>
      <c r="NJ8" s="90">
        <v>1</v>
      </c>
      <c r="NK8" s="90">
        <v>1</v>
      </c>
      <c r="NL8" s="90">
        <v>1</v>
      </c>
      <c r="NM8" s="90">
        <v>1</v>
      </c>
      <c r="NN8" s="90">
        <v>1</v>
      </c>
      <c r="NO8" s="90">
        <v>1</v>
      </c>
      <c r="NP8" s="90">
        <v>1</v>
      </c>
      <c r="NQ8" s="90">
        <v>1</v>
      </c>
      <c r="NR8" s="90">
        <v>1</v>
      </c>
      <c r="NS8" s="90">
        <v>1</v>
      </c>
      <c r="NT8" s="90">
        <v>1</v>
      </c>
      <c r="NU8" s="90">
        <v>1</v>
      </c>
      <c r="NW8" s="324">
        <f t="shared" si="152"/>
        <v>2.0000000000000001E-4</v>
      </c>
      <c r="NX8" s="324">
        <f t="shared" si="153"/>
        <v>4.0000000000000002E-4</v>
      </c>
      <c r="NY8" s="324">
        <f t="shared" si="154"/>
        <v>5.9999999999999995E-4</v>
      </c>
      <c r="NZ8" s="324">
        <f t="shared" si="155"/>
        <v>8.0000000000000004E-4</v>
      </c>
      <c r="OA8" s="324">
        <f t="shared" si="156"/>
        <v>1E-3</v>
      </c>
      <c r="OB8" s="324">
        <f t="shared" si="157"/>
        <v>1E-3</v>
      </c>
      <c r="OC8" s="324">
        <f t="shared" si="158"/>
        <v>2E-3</v>
      </c>
      <c r="OD8" s="324">
        <f t="shared" si="159"/>
        <v>3.0000000000000001E-3</v>
      </c>
      <c r="OE8" s="324">
        <f t="shared" si="160"/>
        <v>4.0000000000000001E-3</v>
      </c>
      <c r="OF8" s="324">
        <f t="shared" si="161"/>
        <v>5.0000000000000001E-3</v>
      </c>
      <c r="OG8" s="324">
        <f t="shared" si="162"/>
        <v>2E-3</v>
      </c>
      <c r="OH8" s="324">
        <f t="shared" si="163"/>
        <v>4.0000000000000001E-3</v>
      </c>
      <c r="OI8" s="324">
        <f t="shared" si="164"/>
        <v>6.0000000000000001E-3</v>
      </c>
      <c r="OJ8" s="324">
        <f t="shared" si="165"/>
        <v>8.0000000000000002E-3</v>
      </c>
      <c r="OK8" s="324">
        <f t="shared" si="166"/>
        <v>0.01</v>
      </c>
      <c r="OL8" s="324">
        <f t="shared" si="167"/>
        <v>3.5999999999999999E-3</v>
      </c>
      <c r="OM8" s="324">
        <f t="shared" si="168"/>
        <v>7.1999999999999998E-3</v>
      </c>
      <c r="ON8" s="324">
        <f t="shared" si="169"/>
        <v>1.0800000000000001E-2</v>
      </c>
      <c r="OO8" s="324">
        <f t="shared" si="170"/>
        <v>1.44E-2</v>
      </c>
      <c r="OP8" s="324">
        <f t="shared" si="171"/>
        <v>1.7999999999999999E-2</v>
      </c>
      <c r="OQ8" s="324">
        <f t="shared" si="172"/>
        <v>1.7999999999999999E-2</v>
      </c>
      <c r="OR8" s="324">
        <f t="shared" si="173"/>
        <v>1.7999999999999999E-2</v>
      </c>
      <c r="OS8" s="324">
        <f t="shared" si="174"/>
        <v>0.02</v>
      </c>
      <c r="OT8" s="324">
        <f t="shared" si="175"/>
        <v>1.7999999999999999E-2</v>
      </c>
      <c r="OU8" s="324">
        <f t="shared" si="176"/>
        <v>1.7500000000000002E-2</v>
      </c>
      <c r="OV8" s="324">
        <f t="shared" si="177"/>
        <v>0.02</v>
      </c>
      <c r="OW8" s="324">
        <f t="shared" si="178"/>
        <v>1.7999999999999999E-2</v>
      </c>
      <c r="OX8" s="324">
        <f t="shared" si="179"/>
        <v>0.02</v>
      </c>
      <c r="OZ8"/>
      <c r="PA8"/>
      <c r="PB8" t="s">
        <v>315</v>
      </c>
      <c r="PC8"/>
      <c r="PD8"/>
      <c r="PE8"/>
      <c r="PF8"/>
      <c r="PG8" s="346"/>
      <c r="PH8" s="347">
        <f>PH$3*$F8*$AH8*PH$4/'[1]Sheet3 '!$AJ$5</f>
        <v>5.6000000000000006E-4</v>
      </c>
      <c r="PI8" s="347">
        <f>PI$3*$F8*$AH8*PI$4/'[1]Sheet3 '!$AJ$5</f>
        <v>5.5979999999999995E-4</v>
      </c>
      <c r="PJ8" s="347">
        <f>PJ$3*$F8*$AH8*PJ$4/'[1]Sheet3 '!$AJ$5</f>
        <v>5.5999999999999995E-4</v>
      </c>
      <c r="PK8" s="347">
        <f>PK$3*$F8*$AH8*PK$4/'[1]Sheet3 '!$AJ$5</f>
        <v>5.04E-4</v>
      </c>
      <c r="PL8" s="347">
        <f>PL$3*$F8*$AH8*PL$4/'[1]Sheet3 '!$AJ$5</f>
        <v>5.04E-4</v>
      </c>
      <c r="PM8" s="347">
        <f>PM$3*$F8*$AH8*PM$4/'[1]Sheet3 '!$AJ$5</f>
        <v>4.8000000000000001E-4</v>
      </c>
      <c r="PN8" s="347">
        <f>PN$3*$F8*$AH8*PN$4/'[1]Sheet3 '!$AJ$5</f>
        <v>4.3199999999999998E-4</v>
      </c>
      <c r="PO8" s="347">
        <f>PO$3*$F8*$AH8*PO$4/'[1]Sheet3 '!$AJ$5</f>
        <v>4.08E-4</v>
      </c>
      <c r="PP8" s="347">
        <f>PP$3*$F8*$AH8*PP$4/'[1]Sheet3 '!$AJ$5</f>
        <v>3.704E-4</v>
      </c>
      <c r="PQ8" s="347">
        <f>PQ$3*$F8*$AH8*PQ$4/'[1]Sheet3 '!$AJ$5</f>
        <v>3.2000000000000003E-4</v>
      </c>
      <c r="PR8" s="347">
        <f>PR$3*$F8*$AH8*PR$4/'[1]Sheet3 '!$AJ$5</f>
        <v>2.8800000000000001E-4</v>
      </c>
      <c r="PS8" s="347">
        <f>PS$3*$F8*$AH8*PS$4/'[1]Sheet3 '!$AJ$5</f>
        <v>2.5599999999999999E-4</v>
      </c>
      <c r="PT8" s="347">
        <f>PT$3*$F8*$AH8*PT$4/'[1]Sheet3 '!$AJ$5</f>
        <v>1.6000000000000001E-4</v>
      </c>
      <c r="PU8" s="343"/>
      <c r="PV8" s="343"/>
      <c r="PW8" s="343"/>
    </row>
    <row r="9" spans="1:439" s="90" customFormat="1">
      <c r="A9" s="39">
        <v>5</v>
      </c>
      <c r="B9" s="39" t="s">
        <v>316</v>
      </c>
      <c r="C9" s="39">
        <v>1</v>
      </c>
      <c r="D9" s="105">
        <v>-1</v>
      </c>
      <c r="E9" s="105"/>
      <c r="F9" s="39">
        <v>5</v>
      </c>
      <c r="G9" s="39">
        <f t="shared" si="5"/>
        <v>5</v>
      </c>
      <c r="H9" s="39">
        <f t="shared" si="6"/>
        <v>5</v>
      </c>
      <c r="I9" s="116"/>
      <c r="J9" s="39">
        <f t="shared" si="7"/>
        <v>5</v>
      </c>
      <c r="K9" s="116"/>
      <c r="L9" s="116"/>
      <c r="M9" s="123">
        <f t="shared" si="180"/>
        <v>5</v>
      </c>
      <c r="N9" s="39">
        <f t="shared" si="8"/>
        <v>0</v>
      </c>
      <c r="O9" s="39">
        <f t="shared" si="9"/>
        <v>0</v>
      </c>
      <c r="P9" s="39">
        <v>0</v>
      </c>
      <c r="Q9" s="136">
        <v>3.4719999999999998E-3</v>
      </c>
      <c r="R9" s="90">
        <v>1</v>
      </c>
      <c r="S9" s="137">
        <v>0</v>
      </c>
      <c r="T9" s="141">
        <f t="shared" si="10"/>
        <v>8.3299999999999997E-4</v>
      </c>
      <c r="U9" s="139">
        <v>0</v>
      </c>
      <c r="V9" s="139" t="s">
        <v>283</v>
      </c>
      <c r="W9" s="139">
        <v>1</v>
      </c>
      <c r="X9" s="142">
        <v>0</v>
      </c>
      <c r="Y9" s="147">
        <v>1</v>
      </c>
      <c r="Z9" s="159">
        <v>1</v>
      </c>
      <c r="AA9" s="139" t="str">
        <f t="shared" si="11"/>
        <v>[[0,1],[0,1],[0,1],[0,1],[0,1],[0,1],[0,1],[0,1],[0,1],[0,1],[0,2],[0,4],[0,6],[0,8],[0,10],[0,20],[0,40],[0,60],[0,80],[0,100]]</v>
      </c>
      <c r="AB9" s="139">
        <v>1</v>
      </c>
      <c r="AC9" s="139">
        <v>1</v>
      </c>
      <c r="AD9" s="139" t="str">
        <f t="shared" si="12"/>
        <v>[[1,1],[1,1],[1,1],[1,1],[1,1],[1,1],[1,1],[1,1],[1,1],[1,1],[1,1],[1,1],[1,1],[1,1],[1,1],[1,1],[1,1],[1,1],[1,1],[1,1]]</v>
      </c>
      <c r="AE9" s="39">
        <v>0</v>
      </c>
      <c r="AF9" s="160">
        <v>0</v>
      </c>
      <c r="AG9" s="177">
        <f t="shared" si="13"/>
        <v>0</v>
      </c>
      <c r="AH9" s="177">
        <v>0.05</v>
      </c>
      <c r="AI9" s="177">
        <v>0</v>
      </c>
      <c r="AJ9" s="178">
        <f t="shared" si="181"/>
        <v>0.05</v>
      </c>
      <c r="AK9" s="178">
        <f t="shared" si="181"/>
        <v>0</v>
      </c>
      <c r="AL9" s="178">
        <f t="shared" si="181"/>
        <v>0</v>
      </c>
      <c r="AM9" s="179">
        <v>0</v>
      </c>
      <c r="AN9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9" s="39" t="str">
        <f t="shared" si="15"/>
        <v>[[1,5],[2,2],[3,1]]</v>
      </c>
      <c r="AP9" s="111" t="str">
        <f t="shared" si="16"/>
        <v>[0.044444,0.022222,0.014815]</v>
      </c>
      <c r="AQ9" s="111">
        <v>0</v>
      </c>
      <c r="AR9" s="111">
        <v>1</v>
      </c>
      <c r="AS9" s="111">
        <f t="shared" si="17"/>
        <v>1</v>
      </c>
      <c r="AT9" s="111">
        <v>0</v>
      </c>
      <c r="AU9" s="111">
        <v>0.4</v>
      </c>
      <c r="AV9" s="111" t="s">
        <v>284</v>
      </c>
      <c r="AW9" s="111">
        <v>1</v>
      </c>
      <c r="AX9" s="195">
        <v>3</v>
      </c>
      <c r="AY9" s="39">
        <f t="shared" si="18"/>
        <v>-1</v>
      </c>
      <c r="AZ9" s="39">
        <v>0</v>
      </c>
      <c r="BA9" s="39"/>
      <c r="BB9" s="94"/>
      <c r="BC9" s="94" t="s">
        <v>285</v>
      </c>
      <c r="BD9" s="196">
        <v>0.85</v>
      </c>
      <c r="BE9" s="196">
        <v>1.2324999999999999</v>
      </c>
      <c r="BF9" s="39"/>
      <c r="BG9" s="39"/>
      <c r="BH9" s="39">
        <v>0.5</v>
      </c>
      <c r="BI9" s="39">
        <v>1</v>
      </c>
      <c r="BJ9" s="39" t="s">
        <v>286</v>
      </c>
      <c r="BK9" s="198">
        <v>0.75</v>
      </c>
      <c r="BL9" s="198">
        <v>0.6</v>
      </c>
      <c r="BM9" s="94">
        <f t="shared" si="19"/>
        <v>5</v>
      </c>
      <c r="BN9" s="94" t="s">
        <v>317</v>
      </c>
      <c r="BO9" s="94">
        <v>1</v>
      </c>
      <c r="BP9" s="94" t="s">
        <v>288</v>
      </c>
      <c r="BQ9" s="94" t="s">
        <v>289</v>
      </c>
      <c r="BR9" s="202" t="s">
        <v>318</v>
      </c>
      <c r="BS9" s="202" t="s">
        <v>318</v>
      </c>
      <c r="BT9" s="123">
        <v>6</v>
      </c>
      <c r="BU9" s="123">
        <v>1</v>
      </c>
      <c r="BV9" s="116"/>
      <c r="BW9" s="116"/>
      <c r="BX9" s="116" t="s">
        <v>291</v>
      </c>
      <c r="BY9" s="213">
        <v>0</v>
      </c>
      <c r="BZ9" s="123">
        <f t="shared" si="20"/>
        <v>3.75</v>
      </c>
      <c r="CA9" s="214" t="str">
        <f t="shared" si="21"/>
        <v>[3.75,5,5,3.75]</v>
      </c>
      <c r="CB9" s="42">
        <v>1</v>
      </c>
      <c r="CC9" s="42">
        <v>1</v>
      </c>
      <c r="CD9" s="42">
        <v>0</v>
      </c>
      <c r="CE9" s="42">
        <v>0</v>
      </c>
      <c r="CF9" s="42">
        <v>0</v>
      </c>
      <c r="CG9" s="42">
        <v>0</v>
      </c>
      <c r="CH9" s="42">
        <v>0</v>
      </c>
      <c r="CI9" s="42">
        <v>0</v>
      </c>
      <c r="CJ9" s="42"/>
      <c r="CK9" s="42"/>
      <c r="CL9" s="42"/>
      <c r="CM9" s="42"/>
      <c r="CN9" s="42"/>
      <c r="CO9" s="42"/>
      <c r="CP9" s="42"/>
      <c r="CQ9" s="42"/>
      <c r="CR9" s="42" t="s">
        <v>299</v>
      </c>
      <c r="CS9" s="42"/>
      <c r="CT9" s="42"/>
      <c r="CU9" s="53" t="s">
        <v>293</v>
      </c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 t="s">
        <v>319</v>
      </c>
      <c r="DX9" s="42">
        <f t="shared" si="22"/>
        <v>3.75</v>
      </c>
      <c r="DY9" s="123">
        <f t="shared" si="23"/>
        <v>5</v>
      </c>
      <c r="DZ9" s="123">
        <f t="shared" si="24"/>
        <v>5</v>
      </c>
      <c r="EA9" s="123">
        <f t="shared" si="25"/>
        <v>3.75</v>
      </c>
      <c r="EB9" s="123"/>
      <c r="EM9" s="260">
        <f t="shared" si="26"/>
        <v>5.5</v>
      </c>
      <c r="EN9" s="261">
        <f t="shared" si="182"/>
        <v>0.1</v>
      </c>
      <c r="EO9" s="262">
        <v>1</v>
      </c>
      <c r="EP9" s="105">
        <v>5</v>
      </c>
      <c r="EQ9" s="262">
        <v>2</v>
      </c>
      <c r="ER9" s="105">
        <v>2</v>
      </c>
      <c r="ES9" s="262">
        <v>3</v>
      </c>
      <c r="ET9" s="105">
        <v>1</v>
      </c>
      <c r="EU9" s="105">
        <f t="shared" si="27"/>
        <v>1.5</v>
      </c>
      <c r="EV9" s="105">
        <f t="shared" si="28"/>
        <v>7.5</v>
      </c>
      <c r="EW9" s="272">
        <f t="shared" si="29"/>
        <v>4.4443999999999997E-2</v>
      </c>
      <c r="EX9" s="105">
        <f t="shared" si="30"/>
        <v>15</v>
      </c>
      <c r="EY9" s="281">
        <f t="shared" si="31"/>
        <v>2.2221999999999999E-2</v>
      </c>
      <c r="EZ9" s="105">
        <f t="shared" si="32"/>
        <v>22.5</v>
      </c>
      <c r="FA9" s="282">
        <f t="shared" si="33"/>
        <v>1.4815E-2</v>
      </c>
      <c r="FD9" s="286"/>
      <c r="FI9" s="294"/>
      <c r="FJ9" s="295">
        <v>0</v>
      </c>
      <c r="FK9" s="141">
        <v>1</v>
      </c>
      <c r="FL9" s="294">
        <f t="shared" si="34"/>
        <v>0</v>
      </c>
      <c r="FM9" s="295">
        <f t="shared" si="35"/>
        <v>0</v>
      </c>
      <c r="FN9" s="141">
        <f t="shared" si="36"/>
        <v>1</v>
      </c>
      <c r="FO9" s="294">
        <f t="shared" si="37"/>
        <v>0</v>
      </c>
      <c r="FP9" s="295">
        <f t="shared" si="38"/>
        <v>0</v>
      </c>
      <c r="FQ9" s="141">
        <f t="shared" si="39"/>
        <v>1</v>
      </c>
      <c r="FR9" s="294">
        <f t="shared" si="40"/>
        <v>0</v>
      </c>
      <c r="FS9" s="295">
        <f t="shared" si="41"/>
        <v>0</v>
      </c>
      <c r="FT9" s="141">
        <f t="shared" si="42"/>
        <v>1</v>
      </c>
      <c r="FU9" s="294">
        <f t="shared" si="43"/>
        <v>0</v>
      </c>
      <c r="FV9" s="295">
        <f t="shared" si="44"/>
        <v>0</v>
      </c>
      <c r="FW9" s="141">
        <f t="shared" si="45"/>
        <v>1</v>
      </c>
      <c r="FX9" s="294">
        <f t="shared" si="46"/>
        <v>0</v>
      </c>
      <c r="FY9" s="295">
        <f t="shared" si="47"/>
        <v>0</v>
      </c>
      <c r="FZ9" s="141">
        <f t="shared" si="48"/>
        <v>1</v>
      </c>
      <c r="GA9" s="294">
        <f t="shared" si="49"/>
        <v>0</v>
      </c>
      <c r="GB9" s="295">
        <f t="shared" si="50"/>
        <v>0</v>
      </c>
      <c r="GC9" s="141">
        <f t="shared" si="51"/>
        <v>1</v>
      </c>
      <c r="GD9" s="294">
        <f t="shared" si="52"/>
        <v>0</v>
      </c>
      <c r="GE9" s="295">
        <f t="shared" si="53"/>
        <v>0</v>
      </c>
      <c r="GF9" s="141">
        <f t="shared" si="54"/>
        <v>1</v>
      </c>
      <c r="GG9" s="294">
        <f t="shared" si="55"/>
        <v>0</v>
      </c>
      <c r="GH9" s="295">
        <f t="shared" si="56"/>
        <v>0</v>
      </c>
      <c r="GI9" s="141">
        <f t="shared" si="57"/>
        <v>1</v>
      </c>
      <c r="GJ9" s="294">
        <f t="shared" si="58"/>
        <v>0</v>
      </c>
      <c r="GK9" s="295">
        <f t="shared" si="59"/>
        <v>0</v>
      </c>
      <c r="GL9" s="141">
        <f t="shared" si="60"/>
        <v>1</v>
      </c>
      <c r="GM9" s="294">
        <f t="shared" si="61"/>
        <v>0</v>
      </c>
      <c r="GN9" s="295">
        <f t="shared" si="62"/>
        <v>0</v>
      </c>
      <c r="GO9" s="141">
        <f t="shared" si="63"/>
        <v>2</v>
      </c>
      <c r="GP9" s="294">
        <f t="shared" si="64"/>
        <v>0</v>
      </c>
      <c r="GQ9" s="295">
        <f t="shared" si="65"/>
        <v>0</v>
      </c>
      <c r="GR9" s="141">
        <f t="shared" si="66"/>
        <v>4</v>
      </c>
      <c r="GS9" s="294">
        <f t="shared" si="67"/>
        <v>0</v>
      </c>
      <c r="GT9" s="295">
        <f t="shared" si="68"/>
        <v>0</v>
      </c>
      <c r="GU9" s="141">
        <f t="shared" si="69"/>
        <v>6</v>
      </c>
      <c r="GV9" s="294">
        <f t="shared" si="70"/>
        <v>0</v>
      </c>
      <c r="GW9" s="295">
        <f t="shared" si="71"/>
        <v>0</v>
      </c>
      <c r="GX9" s="141">
        <f t="shared" si="72"/>
        <v>8</v>
      </c>
      <c r="GY9" s="294">
        <f t="shared" si="73"/>
        <v>0</v>
      </c>
      <c r="GZ9" s="295">
        <f t="shared" si="74"/>
        <v>0</v>
      </c>
      <c r="HA9" s="141">
        <f t="shared" si="75"/>
        <v>10</v>
      </c>
      <c r="HB9" s="294">
        <f t="shared" si="76"/>
        <v>0</v>
      </c>
      <c r="HC9" s="295">
        <f t="shared" si="77"/>
        <v>0</v>
      </c>
      <c r="HD9" s="141">
        <f t="shared" si="78"/>
        <v>20</v>
      </c>
      <c r="HE9" s="294">
        <f t="shared" si="79"/>
        <v>0</v>
      </c>
      <c r="HF9" s="295">
        <f t="shared" si="80"/>
        <v>0</v>
      </c>
      <c r="HG9" s="141">
        <f t="shared" si="81"/>
        <v>40</v>
      </c>
      <c r="HH9" s="294">
        <f t="shared" si="82"/>
        <v>0</v>
      </c>
      <c r="HI9" s="295">
        <f t="shared" si="83"/>
        <v>0</v>
      </c>
      <c r="HJ9" s="141">
        <f t="shared" si="84"/>
        <v>60</v>
      </c>
      <c r="HK9" s="294">
        <f t="shared" si="85"/>
        <v>0</v>
      </c>
      <c r="HL9" s="295">
        <f t="shared" si="86"/>
        <v>0</v>
      </c>
      <c r="HM9" s="141">
        <f t="shared" si="87"/>
        <v>80</v>
      </c>
      <c r="HN9" s="294">
        <f t="shared" si="88"/>
        <v>0</v>
      </c>
      <c r="HO9" s="295">
        <f t="shared" si="89"/>
        <v>0</v>
      </c>
      <c r="HP9" s="141">
        <f t="shared" si="90"/>
        <v>100</v>
      </c>
      <c r="HQ9" s="294">
        <f t="shared" si="91"/>
        <v>0</v>
      </c>
      <c r="HS9" s="286"/>
      <c r="HX9" s="294"/>
      <c r="HY9" s="295">
        <v>1</v>
      </c>
      <c r="HZ9" s="141">
        <v>1</v>
      </c>
      <c r="IA9" s="294">
        <f t="shared" si="92"/>
        <v>5.5555555555555605E-7</v>
      </c>
      <c r="IB9" s="295">
        <f t="shared" si="93"/>
        <v>1</v>
      </c>
      <c r="IC9" s="141">
        <f t="shared" si="94"/>
        <v>1</v>
      </c>
      <c r="ID9" s="294">
        <f t="shared" si="95"/>
        <v>1.1111111111111121E-6</v>
      </c>
      <c r="IE9" s="295">
        <f t="shared" si="96"/>
        <v>1</v>
      </c>
      <c r="IF9" s="141">
        <f t="shared" si="97"/>
        <v>1</v>
      </c>
      <c r="IG9" s="294">
        <f t="shared" si="98"/>
        <v>1.6666666666666679E-6</v>
      </c>
      <c r="IH9" s="295">
        <f t="shared" si="99"/>
        <v>1</v>
      </c>
      <c r="II9" s="141">
        <f t="shared" si="100"/>
        <v>1</v>
      </c>
      <c r="IJ9" s="294">
        <f t="shared" si="101"/>
        <v>2.2222222222222242E-6</v>
      </c>
      <c r="IK9" s="295">
        <f t="shared" si="102"/>
        <v>1</v>
      </c>
      <c r="IL9" s="141">
        <f t="shared" si="103"/>
        <v>1</v>
      </c>
      <c r="IM9" s="294">
        <f t="shared" si="104"/>
        <v>2.77777777777778E-6</v>
      </c>
      <c r="IN9" s="295">
        <f t="shared" si="105"/>
        <v>1</v>
      </c>
      <c r="IO9" s="141">
        <f t="shared" si="106"/>
        <v>1</v>
      </c>
      <c r="IP9" s="294">
        <f t="shared" si="107"/>
        <v>5.5555555555555601E-6</v>
      </c>
      <c r="IQ9" s="295">
        <f t="shared" si="108"/>
        <v>1</v>
      </c>
      <c r="IR9" s="141">
        <f t="shared" si="109"/>
        <v>1</v>
      </c>
      <c r="IS9" s="294">
        <f t="shared" si="110"/>
        <v>1.111111111111112E-5</v>
      </c>
      <c r="IT9" s="295">
        <f t="shared" si="111"/>
        <v>1</v>
      </c>
      <c r="IU9" s="141">
        <f t="shared" si="112"/>
        <v>1</v>
      </c>
      <c r="IV9" s="294">
        <f t="shared" si="113"/>
        <v>1.6666666666666681E-5</v>
      </c>
      <c r="IW9" s="295">
        <f t="shared" si="114"/>
        <v>1</v>
      </c>
      <c r="IX9" s="141">
        <f t="shared" si="115"/>
        <v>1</v>
      </c>
      <c r="IY9" s="294">
        <f t="shared" si="116"/>
        <v>2.222222222222224E-5</v>
      </c>
      <c r="IZ9" s="295">
        <f t="shared" si="117"/>
        <v>1</v>
      </c>
      <c r="JA9" s="141">
        <f t="shared" si="118"/>
        <v>1</v>
      </c>
      <c r="JB9" s="294">
        <f t="shared" si="119"/>
        <v>2.7777777777777799E-5</v>
      </c>
      <c r="JC9" s="295">
        <f t="shared" si="120"/>
        <v>1</v>
      </c>
      <c r="JD9" s="141">
        <f t="shared" si="121"/>
        <v>1</v>
      </c>
      <c r="JE9" s="294">
        <f t="shared" si="122"/>
        <v>5.5555555555555599E-5</v>
      </c>
      <c r="JF9" s="295">
        <f t="shared" si="123"/>
        <v>1</v>
      </c>
      <c r="JG9" s="141">
        <f t="shared" si="124"/>
        <v>1</v>
      </c>
      <c r="JH9" s="294">
        <f t="shared" si="125"/>
        <v>1.111111111111112E-4</v>
      </c>
      <c r="JI9" s="295">
        <f t="shared" si="126"/>
        <v>1</v>
      </c>
      <c r="JJ9" s="141">
        <f t="shared" si="127"/>
        <v>1</v>
      </c>
      <c r="JK9" s="294">
        <f t="shared" si="128"/>
        <v>1.666666666666668E-4</v>
      </c>
      <c r="JL9" s="295">
        <f t="shared" si="129"/>
        <v>1</v>
      </c>
      <c r="JM9" s="141">
        <f t="shared" si="130"/>
        <v>1</v>
      </c>
      <c r="JN9" s="294">
        <f t="shared" si="131"/>
        <v>2.222222222222224E-4</v>
      </c>
      <c r="JO9" s="295">
        <f t="shared" si="132"/>
        <v>1</v>
      </c>
      <c r="JP9" s="141">
        <f t="shared" si="133"/>
        <v>1</v>
      </c>
      <c r="JQ9" s="294">
        <f t="shared" si="134"/>
        <v>2.7777777777777799E-4</v>
      </c>
      <c r="JR9" s="295">
        <f t="shared" si="135"/>
        <v>1</v>
      </c>
      <c r="JS9" s="141">
        <f t="shared" si="136"/>
        <v>1</v>
      </c>
      <c r="JT9" s="294">
        <f t="shared" si="137"/>
        <v>5.5555555555555599E-4</v>
      </c>
      <c r="JU9" s="295">
        <f t="shared" si="138"/>
        <v>1</v>
      </c>
      <c r="JV9" s="141">
        <f t="shared" si="139"/>
        <v>1</v>
      </c>
      <c r="JW9" s="294">
        <f t="shared" si="140"/>
        <v>1.111111111111112E-3</v>
      </c>
      <c r="JX9" s="295">
        <f t="shared" si="141"/>
        <v>1</v>
      </c>
      <c r="JY9" s="141">
        <f t="shared" si="142"/>
        <v>1</v>
      </c>
      <c r="JZ9" s="294">
        <f t="shared" si="143"/>
        <v>1.6666666666666681E-3</v>
      </c>
      <c r="KA9" s="295">
        <f t="shared" si="144"/>
        <v>1</v>
      </c>
      <c r="KB9" s="141">
        <f t="shared" si="145"/>
        <v>1</v>
      </c>
      <c r="KC9" s="294">
        <f t="shared" si="146"/>
        <v>2.222222222222224E-3</v>
      </c>
      <c r="KD9" s="295">
        <f t="shared" si="147"/>
        <v>1</v>
      </c>
      <c r="KE9" s="141">
        <f t="shared" si="148"/>
        <v>1</v>
      </c>
      <c r="KF9" s="294">
        <f t="shared" si="149"/>
        <v>2.7777777777777801E-3</v>
      </c>
      <c r="KK9" s="313">
        <f t="shared" si="150"/>
        <v>0</v>
      </c>
      <c r="KL9" s="313">
        <f t="shared" si="150"/>
        <v>0</v>
      </c>
      <c r="KM9" s="313">
        <f t="shared" si="150"/>
        <v>0</v>
      </c>
      <c r="KN9" s="313">
        <f t="shared" si="150"/>
        <v>2.0000000000000001E-4</v>
      </c>
      <c r="KO9" s="313">
        <f t="shared" si="150"/>
        <v>2.5000000000000001E-4</v>
      </c>
      <c r="KP9" s="313">
        <f t="shared" si="150"/>
        <v>5.0000000000000001E-4</v>
      </c>
      <c r="KQ9" s="313">
        <f t="shared" si="150"/>
        <v>1E-3</v>
      </c>
      <c r="KR9" s="313">
        <f t="shared" si="150"/>
        <v>1.5E-3</v>
      </c>
      <c r="KS9" s="313">
        <f t="shared" si="150"/>
        <v>2E-3</v>
      </c>
      <c r="KT9" s="313">
        <f t="shared" si="150"/>
        <v>2.5000000000000001E-3</v>
      </c>
      <c r="KU9" s="313">
        <f t="shared" si="151"/>
        <v>5.0000000000000001E-3</v>
      </c>
      <c r="KV9" s="313">
        <f t="shared" si="151"/>
        <v>6.2500000000000003E-3</v>
      </c>
      <c r="KW9" s="313">
        <f t="shared" si="151"/>
        <v>6.2490000000000011E-3</v>
      </c>
      <c r="KX9" s="313">
        <f t="shared" si="151"/>
        <v>6.2480000000000009E-3</v>
      </c>
      <c r="KY9" s="313">
        <f t="shared" si="151"/>
        <v>6.2474999999999996E-3</v>
      </c>
      <c r="KZ9" s="313">
        <f t="shared" si="151"/>
        <v>6.2449999999999997E-3</v>
      </c>
      <c r="LA9" s="313">
        <f t="shared" si="151"/>
        <v>6.2400000000000008E-3</v>
      </c>
      <c r="LB9" s="313">
        <f t="shared" si="151"/>
        <v>6.2400000000000008E-3</v>
      </c>
      <c r="LC9" s="313">
        <f t="shared" si="151"/>
        <v>6.2400000000000008E-3</v>
      </c>
      <c r="LD9" s="313">
        <f t="shared" si="151"/>
        <v>6.2249999999999996E-3</v>
      </c>
      <c r="LF9" s="46">
        <v>4</v>
      </c>
      <c r="LG9" s="50">
        <v>99999</v>
      </c>
      <c r="LK9" s="90">
        <v>0</v>
      </c>
      <c r="LL9" s="90">
        <v>0</v>
      </c>
      <c r="LM9" s="90">
        <v>0</v>
      </c>
      <c r="LP9" s="105"/>
      <c r="LQ9" s="322">
        <v>0.05</v>
      </c>
      <c r="LR9" s="322">
        <v>0.05</v>
      </c>
      <c r="LS9" s="322">
        <v>0.05</v>
      </c>
      <c r="LT9" s="322">
        <v>0.05</v>
      </c>
      <c r="LU9" s="322">
        <v>0.05</v>
      </c>
      <c r="LV9" s="322">
        <v>2.5000000000000001E-2</v>
      </c>
      <c r="LW9" s="322">
        <v>2.5000000000000001E-2</v>
      </c>
      <c r="LX9" s="322">
        <v>2.5000000000000001E-2</v>
      </c>
      <c r="LY9" s="322">
        <v>2.5000000000000001E-2</v>
      </c>
      <c r="LZ9" s="322">
        <v>2.5000000000000001E-2</v>
      </c>
      <c r="MA9" s="322">
        <v>5.0000000000000001E-3</v>
      </c>
      <c r="MB9" s="322">
        <v>5.0000000000000001E-3</v>
      </c>
      <c r="MC9" s="322">
        <v>5.0000000000000001E-3</v>
      </c>
      <c r="MD9" s="322">
        <v>5.0000000000000001E-3</v>
      </c>
      <c r="ME9" s="322">
        <v>5.0000000000000001E-3</v>
      </c>
      <c r="MF9" s="322">
        <v>8.9999999999999998E-4</v>
      </c>
      <c r="MG9" s="322">
        <v>8.9999999999999998E-4</v>
      </c>
      <c r="MH9" s="322">
        <v>8.9999999999999998E-4</v>
      </c>
      <c r="MI9" s="322">
        <v>8.9999999999999998E-4</v>
      </c>
      <c r="MJ9" s="322">
        <v>8.9999999999999998E-4</v>
      </c>
      <c r="MK9" s="322">
        <v>5.9999999999999995E-4</v>
      </c>
      <c r="ML9" s="322">
        <v>4.4999999999999999E-4</v>
      </c>
      <c r="MM9" s="322">
        <v>4.0000000000000002E-4</v>
      </c>
      <c r="MN9" s="322">
        <v>2.9999999999999997E-4</v>
      </c>
      <c r="MO9" s="322">
        <v>2.5000000000000001E-4</v>
      </c>
      <c r="MP9" s="322">
        <v>2.5000000000000001E-4</v>
      </c>
      <c r="MQ9" s="322">
        <v>2.0000000000000001E-4</v>
      </c>
      <c r="MR9" s="322">
        <v>2.0000000000000001E-4</v>
      </c>
      <c r="MS9" s="322"/>
      <c r="MT9" s="102">
        <v>1</v>
      </c>
      <c r="MU9" s="102">
        <v>1</v>
      </c>
      <c r="MV9" s="102">
        <v>1</v>
      </c>
      <c r="MW9" s="102">
        <v>1</v>
      </c>
      <c r="MX9" s="102">
        <v>1</v>
      </c>
      <c r="MY9" s="102">
        <v>1</v>
      </c>
      <c r="MZ9" s="90">
        <v>1</v>
      </c>
      <c r="NA9" s="90">
        <v>1</v>
      </c>
      <c r="NB9" s="90">
        <v>1</v>
      </c>
      <c r="NC9" s="90">
        <v>1</v>
      </c>
      <c r="ND9" s="90">
        <v>1</v>
      </c>
      <c r="NE9" s="90">
        <v>1</v>
      </c>
      <c r="NF9" s="90">
        <v>1</v>
      </c>
      <c r="NG9" s="90">
        <v>1</v>
      </c>
      <c r="NH9" s="90">
        <v>1</v>
      </c>
      <c r="NI9" s="90">
        <v>1</v>
      </c>
      <c r="NJ9" s="90">
        <v>1</v>
      </c>
      <c r="NK9" s="90">
        <v>1</v>
      </c>
      <c r="NL9" s="90">
        <v>1</v>
      </c>
      <c r="NM9" s="90">
        <v>1</v>
      </c>
      <c r="NN9" s="90">
        <v>1</v>
      </c>
      <c r="NO9" s="90">
        <v>1</v>
      </c>
      <c r="NP9" s="90">
        <v>1</v>
      </c>
      <c r="NQ9" s="90">
        <v>1</v>
      </c>
      <c r="NR9" s="90">
        <v>1</v>
      </c>
      <c r="NS9" s="90">
        <v>1</v>
      </c>
      <c r="NT9" s="90">
        <v>1</v>
      </c>
      <c r="NU9" s="90">
        <v>1</v>
      </c>
      <c r="NW9" s="324">
        <f t="shared" si="152"/>
        <v>2.5000000000000001E-4</v>
      </c>
      <c r="NX9" s="324">
        <f t="shared" si="153"/>
        <v>5.0000000000000001E-4</v>
      </c>
      <c r="NY9" s="324">
        <f t="shared" si="154"/>
        <v>7.5000000000000002E-4</v>
      </c>
      <c r="NZ9" s="324">
        <f t="shared" si="155"/>
        <v>1E-3</v>
      </c>
      <c r="OA9" s="324">
        <f t="shared" si="156"/>
        <v>1.25E-3</v>
      </c>
      <c r="OB9" s="324">
        <f t="shared" si="157"/>
        <v>1.25E-3</v>
      </c>
      <c r="OC9" s="324">
        <f t="shared" si="158"/>
        <v>2.5000000000000001E-3</v>
      </c>
      <c r="OD9" s="324">
        <f t="shared" si="159"/>
        <v>3.7499999999999999E-3</v>
      </c>
      <c r="OE9" s="324">
        <f t="shared" si="160"/>
        <v>5.0000000000000001E-3</v>
      </c>
      <c r="OF9" s="324">
        <f t="shared" si="161"/>
        <v>6.2500000000000003E-3</v>
      </c>
      <c r="OG9" s="324">
        <f t="shared" si="162"/>
        <v>2.5000000000000001E-3</v>
      </c>
      <c r="OH9" s="324">
        <f t="shared" si="163"/>
        <v>5.0000000000000001E-3</v>
      </c>
      <c r="OI9" s="324">
        <f t="shared" si="164"/>
        <v>7.4999999999999997E-3</v>
      </c>
      <c r="OJ9" s="324">
        <f t="shared" si="165"/>
        <v>0.01</v>
      </c>
      <c r="OK9" s="324">
        <f t="shared" si="166"/>
        <v>1.2500000000000001E-2</v>
      </c>
      <c r="OL9" s="324">
        <f t="shared" si="167"/>
        <v>4.4999999999999997E-3</v>
      </c>
      <c r="OM9" s="324">
        <f t="shared" si="168"/>
        <v>8.9999999999999993E-3</v>
      </c>
      <c r="ON9" s="324">
        <f t="shared" si="169"/>
        <v>1.35E-2</v>
      </c>
      <c r="OO9" s="324">
        <f t="shared" si="170"/>
        <v>1.7999999999999999E-2</v>
      </c>
      <c r="OP9" s="324">
        <f t="shared" si="171"/>
        <v>2.2499999999999999E-2</v>
      </c>
      <c r="OQ9" s="324">
        <f t="shared" si="172"/>
        <v>2.2499999999999996E-2</v>
      </c>
      <c r="OR9" s="324">
        <f t="shared" si="173"/>
        <v>2.2499999999999999E-2</v>
      </c>
      <c r="OS9" s="324">
        <f t="shared" si="174"/>
        <v>2.5000000000000001E-2</v>
      </c>
      <c r="OT9" s="324">
        <f t="shared" si="175"/>
        <v>2.2499999999999996E-2</v>
      </c>
      <c r="OU9" s="324">
        <f t="shared" si="176"/>
        <v>2.1874999999999999E-2</v>
      </c>
      <c r="OV9" s="324">
        <f t="shared" si="177"/>
        <v>2.5000000000000001E-2</v>
      </c>
      <c r="OW9" s="324">
        <f t="shared" si="178"/>
        <v>2.2499999999999999E-2</v>
      </c>
      <c r="OX9" s="324">
        <f t="shared" si="179"/>
        <v>2.5000000000000001E-2</v>
      </c>
      <c r="OZ9" s="329"/>
      <c r="PA9" s="325" t="s">
        <v>144</v>
      </c>
      <c r="PB9" s="325" t="s">
        <v>148</v>
      </c>
      <c r="PC9" s="325" t="s">
        <v>320</v>
      </c>
      <c r="PD9" s="325" t="s">
        <v>321</v>
      </c>
      <c r="PE9" s="325" t="s">
        <v>322</v>
      </c>
      <c r="PF9" s="348"/>
      <c r="PG9" s="346"/>
      <c r="PH9" s="347">
        <f>PH$3*$F9*$AH9*PH$4/'[1]Sheet3 '!$AJ$5</f>
        <v>6.9999999999999999E-4</v>
      </c>
      <c r="PI9" s="347">
        <f>PI$3*$F9*$AH9*PI$4/'[1]Sheet3 '!$AJ$5</f>
        <v>6.9974999999999996E-4</v>
      </c>
      <c r="PJ9" s="347">
        <f>PJ$3*$F9*$AH9*PJ$4/'[1]Sheet3 '!$AJ$5</f>
        <v>6.9999999999999999E-4</v>
      </c>
      <c r="PK9" s="347">
        <f>PK$3*$F9*$AH9*PK$4/'[1]Sheet3 '!$AJ$5</f>
        <v>6.3000000000000003E-4</v>
      </c>
      <c r="PL9" s="347">
        <f>PL$3*$F9*$AH9*PL$4/'[1]Sheet3 '!$AJ$5</f>
        <v>6.3000000000000003E-4</v>
      </c>
      <c r="PM9" s="347">
        <f>PM$3*$F9*$AH9*PM$4/'[1]Sheet3 '!$AJ$5</f>
        <v>5.9999999999999995E-4</v>
      </c>
      <c r="PN9" s="347">
        <f>PN$3*$F9*$AH9*PN$4/'[1]Sheet3 '!$AJ$5</f>
        <v>5.4000000000000001E-4</v>
      </c>
      <c r="PO9" s="347">
        <f>PO$3*$F9*$AH9*PO$4/'[1]Sheet3 '!$AJ$5</f>
        <v>5.1000000000000004E-4</v>
      </c>
      <c r="PP9" s="347">
        <f>PP$3*$F9*$AH9*PP$4/'[1]Sheet3 '!$AJ$5</f>
        <v>4.6299999999999998E-4</v>
      </c>
      <c r="PQ9" s="347">
        <f>PQ$3*$F9*$AH9*PQ$4/'[1]Sheet3 '!$AJ$5</f>
        <v>4.0000000000000002E-4</v>
      </c>
      <c r="PR9" s="347">
        <f>PR$3*$F9*$AH9*PR$4/'[1]Sheet3 '!$AJ$5</f>
        <v>3.6000000000000002E-4</v>
      </c>
      <c r="PS9" s="347">
        <f>PS$3*$F9*$AH9*PS$4/'[1]Sheet3 '!$AJ$5</f>
        <v>3.2000000000000003E-4</v>
      </c>
      <c r="PT9" s="347">
        <f>PT$3*$F9*$AH9*PT$4/'[1]Sheet3 '!$AJ$5</f>
        <v>2.0000000000000001E-4</v>
      </c>
      <c r="PU9" s="343"/>
      <c r="PV9" s="343"/>
      <c r="PW9" s="343"/>
    </row>
    <row r="10" spans="1:439">
      <c r="A10" s="39">
        <v>6</v>
      </c>
      <c r="B10" s="39" t="s">
        <v>323</v>
      </c>
      <c r="C10" s="39">
        <v>1</v>
      </c>
      <c r="D10" s="39">
        <v>-1</v>
      </c>
      <c r="E10" s="39"/>
      <c r="F10" s="39">
        <v>5</v>
      </c>
      <c r="G10" s="39">
        <f t="shared" si="5"/>
        <v>5</v>
      </c>
      <c r="H10" s="39">
        <f t="shared" si="6"/>
        <v>5</v>
      </c>
      <c r="I10" s="116"/>
      <c r="J10" s="39">
        <f t="shared" si="7"/>
        <v>5</v>
      </c>
      <c r="K10" s="116"/>
      <c r="L10" s="116"/>
      <c r="M10" s="123">
        <f t="shared" si="180"/>
        <v>6</v>
      </c>
      <c r="N10" s="39">
        <f t="shared" si="8"/>
        <v>0</v>
      </c>
      <c r="O10" s="39">
        <f t="shared" si="9"/>
        <v>0</v>
      </c>
      <c r="P10" s="39">
        <v>0</v>
      </c>
      <c r="Q10" s="136">
        <v>3.4719999999999998E-3</v>
      </c>
      <c r="R10" s="90">
        <v>1</v>
      </c>
      <c r="S10" s="137">
        <v>0</v>
      </c>
      <c r="T10" s="141">
        <f t="shared" si="10"/>
        <v>8.3299999999999997E-4</v>
      </c>
      <c r="U10" s="139">
        <v>0</v>
      </c>
      <c r="V10" s="139" t="s">
        <v>283</v>
      </c>
      <c r="W10" s="139">
        <v>1</v>
      </c>
      <c r="X10" s="142">
        <v>0</v>
      </c>
      <c r="Y10" s="147">
        <v>2</v>
      </c>
      <c r="Z10" s="159">
        <v>1</v>
      </c>
      <c r="AA10" s="139" t="str">
        <f t="shared" si="11"/>
        <v>[[0,1],[0,1],[0,1],[0,1],[0,1],[0,1],[0,1],[0,1],[0,1],[0,1],[0,2],[0,4],[0,6],[0,8],[0,10],[0,20],[0,40],[0,60],[0,80],[0,100]]</v>
      </c>
      <c r="AB10" s="139">
        <v>1</v>
      </c>
      <c r="AC10" s="139">
        <v>1</v>
      </c>
      <c r="AD10" s="139" t="str">
        <f t="shared" si="12"/>
        <v>[[1,1],[1,1],[1,1],[1,1],[1,1],[1,1],[1,1],[1,1],[1,1],[1,1],[1,1],[1,1],[1,1],[1,1],[1,1],[1,1],[1,1],[1,1],[1,1],[1,1]]</v>
      </c>
      <c r="AE10" s="39">
        <v>0</v>
      </c>
      <c r="AF10" s="160">
        <v>0</v>
      </c>
      <c r="AG10" s="177">
        <f t="shared" si="13"/>
        <v>0</v>
      </c>
      <c r="AH10" s="177">
        <v>0.05</v>
      </c>
      <c r="AI10" s="177">
        <v>0</v>
      </c>
      <c r="AJ10" s="178">
        <f t="shared" si="181"/>
        <v>0.05</v>
      </c>
      <c r="AK10" s="178">
        <f t="shared" si="181"/>
        <v>0</v>
      </c>
      <c r="AL10" s="178">
        <f t="shared" si="181"/>
        <v>0</v>
      </c>
      <c r="AM10" s="179">
        <v>0</v>
      </c>
      <c r="AN10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0" s="39" t="str">
        <f t="shared" si="15"/>
        <v>[[1,5],[2,2],[3,1]]</v>
      </c>
      <c r="AP10" s="111" t="str">
        <f t="shared" si="16"/>
        <v>[0.044444,0.022222,0.014815]</v>
      </c>
      <c r="AQ10" s="111">
        <v>0</v>
      </c>
      <c r="AR10" s="111">
        <v>1</v>
      </c>
      <c r="AS10" s="111">
        <f t="shared" si="17"/>
        <v>1</v>
      </c>
      <c r="AT10" s="111">
        <v>0</v>
      </c>
      <c r="AU10" s="111">
        <v>0.4</v>
      </c>
      <c r="AV10" s="111" t="s">
        <v>284</v>
      </c>
      <c r="AW10" s="111">
        <v>1</v>
      </c>
      <c r="AX10" s="195">
        <v>3</v>
      </c>
      <c r="AY10" s="39">
        <f t="shared" si="18"/>
        <v>-1</v>
      </c>
      <c r="AZ10" s="39">
        <v>0</v>
      </c>
      <c r="BA10" s="94"/>
      <c r="BB10" s="94"/>
      <c r="BC10" s="94" t="s">
        <v>285</v>
      </c>
      <c r="BD10" s="196">
        <v>0.85</v>
      </c>
      <c r="BE10" s="196">
        <f>BD10</f>
        <v>0.85</v>
      </c>
      <c r="BF10" s="39"/>
      <c r="BG10" s="39"/>
      <c r="BH10" s="39">
        <v>0.5</v>
      </c>
      <c r="BI10" s="39">
        <v>1</v>
      </c>
      <c r="BJ10" s="39" t="s">
        <v>286</v>
      </c>
      <c r="BK10" s="198">
        <v>0.75</v>
      </c>
      <c r="BL10" s="198">
        <v>0.6</v>
      </c>
      <c r="BM10" s="94">
        <f t="shared" si="19"/>
        <v>5</v>
      </c>
      <c r="BN10" s="94" t="s">
        <v>287</v>
      </c>
      <c r="BO10" s="94">
        <v>1</v>
      </c>
      <c r="BP10" s="94" t="s">
        <v>288</v>
      </c>
      <c r="BQ10" s="94" t="s">
        <v>289</v>
      </c>
      <c r="BR10" s="202" t="s">
        <v>324</v>
      </c>
      <c r="BS10" s="202" t="s">
        <v>324</v>
      </c>
      <c r="BT10" s="123">
        <v>7</v>
      </c>
      <c r="BU10" s="123">
        <v>1</v>
      </c>
      <c r="BV10" s="116"/>
      <c r="BW10" s="116"/>
      <c r="BX10" s="116" t="s">
        <v>291</v>
      </c>
      <c r="BY10" s="213">
        <v>0</v>
      </c>
      <c r="BZ10" s="123">
        <f t="shared" si="20"/>
        <v>3.75</v>
      </c>
      <c r="CA10" s="214" t="str">
        <f t="shared" si="21"/>
        <v>[3.75,5,5,3.75]</v>
      </c>
      <c r="CB10" s="42">
        <v>0</v>
      </c>
      <c r="CC10" s="42">
        <v>0</v>
      </c>
      <c r="CD10" s="42">
        <v>1</v>
      </c>
      <c r="CE10" s="42">
        <v>1</v>
      </c>
      <c r="CF10" s="42">
        <v>1</v>
      </c>
      <c r="CG10" s="42">
        <v>1</v>
      </c>
      <c r="CH10" s="42">
        <v>1</v>
      </c>
      <c r="CI10" s="42">
        <v>1</v>
      </c>
      <c r="CJ10" s="42"/>
      <c r="CK10" s="42"/>
      <c r="CL10" s="42"/>
      <c r="CM10" s="42"/>
      <c r="CN10" s="42"/>
      <c r="CO10" s="42"/>
      <c r="CP10" s="42"/>
      <c r="CQ10" s="42"/>
      <c r="CR10" s="42" t="s">
        <v>292</v>
      </c>
      <c r="CS10" s="42"/>
      <c r="CT10" s="42"/>
      <c r="CU10" s="53" t="s">
        <v>293</v>
      </c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 t="s">
        <v>325</v>
      </c>
      <c r="DX10" s="42">
        <f t="shared" si="22"/>
        <v>3.75</v>
      </c>
      <c r="DY10" s="123">
        <f t="shared" si="23"/>
        <v>5</v>
      </c>
      <c r="DZ10" s="123">
        <f t="shared" si="24"/>
        <v>5</v>
      </c>
      <c r="EA10" s="123">
        <f t="shared" si="25"/>
        <v>3.75</v>
      </c>
      <c r="EB10" s="123"/>
      <c r="EM10" s="260">
        <f t="shared" si="26"/>
        <v>5.5</v>
      </c>
      <c r="EN10" s="261">
        <f t="shared" si="182"/>
        <v>0.1</v>
      </c>
      <c r="EO10" s="262">
        <v>1</v>
      </c>
      <c r="EP10" s="105">
        <v>5</v>
      </c>
      <c r="EQ10" s="262">
        <v>2</v>
      </c>
      <c r="ER10" s="105">
        <v>2</v>
      </c>
      <c r="ES10" s="262">
        <v>3</v>
      </c>
      <c r="ET10" s="105">
        <v>1</v>
      </c>
      <c r="EU10" s="105">
        <f t="shared" si="27"/>
        <v>1.5</v>
      </c>
      <c r="EV10" s="105">
        <f t="shared" si="28"/>
        <v>7.5</v>
      </c>
      <c r="EW10" s="272">
        <f t="shared" si="29"/>
        <v>4.4443999999999997E-2</v>
      </c>
      <c r="EX10" s="105">
        <f t="shared" si="30"/>
        <v>15</v>
      </c>
      <c r="EY10" s="281">
        <f t="shared" si="31"/>
        <v>2.2221999999999999E-2</v>
      </c>
      <c r="EZ10" s="105">
        <f t="shared" si="32"/>
        <v>22.5</v>
      </c>
      <c r="FA10" s="282">
        <f t="shared" si="33"/>
        <v>1.4815E-2</v>
      </c>
      <c r="FD10" s="287"/>
      <c r="FE10" s="288"/>
      <c r="FI10" s="294"/>
      <c r="FJ10" s="295">
        <v>0</v>
      </c>
      <c r="FK10" s="141">
        <v>1</v>
      </c>
      <c r="FL10" s="294">
        <f t="shared" si="34"/>
        <v>0</v>
      </c>
      <c r="FM10" s="295">
        <f t="shared" si="35"/>
        <v>0</v>
      </c>
      <c r="FN10" s="141">
        <f t="shared" si="36"/>
        <v>1</v>
      </c>
      <c r="FO10" s="294">
        <f t="shared" si="37"/>
        <v>0</v>
      </c>
      <c r="FP10" s="295">
        <f t="shared" si="38"/>
        <v>0</v>
      </c>
      <c r="FQ10" s="141">
        <f t="shared" si="39"/>
        <v>1</v>
      </c>
      <c r="FR10" s="294">
        <f t="shared" si="40"/>
        <v>0</v>
      </c>
      <c r="FS10" s="295">
        <f t="shared" si="41"/>
        <v>0</v>
      </c>
      <c r="FT10" s="141">
        <f t="shared" si="42"/>
        <v>1</v>
      </c>
      <c r="FU10" s="294">
        <f t="shared" si="43"/>
        <v>0</v>
      </c>
      <c r="FV10" s="295">
        <f t="shared" si="44"/>
        <v>0</v>
      </c>
      <c r="FW10" s="141">
        <f t="shared" si="45"/>
        <v>1</v>
      </c>
      <c r="FX10" s="294">
        <f t="shared" si="46"/>
        <v>0</v>
      </c>
      <c r="FY10" s="295">
        <f t="shared" si="47"/>
        <v>0</v>
      </c>
      <c r="FZ10" s="141">
        <f t="shared" si="48"/>
        <v>1</v>
      </c>
      <c r="GA10" s="294">
        <f t="shared" si="49"/>
        <v>0</v>
      </c>
      <c r="GB10" s="295">
        <f t="shared" si="50"/>
        <v>0</v>
      </c>
      <c r="GC10" s="141">
        <f t="shared" si="51"/>
        <v>1</v>
      </c>
      <c r="GD10" s="294">
        <f t="shared" si="52"/>
        <v>0</v>
      </c>
      <c r="GE10" s="295">
        <f t="shared" si="53"/>
        <v>0</v>
      </c>
      <c r="GF10" s="141">
        <f t="shared" si="54"/>
        <v>1</v>
      </c>
      <c r="GG10" s="294">
        <f t="shared" si="55"/>
        <v>0</v>
      </c>
      <c r="GH10" s="295">
        <f t="shared" si="56"/>
        <v>0</v>
      </c>
      <c r="GI10" s="141">
        <f t="shared" si="57"/>
        <v>1</v>
      </c>
      <c r="GJ10" s="294">
        <f t="shared" si="58"/>
        <v>0</v>
      </c>
      <c r="GK10" s="295">
        <f t="shared" si="59"/>
        <v>0</v>
      </c>
      <c r="GL10" s="141">
        <f t="shared" si="60"/>
        <v>1</v>
      </c>
      <c r="GM10" s="294">
        <f t="shared" si="61"/>
        <v>0</v>
      </c>
      <c r="GN10" s="295">
        <f t="shared" si="62"/>
        <v>0</v>
      </c>
      <c r="GO10" s="141">
        <f t="shared" si="63"/>
        <v>2</v>
      </c>
      <c r="GP10" s="294">
        <f t="shared" si="64"/>
        <v>0</v>
      </c>
      <c r="GQ10" s="295">
        <f t="shared" si="65"/>
        <v>0</v>
      </c>
      <c r="GR10" s="141">
        <f t="shared" si="66"/>
        <v>4</v>
      </c>
      <c r="GS10" s="294">
        <f t="shared" si="67"/>
        <v>0</v>
      </c>
      <c r="GT10" s="295">
        <f t="shared" si="68"/>
        <v>0</v>
      </c>
      <c r="GU10" s="141">
        <f t="shared" si="69"/>
        <v>6</v>
      </c>
      <c r="GV10" s="294">
        <f t="shared" si="70"/>
        <v>0</v>
      </c>
      <c r="GW10" s="295">
        <f t="shared" si="71"/>
        <v>0</v>
      </c>
      <c r="GX10" s="141">
        <f t="shared" si="72"/>
        <v>8</v>
      </c>
      <c r="GY10" s="294">
        <f t="shared" si="73"/>
        <v>0</v>
      </c>
      <c r="GZ10" s="295">
        <f t="shared" si="74"/>
        <v>0</v>
      </c>
      <c r="HA10" s="141">
        <f t="shared" si="75"/>
        <v>10</v>
      </c>
      <c r="HB10" s="294">
        <f t="shared" si="76"/>
        <v>0</v>
      </c>
      <c r="HC10" s="295">
        <f t="shared" si="77"/>
        <v>0</v>
      </c>
      <c r="HD10" s="141">
        <f t="shared" si="78"/>
        <v>20</v>
      </c>
      <c r="HE10" s="294">
        <f t="shared" si="79"/>
        <v>0</v>
      </c>
      <c r="HF10" s="295">
        <f t="shared" si="80"/>
        <v>0</v>
      </c>
      <c r="HG10" s="141">
        <f t="shared" si="81"/>
        <v>40</v>
      </c>
      <c r="HH10" s="294">
        <f t="shared" si="82"/>
        <v>0</v>
      </c>
      <c r="HI10" s="295">
        <f t="shared" si="83"/>
        <v>0</v>
      </c>
      <c r="HJ10" s="141">
        <f t="shared" si="84"/>
        <v>60</v>
      </c>
      <c r="HK10" s="294">
        <f t="shared" si="85"/>
        <v>0</v>
      </c>
      <c r="HL10" s="295">
        <f t="shared" si="86"/>
        <v>0</v>
      </c>
      <c r="HM10" s="141">
        <f t="shared" si="87"/>
        <v>80</v>
      </c>
      <c r="HN10" s="294">
        <f t="shared" si="88"/>
        <v>0</v>
      </c>
      <c r="HO10" s="295">
        <f t="shared" si="89"/>
        <v>0</v>
      </c>
      <c r="HP10" s="141">
        <f t="shared" si="90"/>
        <v>100</v>
      </c>
      <c r="HQ10" s="294">
        <f t="shared" si="91"/>
        <v>0</v>
      </c>
      <c r="HS10" s="300" t="s">
        <v>326</v>
      </c>
      <c r="HT10" s="288"/>
      <c r="HX10" s="294"/>
      <c r="HY10" s="295">
        <v>1</v>
      </c>
      <c r="HZ10" s="141">
        <v>1</v>
      </c>
      <c r="IA10" s="294">
        <f t="shared" si="92"/>
        <v>5.5555555555555605E-7</v>
      </c>
      <c r="IB10" s="295">
        <f t="shared" si="93"/>
        <v>1</v>
      </c>
      <c r="IC10" s="141">
        <f t="shared" si="94"/>
        <v>1</v>
      </c>
      <c r="ID10" s="294">
        <f t="shared" si="95"/>
        <v>1.1111111111111121E-6</v>
      </c>
      <c r="IE10" s="295">
        <f t="shared" si="96"/>
        <v>1</v>
      </c>
      <c r="IF10" s="141">
        <f t="shared" si="97"/>
        <v>1</v>
      </c>
      <c r="IG10" s="294">
        <f t="shared" si="98"/>
        <v>1.6666666666666679E-6</v>
      </c>
      <c r="IH10" s="295">
        <f t="shared" si="99"/>
        <v>1</v>
      </c>
      <c r="II10" s="141">
        <f t="shared" si="100"/>
        <v>1</v>
      </c>
      <c r="IJ10" s="294">
        <f t="shared" si="101"/>
        <v>2.2222222222222242E-6</v>
      </c>
      <c r="IK10" s="295">
        <f t="shared" si="102"/>
        <v>1</v>
      </c>
      <c r="IL10" s="141">
        <f t="shared" si="103"/>
        <v>1</v>
      </c>
      <c r="IM10" s="294">
        <f t="shared" si="104"/>
        <v>2.77777777777778E-6</v>
      </c>
      <c r="IN10" s="295">
        <f t="shared" si="105"/>
        <v>1</v>
      </c>
      <c r="IO10" s="141">
        <f t="shared" si="106"/>
        <v>1</v>
      </c>
      <c r="IP10" s="294">
        <f t="shared" si="107"/>
        <v>5.5555555555555601E-6</v>
      </c>
      <c r="IQ10" s="295">
        <f t="shared" si="108"/>
        <v>1</v>
      </c>
      <c r="IR10" s="141">
        <f t="shared" si="109"/>
        <v>1</v>
      </c>
      <c r="IS10" s="294">
        <f t="shared" si="110"/>
        <v>1.111111111111112E-5</v>
      </c>
      <c r="IT10" s="295">
        <f t="shared" si="111"/>
        <v>1</v>
      </c>
      <c r="IU10" s="141">
        <f t="shared" si="112"/>
        <v>1</v>
      </c>
      <c r="IV10" s="294">
        <f t="shared" si="113"/>
        <v>1.6666666666666681E-5</v>
      </c>
      <c r="IW10" s="295">
        <f t="shared" si="114"/>
        <v>1</v>
      </c>
      <c r="IX10" s="141">
        <f t="shared" si="115"/>
        <v>1</v>
      </c>
      <c r="IY10" s="294">
        <f t="shared" si="116"/>
        <v>2.222222222222224E-5</v>
      </c>
      <c r="IZ10" s="295">
        <f t="shared" si="117"/>
        <v>1</v>
      </c>
      <c r="JA10" s="141">
        <f t="shared" si="118"/>
        <v>1</v>
      </c>
      <c r="JB10" s="294">
        <f t="shared" si="119"/>
        <v>2.7777777777777799E-5</v>
      </c>
      <c r="JC10" s="295">
        <f t="shared" si="120"/>
        <v>1</v>
      </c>
      <c r="JD10" s="141">
        <f t="shared" si="121"/>
        <v>1</v>
      </c>
      <c r="JE10" s="294">
        <f t="shared" si="122"/>
        <v>5.5555555555555599E-5</v>
      </c>
      <c r="JF10" s="295">
        <f t="shared" si="123"/>
        <v>1</v>
      </c>
      <c r="JG10" s="141">
        <f t="shared" si="124"/>
        <v>1</v>
      </c>
      <c r="JH10" s="294">
        <f t="shared" si="125"/>
        <v>1.111111111111112E-4</v>
      </c>
      <c r="JI10" s="295">
        <f t="shared" si="126"/>
        <v>1</v>
      </c>
      <c r="JJ10" s="141">
        <f t="shared" si="127"/>
        <v>1</v>
      </c>
      <c r="JK10" s="294">
        <f t="shared" si="128"/>
        <v>1.666666666666668E-4</v>
      </c>
      <c r="JL10" s="295">
        <f t="shared" si="129"/>
        <v>1</v>
      </c>
      <c r="JM10" s="141">
        <f t="shared" si="130"/>
        <v>1</v>
      </c>
      <c r="JN10" s="294">
        <f t="shared" si="131"/>
        <v>2.222222222222224E-4</v>
      </c>
      <c r="JO10" s="295">
        <f t="shared" si="132"/>
        <v>1</v>
      </c>
      <c r="JP10" s="141">
        <f t="shared" si="133"/>
        <v>1</v>
      </c>
      <c r="JQ10" s="294">
        <f t="shared" si="134"/>
        <v>2.7777777777777799E-4</v>
      </c>
      <c r="JR10" s="295">
        <f t="shared" si="135"/>
        <v>1</v>
      </c>
      <c r="JS10" s="141">
        <f t="shared" si="136"/>
        <v>1</v>
      </c>
      <c r="JT10" s="294">
        <f t="shared" si="137"/>
        <v>5.5555555555555599E-4</v>
      </c>
      <c r="JU10" s="295">
        <f t="shared" si="138"/>
        <v>1</v>
      </c>
      <c r="JV10" s="141">
        <f t="shared" si="139"/>
        <v>1</v>
      </c>
      <c r="JW10" s="294">
        <f t="shared" si="140"/>
        <v>1.111111111111112E-3</v>
      </c>
      <c r="JX10" s="295">
        <f t="shared" si="141"/>
        <v>1</v>
      </c>
      <c r="JY10" s="141">
        <f t="shared" si="142"/>
        <v>1</v>
      </c>
      <c r="JZ10" s="294">
        <f t="shared" si="143"/>
        <v>1.6666666666666681E-3</v>
      </c>
      <c r="KA10" s="295">
        <f t="shared" si="144"/>
        <v>1</v>
      </c>
      <c r="KB10" s="141">
        <f t="shared" si="145"/>
        <v>1</v>
      </c>
      <c r="KC10" s="294">
        <f t="shared" si="146"/>
        <v>2.222222222222224E-3</v>
      </c>
      <c r="KD10" s="295">
        <f t="shared" si="147"/>
        <v>1</v>
      </c>
      <c r="KE10" s="141">
        <f t="shared" si="148"/>
        <v>1</v>
      </c>
      <c r="KF10" s="294">
        <f t="shared" si="149"/>
        <v>2.7777777777777801E-3</v>
      </c>
      <c r="KK10" s="313">
        <f t="shared" si="150"/>
        <v>0</v>
      </c>
      <c r="KL10" s="313">
        <f t="shared" si="150"/>
        <v>0</v>
      </c>
      <c r="KM10" s="313">
        <f t="shared" si="150"/>
        <v>0</v>
      </c>
      <c r="KN10" s="313">
        <f t="shared" si="150"/>
        <v>2.0000000000000001E-4</v>
      </c>
      <c r="KO10" s="313">
        <f t="shared" si="150"/>
        <v>2.5000000000000001E-4</v>
      </c>
      <c r="KP10" s="313">
        <f t="shared" si="150"/>
        <v>5.0000000000000001E-4</v>
      </c>
      <c r="KQ10" s="313">
        <f t="shared" si="150"/>
        <v>1E-3</v>
      </c>
      <c r="KR10" s="313">
        <f t="shared" si="150"/>
        <v>1.5E-3</v>
      </c>
      <c r="KS10" s="313">
        <f t="shared" si="150"/>
        <v>2E-3</v>
      </c>
      <c r="KT10" s="313">
        <f t="shared" si="150"/>
        <v>2.5000000000000001E-3</v>
      </c>
      <c r="KU10" s="313">
        <f t="shared" si="151"/>
        <v>5.0000000000000001E-3</v>
      </c>
      <c r="KV10" s="313">
        <f t="shared" si="151"/>
        <v>6.2500000000000003E-3</v>
      </c>
      <c r="KW10" s="313">
        <f t="shared" si="151"/>
        <v>6.2490000000000011E-3</v>
      </c>
      <c r="KX10" s="313">
        <f t="shared" si="151"/>
        <v>6.2480000000000009E-3</v>
      </c>
      <c r="KY10" s="313">
        <f t="shared" si="151"/>
        <v>6.2474999999999996E-3</v>
      </c>
      <c r="KZ10" s="313">
        <f t="shared" si="151"/>
        <v>6.2449999999999997E-3</v>
      </c>
      <c r="LA10" s="313">
        <f t="shared" si="151"/>
        <v>6.2400000000000008E-3</v>
      </c>
      <c r="LB10" s="313">
        <f t="shared" si="151"/>
        <v>6.2400000000000008E-3</v>
      </c>
      <c r="LC10" s="313">
        <f t="shared" si="151"/>
        <v>6.2400000000000008E-3</v>
      </c>
      <c r="LD10" s="313">
        <f t="shared" si="151"/>
        <v>6.2249999999999996E-3</v>
      </c>
      <c r="LF10" s="46">
        <v>5</v>
      </c>
      <c r="LG10" s="50">
        <v>99999</v>
      </c>
      <c r="LK10" s="78">
        <v>0</v>
      </c>
      <c r="LL10" s="78">
        <v>0</v>
      </c>
      <c r="LM10" s="78">
        <v>0</v>
      </c>
      <c r="LP10" s="105"/>
      <c r="LQ10" s="322">
        <v>0.05</v>
      </c>
      <c r="LR10" s="322">
        <v>0.05</v>
      </c>
      <c r="LS10" s="322">
        <v>0.05</v>
      </c>
      <c r="LT10" s="322">
        <v>0.05</v>
      </c>
      <c r="LU10" s="322">
        <v>0.05</v>
      </c>
      <c r="LV10" s="322">
        <v>2.5000000000000001E-2</v>
      </c>
      <c r="LW10" s="322">
        <v>2.5000000000000001E-2</v>
      </c>
      <c r="LX10" s="322">
        <v>2.5000000000000001E-2</v>
      </c>
      <c r="LY10" s="322">
        <v>2.5000000000000001E-2</v>
      </c>
      <c r="LZ10" s="322">
        <v>2.5000000000000001E-2</v>
      </c>
      <c r="MA10" s="322">
        <v>5.0000000000000001E-3</v>
      </c>
      <c r="MB10" s="322">
        <v>5.0000000000000001E-3</v>
      </c>
      <c r="MC10" s="322">
        <v>5.0000000000000001E-3</v>
      </c>
      <c r="MD10" s="322">
        <v>5.0000000000000001E-3</v>
      </c>
      <c r="ME10" s="322">
        <v>5.0000000000000001E-3</v>
      </c>
      <c r="MF10" s="322">
        <v>8.9999999999999998E-4</v>
      </c>
      <c r="MG10" s="322">
        <v>8.9999999999999998E-4</v>
      </c>
      <c r="MH10" s="322">
        <v>8.9999999999999998E-4</v>
      </c>
      <c r="MI10" s="322">
        <v>8.9999999999999998E-4</v>
      </c>
      <c r="MJ10" s="322">
        <v>8.9999999999999998E-4</v>
      </c>
      <c r="MK10" s="322">
        <v>5.9999999999999995E-4</v>
      </c>
      <c r="ML10" s="322">
        <v>4.4999999999999999E-4</v>
      </c>
      <c r="MM10" s="322">
        <v>4.0000000000000002E-4</v>
      </c>
      <c r="MN10" s="322">
        <v>2.9999999999999997E-4</v>
      </c>
      <c r="MO10" s="322">
        <v>2.5000000000000001E-4</v>
      </c>
      <c r="MP10" s="322">
        <v>2.5000000000000001E-4</v>
      </c>
      <c r="MQ10" s="322">
        <v>2.0000000000000001E-4</v>
      </c>
      <c r="MR10" s="322">
        <v>2.0000000000000001E-4</v>
      </c>
      <c r="MS10" s="322"/>
      <c r="MT10" s="102">
        <v>1</v>
      </c>
      <c r="MU10" s="102">
        <v>1</v>
      </c>
      <c r="MV10" s="102">
        <v>1</v>
      </c>
      <c r="MW10" s="102">
        <v>1</v>
      </c>
      <c r="MX10" s="102">
        <v>1</v>
      </c>
      <c r="MY10" s="102">
        <v>1</v>
      </c>
      <c r="MZ10" s="90">
        <v>1</v>
      </c>
      <c r="NA10" s="90">
        <v>1</v>
      </c>
      <c r="NB10" s="90">
        <v>1</v>
      </c>
      <c r="NC10" s="90">
        <v>1</v>
      </c>
      <c r="ND10" s="90">
        <v>1</v>
      </c>
      <c r="NE10" s="90">
        <v>1</v>
      </c>
      <c r="NF10" s="90">
        <v>1</v>
      </c>
      <c r="NG10" s="90">
        <v>1</v>
      </c>
      <c r="NH10" s="90">
        <v>1</v>
      </c>
      <c r="NI10" s="90">
        <v>1</v>
      </c>
      <c r="NJ10" s="90">
        <v>1</v>
      </c>
      <c r="NK10" s="90">
        <v>1</v>
      </c>
      <c r="NL10" s="90">
        <v>1</v>
      </c>
      <c r="NM10" s="90">
        <v>1</v>
      </c>
      <c r="NN10" s="90">
        <v>1</v>
      </c>
      <c r="NO10" s="90">
        <v>1</v>
      </c>
      <c r="NP10" s="90">
        <v>1</v>
      </c>
      <c r="NQ10" s="90">
        <v>1</v>
      </c>
      <c r="NR10" s="90">
        <v>1</v>
      </c>
      <c r="NS10" s="90">
        <v>1</v>
      </c>
      <c r="NT10" s="90">
        <v>1</v>
      </c>
      <c r="NU10" s="90">
        <v>1</v>
      </c>
      <c r="NV10" s="90"/>
      <c r="NW10" s="324">
        <f t="shared" si="152"/>
        <v>2.5000000000000001E-4</v>
      </c>
      <c r="NX10" s="324">
        <f t="shared" si="153"/>
        <v>5.0000000000000001E-4</v>
      </c>
      <c r="NY10" s="324">
        <f t="shared" si="154"/>
        <v>7.5000000000000002E-4</v>
      </c>
      <c r="NZ10" s="324">
        <f t="shared" si="155"/>
        <v>1E-3</v>
      </c>
      <c r="OA10" s="324">
        <f t="shared" si="156"/>
        <v>1.25E-3</v>
      </c>
      <c r="OB10" s="324">
        <f t="shared" si="157"/>
        <v>1.25E-3</v>
      </c>
      <c r="OC10" s="324">
        <f t="shared" si="158"/>
        <v>2.5000000000000001E-3</v>
      </c>
      <c r="OD10" s="324">
        <f t="shared" si="159"/>
        <v>3.7499999999999999E-3</v>
      </c>
      <c r="OE10" s="324">
        <f t="shared" si="160"/>
        <v>5.0000000000000001E-3</v>
      </c>
      <c r="OF10" s="324">
        <f t="shared" si="161"/>
        <v>6.2500000000000003E-3</v>
      </c>
      <c r="OG10" s="324">
        <f t="shared" si="162"/>
        <v>2.5000000000000001E-3</v>
      </c>
      <c r="OH10" s="324">
        <f t="shared" si="163"/>
        <v>5.0000000000000001E-3</v>
      </c>
      <c r="OI10" s="324">
        <f t="shared" si="164"/>
        <v>7.4999999999999997E-3</v>
      </c>
      <c r="OJ10" s="324">
        <f t="shared" si="165"/>
        <v>0.01</v>
      </c>
      <c r="OK10" s="324">
        <f t="shared" si="166"/>
        <v>1.2500000000000001E-2</v>
      </c>
      <c r="OL10" s="324">
        <f t="shared" si="167"/>
        <v>4.4999999999999997E-3</v>
      </c>
      <c r="OM10" s="324">
        <f t="shared" si="168"/>
        <v>8.9999999999999993E-3</v>
      </c>
      <c r="ON10" s="324">
        <f t="shared" si="169"/>
        <v>1.35E-2</v>
      </c>
      <c r="OO10" s="324">
        <f t="shared" si="170"/>
        <v>1.7999999999999999E-2</v>
      </c>
      <c r="OP10" s="324">
        <f t="shared" si="171"/>
        <v>2.2499999999999999E-2</v>
      </c>
      <c r="OQ10" s="324">
        <f t="shared" si="172"/>
        <v>2.2499999999999996E-2</v>
      </c>
      <c r="OR10" s="324">
        <f t="shared" si="173"/>
        <v>2.2499999999999999E-2</v>
      </c>
      <c r="OS10" s="324">
        <f t="shared" si="174"/>
        <v>2.5000000000000001E-2</v>
      </c>
      <c r="OT10" s="324">
        <f t="shared" si="175"/>
        <v>2.2499999999999996E-2</v>
      </c>
      <c r="OU10" s="324">
        <f t="shared" si="176"/>
        <v>2.1874999999999999E-2</v>
      </c>
      <c r="OV10" s="324">
        <f t="shared" si="177"/>
        <v>2.5000000000000001E-2</v>
      </c>
      <c r="OW10" s="324">
        <f t="shared" si="178"/>
        <v>2.2499999999999999E-2</v>
      </c>
      <c r="OX10" s="324">
        <f t="shared" si="179"/>
        <v>2.5000000000000001E-2</v>
      </c>
      <c r="OZ10" s="329" t="s">
        <v>327</v>
      </c>
      <c r="PA10" s="330" t="s">
        <v>328</v>
      </c>
      <c r="PB10" s="349">
        <v>0.06</v>
      </c>
      <c r="PC10" s="328">
        <v>300</v>
      </c>
      <c r="PD10" s="350">
        <f t="shared" ref="PD10:PD16" si="183">PC10/PB10/6/60</f>
        <v>13.888888888888889</v>
      </c>
      <c r="PE10" s="350">
        <f>PD10</f>
        <v>13.888888888888889</v>
      </c>
      <c r="PF10" s="351"/>
      <c r="PG10" s="346"/>
      <c r="PH10" s="347">
        <f>PH$3*$F10*$AH10*PH$4/'[1]Sheet3 '!$AJ$5</f>
        <v>6.9999999999999999E-4</v>
      </c>
      <c r="PI10" s="347">
        <f>PI$3*$F10*$AH10*PI$4/'[1]Sheet3 '!$AJ$5</f>
        <v>6.9974999999999996E-4</v>
      </c>
      <c r="PJ10" s="347">
        <f>PJ$3*$F10*$AH10*PJ$4/'[1]Sheet3 '!$AJ$5</f>
        <v>6.9999999999999999E-4</v>
      </c>
      <c r="PK10" s="347">
        <f>PK$3*$F10*$AH10*PK$4/'[1]Sheet3 '!$AJ$5</f>
        <v>6.3000000000000003E-4</v>
      </c>
      <c r="PL10" s="347">
        <f>PL$3*$F10*$AH10*PL$4/'[1]Sheet3 '!$AJ$5</f>
        <v>6.3000000000000003E-4</v>
      </c>
      <c r="PM10" s="347">
        <f>PM$3*$F10*$AH10*PM$4/'[1]Sheet3 '!$AJ$5</f>
        <v>5.9999999999999995E-4</v>
      </c>
      <c r="PN10" s="347">
        <f>PN$3*$F10*$AH10*PN$4/'[1]Sheet3 '!$AJ$5</f>
        <v>5.4000000000000001E-4</v>
      </c>
      <c r="PO10" s="347">
        <f>PO$3*$F10*$AH10*PO$4/'[1]Sheet3 '!$AJ$5</f>
        <v>5.1000000000000004E-4</v>
      </c>
      <c r="PP10" s="347">
        <f>PP$3*$F10*$AH10*PP$4/'[1]Sheet3 '!$AJ$5</f>
        <v>4.6299999999999998E-4</v>
      </c>
      <c r="PQ10" s="347">
        <f>PQ$3*$F10*$AH10*PQ$4/'[1]Sheet3 '!$AJ$5</f>
        <v>4.0000000000000002E-4</v>
      </c>
      <c r="PR10" s="347">
        <f>PR$3*$F10*$AH10*PR$4/'[1]Sheet3 '!$AJ$5</f>
        <v>3.6000000000000002E-4</v>
      </c>
      <c r="PS10" s="347">
        <f>PS$3*$F10*$AH10*PS$4/'[1]Sheet3 '!$AJ$5</f>
        <v>3.2000000000000003E-4</v>
      </c>
      <c r="PT10" s="347">
        <f>PT$3*$F10*$AH10*PT$4/'[1]Sheet3 '!$AJ$5</f>
        <v>2.0000000000000001E-4</v>
      </c>
      <c r="PU10" s="343"/>
      <c r="PV10" s="343"/>
      <c r="PW10" s="343"/>
    </row>
    <row r="11" spans="1:439" s="91" customFormat="1">
      <c r="A11" s="39">
        <v>7</v>
      </c>
      <c r="B11" s="39" t="s">
        <v>329</v>
      </c>
      <c r="C11" s="39">
        <v>1</v>
      </c>
      <c r="D11" s="39">
        <v>-1</v>
      </c>
      <c r="E11" s="39"/>
      <c r="F11" s="39">
        <v>6</v>
      </c>
      <c r="G11" s="39">
        <f t="shared" si="5"/>
        <v>6</v>
      </c>
      <c r="H11" s="39">
        <f t="shared" si="6"/>
        <v>6</v>
      </c>
      <c r="I11" s="116"/>
      <c r="J11" s="39">
        <f t="shared" si="7"/>
        <v>6</v>
      </c>
      <c r="K11" s="116"/>
      <c r="L11" s="116"/>
      <c r="M11" s="123">
        <f t="shared" si="180"/>
        <v>7</v>
      </c>
      <c r="N11" s="39">
        <f t="shared" si="8"/>
        <v>0</v>
      </c>
      <c r="O11" s="39">
        <f t="shared" si="9"/>
        <v>0</v>
      </c>
      <c r="P11" s="39">
        <v>0</v>
      </c>
      <c r="Q11" s="136">
        <v>4.1663999999999998E-3</v>
      </c>
      <c r="R11" s="90">
        <v>1</v>
      </c>
      <c r="S11" s="137">
        <v>0</v>
      </c>
      <c r="T11" s="141">
        <f t="shared" si="10"/>
        <v>1E-3</v>
      </c>
      <c r="U11" s="139">
        <v>0</v>
      </c>
      <c r="V11" s="139" t="s">
        <v>283</v>
      </c>
      <c r="W11" s="139">
        <v>1</v>
      </c>
      <c r="X11" s="142">
        <v>0</v>
      </c>
      <c r="Y11" s="147">
        <v>2</v>
      </c>
      <c r="Z11" s="159">
        <v>1</v>
      </c>
      <c r="AA11" s="139" t="str">
        <f t="shared" si="11"/>
        <v>[[0,1],[0,1],[0,1],[0,1],[0,1],[0,1],[0,1],[0,1],[0,1],[0,1],[0,2],[0,4],[0,6],[0,8],[0,10],[0,20],[0,40],[0,60],[0,80],[0,100]]</v>
      </c>
      <c r="AB11" s="139">
        <v>1</v>
      </c>
      <c r="AC11" s="139">
        <v>1</v>
      </c>
      <c r="AD11" s="139" t="str">
        <f t="shared" si="12"/>
        <v>[[1,1],[1,1],[1,1],[1,1],[1,1],[1,1],[1,1],[1,1],[1,1],[1,1],[1,1],[1,1],[1,1],[1,1],[1,1],[1,1],[1,1],[1,1],[1,1],[1,1]]</v>
      </c>
      <c r="AE11" s="39">
        <v>0</v>
      </c>
      <c r="AF11" s="160">
        <v>0</v>
      </c>
      <c r="AG11" s="177">
        <f t="shared" si="13"/>
        <v>0</v>
      </c>
      <c r="AH11" s="177">
        <v>0.05</v>
      </c>
      <c r="AI11" s="177">
        <v>0</v>
      </c>
      <c r="AJ11" s="178">
        <f t="shared" si="181"/>
        <v>0.05</v>
      </c>
      <c r="AK11" s="178">
        <f t="shared" si="181"/>
        <v>0</v>
      </c>
      <c r="AL11" s="178">
        <f t="shared" si="181"/>
        <v>0</v>
      </c>
      <c r="AM11" s="179">
        <v>0</v>
      </c>
      <c r="AN11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1" s="39" t="str">
        <f t="shared" si="15"/>
        <v>[[1,5],[2,2],[3,1]]</v>
      </c>
      <c r="AP11" s="111" t="str">
        <f t="shared" si="16"/>
        <v>[0.053333,0.026667,0.017778]</v>
      </c>
      <c r="AQ11" s="111">
        <v>0</v>
      </c>
      <c r="AR11" s="111">
        <v>1</v>
      </c>
      <c r="AS11" s="111">
        <f t="shared" si="17"/>
        <v>1</v>
      </c>
      <c r="AT11" s="111">
        <v>0</v>
      </c>
      <c r="AU11" s="111">
        <v>0.4</v>
      </c>
      <c r="AV11" s="111" t="s">
        <v>284</v>
      </c>
      <c r="AW11" s="111">
        <v>1</v>
      </c>
      <c r="AX11" s="195">
        <v>3</v>
      </c>
      <c r="AY11" s="39">
        <f t="shared" si="18"/>
        <v>-1</v>
      </c>
      <c r="AZ11" s="39">
        <v>0</v>
      </c>
      <c r="BA11" s="39"/>
      <c r="BB11" s="94"/>
      <c r="BC11" s="94" t="s">
        <v>285</v>
      </c>
      <c r="BD11" s="196">
        <v>0.75</v>
      </c>
      <c r="BE11" s="196">
        <f>BD11</f>
        <v>0.75</v>
      </c>
      <c r="BF11" s="39"/>
      <c r="BG11" s="39"/>
      <c r="BH11" s="39">
        <v>0.5</v>
      </c>
      <c r="BI11" s="39">
        <v>1</v>
      </c>
      <c r="BJ11" s="39" t="s">
        <v>330</v>
      </c>
      <c r="BK11" s="198">
        <v>0.75</v>
      </c>
      <c r="BL11" s="198">
        <v>0.6</v>
      </c>
      <c r="BM11" s="94">
        <f t="shared" si="19"/>
        <v>6</v>
      </c>
      <c r="BN11" s="94" t="s">
        <v>287</v>
      </c>
      <c r="BO11" s="94">
        <v>1</v>
      </c>
      <c r="BP11" s="94" t="s">
        <v>288</v>
      </c>
      <c r="BQ11" s="94" t="s">
        <v>289</v>
      </c>
      <c r="BR11" s="202" t="s">
        <v>331</v>
      </c>
      <c r="BS11" s="202" t="s">
        <v>331</v>
      </c>
      <c r="BT11" s="123">
        <v>8</v>
      </c>
      <c r="BU11" s="123">
        <v>1</v>
      </c>
      <c r="BV11" s="116"/>
      <c r="BW11" s="116"/>
      <c r="BX11" s="116" t="s">
        <v>291</v>
      </c>
      <c r="BY11" s="213">
        <v>0</v>
      </c>
      <c r="BZ11" s="123">
        <f t="shared" si="20"/>
        <v>4.5</v>
      </c>
      <c r="CA11" s="214" t="str">
        <f t="shared" si="21"/>
        <v>[4.5,6,6,4.5]</v>
      </c>
      <c r="CB11" s="42">
        <v>1</v>
      </c>
      <c r="CC11" s="42">
        <v>1</v>
      </c>
      <c r="CD11" s="42">
        <v>1</v>
      </c>
      <c r="CE11" s="42">
        <v>1</v>
      </c>
      <c r="CF11" s="42">
        <v>1</v>
      </c>
      <c r="CG11" s="42">
        <v>1</v>
      </c>
      <c r="CH11" s="42">
        <v>1</v>
      </c>
      <c r="CI11" s="42">
        <v>1</v>
      </c>
      <c r="CJ11" s="42"/>
      <c r="CK11" s="42"/>
      <c r="CL11" s="42"/>
      <c r="CM11" s="42"/>
      <c r="CN11" s="42"/>
      <c r="CO11" s="42"/>
      <c r="CP11" s="42"/>
      <c r="CQ11" s="42"/>
      <c r="CR11" s="42" t="s">
        <v>299</v>
      </c>
      <c r="CS11" s="42"/>
      <c r="CT11" s="42"/>
      <c r="CU11" s="53" t="s">
        <v>293</v>
      </c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 t="s">
        <v>332</v>
      </c>
      <c r="DX11" s="42">
        <f t="shared" si="22"/>
        <v>4.5</v>
      </c>
      <c r="DY11" s="123">
        <f t="shared" si="23"/>
        <v>6</v>
      </c>
      <c r="DZ11" s="123">
        <f t="shared" si="24"/>
        <v>6</v>
      </c>
      <c r="EA11" s="123">
        <f t="shared" si="25"/>
        <v>4.5</v>
      </c>
      <c r="EB11" s="123"/>
      <c r="EM11" s="260">
        <f t="shared" si="26"/>
        <v>6.6000000000000005</v>
      </c>
      <c r="EN11" s="261">
        <f t="shared" si="182"/>
        <v>0.1</v>
      </c>
      <c r="EO11" s="262">
        <v>1</v>
      </c>
      <c r="EP11" s="105">
        <v>5</v>
      </c>
      <c r="EQ11" s="262">
        <v>2</v>
      </c>
      <c r="ER11" s="105">
        <v>2</v>
      </c>
      <c r="ES11" s="262">
        <v>3</v>
      </c>
      <c r="ET11" s="105">
        <v>1</v>
      </c>
      <c r="EU11" s="105">
        <f t="shared" si="27"/>
        <v>1.5</v>
      </c>
      <c r="EV11" s="105">
        <f t="shared" si="28"/>
        <v>7.5</v>
      </c>
      <c r="EW11" s="272">
        <f t="shared" si="29"/>
        <v>5.3332999999999998E-2</v>
      </c>
      <c r="EX11" s="105">
        <f t="shared" si="30"/>
        <v>15</v>
      </c>
      <c r="EY11" s="281">
        <f t="shared" si="31"/>
        <v>2.6667E-2</v>
      </c>
      <c r="EZ11" s="105">
        <f t="shared" si="32"/>
        <v>22.5</v>
      </c>
      <c r="FA11" s="282">
        <f t="shared" si="33"/>
        <v>1.7777999999999999E-2</v>
      </c>
      <c r="FB11" s="90"/>
      <c r="FC11" s="90"/>
      <c r="FD11" s="286"/>
      <c r="FE11" s="90"/>
      <c r="FF11" s="90"/>
      <c r="FG11" s="90"/>
      <c r="FH11" s="90"/>
      <c r="FI11" s="294"/>
      <c r="FJ11" s="295">
        <v>0</v>
      </c>
      <c r="FK11" s="141">
        <v>1</v>
      </c>
      <c r="FL11" s="294">
        <f t="shared" si="34"/>
        <v>0</v>
      </c>
      <c r="FM11" s="295">
        <f t="shared" si="35"/>
        <v>0</v>
      </c>
      <c r="FN11" s="141">
        <f t="shared" si="36"/>
        <v>1</v>
      </c>
      <c r="FO11" s="294">
        <f t="shared" si="37"/>
        <v>0</v>
      </c>
      <c r="FP11" s="295">
        <f t="shared" si="38"/>
        <v>0</v>
      </c>
      <c r="FQ11" s="141">
        <f t="shared" si="39"/>
        <v>1</v>
      </c>
      <c r="FR11" s="294">
        <f t="shared" si="40"/>
        <v>0</v>
      </c>
      <c r="FS11" s="295">
        <f t="shared" si="41"/>
        <v>0</v>
      </c>
      <c r="FT11" s="141">
        <f t="shared" si="42"/>
        <v>1</v>
      </c>
      <c r="FU11" s="294">
        <f t="shared" si="43"/>
        <v>0</v>
      </c>
      <c r="FV11" s="295">
        <f t="shared" si="44"/>
        <v>0</v>
      </c>
      <c r="FW11" s="141">
        <f t="shared" si="45"/>
        <v>1</v>
      </c>
      <c r="FX11" s="294">
        <f t="shared" si="46"/>
        <v>0</v>
      </c>
      <c r="FY11" s="295">
        <f t="shared" si="47"/>
        <v>0</v>
      </c>
      <c r="FZ11" s="141">
        <f t="shared" si="48"/>
        <v>1</v>
      </c>
      <c r="GA11" s="294">
        <f t="shared" si="49"/>
        <v>0</v>
      </c>
      <c r="GB11" s="295">
        <f t="shared" si="50"/>
        <v>0</v>
      </c>
      <c r="GC11" s="141">
        <f t="shared" si="51"/>
        <v>1</v>
      </c>
      <c r="GD11" s="294">
        <f t="shared" si="52"/>
        <v>0</v>
      </c>
      <c r="GE11" s="295">
        <f t="shared" si="53"/>
        <v>0</v>
      </c>
      <c r="GF11" s="141">
        <f t="shared" si="54"/>
        <v>1</v>
      </c>
      <c r="GG11" s="294">
        <f t="shared" si="55"/>
        <v>0</v>
      </c>
      <c r="GH11" s="295">
        <f t="shared" si="56"/>
        <v>0</v>
      </c>
      <c r="GI11" s="141">
        <f t="shared" si="57"/>
        <v>1</v>
      </c>
      <c r="GJ11" s="294">
        <f t="shared" si="58"/>
        <v>0</v>
      </c>
      <c r="GK11" s="295">
        <f t="shared" si="59"/>
        <v>0</v>
      </c>
      <c r="GL11" s="141">
        <f t="shared" si="60"/>
        <v>1</v>
      </c>
      <c r="GM11" s="294">
        <f t="shared" si="61"/>
        <v>0</v>
      </c>
      <c r="GN11" s="295">
        <f t="shared" si="62"/>
        <v>0</v>
      </c>
      <c r="GO11" s="141">
        <f t="shared" si="63"/>
        <v>2</v>
      </c>
      <c r="GP11" s="294">
        <f t="shared" si="64"/>
        <v>0</v>
      </c>
      <c r="GQ11" s="295">
        <f t="shared" si="65"/>
        <v>0</v>
      </c>
      <c r="GR11" s="141">
        <f t="shared" si="66"/>
        <v>4</v>
      </c>
      <c r="GS11" s="294">
        <f t="shared" si="67"/>
        <v>0</v>
      </c>
      <c r="GT11" s="295">
        <f t="shared" si="68"/>
        <v>0</v>
      </c>
      <c r="GU11" s="141">
        <f t="shared" si="69"/>
        <v>6</v>
      </c>
      <c r="GV11" s="294">
        <f t="shared" si="70"/>
        <v>0</v>
      </c>
      <c r="GW11" s="295">
        <f t="shared" si="71"/>
        <v>0</v>
      </c>
      <c r="GX11" s="141">
        <f t="shared" si="72"/>
        <v>8</v>
      </c>
      <c r="GY11" s="294">
        <f t="shared" si="73"/>
        <v>0</v>
      </c>
      <c r="GZ11" s="295">
        <f t="shared" si="74"/>
        <v>0</v>
      </c>
      <c r="HA11" s="141">
        <f t="shared" si="75"/>
        <v>10</v>
      </c>
      <c r="HB11" s="294">
        <f t="shared" si="76"/>
        <v>0</v>
      </c>
      <c r="HC11" s="295">
        <f t="shared" si="77"/>
        <v>0</v>
      </c>
      <c r="HD11" s="141">
        <f t="shared" si="78"/>
        <v>20</v>
      </c>
      <c r="HE11" s="294">
        <f t="shared" si="79"/>
        <v>0</v>
      </c>
      <c r="HF11" s="295">
        <f t="shared" si="80"/>
        <v>0</v>
      </c>
      <c r="HG11" s="141">
        <f t="shared" si="81"/>
        <v>40</v>
      </c>
      <c r="HH11" s="294">
        <f t="shared" si="82"/>
        <v>0</v>
      </c>
      <c r="HI11" s="295">
        <f t="shared" si="83"/>
        <v>0</v>
      </c>
      <c r="HJ11" s="141">
        <f t="shared" si="84"/>
        <v>60</v>
      </c>
      <c r="HK11" s="294">
        <f t="shared" si="85"/>
        <v>0</v>
      </c>
      <c r="HL11" s="295">
        <f t="shared" si="86"/>
        <v>0</v>
      </c>
      <c r="HM11" s="141">
        <f t="shared" si="87"/>
        <v>80</v>
      </c>
      <c r="HN11" s="294">
        <f t="shared" si="88"/>
        <v>0</v>
      </c>
      <c r="HO11" s="295">
        <f t="shared" si="89"/>
        <v>0</v>
      </c>
      <c r="HP11" s="141">
        <f t="shared" si="90"/>
        <v>100</v>
      </c>
      <c r="HQ11" s="294">
        <f t="shared" si="91"/>
        <v>0</v>
      </c>
      <c r="HR11" s="90"/>
      <c r="HS11" s="90" t="s">
        <v>144</v>
      </c>
      <c r="HT11" s="111">
        <v>100000</v>
      </c>
      <c r="HU11" s="90"/>
      <c r="HV11" s="90"/>
      <c r="HW11" s="90"/>
      <c r="HX11" s="294"/>
      <c r="HY11" s="295">
        <v>1</v>
      </c>
      <c r="HZ11" s="141">
        <v>1</v>
      </c>
      <c r="IA11" s="294">
        <f t="shared" si="92"/>
        <v>6.6666666666666724E-7</v>
      </c>
      <c r="IB11" s="295">
        <f t="shared" si="93"/>
        <v>1</v>
      </c>
      <c r="IC11" s="141">
        <f t="shared" si="94"/>
        <v>1</v>
      </c>
      <c r="ID11" s="294">
        <f t="shared" si="95"/>
        <v>1.3333333333333345E-6</v>
      </c>
      <c r="IE11" s="295">
        <f t="shared" si="96"/>
        <v>1</v>
      </c>
      <c r="IF11" s="141">
        <f t="shared" si="97"/>
        <v>1</v>
      </c>
      <c r="IG11" s="294">
        <f t="shared" si="98"/>
        <v>2.0000000000000016E-6</v>
      </c>
      <c r="IH11" s="295">
        <f t="shared" si="99"/>
        <v>1</v>
      </c>
      <c r="II11" s="141">
        <f t="shared" si="100"/>
        <v>1</v>
      </c>
      <c r="IJ11" s="294">
        <f t="shared" si="101"/>
        <v>2.6666666666666689E-6</v>
      </c>
      <c r="IK11" s="295">
        <f t="shared" si="102"/>
        <v>1</v>
      </c>
      <c r="IL11" s="141">
        <f t="shared" si="103"/>
        <v>1</v>
      </c>
      <c r="IM11" s="294">
        <f t="shared" si="104"/>
        <v>3.3333333333333359E-6</v>
      </c>
      <c r="IN11" s="295">
        <f t="shared" si="105"/>
        <v>1</v>
      </c>
      <c r="IO11" s="141">
        <f t="shared" si="106"/>
        <v>1</v>
      </c>
      <c r="IP11" s="294">
        <f t="shared" si="107"/>
        <v>6.6666666666666717E-6</v>
      </c>
      <c r="IQ11" s="295">
        <f t="shared" si="108"/>
        <v>1</v>
      </c>
      <c r="IR11" s="141">
        <f t="shared" si="109"/>
        <v>1</v>
      </c>
      <c r="IS11" s="294">
        <f t="shared" si="110"/>
        <v>1.3333333333333343E-5</v>
      </c>
      <c r="IT11" s="295">
        <f t="shared" si="111"/>
        <v>1</v>
      </c>
      <c r="IU11" s="141">
        <f t="shared" si="112"/>
        <v>1</v>
      </c>
      <c r="IV11" s="294">
        <f t="shared" si="113"/>
        <v>2.0000000000000015E-5</v>
      </c>
      <c r="IW11" s="295">
        <f t="shared" si="114"/>
        <v>1</v>
      </c>
      <c r="IX11" s="141">
        <f t="shared" si="115"/>
        <v>1</v>
      </c>
      <c r="IY11" s="294">
        <f t="shared" si="116"/>
        <v>2.6666666666666687E-5</v>
      </c>
      <c r="IZ11" s="295">
        <f t="shared" si="117"/>
        <v>1</v>
      </c>
      <c r="JA11" s="141">
        <f t="shared" si="118"/>
        <v>1</v>
      </c>
      <c r="JB11" s="294">
        <f t="shared" si="119"/>
        <v>3.3333333333333362E-5</v>
      </c>
      <c r="JC11" s="295">
        <f t="shared" si="120"/>
        <v>1</v>
      </c>
      <c r="JD11" s="141">
        <f t="shared" si="121"/>
        <v>1</v>
      </c>
      <c r="JE11" s="294">
        <f t="shared" si="122"/>
        <v>6.6666666666666724E-5</v>
      </c>
      <c r="JF11" s="295">
        <f t="shared" si="123"/>
        <v>1</v>
      </c>
      <c r="JG11" s="141">
        <f t="shared" si="124"/>
        <v>1</v>
      </c>
      <c r="JH11" s="294">
        <f t="shared" si="125"/>
        <v>1.3333333333333345E-4</v>
      </c>
      <c r="JI11" s="295">
        <f t="shared" si="126"/>
        <v>1</v>
      </c>
      <c r="JJ11" s="141">
        <f t="shared" si="127"/>
        <v>1</v>
      </c>
      <c r="JK11" s="294">
        <f t="shared" si="128"/>
        <v>2.0000000000000017E-4</v>
      </c>
      <c r="JL11" s="295">
        <f t="shared" si="129"/>
        <v>1</v>
      </c>
      <c r="JM11" s="141">
        <f t="shared" si="130"/>
        <v>1</v>
      </c>
      <c r="JN11" s="294">
        <f t="shared" si="131"/>
        <v>2.666666666666669E-4</v>
      </c>
      <c r="JO11" s="295">
        <f t="shared" si="132"/>
        <v>1</v>
      </c>
      <c r="JP11" s="141">
        <f t="shared" si="133"/>
        <v>1</v>
      </c>
      <c r="JQ11" s="294">
        <f t="shared" si="134"/>
        <v>3.3333333333333359E-4</v>
      </c>
      <c r="JR11" s="295">
        <f t="shared" si="135"/>
        <v>1</v>
      </c>
      <c r="JS11" s="141">
        <f t="shared" si="136"/>
        <v>1</v>
      </c>
      <c r="JT11" s="294">
        <f t="shared" si="137"/>
        <v>6.6666666666666719E-4</v>
      </c>
      <c r="JU11" s="295">
        <f t="shared" si="138"/>
        <v>1</v>
      </c>
      <c r="JV11" s="141">
        <f t="shared" si="139"/>
        <v>1</v>
      </c>
      <c r="JW11" s="294">
        <f t="shared" si="140"/>
        <v>1.3333333333333344E-3</v>
      </c>
      <c r="JX11" s="295">
        <f t="shared" si="141"/>
        <v>1</v>
      </c>
      <c r="JY11" s="141">
        <f t="shared" si="142"/>
        <v>1</v>
      </c>
      <c r="JZ11" s="294">
        <f t="shared" si="143"/>
        <v>2.0000000000000018E-3</v>
      </c>
      <c r="KA11" s="295">
        <f t="shared" si="144"/>
        <v>1</v>
      </c>
      <c r="KB11" s="141">
        <f t="shared" si="145"/>
        <v>1</v>
      </c>
      <c r="KC11" s="294">
        <f t="shared" si="146"/>
        <v>2.6666666666666687E-3</v>
      </c>
      <c r="KD11" s="295">
        <f t="shared" si="147"/>
        <v>1</v>
      </c>
      <c r="KE11" s="141">
        <f t="shared" si="148"/>
        <v>1</v>
      </c>
      <c r="KF11" s="294">
        <f t="shared" si="149"/>
        <v>3.3333333333333361E-3</v>
      </c>
      <c r="KG11" s="90"/>
      <c r="KH11" s="90"/>
      <c r="KI11" s="90"/>
      <c r="KJ11" s="90"/>
      <c r="KK11" s="313">
        <f t="shared" si="150"/>
        <v>0</v>
      </c>
      <c r="KL11" s="313">
        <f t="shared" si="150"/>
        <v>0</v>
      </c>
      <c r="KM11" s="313">
        <f t="shared" si="150"/>
        <v>0</v>
      </c>
      <c r="KN11" s="313">
        <f t="shared" si="150"/>
        <v>2.4000000000000003E-4</v>
      </c>
      <c r="KO11" s="313">
        <f t="shared" si="150"/>
        <v>3.0000000000000003E-4</v>
      </c>
      <c r="KP11" s="313">
        <f t="shared" si="150"/>
        <v>6.0000000000000006E-4</v>
      </c>
      <c r="KQ11" s="313">
        <f t="shared" si="150"/>
        <v>1.2000000000000001E-3</v>
      </c>
      <c r="KR11" s="313">
        <f t="shared" si="150"/>
        <v>1.8000000000000004E-3</v>
      </c>
      <c r="KS11" s="313">
        <f t="shared" si="150"/>
        <v>2.4000000000000002E-3</v>
      </c>
      <c r="KT11" s="313">
        <f t="shared" si="150"/>
        <v>3.0000000000000005E-3</v>
      </c>
      <c r="KU11" s="313">
        <f t="shared" si="151"/>
        <v>6.000000000000001E-3</v>
      </c>
      <c r="KV11" s="313">
        <f t="shared" si="151"/>
        <v>7.4999999999999997E-3</v>
      </c>
      <c r="KW11" s="313">
        <f t="shared" si="151"/>
        <v>7.4987999999999999E-3</v>
      </c>
      <c r="KX11" s="313">
        <f t="shared" si="151"/>
        <v>7.497600000000001E-3</v>
      </c>
      <c r="KY11" s="313">
        <f t="shared" si="151"/>
        <v>7.4970000000000002E-3</v>
      </c>
      <c r="KZ11" s="313">
        <f t="shared" si="151"/>
        <v>7.4940000000000007E-3</v>
      </c>
      <c r="LA11" s="313">
        <f t="shared" si="151"/>
        <v>7.4880000000000007E-3</v>
      </c>
      <c r="LB11" s="313">
        <f t="shared" si="151"/>
        <v>7.4880000000000007E-3</v>
      </c>
      <c r="LC11" s="313">
        <f t="shared" si="151"/>
        <v>7.4880000000000007E-3</v>
      </c>
      <c r="LD11" s="313">
        <f t="shared" si="151"/>
        <v>7.4700000000000001E-3</v>
      </c>
      <c r="LE11" s="90"/>
      <c r="LF11" s="46">
        <v>6</v>
      </c>
      <c r="LG11" s="50">
        <v>99999</v>
      </c>
      <c r="LH11" s="90"/>
      <c r="LK11" s="91">
        <v>0</v>
      </c>
      <c r="LL11" s="91">
        <v>0</v>
      </c>
      <c r="LM11" s="91">
        <v>0</v>
      </c>
      <c r="LP11" s="105"/>
      <c r="LQ11" s="322">
        <v>0.05</v>
      </c>
      <c r="LR11" s="322">
        <v>0.05</v>
      </c>
      <c r="LS11" s="322">
        <v>0.05</v>
      </c>
      <c r="LT11" s="322">
        <v>0.05</v>
      </c>
      <c r="LU11" s="322">
        <v>0.05</v>
      </c>
      <c r="LV11" s="322">
        <v>2.5000000000000001E-2</v>
      </c>
      <c r="LW11" s="322">
        <v>2.5000000000000001E-2</v>
      </c>
      <c r="LX11" s="322">
        <v>2.5000000000000001E-2</v>
      </c>
      <c r="LY11" s="322">
        <v>2.5000000000000001E-2</v>
      </c>
      <c r="LZ11" s="322">
        <v>2.5000000000000001E-2</v>
      </c>
      <c r="MA11" s="322">
        <v>5.0000000000000001E-3</v>
      </c>
      <c r="MB11" s="322">
        <v>5.0000000000000001E-3</v>
      </c>
      <c r="MC11" s="322">
        <v>5.0000000000000001E-3</v>
      </c>
      <c r="MD11" s="322">
        <v>5.0000000000000001E-3</v>
      </c>
      <c r="ME11" s="322">
        <v>5.0000000000000001E-3</v>
      </c>
      <c r="MF11" s="322">
        <v>8.9999999999999998E-4</v>
      </c>
      <c r="MG11" s="322">
        <v>8.9999999999999998E-4</v>
      </c>
      <c r="MH11" s="322">
        <v>8.9999999999999998E-4</v>
      </c>
      <c r="MI11" s="322">
        <v>8.9999999999999998E-4</v>
      </c>
      <c r="MJ11" s="322">
        <v>8.9999999999999998E-4</v>
      </c>
      <c r="MK11" s="322">
        <v>5.9999999999999995E-4</v>
      </c>
      <c r="ML11" s="322">
        <v>4.4999999999999999E-4</v>
      </c>
      <c r="MM11" s="322">
        <v>4.0000000000000002E-4</v>
      </c>
      <c r="MN11" s="322">
        <v>2.9999999999999997E-4</v>
      </c>
      <c r="MO11" s="322">
        <v>2.5000000000000001E-4</v>
      </c>
      <c r="MP11" s="322">
        <v>2.5000000000000001E-4</v>
      </c>
      <c r="MQ11" s="322">
        <v>2.0000000000000001E-4</v>
      </c>
      <c r="MR11" s="322">
        <v>2.0000000000000001E-4</v>
      </c>
      <c r="MS11" s="322"/>
      <c r="MT11" s="102">
        <v>1</v>
      </c>
      <c r="MU11" s="102">
        <v>1</v>
      </c>
      <c r="MV11" s="102">
        <v>1</v>
      </c>
      <c r="MW11" s="102">
        <v>1</v>
      </c>
      <c r="MX11" s="102">
        <v>1</v>
      </c>
      <c r="MY11" s="102">
        <v>1</v>
      </c>
      <c r="MZ11" s="90">
        <v>1</v>
      </c>
      <c r="NA11" s="90">
        <v>1</v>
      </c>
      <c r="NB11" s="90">
        <v>1</v>
      </c>
      <c r="NC11" s="90">
        <v>1</v>
      </c>
      <c r="ND11" s="90">
        <v>1</v>
      </c>
      <c r="NE11" s="90">
        <v>1</v>
      </c>
      <c r="NF11" s="90">
        <v>1</v>
      </c>
      <c r="NG11" s="90">
        <v>1</v>
      </c>
      <c r="NH11" s="90">
        <v>1</v>
      </c>
      <c r="NI11" s="90">
        <v>1</v>
      </c>
      <c r="NJ11" s="90">
        <v>1</v>
      </c>
      <c r="NK11" s="90">
        <v>1</v>
      </c>
      <c r="NL11" s="90">
        <v>1</v>
      </c>
      <c r="NM11" s="90">
        <v>1</v>
      </c>
      <c r="NN11" s="90">
        <v>1</v>
      </c>
      <c r="NO11" s="90">
        <v>1</v>
      </c>
      <c r="NP11" s="90">
        <v>1</v>
      </c>
      <c r="NQ11" s="90">
        <v>1</v>
      </c>
      <c r="NR11" s="90">
        <v>1</v>
      </c>
      <c r="NS11" s="90">
        <v>1</v>
      </c>
      <c r="NT11" s="90">
        <v>1</v>
      </c>
      <c r="NU11" s="90">
        <v>1</v>
      </c>
      <c r="NV11" s="90"/>
      <c r="NW11" s="324">
        <f t="shared" si="152"/>
        <v>2.9999999999999997E-4</v>
      </c>
      <c r="NX11" s="324">
        <f t="shared" si="153"/>
        <v>5.9999999999999995E-4</v>
      </c>
      <c r="NY11" s="324">
        <f t="shared" si="154"/>
        <v>8.9999999999999998E-4</v>
      </c>
      <c r="NZ11" s="324">
        <f t="shared" si="155"/>
        <v>1.1999999999999999E-3</v>
      </c>
      <c r="OA11" s="324">
        <f t="shared" si="156"/>
        <v>1.5E-3</v>
      </c>
      <c r="OB11" s="324">
        <f t="shared" si="157"/>
        <v>1.5E-3</v>
      </c>
      <c r="OC11" s="324">
        <f t="shared" si="158"/>
        <v>3.0000000000000001E-3</v>
      </c>
      <c r="OD11" s="324">
        <f t="shared" si="159"/>
        <v>4.4999999999999997E-3</v>
      </c>
      <c r="OE11" s="324">
        <f t="shared" si="160"/>
        <v>6.0000000000000001E-3</v>
      </c>
      <c r="OF11" s="324">
        <f t="shared" si="161"/>
        <v>7.4999999999999997E-3</v>
      </c>
      <c r="OG11" s="324">
        <f t="shared" si="162"/>
        <v>3.0000000000000001E-3</v>
      </c>
      <c r="OH11" s="324">
        <f t="shared" si="163"/>
        <v>6.0000000000000001E-3</v>
      </c>
      <c r="OI11" s="324">
        <f t="shared" si="164"/>
        <v>8.9999999999999993E-3</v>
      </c>
      <c r="OJ11" s="324">
        <f t="shared" si="165"/>
        <v>1.2E-2</v>
      </c>
      <c r="OK11" s="324">
        <f t="shared" si="166"/>
        <v>1.4999999999999999E-2</v>
      </c>
      <c r="OL11" s="324">
        <f t="shared" si="167"/>
        <v>5.4000000000000003E-3</v>
      </c>
      <c r="OM11" s="324">
        <f t="shared" si="168"/>
        <v>1.0800000000000001E-2</v>
      </c>
      <c r="ON11" s="324">
        <f t="shared" si="169"/>
        <v>1.6199999999999999E-2</v>
      </c>
      <c r="OO11" s="324">
        <f t="shared" si="170"/>
        <v>2.1600000000000001E-2</v>
      </c>
      <c r="OP11" s="324">
        <f t="shared" si="171"/>
        <v>2.7E-2</v>
      </c>
      <c r="OQ11" s="324">
        <f t="shared" si="172"/>
        <v>2.7E-2</v>
      </c>
      <c r="OR11" s="324">
        <f t="shared" si="173"/>
        <v>2.7E-2</v>
      </c>
      <c r="OS11" s="324">
        <f t="shared" si="174"/>
        <v>0.03</v>
      </c>
      <c r="OT11" s="324">
        <f t="shared" si="175"/>
        <v>2.7E-2</v>
      </c>
      <c r="OU11" s="324">
        <f t="shared" si="176"/>
        <v>2.6249999999999999E-2</v>
      </c>
      <c r="OV11" s="324">
        <f t="shared" si="177"/>
        <v>0.03</v>
      </c>
      <c r="OW11" s="324">
        <f t="shared" si="178"/>
        <v>2.7E-2</v>
      </c>
      <c r="OX11" s="324">
        <f t="shared" si="179"/>
        <v>0.03</v>
      </c>
      <c r="OZ11" s="385" t="s">
        <v>333</v>
      </c>
      <c r="PA11" s="325">
        <v>100000</v>
      </c>
      <c r="PB11" s="349">
        <v>0.05</v>
      </c>
      <c r="PC11" s="328">
        <f>500*100000/PA11</f>
        <v>500</v>
      </c>
      <c r="PD11" s="350">
        <f t="shared" si="183"/>
        <v>27.777777777777779</v>
      </c>
      <c r="PE11" s="350">
        <f t="shared" ref="PE11:PE16" si="184">PD11*1</f>
        <v>27.777777777777779</v>
      </c>
      <c r="PF11" s="351"/>
      <c r="PG11" s="346"/>
      <c r="PH11" s="347">
        <f>PH$3*$F11*$AH11*PH$4/'[1]Sheet3 '!$AJ$5</f>
        <v>8.4000000000000014E-4</v>
      </c>
      <c r="PI11" s="347">
        <f>PI$3*$F11*$AH11*PI$4/'[1]Sheet3 '!$AJ$5</f>
        <v>8.3969999999999997E-4</v>
      </c>
      <c r="PJ11" s="347">
        <f>PJ$3*$F11*$AH11*PJ$4/'[1]Sheet3 '!$AJ$5</f>
        <v>8.4000000000000003E-4</v>
      </c>
      <c r="PK11" s="347">
        <f>PK$3*$F11*$AH11*PK$4/'[1]Sheet3 '!$AJ$5</f>
        <v>7.5600000000000005E-4</v>
      </c>
      <c r="PL11" s="347">
        <f>PL$3*$F11*$AH11*PL$4/'[1]Sheet3 '!$AJ$5</f>
        <v>7.5600000000000005E-4</v>
      </c>
      <c r="PM11" s="347">
        <f>PM$3*$F11*$AH11*PM$4/'[1]Sheet3 '!$AJ$5</f>
        <v>7.2000000000000005E-4</v>
      </c>
      <c r="PN11" s="347">
        <f>PN$3*$F11*$AH11*PN$4/'[1]Sheet3 '!$AJ$5</f>
        <v>6.4800000000000003E-4</v>
      </c>
      <c r="PO11" s="347">
        <f>PO$3*$F11*$AH11*PO$4/'[1]Sheet3 '!$AJ$5</f>
        <v>6.1200000000000002E-4</v>
      </c>
      <c r="PP11" s="347">
        <f>PP$3*$F11*$AH11*PP$4/'[1]Sheet3 '!$AJ$5</f>
        <v>5.5559999999999995E-4</v>
      </c>
      <c r="PQ11" s="347">
        <f>PQ$3*$F11*$AH11*PQ$4/'[1]Sheet3 '!$AJ$5</f>
        <v>4.8000000000000001E-4</v>
      </c>
      <c r="PR11" s="347">
        <f>PR$3*$F11*$AH11*PR$4/'[1]Sheet3 '!$AJ$5</f>
        <v>4.3199999999999998E-4</v>
      </c>
      <c r="PS11" s="347">
        <f>PS$3*$F11*$AH11*PS$4/'[1]Sheet3 '!$AJ$5</f>
        <v>3.8400000000000001E-4</v>
      </c>
      <c r="PT11" s="347">
        <f>PT$3*$F11*$AH11*PT$4/'[1]Sheet3 '!$AJ$5</f>
        <v>2.4000000000000001E-4</v>
      </c>
      <c r="PU11" s="343"/>
      <c r="PV11" s="343"/>
      <c r="PW11" s="343"/>
    </row>
    <row r="12" spans="1:439">
      <c r="A12" s="39">
        <v>8</v>
      </c>
      <c r="B12" s="39" t="s">
        <v>334</v>
      </c>
      <c r="C12" s="39">
        <v>1</v>
      </c>
      <c r="D12" s="39">
        <v>-1</v>
      </c>
      <c r="E12" s="39"/>
      <c r="F12" s="39">
        <v>7</v>
      </c>
      <c r="G12" s="39">
        <f t="shared" si="5"/>
        <v>7</v>
      </c>
      <c r="H12" s="39">
        <f t="shared" si="6"/>
        <v>7</v>
      </c>
      <c r="I12" s="116"/>
      <c r="J12" s="39">
        <f t="shared" si="7"/>
        <v>7</v>
      </c>
      <c r="K12" s="116"/>
      <c r="L12" s="116"/>
      <c r="M12" s="123">
        <f t="shared" si="180"/>
        <v>8</v>
      </c>
      <c r="N12" s="39">
        <f t="shared" si="8"/>
        <v>0</v>
      </c>
      <c r="O12" s="39">
        <f t="shared" si="9"/>
        <v>0</v>
      </c>
      <c r="P12" s="39">
        <v>0</v>
      </c>
      <c r="Q12" s="136">
        <v>4.8608000000000002E-3</v>
      </c>
      <c r="R12" s="90">
        <v>1</v>
      </c>
      <c r="S12" s="137">
        <v>0</v>
      </c>
      <c r="T12" s="141">
        <f t="shared" si="10"/>
        <v>1.1670000000000001E-3</v>
      </c>
      <c r="U12" s="139">
        <v>0</v>
      </c>
      <c r="V12" s="139" t="s">
        <v>283</v>
      </c>
      <c r="W12" s="139">
        <v>1</v>
      </c>
      <c r="X12" s="142">
        <v>0</v>
      </c>
      <c r="Y12" s="147">
        <v>2</v>
      </c>
      <c r="Z12" s="159">
        <v>1</v>
      </c>
      <c r="AA12" s="139" t="str">
        <f t="shared" si="11"/>
        <v>[[0,1],[0,1],[0,1],[0,1],[0,1],[0,1],[0,1],[0,1],[0,1],[0,1],[0,2],[0,4],[0,6],[0,8],[0,10],[0,20],[0,40],[0,60],[0,80],[0,100]]</v>
      </c>
      <c r="AB12" s="139">
        <v>1</v>
      </c>
      <c r="AC12" s="139">
        <v>1</v>
      </c>
      <c r="AD12" s="139" t="str">
        <f t="shared" si="12"/>
        <v>[[1,1],[1,1],[1,1],[1,1],[1,1],[1,1],[1,1],[1,1],[1,1],[1,1],[1,1],[1,1],[1,1],[1,1],[1,1],[1,1],[1,1],[1,1],[1,1],[1,1]]</v>
      </c>
      <c r="AE12" s="39">
        <v>0</v>
      </c>
      <c r="AF12" s="160">
        <v>0</v>
      </c>
      <c r="AG12" s="177">
        <f t="shared" si="13"/>
        <v>0</v>
      </c>
      <c r="AH12" s="177">
        <v>0.05</v>
      </c>
      <c r="AI12" s="177">
        <v>0</v>
      </c>
      <c r="AJ12" s="178">
        <f t="shared" si="181"/>
        <v>0.05</v>
      </c>
      <c r="AK12" s="178">
        <f t="shared" si="181"/>
        <v>0</v>
      </c>
      <c r="AL12" s="178">
        <f t="shared" si="181"/>
        <v>0</v>
      </c>
      <c r="AM12" s="179">
        <v>0</v>
      </c>
      <c r="AN12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2" s="39" t="str">
        <f t="shared" si="15"/>
        <v>[[1,5],[2,2],[3,1]]</v>
      </c>
      <c r="AP12" s="111" t="str">
        <f t="shared" si="16"/>
        <v>[0.062222,0.031111,0.020741]</v>
      </c>
      <c r="AQ12" s="111">
        <v>0</v>
      </c>
      <c r="AR12" s="111">
        <v>1</v>
      </c>
      <c r="AS12" s="111">
        <f t="shared" si="17"/>
        <v>1</v>
      </c>
      <c r="AT12" s="111">
        <v>0</v>
      </c>
      <c r="AU12" s="111">
        <v>0.4</v>
      </c>
      <c r="AV12" s="111" t="s">
        <v>284</v>
      </c>
      <c r="AW12" s="111">
        <v>1</v>
      </c>
      <c r="AX12" s="195">
        <v>3</v>
      </c>
      <c r="AY12" s="39">
        <f t="shared" si="18"/>
        <v>-1</v>
      </c>
      <c r="AZ12" s="39">
        <v>0</v>
      </c>
      <c r="BA12" s="94"/>
      <c r="BB12" s="94"/>
      <c r="BC12" s="94" t="s">
        <v>285</v>
      </c>
      <c r="BD12" s="196">
        <v>0.82</v>
      </c>
      <c r="BE12" s="196">
        <f>BD12</f>
        <v>0.82</v>
      </c>
      <c r="BF12" s="102"/>
      <c r="BG12" s="39"/>
      <c r="BH12" s="39">
        <v>0.5</v>
      </c>
      <c r="BI12" s="39">
        <v>1</v>
      </c>
      <c r="BJ12" s="39" t="s">
        <v>335</v>
      </c>
      <c r="BK12" s="198">
        <v>0.75</v>
      </c>
      <c r="BL12" s="198">
        <v>0.6</v>
      </c>
      <c r="BM12" s="94">
        <f t="shared" si="19"/>
        <v>7</v>
      </c>
      <c r="BN12" s="94" t="s">
        <v>287</v>
      </c>
      <c r="BO12" s="94">
        <v>1</v>
      </c>
      <c r="BP12" s="94" t="s">
        <v>288</v>
      </c>
      <c r="BQ12" s="94" t="s">
        <v>289</v>
      </c>
      <c r="BR12" s="203" t="s">
        <v>336</v>
      </c>
      <c r="BS12" s="203" t="s">
        <v>336</v>
      </c>
      <c r="BT12" s="123">
        <v>9</v>
      </c>
      <c r="BU12" s="123">
        <v>1</v>
      </c>
      <c r="BV12" s="116"/>
      <c r="BW12" s="116"/>
      <c r="BX12" s="116" t="s">
        <v>291</v>
      </c>
      <c r="BY12" s="213">
        <v>0</v>
      </c>
      <c r="BZ12" s="123">
        <f t="shared" si="20"/>
        <v>5.25</v>
      </c>
      <c r="CA12" s="214" t="str">
        <f t="shared" si="21"/>
        <v>[5.25,7,7,5.25]</v>
      </c>
      <c r="CB12" s="42">
        <v>1</v>
      </c>
      <c r="CC12" s="42">
        <v>1</v>
      </c>
      <c r="CD12" s="42">
        <v>1</v>
      </c>
      <c r="CE12" s="42">
        <v>1</v>
      </c>
      <c r="CF12" s="42">
        <v>1</v>
      </c>
      <c r="CG12" s="42">
        <v>1</v>
      </c>
      <c r="CH12" s="42">
        <v>1</v>
      </c>
      <c r="CI12" s="42">
        <v>1</v>
      </c>
      <c r="CJ12" s="42"/>
      <c r="CK12" s="42"/>
      <c r="CL12" s="42"/>
      <c r="CM12" s="42"/>
      <c r="CN12" s="42"/>
      <c r="CO12" s="42"/>
      <c r="CP12" s="42"/>
      <c r="CQ12" s="42"/>
      <c r="CR12" s="42" t="s">
        <v>306</v>
      </c>
      <c r="CS12" s="42"/>
      <c r="CT12" s="42"/>
      <c r="CU12" s="53" t="s">
        <v>293</v>
      </c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 t="s">
        <v>337</v>
      </c>
      <c r="DX12" s="42">
        <f t="shared" si="22"/>
        <v>5.25</v>
      </c>
      <c r="DY12" s="123">
        <f t="shared" si="23"/>
        <v>7</v>
      </c>
      <c r="DZ12" s="123">
        <f t="shared" si="24"/>
        <v>7</v>
      </c>
      <c r="EA12" s="123">
        <f t="shared" si="25"/>
        <v>5.25</v>
      </c>
      <c r="EB12" s="123"/>
      <c r="EM12" s="260">
        <f t="shared" si="26"/>
        <v>7.7000000000000011</v>
      </c>
      <c r="EN12" s="261">
        <f t="shared" si="182"/>
        <v>0.1</v>
      </c>
      <c r="EO12" s="262">
        <v>1</v>
      </c>
      <c r="EP12" s="105">
        <v>5</v>
      </c>
      <c r="EQ12" s="262">
        <v>2</v>
      </c>
      <c r="ER12" s="105">
        <v>2</v>
      </c>
      <c r="ES12" s="262">
        <v>3</v>
      </c>
      <c r="ET12" s="105">
        <v>1</v>
      </c>
      <c r="EU12" s="105">
        <f t="shared" si="27"/>
        <v>1.5</v>
      </c>
      <c r="EV12" s="105">
        <f t="shared" si="28"/>
        <v>7.5</v>
      </c>
      <c r="EW12" s="272">
        <f t="shared" si="29"/>
        <v>6.2222E-2</v>
      </c>
      <c r="EX12" s="105">
        <f t="shared" si="30"/>
        <v>15</v>
      </c>
      <c r="EY12" s="281">
        <f t="shared" si="31"/>
        <v>3.1111E-2</v>
      </c>
      <c r="EZ12" s="105">
        <f t="shared" si="32"/>
        <v>22.5</v>
      </c>
      <c r="FA12" s="282">
        <f t="shared" si="33"/>
        <v>2.0740999999999999E-2</v>
      </c>
      <c r="FD12" s="287"/>
      <c r="FE12" s="90"/>
      <c r="FI12" s="294"/>
      <c r="FJ12" s="295">
        <v>0</v>
      </c>
      <c r="FK12" s="141">
        <v>1</v>
      </c>
      <c r="FL12" s="294">
        <f t="shared" si="34"/>
        <v>0</v>
      </c>
      <c r="FM12" s="295">
        <f t="shared" si="35"/>
        <v>0</v>
      </c>
      <c r="FN12" s="141">
        <f t="shared" si="36"/>
        <v>1</v>
      </c>
      <c r="FO12" s="294">
        <f t="shared" si="37"/>
        <v>0</v>
      </c>
      <c r="FP12" s="295">
        <f t="shared" si="38"/>
        <v>0</v>
      </c>
      <c r="FQ12" s="141">
        <f t="shared" si="39"/>
        <v>1</v>
      </c>
      <c r="FR12" s="294">
        <f t="shared" si="40"/>
        <v>0</v>
      </c>
      <c r="FS12" s="295">
        <f t="shared" si="41"/>
        <v>0</v>
      </c>
      <c r="FT12" s="141">
        <f t="shared" si="42"/>
        <v>1</v>
      </c>
      <c r="FU12" s="294">
        <f t="shared" si="43"/>
        <v>0</v>
      </c>
      <c r="FV12" s="295">
        <f t="shared" si="44"/>
        <v>0</v>
      </c>
      <c r="FW12" s="141">
        <f t="shared" si="45"/>
        <v>1</v>
      </c>
      <c r="FX12" s="294">
        <f t="shared" si="46"/>
        <v>0</v>
      </c>
      <c r="FY12" s="295">
        <f t="shared" si="47"/>
        <v>0</v>
      </c>
      <c r="FZ12" s="141">
        <f t="shared" si="48"/>
        <v>1</v>
      </c>
      <c r="GA12" s="294">
        <f t="shared" si="49"/>
        <v>0</v>
      </c>
      <c r="GB12" s="295">
        <f t="shared" si="50"/>
        <v>0</v>
      </c>
      <c r="GC12" s="141">
        <f t="shared" si="51"/>
        <v>1</v>
      </c>
      <c r="GD12" s="294">
        <f t="shared" si="52"/>
        <v>0</v>
      </c>
      <c r="GE12" s="295">
        <f t="shared" si="53"/>
        <v>0</v>
      </c>
      <c r="GF12" s="141">
        <f t="shared" si="54"/>
        <v>1</v>
      </c>
      <c r="GG12" s="294">
        <f t="shared" si="55"/>
        <v>0</v>
      </c>
      <c r="GH12" s="295">
        <f t="shared" si="56"/>
        <v>0</v>
      </c>
      <c r="GI12" s="141">
        <f t="shared" si="57"/>
        <v>1</v>
      </c>
      <c r="GJ12" s="294">
        <f t="shared" si="58"/>
        <v>0</v>
      </c>
      <c r="GK12" s="295">
        <f t="shared" si="59"/>
        <v>0</v>
      </c>
      <c r="GL12" s="141">
        <f t="shared" si="60"/>
        <v>1</v>
      </c>
      <c r="GM12" s="294">
        <f t="shared" si="61"/>
        <v>0</v>
      </c>
      <c r="GN12" s="295">
        <f t="shared" si="62"/>
        <v>0</v>
      </c>
      <c r="GO12" s="141">
        <f t="shared" si="63"/>
        <v>2</v>
      </c>
      <c r="GP12" s="294">
        <f t="shared" si="64"/>
        <v>0</v>
      </c>
      <c r="GQ12" s="295">
        <f t="shared" si="65"/>
        <v>0</v>
      </c>
      <c r="GR12" s="141">
        <f t="shared" si="66"/>
        <v>4</v>
      </c>
      <c r="GS12" s="294">
        <f t="shared" si="67"/>
        <v>0</v>
      </c>
      <c r="GT12" s="295">
        <f t="shared" si="68"/>
        <v>0</v>
      </c>
      <c r="GU12" s="141">
        <f t="shared" si="69"/>
        <v>6</v>
      </c>
      <c r="GV12" s="294">
        <f t="shared" si="70"/>
        <v>0</v>
      </c>
      <c r="GW12" s="295">
        <f t="shared" si="71"/>
        <v>0</v>
      </c>
      <c r="GX12" s="141">
        <f t="shared" si="72"/>
        <v>8</v>
      </c>
      <c r="GY12" s="294">
        <f t="shared" si="73"/>
        <v>0</v>
      </c>
      <c r="GZ12" s="295">
        <f t="shared" si="74"/>
        <v>0</v>
      </c>
      <c r="HA12" s="141">
        <f t="shared" si="75"/>
        <v>10</v>
      </c>
      <c r="HB12" s="294">
        <f t="shared" si="76"/>
        <v>0</v>
      </c>
      <c r="HC12" s="295">
        <f t="shared" si="77"/>
        <v>0</v>
      </c>
      <c r="HD12" s="141">
        <f t="shared" si="78"/>
        <v>20</v>
      </c>
      <c r="HE12" s="294">
        <f t="shared" si="79"/>
        <v>0</v>
      </c>
      <c r="HF12" s="295">
        <f t="shared" si="80"/>
        <v>0</v>
      </c>
      <c r="HG12" s="141">
        <f t="shared" si="81"/>
        <v>40</v>
      </c>
      <c r="HH12" s="294">
        <f t="shared" si="82"/>
        <v>0</v>
      </c>
      <c r="HI12" s="295">
        <f t="shared" si="83"/>
        <v>0</v>
      </c>
      <c r="HJ12" s="141">
        <f t="shared" si="84"/>
        <v>60</v>
      </c>
      <c r="HK12" s="294">
        <f t="shared" si="85"/>
        <v>0</v>
      </c>
      <c r="HL12" s="295">
        <f t="shared" si="86"/>
        <v>0</v>
      </c>
      <c r="HM12" s="141">
        <f t="shared" si="87"/>
        <v>80</v>
      </c>
      <c r="HN12" s="294">
        <f t="shared" si="88"/>
        <v>0</v>
      </c>
      <c r="HO12" s="295">
        <f t="shared" si="89"/>
        <v>0</v>
      </c>
      <c r="HP12" s="141">
        <f t="shared" si="90"/>
        <v>100</v>
      </c>
      <c r="HQ12" s="294">
        <f t="shared" si="91"/>
        <v>0</v>
      </c>
      <c r="HS12" s="237" t="s">
        <v>338</v>
      </c>
      <c r="HT12" s="301">
        <f>HT11*HV2/1</f>
        <v>5.5555555555555599E-4</v>
      </c>
      <c r="HX12" s="294"/>
      <c r="HY12" s="295">
        <v>1</v>
      </c>
      <c r="HZ12" s="141">
        <v>1</v>
      </c>
      <c r="IA12" s="294">
        <f t="shared" si="92"/>
        <v>7.7777777777777842E-7</v>
      </c>
      <c r="IB12" s="295">
        <f t="shared" si="93"/>
        <v>1</v>
      </c>
      <c r="IC12" s="141">
        <f t="shared" si="94"/>
        <v>1</v>
      </c>
      <c r="ID12" s="294">
        <f t="shared" si="95"/>
        <v>1.5555555555555568E-6</v>
      </c>
      <c r="IE12" s="295">
        <f t="shared" si="96"/>
        <v>1</v>
      </c>
      <c r="IF12" s="141">
        <f t="shared" si="97"/>
        <v>1</v>
      </c>
      <c r="IG12" s="294">
        <f t="shared" si="98"/>
        <v>2.3333333333333353E-6</v>
      </c>
      <c r="IH12" s="295">
        <f t="shared" si="99"/>
        <v>1</v>
      </c>
      <c r="II12" s="141">
        <f t="shared" si="100"/>
        <v>1</v>
      </c>
      <c r="IJ12" s="294">
        <f t="shared" si="101"/>
        <v>3.1111111111111137E-6</v>
      </c>
      <c r="IK12" s="295">
        <f t="shared" si="102"/>
        <v>1</v>
      </c>
      <c r="IL12" s="141">
        <f t="shared" si="103"/>
        <v>1</v>
      </c>
      <c r="IM12" s="294">
        <f t="shared" si="104"/>
        <v>3.8888888888888921E-6</v>
      </c>
      <c r="IN12" s="295">
        <f t="shared" si="105"/>
        <v>1</v>
      </c>
      <c r="IO12" s="141">
        <f t="shared" si="106"/>
        <v>1</v>
      </c>
      <c r="IP12" s="294">
        <f t="shared" si="107"/>
        <v>7.7777777777777842E-6</v>
      </c>
      <c r="IQ12" s="295">
        <f t="shared" si="108"/>
        <v>1</v>
      </c>
      <c r="IR12" s="141">
        <f t="shared" si="109"/>
        <v>1</v>
      </c>
      <c r="IS12" s="294">
        <f t="shared" si="110"/>
        <v>1.5555555555555568E-5</v>
      </c>
      <c r="IT12" s="295">
        <f t="shared" si="111"/>
        <v>1</v>
      </c>
      <c r="IU12" s="141">
        <f t="shared" si="112"/>
        <v>1</v>
      </c>
      <c r="IV12" s="294">
        <f t="shared" si="113"/>
        <v>2.3333333333333353E-5</v>
      </c>
      <c r="IW12" s="295">
        <f t="shared" si="114"/>
        <v>1</v>
      </c>
      <c r="IX12" s="141">
        <f t="shared" si="115"/>
        <v>1</v>
      </c>
      <c r="IY12" s="294">
        <f t="shared" si="116"/>
        <v>3.1111111111111137E-5</v>
      </c>
      <c r="IZ12" s="295">
        <f t="shared" si="117"/>
        <v>1</v>
      </c>
      <c r="JA12" s="141">
        <f t="shared" si="118"/>
        <v>1</v>
      </c>
      <c r="JB12" s="294">
        <f t="shared" si="119"/>
        <v>3.8888888888888918E-5</v>
      </c>
      <c r="JC12" s="295">
        <f t="shared" si="120"/>
        <v>1</v>
      </c>
      <c r="JD12" s="141">
        <f t="shared" si="121"/>
        <v>1</v>
      </c>
      <c r="JE12" s="294">
        <f t="shared" si="122"/>
        <v>7.7777777777777836E-5</v>
      </c>
      <c r="JF12" s="295">
        <f t="shared" si="123"/>
        <v>1</v>
      </c>
      <c r="JG12" s="141">
        <f t="shared" si="124"/>
        <v>1</v>
      </c>
      <c r="JH12" s="294">
        <f t="shared" si="125"/>
        <v>1.5555555555555567E-4</v>
      </c>
      <c r="JI12" s="295">
        <f t="shared" si="126"/>
        <v>1</v>
      </c>
      <c r="JJ12" s="141">
        <f t="shared" si="127"/>
        <v>1</v>
      </c>
      <c r="JK12" s="294">
        <f t="shared" si="128"/>
        <v>2.3333333333333352E-4</v>
      </c>
      <c r="JL12" s="295">
        <f t="shared" si="129"/>
        <v>1</v>
      </c>
      <c r="JM12" s="141">
        <f t="shared" si="130"/>
        <v>1</v>
      </c>
      <c r="JN12" s="294">
        <f t="shared" si="131"/>
        <v>3.1111111111111134E-4</v>
      </c>
      <c r="JO12" s="295">
        <f t="shared" si="132"/>
        <v>1</v>
      </c>
      <c r="JP12" s="141">
        <f t="shared" si="133"/>
        <v>1</v>
      </c>
      <c r="JQ12" s="294">
        <f t="shared" si="134"/>
        <v>3.8888888888888919E-4</v>
      </c>
      <c r="JR12" s="295">
        <f t="shared" si="135"/>
        <v>1</v>
      </c>
      <c r="JS12" s="141">
        <f t="shared" si="136"/>
        <v>1</v>
      </c>
      <c r="JT12" s="294">
        <f t="shared" si="137"/>
        <v>7.7777777777777838E-4</v>
      </c>
      <c r="JU12" s="295">
        <f t="shared" si="138"/>
        <v>1</v>
      </c>
      <c r="JV12" s="141">
        <f t="shared" si="139"/>
        <v>1</v>
      </c>
      <c r="JW12" s="294">
        <f t="shared" si="140"/>
        <v>1.5555555555555568E-3</v>
      </c>
      <c r="JX12" s="295">
        <f t="shared" si="141"/>
        <v>1</v>
      </c>
      <c r="JY12" s="141">
        <f t="shared" si="142"/>
        <v>1</v>
      </c>
      <c r="JZ12" s="294">
        <f t="shared" si="143"/>
        <v>2.3333333333333353E-3</v>
      </c>
      <c r="KA12" s="295">
        <f t="shared" si="144"/>
        <v>1</v>
      </c>
      <c r="KB12" s="141">
        <f t="shared" si="145"/>
        <v>1</v>
      </c>
      <c r="KC12" s="294">
        <f t="shared" si="146"/>
        <v>3.1111111111111135E-3</v>
      </c>
      <c r="KD12" s="295">
        <f t="shared" si="147"/>
        <v>1</v>
      </c>
      <c r="KE12" s="141">
        <f t="shared" si="148"/>
        <v>1</v>
      </c>
      <c r="KF12" s="294">
        <f t="shared" si="149"/>
        <v>3.8888888888888922E-3</v>
      </c>
      <c r="KK12" s="313">
        <f t="shared" si="150"/>
        <v>0</v>
      </c>
      <c r="KL12" s="313">
        <f t="shared" si="150"/>
        <v>0</v>
      </c>
      <c r="KM12" s="313">
        <f t="shared" si="150"/>
        <v>0</v>
      </c>
      <c r="KN12" s="313">
        <f t="shared" si="150"/>
        <v>2.8000000000000003E-4</v>
      </c>
      <c r="KO12" s="313">
        <f t="shared" si="150"/>
        <v>3.5E-4</v>
      </c>
      <c r="KP12" s="313">
        <f t="shared" si="150"/>
        <v>6.9999999999999999E-4</v>
      </c>
      <c r="KQ12" s="313">
        <f t="shared" si="150"/>
        <v>1.4E-3</v>
      </c>
      <c r="KR12" s="313">
        <f t="shared" si="150"/>
        <v>2.1000000000000003E-3</v>
      </c>
      <c r="KS12" s="313">
        <f t="shared" si="150"/>
        <v>2.8E-3</v>
      </c>
      <c r="KT12" s="313">
        <f t="shared" si="150"/>
        <v>3.5000000000000005E-3</v>
      </c>
      <c r="KU12" s="313">
        <f t="shared" si="151"/>
        <v>7.000000000000001E-3</v>
      </c>
      <c r="KV12" s="313">
        <f t="shared" si="151"/>
        <v>8.7500000000000008E-3</v>
      </c>
      <c r="KW12" s="313">
        <f t="shared" si="151"/>
        <v>8.7486000000000005E-3</v>
      </c>
      <c r="KX12" s="313">
        <f t="shared" si="151"/>
        <v>8.7472000000000018E-3</v>
      </c>
      <c r="KY12" s="313">
        <f t="shared" si="151"/>
        <v>8.7464999999999991E-3</v>
      </c>
      <c r="KZ12" s="313">
        <f t="shared" si="151"/>
        <v>8.7430000000000008E-3</v>
      </c>
      <c r="LA12" s="313">
        <f t="shared" si="151"/>
        <v>8.7360000000000007E-3</v>
      </c>
      <c r="LB12" s="313">
        <f t="shared" si="151"/>
        <v>8.7360000000000007E-3</v>
      </c>
      <c r="LC12" s="313">
        <f t="shared" si="151"/>
        <v>8.7360000000000007E-3</v>
      </c>
      <c r="LD12" s="313">
        <f t="shared" si="151"/>
        <v>8.7150000000000005E-3</v>
      </c>
      <c r="LF12" s="46">
        <v>7</v>
      </c>
      <c r="LG12" s="50">
        <v>99999</v>
      </c>
      <c r="LK12" s="78">
        <v>0</v>
      </c>
      <c r="LL12" s="78">
        <v>0</v>
      </c>
      <c r="LM12" s="78">
        <v>0</v>
      </c>
      <c r="LP12" s="105"/>
      <c r="LQ12" s="322">
        <v>0.05</v>
      </c>
      <c r="LR12" s="322">
        <v>0.05</v>
      </c>
      <c r="LS12" s="322">
        <v>0.05</v>
      </c>
      <c r="LT12" s="322">
        <v>0.05</v>
      </c>
      <c r="LU12" s="322">
        <v>0.05</v>
      </c>
      <c r="LV12" s="322">
        <v>2.5000000000000001E-2</v>
      </c>
      <c r="LW12" s="322">
        <v>2.5000000000000001E-2</v>
      </c>
      <c r="LX12" s="322">
        <v>2.5000000000000001E-2</v>
      </c>
      <c r="LY12" s="322">
        <v>2.5000000000000001E-2</v>
      </c>
      <c r="LZ12" s="322">
        <v>2.5000000000000001E-2</v>
      </c>
      <c r="MA12" s="322">
        <v>5.0000000000000001E-3</v>
      </c>
      <c r="MB12" s="322">
        <v>5.0000000000000001E-3</v>
      </c>
      <c r="MC12" s="322">
        <v>5.0000000000000001E-3</v>
      </c>
      <c r="MD12" s="322">
        <v>5.0000000000000001E-3</v>
      </c>
      <c r="ME12" s="322">
        <v>5.0000000000000001E-3</v>
      </c>
      <c r="MF12" s="322">
        <v>8.9999999999999998E-4</v>
      </c>
      <c r="MG12" s="322">
        <v>8.9999999999999998E-4</v>
      </c>
      <c r="MH12" s="322">
        <v>8.9999999999999998E-4</v>
      </c>
      <c r="MI12" s="322">
        <v>8.9999999999999998E-4</v>
      </c>
      <c r="MJ12" s="322">
        <v>8.9999999999999998E-4</v>
      </c>
      <c r="MK12" s="322">
        <v>5.9999999999999995E-4</v>
      </c>
      <c r="ML12" s="322">
        <v>4.4999999999999999E-4</v>
      </c>
      <c r="MM12" s="322">
        <v>4.0000000000000002E-4</v>
      </c>
      <c r="MN12" s="322">
        <v>2.9999999999999997E-4</v>
      </c>
      <c r="MO12" s="322">
        <v>2.5000000000000001E-4</v>
      </c>
      <c r="MP12" s="322">
        <v>2.5000000000000001E-4</v>
      </c>
      <c r="MQ12" s="322">
        <v>2.0000000000000001E-4</v>
      </c>
      <c r="MR12" s="322">
        <v>2.0000000000000001E-4</v>
      </c>
      <c r="MS12" s="322"/>
      <c r="MT12" s="102">
        <v>1</v>
      </c>
      <c r="MU12" s="102">
        <v>1</v>
      </c>
      <c r="MV12" s="102">
        <v>1</v>
      </c>
      <c r="MW12" s="102">
        <v>1</v>
      </c>
      <c r="MX12" s="102">
        <v>1</v>
      </c>
      <c r="MY12" s="102">
        <v>1</v>
      </c>
      <c r="MZ12" s="90">
        <v>1</v>
      </c>
      <c r="NA12" s="90">
        <v>1</v>
      </c>
      <c r="NB12" s="90">
        <v>1</v>
      </c>
      <c r="NC12" s="90">
        <v>1</v>
      </c>
      <c r="ND12" s="90">
        <v>1</v>
      </c>
      <c r="NE12" s="90">
        <v>1</v>
      </c>
      <c r="NF12" s="90">
        <v>1</v>
      </c>
      <c r="NG12" s="90">
        <v>1</v>
      </c>
      <c r="NH12" s="90">
        <v>1</v>
      </c>
      <c r="NI12" s="90">
        <v>1</v>
      </c>
      <c r="NJ12" s="90">
        <v>1</v>
      </c>
      <c r="NK12" s="90">
        <v>1</v>
      </c>
      <c r="NL12" s="90">
        <v>1</v>
      </c>
      <c r="NM12" s="90">
        <v>1</v>
      </c>
      <c r="NN12" s="90">
        <v>1</v>
      </c>
      <c r="NO12" s="90">
        <v>1</v>
      </c>
      <c r="NP12" s="90">
        <v>1</v>
      </c>
      <c r="NQ12" s="90">
        <v>1</v>
      </c>
      <c r="NR12" s="90">
        <v>1</v>
      </c>
      <c r="NS12" s="90">
        <v>1</v>
      </c>
      <c r="NT12" s="90">
        <v>1</v>
      </c>
      <c r="NU12" s="90">
        <v>1</v>
      </c>
      <c r="NV12" s="90"/>
      <c r="NW12" s="324">
        <f t="shared" si="152"/>
        <v>3.5E-4</v>
      </c>
      <c r="NX12" s="324">
        <f t="shared" si="153"/>
        <v>6.9999999999999999E-4</v>
      </c>
      <c r="NY12" s="324">
        <f t="shared" si="154"/>
        <v>1.0499999999999999E-3</v>
      </c>
      <c r="NZ12" s="324">
        <f t="shared" si="155"/>
        <v>1.4E-3</v>
      </c>
      <c r="OA12" s="324">
        <f t="shared" si="156"/>
        <v>1.75E-3</v>
      </c>
      <c r="OB12" s="324">
        <f t="shared" si="157"/>
        <v>1.75E-3</v>
      </c>
      <c r="OC12" s="324">
        <f t="shared" si="158"/>
        <v>3.5000000000000001E-3</v>
      </c>
      <c r="OD12" s="324">
        <f t="shared" si="159"/>
        <v>5.2500000000000003E-3</v>
      </c>
      <c r="OE12" s="324">
        <f t="shared" si="160"/>
        <v>7.0000000000000001E-3</v>
      </c>
      <c r="OF12" s="324">
        <f t="shared" si="161"/>
        <v>8.7500000000000008E-3</v>
      </c>
      <c r="OG12" s="324">
        <f t="shared" si="162"/>
        <v>3.5000000000000001E-3</v>
      </c>
      <c r="OH12" s="324">
        <f t="shared" si="163"/>
        <v>7.0000000000000001E-3</v>
      </c>
      <c r="OI12" s="324">
        <f t="shared" si="164"/>
        <v>1.0500000000000001E-2</v>
      </c>
      <c r="OJ12" s="324">
        <f t="shared" si="165"/>
        <v>1.4E-2</v>
      </c>
      <c r="OK12" s="324">
        <f t="shared" si="166"/>
        <v>1.7500000000000002E-2</v>
      </c>
      <c r="OL12" s="324">
        <f t="shared" si="167"/>
        <v>6.3E-3</v>
      </c>
      <c r="OM12" s="324">
        <f t="shared" si="168"/>
        <v>1.26E-2</v>
      </c>
      <c r="ON12" s="324">
        <f t="shared" si="169"/>
        <v>1.89E-2</v>
      </c>
      <c r="OO12" s="324">
        <f t="shared" si="170"/>
        <v>2.52E-2</v>
      </c>
      <c r="OP12" s="324">
        <f t="shared" si="171"/>
        <v>3.15E-2</v>
      </c>
      <c r="OQ12" s="324">
        <f t="shared" si="172"/>
        <v>3.15E-2</v>
      </c>
      <c r="OR12" s="324">
        <f t="shared" si="173"/>
        <v>3.15E-2</v>
      </c>
      <c r="OS12" s="324">
        <f t="shared" si="174"/>
        <v>3.5000000000000003E-2</v>
      </c>
      <c r="OT12" s="324">
        <f t="shared" si="175"/>
        <v>3.15E-2</v>
      </c>
      <c r="OU12" s="324">
        <f t="shared" si="176"/>
        <v>3.0624999999999999E-2</v>
      </c>
      <c r="OV12" s="324">
        <f t="shared" si="177"/>
        <v>3.5000000000000003E-2</v>
      </c>
      <c r="OW12" s="324">
        <f t="shared" si="178"/>
        <v>3.15E-2</v>
      </c>
      <c r="OX12" s="324">
        <f t="shared" si="179"/>
        <v>3.5000000000000003E-2</v>
      </c>
      <c r="OZ12" s="385"/>
      <c r="PA12" s="325">
        <v>20000</v>
      </c>
      <c r="PB12" s="349">
        <v>0.05</v>
      </c>
      <c r="PC12" s="328">
        <f>500*100000/PA12</f>
        <v>2500</v>
      </c>
      <c r="PD12" s="350">
        <f t="shared" si="183"/>
        <v>138.88888888888889</v>
      </c>
      <c r="PE12" s="350">
        <f t="shared" si="184"/>
        <v>138.88888888888889</v>
      </c>
      <c r="PF12" s="351"/>
      <c r="PG12" s="346"/>
      <c r="PH12" s="347">
        <f>PH$3*$F12*$AH12*PH$4/'[1]Sheet3 '!$AJ$5</f>
        <v>9.8000000000000019E-4</v>
      </c>
      <c r="PI12" s="347">
        <f>PI$3*$F12*$AH12*PI$4/'[1]Sheet3 '!$AJ$5</f>
        <v>9.796500000000001E-4</v>
      </c>
      <c r="PJ12" s="347">
        <f>PJ$3*$F12*$AH12*PJ$4/'[1]Sheet3 '!$AJ$5</f>
        <v>9.7999999999999997E-4</v>
      </c>
      <c r="PK12" s="347">
        <f>PK$3*$F12*$AH12*PK$4/'[1]Sheet3 '!$AJ$5</f>
        <v>8.8199999999999997E-4</v>
      </c>
      <c r="PL12" s="347">
        <f>PL$3*$F12*$AH12*PL$4/'[1]Sheet3 '!$AJ$5</f>
        <v>8.8199999999999997E-4</v>
      </c>
      <c r="PM12" s="347">
        <f>PM$3*$F12*$AH12*PM$4/'[1]Sheet3 '!$AJ$5</f>
        <v>8.4000000000000003E-4</v>
      </c>
      <c r="PN12" s="347">
        <f>PN$3*$F12*$AH12*PN$4/'[1]Sheet3 '!$AJ$5</f>
        <v>7.5600000000000005E-4</v>
      </c>
      <c r="PO12" s="347">
        <f>PO$3*$F12*$AH12*PO$4/'[1]Sheet3 '!$AJ$5</f>
        <v>7.1400000000000001E-4</v>
      </c>
      <c r="PP12" s="347">
        <f>PP$3*$F12*$AH12*PP$4/'[1]Sheet3 '!$AJ$5</f>
        <v>6.4820000000000003E-4</v>
      </c>
      <c r="PQ12" s="347">
        <f>PQ$3*$F12*$AH12*PQ$4/'[1]Sheet3 '!$AJ$5</f>
        <v>5.5999999999999995E-4</v>
      </c>
      <c r="PR12" s="347">
        <f>PR$3*$F12*$AH12*PR$4/'[1]Sheet3 '!$AJ$5</f>
        <v>5.04E-4</v>
      </c>
      <c r="PS12" s="347">
        <f>PS$3*$F12*$AH12*PS$4/'[1]Sheet3 '!$AJ$5</f>
        <v>4.4799999999999999E-4</v>
      </c>
      <c r="PT12" s="347">
        <f>PT$3*$F12*$AH12*PT$4/'[1]Sheet3 '!$AJ$5</f>
        <v>2.7999999999999998E-4</v>
      </c>
      <c r="PU12" s="343"/>
      <c r="PV12" s="343"/>
      <c r="PW12" s="343"/>
    </row>
    <row r="13" spans="1:439" ht="16.2">
      <c r="A13" s="39">
        <v>9</v>
      </c>
      <c r="B13" s="39"/>
      <c r="C13" s="74">
        <v>1</v>
      </c>
      <c r="D13" s="74">
        <v>-1</v>
      </c>
      <c r="E13" s="74"/>
      <c r="F13" s="74">
        <v>4</v>
      </c>
      <c r="G13" s="74">
        <f t="shared" si="5"/>
        <v>4</v>
      </c>
      <c r="H13" s="74">
        <f t="shared" si="6"/>
        <v>4</v>
      </c>
      <c r="I13" s="116"/>
      <c r="J13" s="39">
        <f t="shared" si="7"/>
        <v>4</v>
      </c>
      <c r="K13" s="116"/>
      <c r="L13" s="116"/>
      <c r="M13" s="123">
        <f t="shared" si="180"/>
        <v>9</v>
      </c>
      <c r="N13" s="39">
        <f t="shared" si="8"/>
        <v>0</v>
      </c>
      <c r="O13" s="39">
        <f t="shared" si="9"/>
        <v>0</v>
      </c>
      <c r="P13" s="39">
        <v>0</v>
      </c>
      <c r="Q13" s="136">
        <v>2.7775999999999999E-3</v>
      </c>
      <c r="R13" s="90">
        <v>1</v>
      </c>
      <c r="S13" s="137">
        <v>0</v>
      </c>
      <c r="T13" s="141">
        <f t="shared" si="10"/>
        <v>6.6699999999999995E-4</v>
      </c>
      <c r="U13" s="139">
        <v>0</v>
      </c>
      <c r="V13" s="139" t="s">
        <v>283</v>
      </c>
      <c r="W13" s="139">
        <v>1</v>
      </c>
      <c r="X13" s="142">
        <v>0</v>
      </c>
      <c r="Y13" s="147">
        <v>2</v>
      </c>
      <c r="Z13" s="159">
        <v>1</v>
      </c>
      <c r="AA13" s="139" t="str">
        <f t="shared" si="11"/>
        <v>[[0,1],[0,1],[0,1],[0,1],[0,1],[0,1],[0,1],[0,1],[0,1],[0,1],[0,2],[0,4],[0,6],[0,8],[0,10],[0,20],[0,40],[0,60],[0,80],[0,100]]</v>
      </c>
      <c r="AB13" s="139">
        <v>1</v>
      </c>
      <c r="AC13" s="139">
        <v>1</v>
      </c>
      <c r="AD13" s="139" t="str">
        <f t="shared" si="12"/>
        <v>[[1,1],[1,1],[1,1],[1,1],[1,1],[1,1],[1,1],[1,1],[1,1],[1,1],[1,1],[1,1],[1,1],[1,1],[1,1],[1,1],[1,1],[1,1],[1,1],[1,1]]</v>
      </c>
      <c r="AE13" s="39">
        <v>0</v>
      </c>
      <c r="AF13" s="161">
        <v>0</v>
      </c>
      <c r="AG13" s="177">
        <f t="shared" si="13"/>
        <v>0</v>
      </c>
      <c r="AH13" s="177">
        <v>0.05</v>
      </c>
      <c r="AI13" s="177">
        <v>0</v>
      </c>
      <c r="AJ13" s="178">
        <f t="shared" si="181"/>
        <v>0.05</v>
      </c>
      <c r="AK13" s="178">
        <f t="shared" si="181"/>
        <v>0</v>
      </c>
      <c r="AL13" s="178">
        <f t="shared" si="181"/>
        <v>0</v>
      </c>
      <c r="AM13" s="179">
        <v>0</v>
      </c>
      <c r="AN13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3" s="39" t="str">
        <f t="shared" si="15"/>
        <v>[[1,5],[2,2],[3,1]]</v>
      </c>
      <c r="AP13" s="111" t="str">
        <f t="shared" si="16"/>
        <v>[0.035556,0.017778,0.011852]</v>
      </c>
      <c r="AQ13" s="111">
        <v>0</v>
      </c>
      <c r="AR13" s="111">
        <v>1</v>
      </c>
      <c r="AS13" s="111">
        <f t="shared" si="17"/>
        <v>1</v>
      </c>
      <c r="AT13" s="111">
        <v>0</v>
      </c>
      <c r="AU13" s="111">
        <v>0.4</v>
      </c>
      <c r="AV13" s="111" t="s">
        <v>284</v>
      </c>
      <c r="AW13" s="111">
        <v>1</v>
      </c>
      <c r="AX13" s="195">
        <v>3</v>
      </c>
      <c r="AY13" s="39">
        <f t="shared" si="18"/>
        <v>-1</v>
      </c>
      <c r="AZ13" s="39">
        <v>0</v>
      </c>
      <c r="BA13" s="39"/>
      <c r="BB13" s="94"/>
      <c r="BC13" s="94" t="s">
        <v>285</v>
      </c>
      <c r="BD13" s="39">
        <v>1</v>
      </c>
      <c r="BE13" s="112">
        <v>1.5</v>
      </c>
      <c r="BF13" s="102"/>
      <c r="BG13" s="39"/>
      <c r="BH13" s="39">
        <v>0.5</v>
      </c>
      <c r="BI13" s="39">
        <v>1</v>
      </c>
      <c r="BJ13" s="39"/>
      <c r="BK13" s="198">
        <v>0.75</v>
      </c>
      <c r="BL13" s="198">
        <v>0.6</v>
      </c>
      <c r="BM13" s="94">
        <f t="shared" si="19"/>
        <v>4</v>
      </c>
      <c r="BN13" s="94" t="s">
        <v>287</v>
      </c>
      <c r="BO13" s="94">
        <v>1</v>
      </c>
      <c r="BP13" s="94" t="s">
        <v>339</v>
      </c>
      <c r="BQ13" s="94" t="s">
        <v>289</v>
      </c>
      <c r="BR13" s="202" t="s">
        <v>340</v>
      </c>
      <c r="BS13" s="202" t="s">
        <v>340</v>
      </c>
      <c r="BT13" s="116"/>
      <c r="BU13" s="123">
        <v>1</v>
      </c>
      <c r="BV13" s="116"/>
      <c r="BW13" s="116"/>
      <c r="BX13" s="116" t="s">
        <v>291</v>
      </c>
      <c r="BY13" s="213">
        <v>0</v>
      </c>
      <c r="BZ13" s="123">
        <f t="shared" si="20"/>
        <v>3</v>
      </c>
      <c r="CA13" s="214" t="str">
        <f t="shared" si="21"/>
        <v>[3,4,4,3]</v>
      </c>
      <c r="CB13" s="42">
        <v>0</v>
      </c>
      <c r="CC13" s="42">
        <v>0</v>
      </c>
      <c r="CD13" s="42">
        <v>0</v>
      </c>
      <c r="CE13" s="42">
        <v>0</v>
      </c>
      <c r="CF13" s="42">
        <v>0</v>
      </c>
      <c r="CG13" s="42">
        <v>0</v>
      </c>
      <c r="CH13" s="42">
        <v>0</v>
      </c>
      <c r="CI13" s="42">
        <v>0</v>
      </c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53" t="s">
        <v>293</v>
      </c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 t="e">
        <v>#N/A</v>
      </c>
      <c r="DX13" s="42">
        <f t="shared" si="22"/>
        <v>3</v>
      </c>
      <c r="DY13" s="123">
        <f t="shared" si="23"/>
        <v>4</v>
      </c>
      <c r="DZ13" s="123">
        <f t="shared" si="24"/>
        <v>4</v>
      </c>
      <c r="EA13" s="123">
        <f t="shared" si="25"/>
        <v>3</v>
      </c>
      <c r="EB13" s="123"/>
      <c r="EM13" s="260">
        <f t="shared" si="26"/>
        <v>4.4000000000000004</v>
      </c>
      <c r="EN13" s="261">
        <f t="shared" si="182"/>
        <v>0.1</v>
      </c>
      <c r="EO13" s="262">
        <v>1</v>
      </c>
      <c r="EP13" s="105">
        <v>5</v>
      </c>
      <c r="EQ13" s="262">
        <v>2</v>
      </c>
      <c r="ER13" s="105">
        <v>2</v>
      </c>
      <c r="ES13" s="262">
        <v>3</v>
      </c>
      <c r="ET13" s="105">
        <v>1</v>
      </c>
      <c r="EU13" s="105">
        <f t="shared" si="27"/>
        <v>1.5</v>
      </c>
      <c r="EV13" s="105">
        <f t="shared" si="28"/>
        <v>7.5</v>
      </c>
      <c r="EW13" s="272">
        <f t="shared" si="29"/>
        <v>3.5555999999999997E-2</v>
      </c>
      <c r="EX13" s="105">
        <f t="shared" si="30"/>
        <v>15</v>
      </c>
      <c r="EY13" s="281">
        <f t="shared" si="31"/>
        <v>1.7777999999999999E-2</v>
      </c>
      <c r="EZ13" s="105">
        <f t="shared" si="32"/>
        <v>22.5</v>
      </c>
      <c r="FA13" s="282">
        <f t="shared" si="33"/>
        <v>1.1852E-2</v>
      </c>
      <c r="FD13" s="287"/>
      <c r="FE13" s="90"/>
      <c r="FI13" s="294"/>
      <c r="FJ13" s="295">
        <v>0</v>
      </c>
      <c r="FK13" s="141">
        <v>1</v>
      </c>
      <c r="FL13" s="294">
        <f t="shared" si="34"/>
        <v>0</v>
      </c>
      <c r="FM13" s="295">
        <f t="shared" si="35"/>
        <v>0</v>
      </c>
      <c r="FN13" s="141">
        <f t="shared" si="36"/>
        <v>1</v>
      </c>
      <c r="FO13" s="294">
        <f t="shared" si="37"/>
        <v>0</v>
      </c>
      <c r="FP13" s="295">
        <f t="shared" si="38"/>
        <v>0</v>
      </c>
      <c r="FQ13" s="141">
        <f t="shared" si="39"/>
        <v>1</v>
      </c>
      <c r="FR13" s="294">
        <f t="shared" si="40"/>
        <v>0</v>
      </c>
      <c r="FS13" s="295">
        <f t="shared" si="41"/>
        <v>0</v>
      </c>
      <c r="FT13" s="141">
        <f t="shared" si="42"/>
        <v>1</v>
      </c>
      <c r="FU13" s="294">
        <f t="shared" si="43"/>
        <v>0</v>
      </c>
      <c r="FV13" s="295">
        <f t="shared" si="44"/>
        <v>0</v>
      </c>
      <c r="FW13" s="141">
        <f t="shared" si="45"/>
        <v>1</v>
      </c>
      <c r="FX13" s="294">
        <f t="shared" si="46"/>
        <v>0</v>
      </c>
      <c r="FY13" s="295">
        <f t="shared" si="47"/>
        <v>0</v>
      </c>
      <c r="FZ13" s="141">
        <f t="shared" si="48"/>
        <v>1</v>
      </c>
      <c r="GA13" s="294">
        <f t="shared" si="49"/>
        <v>0</v>
      </c>
      <c r="GB13" s="295">
        <f t="shared" si="50"/>
        <v>0</v>
      </c>
      <c r="GC13" s="141">
        <f t="shared" si="51"/>
        <v>1</v>
      </c>
      <c r="GD13" s="294">
        <f t="shared" si="52"/>
        <v>0</v>
      </c>
      <c r="GE13" s="295">
        <f t="shared" si="53"/>
        <v>0</v>
      </c>
      <c r="GF13" s="141">
        <f t="shared" si="54"/>
        <v>1</v>
      </c>
      <c r="GG13" s="294">
        <f t="shared" si="55"/>
        <v>0</v>
      </c>
      <c r="GH13" s="295">
        <f t="shared" si="56"/>
        <v>0</v>
      </c>
      <c r="GI13" s="141">
        <f t="shared" si="57"/>
        <v>1</v>
      </c>
      <c r="GJ13" s="294">
        <f t="shared" si="58"/>
        <v>0</v>
      </c>
      <c r="GK13" s="295">
        <f t="shared" si="59"/>
        <v>0</v>
      </c>
      <c r="GL13" s="141">
        <f t="shared" si="60"/>
        <v>1</v>
      </c>
      <c r="GM13" s="294">
        <f t="shared" si="61"/>
        <v>0</v>
      </c>
      <c r="GN13" s="295">
        <f t="shared" si="62"/>
        <v>0</v>
      </c>
      <c r="GO13" s="141">
        <f t="shared" si="63"/>
        <v>2</v>
      </c>
      <c r="GP13" s="294">
        <f t="shared" si="64"/>
        <v>0</v>
      </c>
      <c r="GQ13" s="295">
        <f t="shared" si="65"/>
        <v>0</v>
      </c>
      <c r="GR13" s="141">
        <f t="shared" si="66"/>
        <v>4</v>
      </c>
      <c r="GS13" s="294">
        <f t="shared" si="67"/>
        <v>0</v>
      </c>
      <c r="GT13" s="295">
        <f t="shared" si="68"/>
        <v>0</v>
      </c>
      <c r="GU13" s="141">
        <f t="shared" si="69"/>
        <v>6</v>
      </c>
      <c r="GV13" s="294">
        <f t="shared" si="70"/>
        <v>0</v>
      </c>
      <c r="GW13" s="295">
        <f t="shared" si="71"/>
        <v>0</v>
      </c>
      <c r="GX13" s="141">
        <f t="shared" si="72"/>
        <v>8</v>
      </c>
      <c r="GY13" s="294">
        <f t="shared" si="73"/>
        <v>0</v>
      </c>
      <c r="GZ13" s="295">
        <f t="shared" si="74"/>
        <v>0</v>
      </c>
      <c r="HA13" s="141">
        <f t="shared" si="75"/>
        <v>10</v>
      </c>
      <c r="HB13" s="294">
        <f t="shared" si="76"/>
        <v>0</v>
      </c>
      <c r="HC13" s="295">
        <f t="shared" si="77"/>
        <v>0</v>
      </c>
      <c r="HD13" s="141">
        <f t="shared" si="78"/>
        <v>20</v>
      </c>
      <c r="HE13" s="294">
        <f t="shared" si="79"/>
        <v>0</v>
      </c>
      <c r="HF13" s="295">
        <f t="shared" si="80"/>
        <v>0</v>
      </c>
      <c r="HG13" s="141">
        <f t="shared" si="81"/>
        <v>40</v>
      </c>
      <c r="HH13" s="294">
        <f t="shared" si="82"/>
        <v>0</v>
      </c>
      <c r="HI13" s="295">
        <f t="shared" si="83"/>
        <v>0</v>
      </c>
      <c r="HJ13" s="141">
        <f t="shared" si="84"/>
        <v>60</v>
      </c>
      <c r="HK13" s="294">
        <f t="shared" si="85"/>
        <v>0</v>
      </c>
      <c r="HL13" s="295">
        <f t="shared" si="86"/>
        <v>0</v>
      </c>
      <c r="HM13" s="141">
        <f t="shared" si="87"/>
        <v>80</v>
      </c>
      <c r="HN13" s="294">
        <f t="shared" si="88"/>
        <v>0</v>
      </c>
      <c r="HO13" s="295">
        <f t="shared" si="89"/>
        <v>0</v>
      </c>
      <c r="HP13" s="141">
        <f t="shared" si="90"/>
        <v>100</v>
      </c>
      <c r="HQ13" s="294">
        <f t="shared" si="91"/>
        <v>0</v>
      </c>
      <c r="HS13" s="237" t="s">
        <v>341</v>
      </c>
      <c r="HT13" s="39">
        <f>1/HT12</f>
        <v>1799.9999999999986</v>
      </c>
      <c r="HX13" s="294"/>
      <c r="HY13" s="295">
        <v>1</v>
      </c>
      <c r="HZ13" s="141">
        <v>1</v>
      </c>
      <c r="IA13" s="294">
        <f t="shared" si="92"/>
        <v>4.4444444444444481E-7</v>
      </c>
      <c r="IB13" s="295">
        <f t="shared" si="93"/>
        <v>1</v>
      </c>
      <c r="IC13" s="141">
        <f t="shared" si="94"/>
        <v>1</v>
      </c>
      <c r="ID13" s="294">
        <f t="shared" si="95"/>
        <v>8.8888888888888961E-7</v>
      </c>
      <c r="IE13" s="295">
        <f t="shared" si="96"/>
        <v>1</v>
      </c>
      <c r="IF13" s="141">
        <f t="shared" si="97"/>
        <v>1</v>
      </c>
      <c r="IG13" s="294">
        <f t="shared" si="98"/>
        <v>1.3333333333333345E-6</v>
      </c>
      <c r="IH13" s="295">
        <f t="shared" si="99"/>
        <v>1</v>
      </c>
      <c r="II13" s="141">
        <f t="shared" si="100"/>
        <v>1</v>
      </c>
      <c r="IJ13" s="294">
        <f t="shared" si="101"/>
        <v>1.7777777777777792E-6</v>
      </c>
      <c r="IK13" s="295">
        <f t="shared" si="102"/>
        <v>1</v>
      </c>
      <c r="IL13" s="141">
        <f t="shared" si="103"/>
        <v>1</v>
      </c>
      <c r="IM13" s="294">
        <f t="shared" si="104"/>
        <v>2.2222222222222242E-6</v>
      </c>
      <c r="IN13" s="295">
        <f t="shared" si="105"/>
        <v>1</v>
      </c>
      <c r="IO13" s="141">
        <f t="shared" si="106"/>
        <v>1</v>
      </c>
      <c r="IP13" s="294">
        <f t="shared" si="107"/>
        <v>4.4444444444444484E-6</v>
      </c>
      <c r="IQ13" s="295">
        <f t="shared" si="108"/>
        <v>1</v>
      </c>
      <c r="IR13" s="141">
        <f t="shared" si="109"/>
        <v>1</v>
      </c>
      <c r="IS13" s="294">
        <f t="shared" si="110"/>
        <v>8.8888888888888968E-6</v>
      </c>
      <c r="IT13" s="295">
        <f t="shared" si="111"/>
        <v>1</v>
      </c>
      <c r="IU13" s="141">
        <f t="shared" si="112"/>
        <v>1</v>
      </c>
      <c r="IV13" s="294">
        <f t="shared" si="113"/>
        <v>1.3333333333333343E-5</v>
      </c>
      <c r="IW13" s="295">
        <f t="shared" si="114"/>
        <v>1</v>
      </c>
      <c r="IX13" s="141">
        <f t="shared" si="115"/>
        <v>1</v>
      </c>
      <c r="IY13" s="294">
        <f t="shared" si="116"/>
        <v>1.7777777777777794E-5</v>
      </c>
      <c r="IZ13" s="295">
        <f t="shared" si="117"/>
        <v>1</v>
      </c>
      <c r="JA13" s="141">
        <f t="shared" si="118"/>
        <v>1</v>
      </c>
      <c r="JB13" s="294">
        <f t="shared" si="119"/>
        <v>2.222222222222224E-5</v>
      </c>
      <c r="JC13" s="295">
        <f t="shared" si="120"/>
        <v>1</v>
      </c>
      <c r="JD13" s="141">
        <f t="shared" si="121"/>
        <v>1</v>
      </c>
      <c r="JE13" s="294">
        <f t="shared" si="122"/>
        <v>4.444444444444448E-5</v>
      </c>
      <c r="JF13" s="295">
        <f t="shared" si="123"/>
        <v>1</v>
      </c>
      <c r="JG13" s="141">
        <f t="shared" si="124"/>
        <v>1</v>
      </c>
      <c r="JH13" s="294">
        <f t="shared" si="125"/>
        <v>8.8888888888888961E-5</v>
      </c>
      <c r="JI13" s="295">
        <f t="shared" si="126"/>
        <v>1</v>
      </c>
      <c r="JJ13" s="141">
        <f t="shared" si="127"/>
        <v>1</v>
      </c>
      <c r="JK13" s="294">
        <f t="shared" si="128"/>
        <v>1.3333333333333345E-4</v>
      </c>
      <c r="JL13" s="295">
        <f t="shared" si="129"/>
        <v>1</v>
      </c>
      <c r="JM13" s="141">
        <f t="shared" si="130"/>
        <v>1</v>
      </c>
      <c r="JN13" s="294">
        <f t="shared" si="131"/>
        <v>1.7777777777777792E-4</v>
      </c>
      <c r="JO13" s="295">
        <f t="shared" si="132"/>
        <v>1</v>
      </c>
      <c r="JP13" s="141">
        <f t="shared" si="133"/>
        <v>1</v>
      </c>
      <c r="JQ13" s="294">
        <f t="shared" si="134"/>
        <v>2.222222222222224E-4</v>
      </c>
      <c r="JR13" s="295">
        <f t="shared" si="135"/>
        <v>1</v>
      </c>
      <c r="JS13" s="141">
        <f t="shared" si="136"/>
        <v>1</v>
      </c>
      <c r="JT13" s="294">
        <f t="shared" si="137"/>
        <v>4.4444444444444479E-4</v>
      </c>
      <c r="JU13" s="295">
        <f t="shared" si="138"/>
        <v>1</v>
      </c>
      <c r="JV13" s="141">
        <f t="shared" si="139"/>
        <v>1</v>
      </c>
      <c r="JW13" s="294">
        <f t="shared" si="140"/>
        <v>8.8888888888888958E-4</v>
      </c>
      <c r="JX13" s="295">
        <f t="shared" si="141"/>
        <v>1</v>
      </c>
      <c r="JY13" s="141">
        <f t="shared" si="142"/>
        <v>1</v>
      </c>
      <c r="JZ13" s="294">
        <f t="shared" si="143"/>
        <v>1.3333333333333344E-3</v>
      </c>
      <c r="KA13" s="295">
        <f t="shared" si="144"/>
        <v>1</v>
      </c>
      <c r="KB13" s="141">
        <f t="shared" si="145"/>
        <v>1</v>
      </c>
      <c r="KC13" s="294">
        <f t="shared" si="146"/>
        <v>1.7777777777777792E-3</v>
      </c>
      <c r="KD13" s="295">
        <f t="shared" si="147"/>
        <v>1</v>
      </c>
      <c r="KE13" s="141">
        <f t="shared" si="148"/>
        <v>1</v>
      </c>
      <c r="KF13" s="294">
        <f t="shared" si="149"/>
        <v>2.222222222222224E-3</v>
      </c>
      <c r="KK13" s="313">
        <f t="shared" si="150"/>
        <v>0</v>
      </c>
      <c r="KL13" s="313">
        <f t="shared" si="150"/>
        <v>0</v>
      </c>
      <c r="KM13" s="313">
        <f t="shared" si="150"/>
        <v>0</v>
      </c>
      <c r="KN13" s="313">
        <f t="shared" si="150"/>
        <v>1.6000000000000001E-4</v>
      </c>
      <c r="KO13" s="313">
        <f t="shared" si="150"/>
        <v>2.0000000000000001E-4</v>
      </c>
      <c r="KP13" s="313">
        <f t="shared" si="150"/>
        <v>4.0000000000000002E-4</v>
      </c>
      <c r="KQ13" s="313">
        <f t="shared" si="150"/>
        <v>8.0000000000000004E-4</v>
      </c>
      <c r="KR13" s="313">
        <f t="shared" si="150"/>
        <v>1.1999999999999999E-3</v>
      </c>
      <c r="KS13" s="313">
        <f t="shared" si="150"/>
        <v>1.6000000000000001E-3</v>
      </c>
      <c r="KT13" s="313">
        <f t="shared" si="150"/>
        <v>2E-3</v>
      </c>
      <c r="KU13" s="313">
        <f t="shared" si="151"/>
        <v>4.0000000000000001E-3</v>
      </c>
      <c r="KV13" s="313">
        <f t="shared" si="151"/>
        <v>5.0000000000000001E-3</v>
      </c>
      <c r="KW13" s="313">
        <f t="shared" si="151"/>
        <v>4.9992000000000005E-3</v>
      </c>
      <c r="KX13" s="313">
        <f t="shared" si="151"/>
        <v>4.9984000000000009E-3</v>
      </c>
      <c r="KY13" s="313">
        <f t="shared" si="151"/>
        <v>4.9979999999999998E-3</v>
      </c>
      <c r="KZ13" s="313">
        <f t="shared" si="151"/>
        <v>4.9960000000000004E-3</v>
      </c>
      <c r="LA13" s="313">
        <f t="shared" si="151"/>
        <v>4.9920000000000008E-3</v>
      </c>
      <c r="LB13" s="313">
        <f t="shared" si="151"/>
        <v>4.9920000000000008E-3</v>
      </c>
      <c r="LC13" s="313">
        <f t="shared" si="151"/>
        <v>4.9920000000000008E-3</v>
      </c>
      <c r="LD13" s="313">
        <f t="shared" si="151"/>
        <v>4.9800000000000001E-3</v>
      </c>
      <c r="LF13" s="46">
        <v>8</v>
      </c>
      <c r="LG13" s="50">
        <v>99999</v>
      </c>
      <c r="LK13" s="78">
        <v>0</v>
      </c>
      <c r="LL13" s="78">
        <v>0</v>
      </c>
      <c r="LM13" s="78">
        <v>0</v>
      </c>
      <c r="LP13" s="105"/>
      <c r="LQ13" s="322">
        <v>0.05</v>
      </c>
      <c r="LR13" s="322">
        <v>0.05</v>
      </c>
      <c r="LS13" s="322">
        <v>0.05</v>
      </c>
      <c r="LT13" s="322">
        <v>0.05</v>
      </c>
      <c r="LU13" s="322">
        <v>0.05</v>
      </c>
      <c r="LV13" s="322">
        <v>2.5000000000000001E-2</v>
      </c>
      <c r="LW13" s="322">
        <v>2.5000000000000001E-2</v>
      </c>
      <c r="LX13" s="322">
        <v>2.5000000000000001E-2</v>
      </c>
      <c r="LY13" s="322">
        <v>2.5000000000000001E-2</v>
      </c>
      <c r="LZ13" s="322">
        <v>2.5000000000000001E-2</v>
      </c>
      <c r="MA13" s="322">
        <v>5.0000000000000001E-3</v>
      </c>
      <c r="MB13" s="322">
        <v>5.0000000000000001E-3</v>
      </c>
      <c r="MC13" s="322">
        <v>5.0000000000000001E-3</v>
      </c>
      <c r="MD13" s="322">
        <v>5.0000000000000001E-3</v>
      </c>
      <c r="ME13" s="322">
        <v>5.0000000000000001E-3</v>
      </c>
      <c r="MF13" s="322">
        <v>8.9999999999999998E-4</v>
      </c>
      <c r="MG13" s="322">
        <v>8.9999999999999998E-4</v>
      </c>
      <c r="MH13" s="322">
        <v>8.9999999999999998E-4</v>
      </c>
      <c r="MI13" s="322">
        <v>8.9999999999999998E-4</v>
      </c>
      <c r="MJ13" s="322">
        <v>8.9999999999999998E-4</v>
      </c>
      <c r="MK13" s="322">
        <v>5.9999999999999995E-4</v>
      </c>
      <c r="ML13" s="322">
        <v>4.4999999999999999E-4</v>
      </c>
      <c r="MM13" s="322">
        <v>4.0000000000000002E-4</v>
      </c>
      <c r="MN13" s="322">
        <v>2.9999999999999997E-4</v>
      </c>
      <c r="MO13" s="322">
        <v>2.5000000000000001E-4</v>
      </c>
      <c r="MP13" s="322">
        <v>2.5000000000000001E-4</v>
      </c>
      <c r="MQ13" s="322">
        <v>2.0000000000000001E-4</v>
      </c>
      <c r="MR13" s="322">
        <v>2.0000000000000001E-4</v>
      </c>
      <c r="MS13" s="322"/>
      <c r="MT13" s="102">
        <v>1</v>
      </c>
      <c r="MU13" s="102">
        <v>1</v>
      </c>
      <c r="MV13" s="102">
        <v>1</v>
      </c>
      <c r="MW13" s="102">
        <v>1</v>
      </c>
      <c r="MX13" s="102">
        <v>1</v>
      </c>
      <c r="MY13" s="102">
        <v>1</v>
      </c>
      <c r="MZ13" s="90">
        <v>1</v>
      </c>
      <c r="NA13" s="90">
        <v>1</v>
      </c>
      <c r="NB13" s="90">
        <v>1</v>
      </c>
      <c r="NC13" s="90">
        <v>1</v>
      </c>
      <c r="ND13" s="90">
        <v>1</v>
      </c>
      <c r="NE13" s="90">
        <v>1</v>
      </c>
      <c r="NF13" s="90">
        <v>1</v>
      </c>
      <c r="NG13" s="90">
        <v>1</v>
      </c>
      <c r="NH13" s="90">
        <v>1</v>
      </c>
      <c r="NI13" s="90">
        <v>1</v>
      </c>
      <c r="NJ13" s="90">
        <v>1</v>
      </c>
      <c r="NK13" s="90">
        <v>1</v>
      </c>
      <c r="NL13" s="90">
        <v>1</v>
      </c>
      <c r="NM13" s="90">
        <v>1</v>
      </c>
      <c r="NN13" s="90">
        <v>1</v>
      </c>
      <c r="NO13" s="90">
        <v>1</v>
      </c>
      <c r="NP13" s="90">
        <v>1</v>
      </c>
      <c r="NQ13" s="90">
        <v>1</v>
      </c>
      <c r="NR13" s="90">
        <v>1</v>
      </c>
      <c r="NS13" s="90">
        <v>1</v>
      </c>
      <c r="NT13" s="90">
        <v>1</v>
      </c>
      <c r="NU13" s="90">
        <v>1</v>
      </c>
      <c r="NV13" s="90"/>
      <c r="NW13" s="324">
        <f t="shared" si="152"/>
        <v>2.0000000000000001E-4</v>
      </c>
      <c r="NX13" s="324">
        <f t="shared" si="153"/>
        <v>4.0000000000000002E-4</v>
      </c>
      <c r="NY13" s="324">
        <f t="shared" si="154"/>
        <v>5.9999999999999995E-4</v>
      </c>
      <c r="NZ13" s="324">
        <f t="shared" si="155"/>
        <v>8.0000000000000004E-4</v>
      </c>
      <c r="OA13" s="324">
        <f t="shared" si="156"/>
        <v>1E-3</v>
      </c>
      <c r="OB13" s="324">
        <f t="shared" si="157"/>
        <v>1E-3</v>
      </c>
      <c r="OC13" s="324">
        <f t="shared" si="158"/>
        <v>2E-3</v>
      </c>
      <c r="OD13" s="324">
        <f t="shared" si="159"/>
        <v>3.0000000000000001E-3</v>
      </c>
      <c r="OE13" s="324">
        <f t="shared" si="160"/>
        <v>4.0000000000000001E-3</v>
      </c>
      <c r="OF13" s="324">
        <f t="shared" si="161"/>
        <v>5.0000000000000001E-3</v>
      </c>
      <c r="OG13" s="324">
        <f t="shared" si="162"/>
        <v>2E-3</v>
      </c>
      <c r="OH13" s="324">
        <f t="shared" si="163"/>
        <v>4.0000000000000001E-3</v>
      </c>
      <c r="OI13" s="324">
        <f t="shared" si="164"/>
        <v>6.0000000000000001E-3</v>
      </c>
      <c r="OJ13" s="324">
        <f t="shared" si="165"/>
        <v>8.0000000000000002E-3</v>
      </c>
      <c r="OK13" s="324">
        <f t="shared" si="166"/>
        <v>0.01</v>
      </c>
      <c r="OL13" s="324">
        <f t="shared" si="167"/>
        <v>3.5999999999999999E-3</v>
      </c>
      <c r="OM13" s="324">
        <f t="shared" si="168"/>
        <v>7.1999999999999998E-3</v>
      </c>
      <c r="ON13" s="324">
        <f t="shared" si="169"/>
        <v>1.0800000000000001E-2</v>
      </c>
      <c r="OO13" s="324">
        <f t="shared" si="170"/>
        <v>1.44E-2</v>
      </c>
      <c r="OP13" s="324">
        <f t="shared" si="171"/>
        <v>1.7999999999999999E-2</v>
      </c>
      <c r="OQ13" s="324">
        <f t="shared" si="172"/>
        <v>1.7999999999999999E-2</v>
      </c>
      <c r="OR13" s="324">
        <f t="shared" si="173"/>
        <v>1.7999999999999999E-2</v>
      </c>
      <c r="OS13" s="324">
        <f t="shared" si="174"/>
        <v>0.02</v>
      </c>
      <c r="OT13" s="324">
        <f t="shared" si="175"/>
        <v>1.7999999999999999E-2</v>
      </c>
      <c r="OU13" s="324">
        <f t="shared" si="176"/>
        <v>1.7500000000000002E-2</v>
      </c>
      <c r="OV13" s="324">
        <f t="shared" si="177"/>
        <v>0.02</v>
      </c>
      <c r="OW13" s="324">
        <f t="shared" si="178"/>
        <v>1.7999999999999999E-2</v>
      </c>
      <c r="OX13" s="324">
        <f t="shared" si="179"/>
        <v>0.02</v>
      </c>
      <c r="OZ13" s="385"/>
      <c r="PA13" s="325">
        <v>500000</v>
      </c>
      <c r="PB13" s="349">
        <v>0.05</v>
      </c>
      <c r="PC13" s="328">
        <f>500*100000/PA13</f>
        <v>100</v>
      </c>
      <c r="PD13" s="350">
        <f t="shared" si="183"/>
        <v>5.5555555555555554</v>
      </c>
      <c r="PE13" s="350">
        <f t="shared" si="184"/>
        <v>5.5555555555555554</v>
      </c>
      <c r="PF13" s="351"/>
      <c r="PG13" s="346"/>
      <c r="PH13" s="347">
        <f>PH$3*$F13*$AH13*PH$4/'[1]Sheet3 '!$AJ$5</f>
        <v>5.6000000000000006E-4</v>
      </c>
      <c r="PI13" s="347">
        <f>PI$3*$F13*$AH13*PI$4/'[1]Sheet3 '!$AJ$5</f>
        <v>5.5979999999999995E-4</v>
      </c>
      <c r="PJ13" s="347">
        <f>PJ$3*$F13*$AH13*PJ$4/'[1]Sheet3 '!$AJ$5</f>
        <v>5.5999999999999995E-4</v>
      </c>
      <c r="PK13" s="347">
        <f>PK$3*$F13*$AH13*PK$4/'[1]Sheet3 '!$AJ$5</f>
        <v>5.04E-4</v>
      </c>
      <c r="PL13" s="347">
        <f>PL$3*$F13*$AH13*PL$4/'[1]Sheet3 '!$AJ$5</f>
        <v>5.04E-4</v>
      </c>
      <c r="PM13" s="347">
        <f>PM$3*$F13*$AH13*PM$4/'[1]Sheet3 '!$AJ$5</f>
        <v>4.8000000000000001E-4</v>
      </c>
      <c r="PN13" s="347">
        <f>PN$3*$F13*$AH13*PN$4/'[1]Sheet3 '!$AJ$5</f>
        <v>4.3199999999999998E-4</v>
      </c>
      <c r="PO13" s="347">
        <f>PO$3*$F13*$AH13*PO$4/'[1]Sheet3 '!$AJ$5</f>
        <v>4.08E-4</v>
      </c>
      <c r="PP13" s="347">
        <f>PP$3*$F13*$AH13*PP$4/'[1]Sheet3 '!$AJ$5</f>
        <v>3.704E-4</v>
      </c>
      <c r="PQ13" s="347">
        <f>PQ$3*$F13*$AH13*PQ$4/'[1]Sheet3 '!$AJ$5</f>
        <v>3.2000000000000003E-4</v>
      </c>
      <c r="PR13" s="347">
        <f>PR$3*$F13*$AH13*PR$4/'[1]Sheet3 '!$AJ$5</f>
        <v>2.8800000000000001E-4</v>
      </c>
      <c r="PS13" s="347">
        <f>PS$3*$F13*$AH13*PS$4/'[1]Sheet3 '!$AJ$5</f>
        <v>2.5599999999999999E-4</v>
      </c>
      <c r="PT13" s="347">
        <f>PT$3*$F13*$AH13*PT$4/'[1]Sheet3 '!$AJ$5</f>
        <v>1.6000000000000001E-4</v>
      </c>
      <c r="PU13" s="343"/>
      <c r="PV13" s="343"/>
      <c r="PW13" s="343"/>
    </row>
    <row r="14" spans="1:439" s="90" customFormat="1" ht="16.2">
      <c r="A14" s="39">
        <v>20</v>
      </c>
      <c r="B14" s="39" t="s">
        <v>342</v>
      </c>
      <c r="C14" s="39">
        <v>1</v>
      </c>
      <c r="D14" s="39">
        <v>-1</v>
      </c>
      <c r="E14" s="39"/>
      <c r="F14" s="39">
        <v>8</v>
      </c>
      <c r="G14" s="39">
        <f t="shared" si="5"/>
        <v>8</v>
      </c>
      <c r="H14" s="39">
        <f t="shared" si="6"/>
        <v>8</v>
      </c>
      <c r="I14" s="116"/>
      <c r="J14" s="39">
        <f t="shared" si="7"/>
        <v>8</v>
      </c>
      <c r="K14" s="116"/>
      <c r="L14" s="116"/>
      <c r="M14" s="123">
        <f t="shared" si="180"/>
        <v>20</v>
      </c>
      <c r="N14" s="39">
        <f t="shared" si="8"/>
        <v>0</v>
      </c>
      <c r="O14" s="39">
        <f t="shared" si="9"/>
        <v>0</v>
      </c>
      <c r="P14" s="39">
        <v>0</v>
      </c>
      <c r="Q14" s="136">
        <v>5.5551999999999997E-3</v>
      </c>
      <c r="R14" s="90">
        <v>1</v>
      </c>
      <c r="S14" s="137">
        <v>0</v>
      </c>
      <c r="T14" s="141">
        <f t="shared" si="10"/>
        <v>1.333E-3</v>
      </c>
      <c r="U14" s="139">
        <v>0</v>
      </c>
      <c r="V14" s="139" t="s">
        <v>283</v>
      </c>
      <c r="W14" s="139">
        <v>1</v>
      </c>
      <c r="X14" s="142">
        <v>0</v>
      </c>
      <c r="Y14" s="147">
        <v>2</v>
      </c>
      <c r="Z14" s="159">
        <v>1</v>
      </c>
      <c r="AA14" s="139" t="str">
        <f t="shared" si="11"/>
        <v>[[0,1],[0,1],[0,1],[0,1],[0,1],[0,1],[0,1],[0,1],[0,1],[0,1],[0,2],[0,4],[0,6],[0,8],[0,10],[0,20],[0,40],[0,60],[0,80],[0,100]]</v>
      </c>
      <c r="AB14" s="139">
        <v>1</v>
      </c>
      <c r="AC14" s="139">
        <v>1</v>
      </c>
      <c r="AD14" s="139" t="str">
        <f t="shared" si="12"/>
        <v>[[1,1],[1,1],[1,1],[1,1],[1,1],[1,1],[1,1],[1,1],[1,1],[1,1],[1,1],[1,1],[1,1],[1,1],[1,1],[1,1],[1,1],[1,1],[1,1],[1,1]]</v>
      </c>
      <c r="AE14" s="39">
        <v>0</v>
      </c>
      <c r="AF14" s="161">
        <v>0</v>
      </c>
      <c r="AG14" s="177">
        <f t="shared" si="13"/>
        <v>0</v>
      </c>
      <c r="AH14" s="177">
        <v>0.05</v>
      </c>
      <c r="AI14" s="177">
        <v>0</v>
      </c>
      <c r="AJ14" s="178">
        <f>AJ19</f>
        <v>0.05</v>
      </c>
      <c r="AK14" s="178">
        <f>AK19</f>
        <v>0</v>
      </c>
      <c r="AL14" s="178">
        <f>AL19</f>
        <v>0</v>
      </c>
      <c r="AM14" s="179">
        <v>0</v>
      </c>
      <c r="AN14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4" s="39" t="str">
        <f t="shared" si="15"/>
        <v>[[2,5],[3,2],[4,1]]</v>
      </c>
      <c r="AP14" s="111" t="str">
        <f t="shared" si="16"/>
        <v>[0.042667,0.021333,0.014222]</v>
      </c>
      <c r="AQ14" s="111">
        <v>0</v>
      </c>
      <c r="AR14" s="111">
        <v>1</v>
      </c>
      <c r="AS14" s="111">
        <f t="shared" si="17"/>
        <v>1</v>
      </c>
      <c r="AT14" s="111">
        <v>0</v>
      </c>
      <c r="AU14" s="111">
        <v>0.4</v>
      </c>
      <c r="AV14" s="111" t="s">
        <v>284</v>
      </c>
      <c r="AW14" s="111">
        <v>1</v>
      </c>
      <c r="AX14" s="195">
        <v>3</v>
      </c>
      <c r="AY14" s="39">
        <v>-1</v>
      </c>
      <c r="AZ14" s="39">
        <v>0</v>
      </c>
      <c r="BA14" s="94"/>
      <c r="BB14" s="94"/>
      <c r="BC14" s="94" t="s">
        <v>285</v>
      </c>
      <c r="BD14" s="113">
        <v>0.46</v>
      </c>
      <c r="BE14" s="112">
        <f>BD14*1.5</f>
        <v>0.69000000000000006</v>
      </c>
      <c r="BF14" s="39"/>
      <c r="BG14" s="39"/>
      <c r="BH14" s="39">
        <v>1</v>
      </c>
      <c r="BI14" s="39">
        <v>1</v>
      </c>
      <c r="BJ14" s="39" t="s">
        <v>343</v>
      </c>
      <c r="BK14" s="198">
        <v>0.75</v>
      </c>
      <c r="BL14" s="198">
        <v>0.6</v>
      </c>
      <c r="BM14" s="94">
        <f t="shared" si="19"/>
        <v>8</v>
      </c>
      <c r="BN14" s="94" t="s">
        <v>287</v>
      </c>
      <c r="BO14" s="94">
        <v>1</v>
      </c>
      <c r="BP14" s="94" t="s">
        <v>288</v>
      </c>
      <c r="BQ14" s="94" t="s">
        <v>289</v>
      </c>
      <c r="BR14" s="204" t="s">
        <v>344</v>
      </c>
      <c r="BS14" s="204" t="s">
        <v>344</v>
      </c>
      <c r="BT14" s="123">
        <v>10</v>
      </c>
      <c r="BU14" s="123">
        <v>1</v>
      </c>
      <c r="BV14" s="116"/>
      <c r="BW14" s="116"/>
      <c r="BX14" s="116" t="s">
        <v>291</v>
      </c>
      <c r="BY14" s="213">
        <v>0</v>
      </c>
      <c r="BZ14" s="123">
        <f t="shared" si="20"/>
        <v>6</v>
      </c>
      <c r="CA14" s="214" t="str">
        <f t="shared" si="21"/>
        <v>[6,8,8,6]</v>
      </c>
      <c r="CB14" s="42">
        <v>1</v>
      </c>
      <c r="CC14" s="42">
        <v>1</v>
      </c>
      <c r="CD14" s="42">
        <v>1</v>
      </c>
      <c r="CE14" s="42">
        <v>1</v>
      </c>
      <c r="CF14" s="42">
        <v>1</v>
      </c>
      <c r="CG14" s="42">
        <v>1</v>
      </c>
      <c r="CH14" s="42">
        <v>0</v>
      </c>
      <c r="CI14" s="42">
        <v>1</v>
      </c>
      <c r="CJ14" s="42"/>
      <c r="CK14" s="42"/>
      <c r="CL14" s="42"/>
      <c r="CM14" s="42"/>
      <c r="CN14" s="42"/>
      <c r="CO14" s="42"/>
      <c r="CP14" s="42"/>
      <c r="CQ14" s="42"/>
      <c r="CR14" s="42" t="s">
        <v>306</v>
      </c>
      <c r="CS14" s="42"/>
      <c r="CT14" s="42"/>
      <c r="CU14" s="53" t="s">
        <v>293</v>
      </c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 t="s">
        <v>345</v>
      </c>
      <c r="DX14" s="42">
        <f t="shared" si="22"/>
        <v>6</v>
      </c>
      <c r="DY14" s="123">
        <f t="shared" si="23"/>
        <v>8</v>
      </c>
      <c r="DZ14" s="123">
        <f t="shared" si="24"/>
        <v>8</v>
      </c>
      <c r="EA14" s="123">
        <f t="shared" si="25"/>
        <v>6</v>
      </c>
      <c r="EB14" s="123"/>
      <c r="EF14" s="78"/>
      <c r="EM14" s="260">
        <f t="shared" si="26"/>
        <v>8.8000000000000007</v>
      </c>
      <c r="EN14" s="261">
        <f>EN19</f>
        <v>0.1</v>
      </c>
      <c r="EO14" s="262">
        <v>2</v>
      </c>
      <c r="EP14" s="105">
        <v>5</v>
      </c>
      <c r="EQ14" s="262">
        <v>3</v>
      </c>
      <c r="ER14" s="105">
        <v>2</v>
      </c>
      <c r="ES14" s="262">
        <v>4</v>
      </c>
      <c r="ET14" s="105">
        <v>1</v>
      </c>
      <c r="EU14" s="105">
        <f t="shared" si="27"/>
        <v>2.5</v>
      </c>
      <c r="EV14" s="105">
        <f t="shared" si="28"/>
        <v>7.5</v>
      </c>
      <c r="EW14" s="272">
        <f t="shared" si="29"/>
        <v>4.2666999999999997E-2</v>
      </c>
      <c r="EX14" s="105">
        <f t="shared" si="30"/>
        <v>15</v>
      </c>
      <c r="EY14" s="281">
        <f t="shared" si="31"/>
        <v>2.1333000000000001E-2</v>
      </c>
      <c r="EZ14" s="105">
        <f t="shared" si="32"/>
        <v>22.5</v>
      </c>
      <c r="FA14" s="282">
        <f t="shared" si="33"/>
        <v>1.4222E-2</v>
      </c>
      <c r="FD14" s="286"/>
      <c r="FI14" s="294"/>
      <c r="FJ14" s="295">
        <v>0</v>
      </c>
      <c r="FK14" s="141">
        <v>1</v>
      </c>
      <c r="FL14" s="294">
        <f t="shared" si="34"/>
        <v>0</v>
      </c>
      <c r="FM14" s="295">
        <f t="shared" si="35"/>
        <v>0</v>
      </c>
      <c r="FN14" s="141">
        <f t="shared" si="36"/>
        <v>1</v>
      </c>
      <c r="FO14" s="294">
        <f t="shared" si="37"/>
        <v>0</v>
      </c>
      <c r="FP14" s="295">
        <f t="shared" si="38"/>
        <v>0</v>
      </c>
      <c r="FQ14" s="141">
        <f t="shared" si="39"/>
        <v>1</v>
      </c>
      <c r="FR14" s="294">
        <f t="shared" si="40"/>
        <v>0</v>
      </c>
      <c r="FS14" s="295">
        <f t="shared" si="41"/>
        <v>0</v>
      </c>
      <c r="FT14" s="141">
        <f t="shared" si="42"/>
        <v>1</v>
      </c>
      <c r="FU14" s="294">
        <f t="shared" si="43"/>
        <v>0</v>
      </c>
      <c r="FV14" s="295">
        <f t="shared" si="44"/>
        <v>0</v>
      </c>
      <c r="FW14" s="141">
        <f t="shared" si="45"/>
        <v>1</v>
      </c>
      <c r="FX14" s="294">
        <f t="shared" si="46"/>
        <v>0</v>
      </c>
      <c r="FY14" s="295">
        <f t="shared" si="47"/>
        <v>0</v>
      </c>
      <c r="FZ14" s="141">
        <f t="shared" si="48"/>
        <v>1</v>
      </c>
      <c r="GA14" s="294">
        <f t="shared" si="49"/>
        <v>0</v>
      </c>
      <c r="GB14" s="295">
        <f t="shared" si="50"/>
        <v>0</v>
      </c>
      <c r="GC14" s="141">
        <f t="shared" si="51"/>
        <v>1</v>
      </c>
      <c r="GD14" s="294">
        <f t="shared" si="52"/>
        <v>0</v>
      </c>
      <c r="GE14" s="295">
        <f t="shared" si="53"/>
        <v>0</v>
      </c>
      <c r="GF14" s="141">
        <f t="shared" si="54"/>
        <v>1</v>
      </c>
      <c r="GG14" s="294">
        <f t="shared" si="55"/>
        <v>0</v>
      </c>
      <c r="GH14" s="295">
        <f t="shared" si="56"/>
        <v>0</v>
      </c>
      <c r="GI14" s="141">
        <f t="shared" si="57"/>
        <v>1</v>
      </c>
      <c r="GJ14" s="294">
        <f t="shared" si="58"/>
        <v>0</v>
      </c>
      <c r="GK14" s="295">
        <f t="shared" si="59"/>
        <v>0</v>
      </c>
      <c r="GL14" s="141">
        <f t="shared" si="60"/>
        <v>1</v>
      </c>
      <c r="GM14" s="294">
        <f t="shared" si="61"/>
        <v>0</v>
      </c>
      <c r="GN14" s="295">
        <f t="shared" si="62"/>
        <v>0</v>
      </c>
      <c r="GO14" s="141">
        <f t="shared" si="63"/>
        <v>2</v>
      </c>
      <c r="GP14" s="294">
        <f t="shared" si="64"/>
        <v>0</v>
      </c>
      <c r="GQ14" s="295">
        <f t="shared" si="65"/>
        <v>0</v>
      </c>
      <c r="GR14" s="141">
        <f t="shared" si="66"/>
        <v>4</v>
      </c>
      <c r="GS14" s="294">
        <f t="shared" si="67"/>
        <v>0</v>
      </c>
      <c r="GT14" s="295">
        <f t="shared" si="68"/>
        <v>0</v>
      </c>
      <c r="GU14" s="141">
        <f t="shared" si="69"/>
        <v>6</v>
      </c>
      <c r="GV14" s="294">
        <f t="shared" si="70"/>
        <v>0</v>
      </c>
      <c r="GW14" s="295">
        <f t="shared" si="71"/>
        <v>0</v>
      </c>
      <c r="GX14" s="141">
        <f t="shared" si="72"/>
        <v>8</v>
      </c>
      <c r="GY14" s="294">
        <f t="shared" si="73"/>
        <v>0</v>
      </c>
      <c r="GZ14" s="295">
        <f t="shared" si="74"/>
        <v>0</v>
      </c>
      <c r="HA14" s="141">
        <f t="shared" si="75"/>
        <v>10</v>
      </c>
      <c r="HB14" s="294">
        <f t="shared" si="76"/>
        <v>0</v>
      </c>
      <c r="HC14" s="295">
        <f t="shared" si="77"/>
        <v>0</v>
      </c>
      <c r="HD14" s="141">
        <f t="shared" si="78"/>
        <v>20</v>
      </c>
      <c r="HE14" s="294">
        <f t="shared" si="79"/>
        <v>0</v>
      </c>
      <c r="HF14" s="295">
        <f t="shared" si="80"/>
        <v>0</v>
      </c>
      <c r="HG14" s="141">
        <f t="shared" si="81"/>
        <v>40</v>
      </c>
      <c r="HH14" s="294">
        <f t="shared" si="82"/>
        <v>0</v>
      </c>
      <c r="HI14" s="295">
        <f t="shared" si="83"/>
        <v>0</v>
      </c>
      <c r="HJ14" s="141">
        <f t="shared" si="84"/>
        <v>60</v>
      </c>
      <c r="HK14" s="294">
        <f t="shared" si="85"/>
        <v>0</v>
      </c>
      <c r="HL14" s="295">
        <f t="shared" si="86"/>
        <v>0</v>
      </c>
      <c r="HM14" s="141">
        <f t="shared" si="87"/>
        <v>80</v>
      </c>
      <c r="HN14" s="294">
        <f t="shared" si="88"/>
        <v>0</v>
      </c>
      <c r="HO14" s="295">
        <f t="shared" si="89"/>
        <v>0</v>
      </c>
      <c r="HP14" s="141">
        <f t="shared" si="90"/>
        <v>100</v>
      </c>
      <c r="HQ14" s="294">
        <f t="shared" si="91"/>
        <v>0</v>
      </c>
      <c r="HS14" s="286"/>
      <c r="HX14" s="294"/>
      <c r="HY14" s="295">
        <v>1</v>
      </c>
      <c r="HZ14" s="141">
        <v>1</v>
      </c>
      <c r="IA14" s="294">
        <f t="shared" si="92"/>
        <v>8.8888888888888961E-7</v>
      </c>
      <c r="IB14" s="295">
        <f t="shared" si="93"/>
        <v>1</v>
      </c>
      <c r="IC14" s="141">
        <f t="shared" si="94"/>
        <v>1</v>
      </c>
      <c r="ID14" s="294">
        <f t="shared" si="95"/>
        <v>1.7777777777777792E-6</v>
      </c>
      <c r="IE14" s="295">
        <f t="shared" si="96"/>
        <v>1</v>
      </c>
      <c r="IF14" s="141">
        <f t="shared" si="97"/>
        <v>1</v>
      </c>
      <c r="IG14" s="294">
        <f t="shared" si="98"/>
        <v>2.6666666666666689E-6</v>
      </c>
      <c r="IH14" s="295">
        <f t="shared" si="99"/>
        <v>1</v>
      </c>
      <c r="II14" s="141">
        <f t="shared" si="100"/>
        <v>1</v>
      </c>
      <c r="IJ14" s="294">
        <f t="shared" si="101"/>
        <v>3.5555555555555585E-6</v>
      </c>
      <c r="IK14" s="295">
        <f t="shared" si="102"/>
        <v>1</v>
      </c>
      <c r="IL14" s="141">
        <f t="shared" si="103"/>
        <v>1</v>
      </c>
      <c r="IM14" s="294">
        <f t="shared" si="104"/>
        <v>4.4444444444444484E-6</v>
      </c>
      <c r="IN14" s="295">
        <f t="shared" si="105"/>
        <v>1</v>
      </c>
      <c r="IO14" s="141">
        <f t="shared" si="106"/>
        <v>1</v>
      </c>
      <c r="IP14" s="294">
        <f t="shared" si="107"/>
        <v>8.8888888888888968E-6</v>
      </c>
      <c r="IQ14" s="295">
        <f t="shared" si="108"/>
        <v>1</v>
      </c>
      <c r="IR14" s="141">
        <f t="shared" si="109"/>
        <v>1</v>
      </c>
      <c r="IS14" s="294">
        <f t="shared" si="110"/>
        <v>1.7777777777777794E-5</v>
      </c>
      <c r="IT14" s="295">
        <f t="shared" si="111"/>
        <v>1</v>
      </c>
      <c r="IU14" s="141">
        <f t="shared" si="112"/>
        <v>1</v>
      </c>
      <c r="IV14" s="294">
        <f t="shared" si="113"/>
        <v>2.6666666666666687E-5</v>
      </c>
      <c r="IW14" s="295">
        <f t="shared" si="114"/>
        <v>1</v>
      </c>
      <c r="IX14" s="141">
        <f t="shared" si="115"/>
        <v>1</v>
      </c>
      <c r="IY14" s="294">
        <f t="shared" si="116"/>
        <v>3.5555555555555587E-5</v>
      </c>
      <c r="IZ14" s="295">
        <f t="shared" si="117"/>
        <v>1</v>
      </c>
      <c r="JA14" s="141">
        <f t="shared" si="118"/>
        <v>1</v>
      </c>
      <c r="JB14" s="294">
        <f t="shared" si="119"/>
        <v>4.444444444444448E-5</v>
      </c>
      <c r="JC14" s="295">
        <f t="shared" si="120"/>
        <v>1</v>
      </c>
      <c r="JD14" s="141">
        <f t="shared" si="121"/>
        <v>1</v>
      </c>
      <c r="JE14" s="294">
        <f t="shared" si="122"/>
        <v>8.8888888888888961E-5</v>
      </c>
      <c r="JF14" s="295">
        <f t="shared" si="123"/>
        <v>1</v>
      </c>
      <c r="JG14" s="141">
        <f t="shared" si="124"/>
        <v>1</v>
      </c>
      <c r="JH14" s="294">
        <f t="shared" si="125"/>
        <v>1.7777777777777792E-4</v>
      </c>
      <c r="JI14" s="295">
        <f t="shared" si="126"/>
        <v>1</v>
      </c>
      <c r="JJ14" s="141">
        <f t="shared" si="127"/>
        <v>1</v>
      </c>
      <c r="JK14" s="294">
        <f t="shared" si="128"/>
        <v>2.666666666666669E-4</v>
      </c>
      <c r="JL14" s="295">
        <f t="shared" si="129"/>
        <v>1</v>
      </c>
      <c r="JM14" s="141">
        <f t="shared" si="130"/>
        <v>1</v>
      </c>
      <c r="JN14" s="294">
        <f t="shared" si="131"/>
        <v>3.5555555555555584E-4</v>
      </c>
      <c r="JO14" s="295">
        <f t="shared" si="132"/>
        <v>1</v>
      </c>
      <c r="JP14" s="141">
        <f t="shared" si="133"/>
        <v>1</v>
      </c>
      <c r="JQ14" s="294">
        <f t="shared" si="134"/>
        <v>4.4444444444444479E-4</v>
      </c>
      <c r="JR14" s="295">
        <f t="shared" si="135"/>
        <v>1</v>
      </c>
      <c r="JS14" s="141">
        <f t="shared" si="136"/>
        <v>1</v>
      </c>
      <c r="JT14" s="294">
        <f t="shared" si="137"/>
        <v>8.8888888888888958E-4</v>
      </c>
      <c r="JU14" s="295">
        <f t="shared" si="138"/>
        <v>1</v>
      </c>
      <c r="JV14" s="141">
        <f t="shared" si="139"/>
        <v>1</v>
      </c>
      <c r="JW14" s="294">
        <f t="shared" si="140"/>
        <v>1.7777777777777792E-3</v>
      </c>
      <c r="JX14" s="295">
        <f t="shared" si="141"/>
        <v>1</v>
      </c>
      <c r="JY14" s="141">
        <f t="shared" si="142"/>
        <v>1</v>
      </c>
      <c r="JZ14" s="294">
        <f t="shared" si="143"/>
        <v>2.6666666666666687E-3</v>
      </c>
      <c r="KA14" s="295">
        <f t="shared" si="144"/>
        <v>1</v>
      </c>
      <c r="KB14" s="141">
        <f t="shared" si="145"/>
        <v>1</v>
      </c>
      <c r="KC14" s="294">
        <f t="shared" si="146"/>
        <v>3.5555555555555583E-3</v>
      </c>
      <c r="KD14" s="295">
        <f t="shared" si="147"/>
        <v>1</v>
      </c>
      <c r="KE14" s="141">
        <f t="shared" si="148"/>
        <v>1</v>
      </c>
      <c r="KF14" s="294">
        <f t="shared" si="149"/>
        <v>4.4444444444444479E-3</v>
      </c>
      <c r="KK14" s="313">
        <f t="shared" si="150"/>
        <v>0</v>
      </c>
      <c r="KL14" s="313">
        <f t="shared" si="150"/>
        <v>0</v>
      </c>
      <c r="KM14" s="313">
        <f t="shared" si="150"/>
        <v>0</v>
      </c>
      <c r="KN14" s="313">
        <f t="shared" si="150"/>
        <v>3.2000000000000003E-4</v>
      </c>
      <c r="KO14" s="313">
        <f t="shared" si="150"/>
        <v>4.0000000000000002E-4</v>
      </c>
      <c r="KP14" s="313">
        <f t="shared" si="150"/>
        <v>8.0000000000000004E-4</v>
      </c>
      <c r="KQ14" s="313">
        <f t="shared" si="150"/>
        <v>1.6000000000000001E-3</v>
      </c>
      <c r="KR14" s="313">
        <f t="shared" si="150"/>
        <v>2.3999999999999998E-3</v>
      </c>
      <c r="KS14" s="313">
        <f t="shared" si="150"/>
        <v>3.2000000000000002E-3</v>
      </c>
      <c r="KT14" s="313">
        <f t="shared" si="150"/>
        <v>4.0000000000000001E-3</v>
      </c>
      <c r="KU14" s="313">
        <f t="shared" si="151"/>
        <v>8.0000000000000002E-3</v>
      </c>
      <c r="KV14" s="313">
        <f t="shared" si="151"/>
        <v>0.01</v>
      </c>
      <c r="KW14" s="313">
        <f t="shared" si="151"/>
        <v>9.998400000000001E-3</v>
      </c>
      <c r="KX14" s="313">
        <f t="shared" si="151"/>
        <v>9.9968000000000019E-3</v>
      </c>
      <c r="KY14" s="313">
        <f t="shared" si="151"/>
        <v>9.9959999999999997E-3</v>
      </c>
      <c r="KZ14" s="313">
        <f t="shared" si="151"/>
        <v>9.9920000000000009E-3</v>
      </c>
      <c r="LA14" s="313">
        <f t="shared" si="151"/>
        <v>9.9840000000000016E-3</v>
      </c>
      <c r="LB14" s="313">
        <f t="shared" si="151"/>
        <v>9.9840000000000016E-3</v>
      </c>
      <c r="LC14" s="313">
        <f t="shared" si="151"/>
        <v>9.9840000000000016E-3</v>
      </c>
      <c r="LD14" s="313">
        <f t="shared" si="151"/>
        <v>9.9600000000000001E-3</v>
      </c>
      <c r="LF14" s="46">
        <v>9</v>
      </c>
      <c r="LG14" s="50">
        <v>99999</v>
      </c>
      <c r="LK14" s="90">
        <v>0</v>
      </c>
      <c r="LL14" s="90">
        <v>0</v>
      </c>
      <c r="LM14" s="90">
        <v>0</v>
      </c>
      <c r="LP14" s="105"/>
      <c r="LQ14" s="322">
        <v>0.05</v>
      </c>
      <c r="LR14" s="322">
        <v>0.05</v>
      </c>
      <c r="LS14" s="322">
        <v>0.05</v>
      </c>
      <c r="LT14" s="322">
        <v>0.05</v>
      </c>
      <c r="LU14" s="322">
        <v>0.05</v>
      </c>
      <c r="LV14" s="322">
        <v>2.5000000000000001E-2</v>
      </c>
      <c r="LW14" s="322">
        <v>2.5000000000000001E-2</v>
      </c>
      <c r="LX14" s="322">
        <v>2.5000000000000001E-2</v>
      </c>
      <c r="LY14" s="322">
        <v>2.5000000000000001E-2</v>
      </c>
      <c r="LZ14" s="322">
        <v>2.5000000000000001E-2</v>
      </c>
      <c r="MA14" s="322">
        <v>5.0000000000000001E-3</v>
      </c>
      <c r="MB14" s="322">
        <v>5.0000000000000001E-3</v>
      </c>
      <c r="MC14" s="322">
        <v>5.0000000000000001E-3</v>
      </c>
      <c r="MD14" s="322">
        <v>5.0000000000000001E-3</v>
      </c>
      <c r="ME14" s="322">
        <v>5.0000000000000001E-3</v>
      </c>
      <c r="MF14" s="322">
        <v>8.9999999999999998E-4</v>
      </c>
      <c r="MG14" s="322">
        <v>8.9999999999999998E-4</v>
      </c>
      <c r="MH14" s="322">
        <v>8.9999999999999998E-4</v>
      </c>
      <c r="MI14" s="322">
        <v>8.9999999999999998E-4</v>
      </c>
      <c r="MJ14" s="322">
        <v>8.9999999999999998E-4</v>
      </c>
      <c r="MK14" s="322">
        <v>5.9999999999999995E-4</v>
      </c>
      <c r="ML14" s="322">
        <v>4.4999999999999999E-4</v>
      </c>
      <c r="MM14" s="322">
        <v>4.0000000000000002E-4</v>
      </c>
      <c r="MN14" s="322">
        <v>2.9999999999999997E-4</v>
      </c>
      <c r="MO14" s="322">
        <v>2.5000000000000001E-4</v>
      </c>
      <c r="MP14" s="322">
        <v>2.5000000000000001E-4</v>
      </c>
      <c r="MQ14" s="322">
        <v>2.0000000000000001E-4</v>
      </c>
      <c r="MR14" s="322">
        <v>2.0000000000000001E-4</v>
      </c>
      <c r="MS14" s="322"/>
      <c r="MT14" s="102">
        <v>1</v>
      </c>
      <c r="MU14" s="102">
        <v>1</v>
      </c>
      <c r="MV14" s="102">
        <v>1</v>
      </c>
      <c r="MW14" s="102">
        <v>1</v>
      </c>
      <c r="MX14" s="102">
        <v>1</v>
      </c>
      <c r="MY14" s="102">
        <v>1</v>
      </c>
      <c r="MZ14" s="90">
        <v>1</v>
      </c>
      <c r="NA14" s="90">
        <v>1</v>
      </c>
      <c r="NB14" s="90">
        <v>1</v>
      </c>
      <c r="NC14" s="90">
        <v>1</v>
      </c>
      <c r="ND14" s="90">
        <v>1</v>
      </c>
      <c r="NE14" s="90">
        <v>1</v>
      </c>
      <c r="NF14" s="90">
        <v>1</v>
      </c>
      <c r="NG14" s="90">
        <v>1</v>
      </c>
      <c r="NH14" s="90">
        <v>1</v>
      </c>
      <c r="NI14" s="90">
        <v>1</v>
      </c>
      <c r="NJ14" s="90">
        <v>1</v>
      </c>
      <c r="NK14" s="90">
        <v>1</v>
      </c>
      <c r="NL14" s="90">
        <v>1</v>
      </c>
      <c r="NM14" s="90">
        <v>1</v>
      </c>
      <c r="NN14" s="90">
        <v>1</v>
      </c>
      <c r="NO14" s="90">
        <v>1</v>
      </c>
      <c r="NP14" s="90">
        <v>1</v>
      </c>
      <c r="NQ14" s="90">
        <v>1</v>
      </c>
      <c r="NR14" s="90">
        <v>1</v>
      </c>
      <c r="NS14" s="90">
        <v>1</v>
      </c>
      <c r="NT14" s="90">
        <v>1</v>
      </c>
      <c r="NU14" s="90">
        <v>1</v>
      </c>
      <c r="NW14" s="324">
        <f t="shared" si="152"/>
        <v>4.0000000000000002E-4</v>
      </c>
      <c r="NX14" s="324">
        <f t="shared" si="153"/>
        <v>8.0000000000000004E-4</v>
      </c>
      <c r="NY14" s="324">
        <f t="shared" si="154"/>
        <v>1.1999999999999999E-3</v>
      </c>
      <c r="NZ14" s="324">
        <f t="shared" si="155"/>
        <v>1.6000000000000001E-3</v>
      </c>
      <c r="OA14" s="324">
        <f t="shared" si="156"/>
        <v>2E-3</v>
      </c>
      <c r="OB14" s="324">
        <f t="shared" si="157"/>
        <v>2E-3</v>
      </c>
      <c r="OC14" s="324">
        <f t="shared" si="158"/>
        <v>4.0000000000000001E-3</v>
      </c>
      <c r="OD14" s="324">
        <f t="shared" si="159"/>
        <v>6.0000000000000001E-3</v>
      </c>
      <c r="OE14" s="324">
        <f t="shared" si="160"/>
        <v>8.0000000000000002E-3</v>
      </c>
      <c r="OF14" s="324">
        <f t="shared" si="161"/>
        <v>0.01</v>
      </c>
      <c r="OG14" s="324">
        <f t="shared" si="162"/>
        <v>4.0000000000000001E-3</v>
      </c>
      <c r="OH14" s="324">
        <f t="shared" si="163"/>
        <v>8.0000000000000002E-3</v>
      </c>
      <c r="OI14" s="324">
        <f t="shared" si="164"/>
        <v>1.2E-2</v>
      </c>
      <c r="OJ14" s="324">
        <f t="shared" si="165"/>
        <v>1.6E-2</v>
      </c>
      <c r="OK14" s="324">
        <f t="shared" si="166"/>
        <v>0.02</v>
      </c>
      <c r="OL14" s="324">
        <f t="shared" si="167"/>
        <v>7.1999999999999998E-3</v>
      </c>
      <c r="OM14" s="324">
        <f t="shared" si="168"/>
        <v>1.44E-2</v>
      </c>
      <c r="ON14" s="324">
        <f t="shared" si="169"/>
        <v>2.1600000000000001E-2</v>
      </c>
      <c r="OO14" s="324">
        <f t="shared" si="170"/>
        <v>2.8799999999999999E-2</v>
      </c>
      <c r="OP14" s="324">
        <f t="shared" si="171"/>
        <v>3.5999999999999997E-2</v>
      </c>
      <c r="OQ14" s="324">
        <f t="shared" si="172"/>
        <v>3.5999999999999997E-2</v>
      </c>
      <c r="OR14" s="324">
        <f t="shared" si="173"/>
        <v>3.5999999999999997E-2</v>
      </c>
      <c r="OS14" s="324">
        <f t="shared" si="174"/>
        <v>0.04</v>
      </c>
      <c r="OT14" s="324">
        <f t="shared" si="175"/>
        <v>3.5999999999999997E-2</v>
      </c>
      <c r="OU14" s="324">
        <f t="shared" si="176"/>
        <v>3.5000000000000003E-2</v>
      </c>
      <c r="OV14" s="324">
        <f t="shared" si="177"/>
        <v>0.04</v>
      </c>
      <c r="OW14" s="324">
        <f t="shared" si="178"/>
        <v>3.5999999999999997E-2</v>
      </c>
      <c r="OX14" s="324">
        <f t="shared" si="179"/>
        <v>0.04</v>
      </c>
      <c r="OZ14" s="385" t="s">
        <v>346</v>
      </c>
      <c r="PA14" s="325">
        <v>100000</v>
      </c>
      <c r="PB14" s="349">
        <v>0.04</v>
      </c>
      <c r="PC14" s="328">
        <f>'[1]Sheet3 '!$AJ$5/PA14</f>
        <v>250</v>
      </c>
      <c r="PD14" s="352">
        <f t="shared" si="183"/>
        <v>17.361111111111111</v>
      </c>
      <c r="PE14" s="352">
        <f t="shared" si="184"/>
        <v>17.361111111111111</v>
      </c>
      <c r="PF14" s="351"/>
      <c r="PG14" s="346"/>
      <c r="PH14" s="347">
        <f>PH$3*$F14*$AH14*PH$4/'[1]Sheet3 '!$AJ$5</f>
        <v>1.1200000000000001E-3</v>
      </c>
      <c r="PI14" s="347">
        <f>PI$3*$F14*$AH14*PI$4/'[1]Sheet3 '!$AJ$5</f>
        <v>1.1195999999999999E-3</v>
      </c>
      <c r="PJ14" s="347">
        <f>PJ$3*$F14*$AH14*PJ$4/'[1]Sheet3 '!$AJ$5</f>
        <v>1.1199999999999999E-3</v>
      </c>
      <c r="PK14" s="347">
        <f>PK$3*$F14*$AH14*PK$4/'[1]Sheet3 '!$AJ$5</f>
        <v>1.008E-3</v>
      </c>
      <c r="PL14" s="347">
        <f>PL$3*$F14*$AH14*PL$4/'[1]Sheet3 '!$AJ$5</f>
        <v>1.008E-3</v>
      </c>
      <c r="PM14" s="347">
        <f>PM$3*$F14*$AH14*PM$4/'[1]Sheet3 '!$AJ$5</f>
        <v>9.6000000000000002E-4</v>
      </c>
      <c r="PN14" s="347">
        <f>PN$3*$F14*$AH14*PN$4/'[1]Sheet3 '!$AJ$5</f>
        <v>8.6399999999999997E-4</v>
      </c>
      <c r="PO14" s="347">
        <f>PO$3*$F14*$AH14*PO$4/'[1]Sheet3 '!$AJ$5</f>
        <v>8.1599999999999999E-4</v>
      </c>
      <c r="PP14" s="347">
        <f>PP$3*$F14*$AH14*PP$4/'[1]Sheet3 '!$AJ$5</f>
        <v>7.4080000000000001E-4</v>
      </c>
      <c r="PQ14" s="347">
        <f>PQ$3*$F14*$AH14*PQ$4/'[1]Sheet3 '!$AJ$5</f>
        <v>6.4000000000000005E-4</v>
      </c>
      <c r="PR14" s="347">
        <f>PR$3*$F14*$AH14*PR$4/'[1]Sheet3 '!$AJ$5</f>
        <v>5.7600000000000001E-4</v>
      </c>
      <c r="PS14" s="347">
        <f>PS$3*$F14*$AH14*PS$4/'[1]Sheet3 '!$AJ$5</f>
        <v>5.1199999999999998E-4</v>
      </c>
      <c r="PT14" s="347">
        <f>PT$3*$F14*$AH14*PT$4/'[1]Sheet3 '!$AJ$5</f>
        <v>3.2000000000000003E-4</v>
      </c>
      <c r="PU14" s="343"/>
      <c r="PV14" s="343"/>
      <c r="PW14" s="343"/>
    </row>
    <row r="15" spans="1:439" s="90" customFormat="1" ht="16.2">
      <c r="A15" s="39">
        <v>10</v>
      </c>
      <c r="B15" s="39" t="s">
        <v>347</v>
      </c>
      <c r="C15" s="39">
        <v>1</v>
      </c>
      <c r="D15" s="39">
        <v>-1</v>
      </c>
      <c r="E15" s="39"/>
      <c r="F15" s="39">
        <v>10</v>
      </c>
      <c r="G15" s="39">
        <f t="shared" si="5"/>
        <v>10</v>
      </c>
      <c r="H15" s="39">
        <f t="shared" si="6"/>
        <v>10</v>
      </c>
      <c r="I15" s="116"/>
      <c r="J15" s="39">
        <f t="shared" si="7"/>
        <v>10</v>
      </c>
      <c r="K15" s="116"/>
      <c r="L15" s="116"/>
      <c r="M15" s="123">
        <f t="shared" si="180"/>
        <v>10</v>
      </c>
      <c r="N15" s="39">
        <f t="shared" si="8"/>
        <v>0</v>
      </c>
      <c r="O15" s="39">
        <f t="shared" si="9"/>
        <v>0</v>
      </c>
      <c r="P15" s="39">
        <v>0</v>
      </c>
      <c r="Q15" s="136">
        <v>6.9439999999999997E-3</v>
      </c>
      <c r="R15" s="90">
        <v>1</v>
      </c>
      <c r="S15" s="137">
        <v>0</v>
      </c>
      <c r="T15" s="141">
        <f t="shared" si="10"/>
        <v>1.6670000000000001E-3</v>
      </c>
      <c r="U15" s="139">
        <v>0</v>
      </c>
      <c r="V15" s="139" t="s">
        <v>283</v>
      </c>
      <c r="W15" s="139">
        <v>1</v>
      </c>
      <c r="X15" s="142">
        <v>0</v>
      </c>
      <c r="Y15" s="147">
        <v>3</v>
      </c>
      <c r="Z15" s="159">
        <v>1</v>
      </c>
      <c r="AA15" s="139" t="str">
        <f t="shared" si="11"/>
        <v>[[0,1],[0,1],[0,1],[0,1],[0,1],[0,1],[0,1],[0,1],[0,1],[0,1],[0,2],[0,4],[0,6],[0,8],[0,10],[0,20],[0,40],[0,60],[0,80],[0,100]]</v>
      </c>
      <c r="AB15" s="139">
        <v>1</v>
      </c>
      <c r="AC15" s="139">
        <v>1</v>
      </c>
      <c r="AD15" s="139" t="str">
        <f t="shared" si="12"/>
        <v>[[1,1],[1,1],[1,1],[1,1],[1,1],[1,1],[1,1],[1,1],[1,1],[1,1],[1,1],[1,1],[1,1],[1,1],[1,1],[1,1],[1,1],[1,1],[1,1],[1,1]]</v>
      </c>
      <c r="AE15" s="39">
        <v>0</v>
      </c>
      <c r="AF15" s="161">
        <v>0</v>
      </c>
      <c r="AG15" s="177">
        <f t="shared" si="13"/>
        <v>0</v>
      </c>
      <c r="AH15" s="177">
        <v>0.05</v>
      </c>
      <c r="AI15" s="177">
        <v>0</v>
      </c>
      <c r="AJ15" s="178">
        <f>AJ13</f>
        <v>0.05</v>
      </c>
      <c r="AK15" s="178">
        <f>AK13</f>
        <v>0</v>
      </c>
      <c r="AL15" s="178">
        <f>AL13</f>
        <v>0</v>
      </c>
      <c r="AM15" s="179">
        <v>0</v>
      </c>
      <c r="AN15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5" s="39" t="str">
        <f t="shared" si="15"/>
        <v>[[1,5],[2,2],[3,1]]</v>
      </c>
      <c r="AP15" s="111" t="str">
        <f t="shared" si="16"/>
        <v>[0.088889,0.044444,0.02963]</v>
      </c>
      <c r="AQ15" s="111">
        <v>0</v>
      </c>
      <c r="AR15" s="111">
        <v>1</v>
      </c>
      <c r="AS15" s="111">
        <f t="shared" si="17"/>
        <v>1</v>
      </c>
      <c r="AT15" s="111">
        <v>0</v>
      </c>
      <c r="AU15" s="111">
        <v>0.4</v>
      </c>
      <c r="AV15" s="111" t="s">
        <v>284</v>
      </c>
      <c r="AW15" s="111">
        <v>1</v>
      </c>
      <c r="AX15" s="195">
        <v>4</v>
      </c>
      <c r="AY15" s="39">
        <f t="shared" ref="AY15:AY24" si="185">IF(C15=4,1,IF(C15=6,2,-1))</f>
        <v>-1</v>
      </c>
      <c r="AZ15" s="39">
        <v>0</v>
      </c>
      <c r="BA15" s="102"/>
      <c r="BB15" s="94"/>
      <c r="BC15" s="94" t="s">
        <v>285</v>
      </c>
      <c r="BD15" s="196">
        <v>0.9</v>
      </c>
      <c r="BE15" s="196">
        <f>BD15</f>
        <v>0.9</v>
      </c>
      <c r="BF15" s="39"/>
      <c r="BG15" s="39"/>
      <c r="BH15" s="39">
        <v>0.5</v>
      </c>
      <c r="BI15" s="39">
        <v>1</v>
      </c>
      <c r="BJ15" s="39" t="s">
        <v>348</v>
      </c>
      <c r="BK15" s="198">
        <v>0.75</v>
      </c>
      <c r="BL15" s="198">
        <v>0.6</v>
      </c>
      <c r="BM15" s="94">
        <f t="shared" si="19"/>
        <v>10</v>
      </c>
      <c r="BN15" s="94" t="s">
        <v>317</v>
      </c>
      <c r="BO15" s="94">
        <v>1</v>
      </c>
      <c r="BP15" s="94" t="s">
        <v>288</v>
      </c>
      <c r="BQ15" s="94" t="s">
        <v>289</v>
      </c>
      <c r="BR15" s="202" t="s">
        <v>349</v>
      </c>
      <c r="BS15" s="202" t="s">
        <v>349</v>
      </c>
      <c r="BT15" s="123">
        <v>11</v>
      </c>
      <c r="BU15" s="123">
        <v>1</v>
      </c>
      <c r="BV15" s="116"/>
      <c r="BW15" s="116"/>
      <c r="BX15" s="116" t="s">
        <v>291</v>
      </c>
      <c r="BY15" s="213">
        <v>0</v>
      </c>
      <c r="BZ15" s="123">
        <f t="shared" si="20"/>
        <v>7.5</v>
      </c>
      <c r="CA15" s="214" t="str">
        <f t="shared" si="21"/>
        <v>[7.5,10,10,7.5]</v>
      </c>
      <c r="CB15" s="42">
        <v>1</v>
      </c>
      <c r="CC15" s="42">
        <v>1</v>
      </c>
      <c r="CD15" s="42">
        <v>1</v>
      </c>
      <c r="CE15" s="42">
        <v>1</v>
      </c>
      <c r="CF15" s="42">
        <v>0</v>
      </c>
      <c r="CG15" s="42">
        <v>1</v>
      </c>
      <c r="CH15" s="42">
        <v>1</v>
      </c>
      <c r="CI15" s="42">
        <v>0</v>
      </c>
      <c r="CJ15" s="42"/>
      <c r="CK15" s="42"/>
      <c r="CL15" s="42"/>
      <c r="CM15" s="42"/>
      <c r="CN15" s="42"/>
      <c r="CO15" s="42"/>
      <c r="CP15" s="42"/>
      <c r="CQ15" s="42"/>
      <c r="CR15" s="42" t="s">
        <v>299</v>
      </c>
      <c r="CS15" s="42"/>
      <c r="CT15" s="42"/>
      <c r="CU15" s="53" t="s">
        <v>293</v>
      </c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 t="s">
        <v>350</v>
      </c>
      <c r="DX15" s="42">
        <f t="shared" si="22"/>
        <v>7.5</v>
      </c>
      <c r="DY15" s="123">
        <f t="shared" si="23"/>
        <v>10</v>
      </c>
      <c r="DZ15" s="123">
        <f t="shared" si="24"/>
        <v>10</v>
      </c>
      <c r="EA15" s="123">
        <f t="shared" si="25"/>
        <v>7.5</v>
      </c>
      <c r="EB15" s="123"/>
      <c r="EM15" s="260">
        <f t="shared" si="26"/>
        <v>11</v>
      </c>
      <c r="EN15" s="261">
        <f>EN13</f>
        <v>0.1</v>
      </c>
      <c r="EO15" s="262">
        <v>1</v>
      </c>
      <c r="EP15" s="105">
        <v>5</v>
      </c>
      <c r="EQ15" s="262">
        <v>2</v>
      </c>
      <c r="ER15" s="105">
        <v>2</v>
      </c>
      <c r="ES15" s="262">
        <v>3</v>
      </c>
      <c r="ET15" s="105">
        <v>1</v>
      </c>
      <c r="EU15" s="105">
        <f t="shared" si="27"/>
        <v>1.5</v>
      </c>
      <c r="EV15" s="105">
        <f t="shared" si="28"/>
        <v>7.5</v>
      </c>
      <c r="EW15" s="272">
        <f t="shared" si="29"/>
        <v>8.8888999999999996E-2</v>
      </c>
      <c r="EX15" s="105">
        <f t="shared" si="30"/>
        <v>15</v>
      </c>
      <c r="EY15" s="281">
        <f t="shared" si="31"/>
        <v>4.4443999999999997E-2</v>
      </c>
      <c r="EZ15" s="105">
        <f t="shared" si="32"/>
        <v>22.5</v>
      </c>
      <c r="FA15" s="282">
        <f t="shared" si="33"/>
        <v>2.963E-2</v>
      </c>
      <c r="FD15" s="286"/>
      <c r="FI15" s="294"/>
      <c r="FJ15" s="295">
        <v>0</v>
      </c>
      <c r="FK15" s="141">
        <v>1</v>
      </c>
      <c r="FL15" s="294">
        <f t="shared" si="34"/>
        <v>0</v>
      </c>
      <c r="FM15" s="295">
        <f t="shared" si="35"/>
        <v>0</v>
      </c>
      <c r="FN15" s="141">
        <f t="shared" si="36"/>
        <v>1</v>
      </c>
      <c r="FO15" s="294">
        <f t="shared" si="37"/>
        <v>0</v>
      </c>
      <c r="FP15" s="295">
        <f t="shared" si="38"/>
        <v>0</v>
      </c>
      <c r="FQ15" s="141">
        <f t="shared" si="39"/>
        <v>1</v>
      </c>
      <c r="FR15" s="294">
        <f t="shared" si="40"/>
        <v>0</v>
      </c>
      <c r="FS15" s="295">
        <f t="shared" si="41"/>
        <v>0</v>
      </c>
      <c r="FT15" s="141">
        <f t="shared" si="42"/>
        <v>1</v>
      </c>
      <c r="FU15" s="294">
        <f t="shared" si="43"/>
        <v>0</v>
      </c>
      <c r="FV15" s="295">
        <f t="shared" si="44"/>
        <v>0</v>
      </c>
      <c r="FW15" s="141">
        <f t="shared" si="45"/>
        <v>1</v>
      </c>
      <c r="FX15" s="294">
        <f t="shared" si="46"/>
        <v>0</v>
      </c>
      <c r="FY15" s="295">
        <f t="shared" si="47"/>
        <v>0</v>
      </c>
      <c r="FZ15" s="141">
        <f t="shared" si="48"/>
        <v>1</v>
      </c>
      <c r="GA15" s="294">
        <f t="shared" si="49"/>
        <v>0</v>
      </c>
      <c r="GB15" s="295">
        <f t="shared" si="50"/>
        <v>0</v>
      </c>
      <c r="GC15" s="141">
        <f t="shared" si="51"/>
        <v>1</v>
      </c>
      <c r="GD15" s="294">
        <f t="shared" si="52"/>
        <v>0</v>
      </c>
      <c r="GE15" s="295">
        <f t="shared" si="53"/>
        <v>0</v>
      </c>
      <c r="GF15" s="141">
        <f t="shared" si="54"/>
        <v>1</v>
      </c>
      <c r="GG15" s="294">
        <f t="shared" si="55"/>
        <v>0</v>
      </c>
      <c r="GH15" s="295">
        <f t="shared" si="56"/>
        <v>0</v>
      </c>
      <c r="GI15" s="141">
        <f t="shared" si="57"/>
        <v>1</v>
      </c>
      <c r="GJ15" s="294">
        <f t="shared" si="58"/>
        <v>0</v>
      </c>
      <c r="GK15" s="295">
        <f t="shared" si="59"/>
        <v>0</v>
      </c>
      <c r="GL15" s="141">
        <f t="shared" si="60"/>
        <v>1</v>
      </c>
      <c r="GM15" s="294">
        <f t="shared" si="61"/>
        <v>0</v>
      </c>
      <c r="GN15" s="295">
        <f t="shared" si="62"/>
        <v>0</v>
      </c>
      <c r="GO15" s="141">
        <f t="shared" si="63"/>
        <v>2</v>
      </c>
      <c r="GP15" s="294">
        <f t="shared" si="64"/>
        <v>0</v>
      </c>
      <c r="GQ15" s="295">
        <f t="shared" si="65"/>
        <v>0</v>
      </c>
      <c r="GR15" s="141">
        <f t="shared" si="66"/>
        <v>4</v>
      </c>
      <c r="GS15" s="294">
        <f t="shared" si="67"/>
        <v>0</v>
      </c>
      <c r="GT15" s="295">
        <f t="shared" si="68"/>
        <v>0</v>
      </c>
      <c r="GU15" s="141">
        <f t="shared" si="69"/>
        <v>6</v>
      </c>
      <c r="GV15" s="294">
        <f t="shared" si="70"/>
        <v>0</v>
      </c>
      <c r="GW15" s="295">
        <f t="shared" si="71"/>
        <v>0</v>
      </c>
      <c r="GX15" s="141">
        <f t="shared" si="72"/>
        <v>8</v>
      </c>
      <c r="GY15" s="294">
        <f t="shared" si="73"/>
        <v>0</v>
      </c>
      <c r="GZ15" s="295">
        <f t="shared" si="74"/>
        <v>0</v>
      </c>
      <c r="HA15" s="141">
        <f t="shared" si="75"/>
        <v>10</v>
      </c>
      <c r="HB15" s="294">
        <f t="shared" si="76"/>
        <v>0</v>
      </c>
      <c r="HC15" s="295">
        <f t="shared" si="77"/>
        <v>0</v>
      </c>
      <c r="HD15" s="141">
        <f t="shared" si="78"/>
        <v>20</v>
      </c>
      <c r="HE15" s="294">
        <f t="shared" si="79"/>
        <v>0</v>
      </c>
      <c r="HF15" s="295">
        <f t="shared" si="80"/>
        <v>0</v>
      </c>
      <c r="HG15" s="141">
        <f t="shared" si="81"/>
        <v>40</v>
      </c>
      <c r="HH15" s="294">
        <f t="shared" si="82"/>
        <v>0</v>
      </c>
      <c r="HI15" s="295">
        <f t="shared" si="83"/>
        <v>0</v>
      </c>
      <c r="HJ15" s="141">
        <f t="shared" si="84"/>
        <v>60</v>
      </c>
      <c r="HK15" s="294">
        <f t="shared" si="85"/>
        <v>0</v>
      </c>
      <c r="HL15" s="295">
        <f t="shared" si="86"/>
        <v>0</v>
      </c>
      <c r="HM15" s="141">
        <f t="shared" si="87"/>
        <v>80</v>
      </c>
      <c r="HN15" s="294">
        <f t="shared" si="88"/>
        <v>0</v>
      </c>
      <c r="HO15" s="295">
        <f t="shared" si="89"/>
        <v>0</v>
      </c>
      <c r="HP15" s="141">
        <f t="shared" si="90"/>
        <v>100</v>
      </c>
      <c r="HQ15" s="294">
        <f t="shared" si="91"/>
        <v>0</v>
      </c>
      <c r="HS15" s="302" t="s">
        <v>351</v>
      </c>
      <c r="HT15" s="39">
        <f>HT13/6/60</f>
        <v>4.9999999999999964</v>
      </c>
      <c r="HX15" s="294"/>
      <c r="HY15" s="295">
        <v>1</v>
      </c>
      <c r="HZ15" s="141">
        <v>1</v>
      </c>
      <c r="IA15" s="294">
        <f t="shared" si="92"/>
        <v>1.1111111111111121E-6</v>
      </c>
      <c r="IB15" s="295">
        <f t="shared" si="93"/>
        <v>1</v>
      </c>
      <c r="IC15" s="141">
        <f t="shared" si="94"/>
        <v>1</v>
      </c>
      <c r="ID15" s="294">
        <f t="shared" si="95"/>
        <v>2.2222222222222242E-6</v>
      </c>
      <c r="IE15" s="295">
        <f t="shared" si="96"/>
        <v>1</v>
      </c>
      <c r="IF15" s="141">
        <f t="shared" si="97"/>
        <v>1</v>
      </c>
      <c r="IG15" s="294">
        <f t="shared" si="98"/>
        <v>3.3333333333333359E-6</v>
      </c>
      <c r="IH15" s="295">
        <f t="shared" si="99"/>
        <v>1</v>
      </c>
      <c r="II15" s="141">
        <f t="shared" si="100"/>
        <v>1</v>
      </c>
      <c r="IJ15" s="294">
        <f t="shared" si="101"/>
        <v>4.4444444444444484E-6</v>
      </c>
      <c r="IK15" s="295">
        <f t="shared" si="102"/>
        <v>1</v>
      </c>
      <c r="IL15" s="141">
        <f t="shared" si="103"/>
        <v>1</v>
      </c>
      <c r="IM15" s="294">
        <f t="shared" si="104"/>
        <v>5.5555555555555601E-6</v>
      </c>
      <c r="IN15" s="295">
        <f t="shared" si="105"/>
        <v>1</v>
      </c>
      <c r="IO15" s="141">
        <f t="shared" si="106"/>
        <v>1</v>
      </c>
      <c r="IP15" s="294">
        <f t="shared" si="107"/>
        <v>1.111111111111112E-5</v>
      </c>
      <c r="IQ15" s="295">
        <f t="shared" si="108"/>
        <v>1</v>
      </c>
      <c r="IR15" s="141">
        <f t="shared" si="109"/>
        <v>1</v>
      </c>
      <c r="IS15" s="294">
        <f t="shared" si="110"/>
        <v>2.222222222222224E-5</v>
      </c>
      <c r="IT15" s="295">
        <f t="shared" si="111"/>
        <v>1</v>
      </c>
      <c r="IU15" s="141">
        <f t="shared" si="112"/>
        <v>1</v>
      </c>
      <c r="IV15" s="294">
        <f t="shared" si="113"/>
        <v>3.3333333333333362E-5</v>
      </c>
      <c r="IW15" s="295">
        <f t="shared" si="114"/>
        <v>1</v>
      </c>
      <c r="IX15" s="141">
        <f t="shared" si="115"/>
        <v>1</v>
      </c>
      <c r="IY15" s="294">
        <f t="shared" si="116"/>
        <v>4.444444444444448E-5</v>
      </c>
      <c r="IZ15" s="295">
        <f t="shared" si="117"/>
        <v>1</v>
      </c>
      <c r="JA15" s="141">
        <f t="shared" si="118"/>
        <v>1</v>
      </c>
      <c r="JB15" s="294">
        <f t="shared" si="119"/>
        <v>5.5555555555555599E-5</v>
      </c>
      <c r="JC15" s="295">
        <f t="shared" si="120"/>
        <v>1</v>
      </c>
      <c r="JD15" s="141">
        <f t="shared" si="121"/>
        <v>1</v>
      </c>
      <c r="JE15" s="294">
        <f t="shared" si="122"/>
        <v>1.111111111111112E-4</v>
      </c>
      <c r="JF15" s="295">
        <f t="shared" si="123"/>
        <v>1</v>
      </c>
      <c r="JG15" s="141">
        <f t="shared" si="124"/>
        <v>1</v>
      </c>
      <c r="JH15" s="294">
        <f t="shared" si="125"/>
        <v>2.222222222222224E-4</v>
      </c>
      <c r="JI15" s="295">
        <f t="shared" si="126"/>
        <v>1</v>
      </c>
      <c r="JJ15" s="141">
        <f t="shared" si="127"/>
        <v>1</v>
      </c>
      <c r="JK15" s="294">
        <f t="shared" si="128"/>
        <v>3.3333333333333359E-4</v>
      </c>
      <c r="JL15" s="295">
        <f t="shared" si="129"/>
        <v>1</v>
      </c>
      <c r="JM15" s="141">
        <f t="shared" si="130"/>
        <v>1</v>
      </c>
      <c r="JN15" s="294">
        <f t="shared" si="131"/>
        <v>4.4444444444444479E-4</v>
      </c>
      <c r="JO15" s="295">
        <f t="shared" si="132"/>
        <v>1</v>
      </c>
      <c r="JP15" s="141">
        <f t="shared" si="133"/>
        <v>1</v>
      </c>
      <c r="JQ15" s="294">
        <f t="shared" si="134"/>
        <v>5.5555555555555599E-4</v>
      </c>
      <c r="JR15" s="295">
        <f t="shared" si="135"/>
        <v>1</v>
      </c>
      <c r="JS15" s="141">
        <f t="shared" si="136"/>
        <v>1</v>
      </c>
      <c r="JT15" s="294">
        <f t="shared" si="137"/>
        <v>1.111111111111112E-3</v>
      </c>
      <c r="JU15" s="295">
        <f t="shared" si="138"/>
        <v>1</v>
      </c>
      <c r="JV15" s="141">
        <f t="shared" si="139"/>
        <v>1</v>
      </c>
      <c r="JW15" s="294">
        <f t="shared" si="140"/>
        <v>2.222222222222224E-3</v>
      </c>
      <c r="JX15" s="295">
        <f t="shared" si="141"/>
        <v>1</v>
      </c>
      <c r="JY15" s="141">
        <f t="shared" si="142"/>
        <v>1</v>
      </c>
      <c r="JZ15" s="294">
        <f t="shared" si="143"/>
        <v>3.3333333333333361E-3</v>
      </c>
      <c r="KA15" s="295">
        <f t="shared" si="144"/>
        <v>1</v>
      </c>
      <c r="KB15" s="141">
        <f t="shared" si="145"/>
        <v>1</v>
      </c>
      <c r="KC15" s="294">
        <f t="shared" si="146"/>
        <v>4.4444444444444479E-3</v>
      </c>
      <c r="KD15" s="295">
        <f t="shared" si="147"/>
        <v>1</v>
      </c>
      <c r="KE15" s="141">
        <f t="shared" si="148"/>
        <v>1</v>
      </c>
      <c r="KF15" s="294">
        <f t="shared" si="149"/>
        <v>5.5555555555555601E-3</v>
      </c>
      <c r="KK15" s="313">
        <f t="shared" ref="KK15:KT24" si="186">$AJ15*KK$4/10000*$F15*KK$3/$KS$1</f>
        <v>0</v>
      </c>
      <c r="KL15" s="313">
        <f t="shared" si="186"/>
        <v>0</v>
      </c>
      <c r="KM15" s="313">
        <f t="shared" si="186"/>
        <v>0</v>
      </c>
      <c r="KN15" s="313">
        <f t="shared" si="186"/>
        <v>4.0000000000000002E-4</v>
      </c>
      <c r="KO15" s="313">
        <f t="shared" si="186"/>
        <v>5.0000000000000001E-4</v>
      </c>
      <c r="KP15" s="313">
        <f t="shared" si="186"/>
        <v>1E-3</v>
      </c>
      <c r="KQ15" s="313">
        <f t="shared" si="186"/>
        <v>2E-3</v>
      </c>
      <c r="KR15" s="313">
        <f t="shared" si="186"/>
        <v>3.0000000000000001E-3</v>
      </c>
      <c r="KS15" s="313">
        <f t="shared" si="186"/>
        <v>4.0000000000000001E-3</v>
      </c>
      <c r="KT15" s="313">
        <f t="shared" si="186"/>
        <v>5.0000000000000001E-3</v>
      </c>
      <c r="KU15" s="313">
        <f t="shared" ref="KU15:LD24" si="187">$AJ15*KU$4/10000*$F15*KU$3/$KS$1</f>
        <v>0.01</v>
      </c>
      <c r="KV15" s="313">
        <f t="shared" si="187"/>
        <v>1.2500000000000001E-2</v>
      </c>
      <c r="KW15" s="313">
        <f t="shared" si="187"/>
        <v>1.2498000000000002E-2</v>
      </c>
      <c r="KX15" s="313">
        <f t="shared" si="187"/>
        <v>1.2496000000000002E-2</v>
      </c>
      <c r="KY15" s="313">
        <f t="shared" si="187"/>
        <v>1.2494999999999999E-2</v>
      </c>
      <c r="KZ15" s="313">
        <f t="shared" si="187"/>
        <v>1.2489999999999999E-2</v>
      </c>
      <c r="LA15" s="313">
        <f t="shared" si="187"/>
        <v>1.2480000000000002E-2</v>
      </c>
      <c r="LB15" s="313">
        <f t="shared" si="187"/>
        <v>1.2480000000000002E-2</v>
      </c>
      <c r="LC15" s="313">
        <f t="shared" si="187"/>
        <v>1.2480000000000002E-2</v>
      </c>
      <c r="LD15" s="313">
        <f t="shared" si="187"/>
        <v>1.2449999999999999E-2</v>
      </c>
      <c r="LF15" s="46">
        <v>10</v>
      </c>
      <c r="LG15" s="50">
        <v>99999</v>
      </c>
      <c r="LK15" s="90">
        <v>0</v>
      </c>
      <c r="LL15" s="90">
        <v>0</v>
      </c>
      <c r="LM15" s="90">
        <v>0</v>
      </c>
      <c r="LP15" s="105"/>
      <c r="LQ15" s="322">
        <v>0.05</v>
      </c>
      <c r="LR15" s="322">
        <v>0.05</v>
      </c>
      <c r="LS15" s="322">
        <v>0.05</v>
      </c>
      <c r="LT15" s="322">
        <v>0.05</v>
      </c>
      <c r="LU15" s="322">
        <v>0.05</v>
      </c>
      <c r="LV15" s="322">
        <v>2.5000000000000001E-2</v>
      </c>
      <c r="LW15" s="322">
        <v>2.5000000000000001E-2</v>
      </c>
      <c r="LX15" s="322">
        <v>2.5000000000000001E-2</v>
      </c>
      <c r="LY15" s="322">
        <v>2.5000000000000001E-2</v>
      </c>
      <c r="LZ15" s="322">
        <v>2.5000000000000001E-2</v>
      </c>
      <c r="MA15" s="322">
        <v>5.0000000000000001E-3</v>
      </c>
      <c r="MB15" s="322">
        <v>5.0000000000000001E-3</v>
      </c>
      <c r="MC15" s="322">
        <v>5.0000000000000001E-3</v>
      </c>
      <c r="MD15" s="322">
        <v>5.0000000000000001E-3</v>
      </c>
      <c r="ME15" s="322">
        <v>5.0000000000000001E-3</v>
      </c>
      <c r="MF15" s="322">
        <v>8.9999999999999998E-4</v>
      </c>
      <c r="MG15" s="322">
        <v>8.9999999999999998E-4</v>
      </c>
      <c r="MH15" s="322">
        <v>8.9999999999999998E-4</v>
      </c>
      <c r="MI15" s="322">
        <v>8.9999999999999998E-4</v>
      </c>
      <c r="MJ15" s="322">
        <v>8.9999999999999998E-4</v>
      </c>
      <c r="MK15" s="322">
        <v>5.9999999999999995E-4</v>
      </c>
      <c r="ML15" s="322">
        <v>4.4999999999999999E-4</v>
      </c>
      <c r="MM15" s="322">
        <v>4.0000000000000002E-4</v>
      </c>
      <c r="MN15" s="322">
        <v>2.9999999999999997E-4</v>
      </c>
      <c r="MO15" s="322">
        <v>2.5000000000000001E-4</v>
      </c>
      <c r="MP15" s="322">
        <v>2.5000000000000001E-4</v>
      </c>
      <c r="MQ15" s="322">
        <v>2.0000000000000001E-4</v>
      </c>
      <c r="MR15" s="322">
        <v>2.0000000000000001E-4</v>
      </c>
      <c r="MS15" s="322"/>
      <c r="MT15" s="102">
        <v>1</v>
      </c>
      <c r="MU15" s="102">
        <v>1</v>
      </c>
      <c r="MV15" s="102">
        <v>1</v>
      </c>
      <c r="MW15" s="102">
        <v>1</v>
      </c>
      <c r="MX15" s="102">
        <v>1</v>
      </c>
      <c r="MY15" s="102">
        <v>1</v>
      </c>
      <c r="MZ15" s="90">
        <v>1</v>
      </c>
      <c r="NA15" s="90">
        <v>1</v>
      </c>
      <c r="NB15" s="90">
        <v>1</v>
      </c>
      <c r="NC15" s="90">
        <v>1</v>
      </c>
      <c r="ND15" s="90">
        <v>1</v>
      </c>
      <c r="NE15" s="90">
        <v>1</v>
      </c>
      <c r="NF15" s="90">
        <v>1</v>
      </c>
      <c r="NG15" s="90">
        <v>1</v>
      </c>
      <c r="NH15" s="90">
        <v>1</v>
      </c>
      <c r="NI15" s="90">
        <v>1</v>
      </c>
      <c r="NJ15" s="90">
        <v>1</v>
      </c>
      <c r="NK15" s="90">
        <v>1</v>
      </c>
      <c r="NL15" s="90">
        <v>1</v>
      </c>
      <c r="NM15" s="90">
        <v>1</v>
      </c>
      <c r="NN15" s="90">
        <v>1</v>
      </c>
      <c r="NO15" s="90">
        <v>1</v>
      </c>
      <c r="NP15" s="90">
        <v>1</v>
      </c>
      <c r="NQ15" s="90">
        <v>1</v>
      </c>
      <c r="NR15" s="90">
        <v>1</v>
      </c>
      <c r="NS15" s="90">
        <v>1</v>
      </c>
      <c r="NT15" s="90">
        <v>1</v>
      </c>
      <c r="NU15" s="90">
        <v>1</v>
      </c>
      <c r="NW15" s="324">
        <f t="shared" si="152"/>
        <v>5.0000000000000001E-4</v>
      </c>
      <c r="NX15" s="324">
        <f t="shared" si="153"/>
        <v>1E-3</v>
      </c>
      <c r="NY15" s="324">
        <f t="shared" si="154"/>
        <v>1.5E-3</v>
      </c>
      <c r="NZ15" s="324">
        <f t="shared" si="155"/>
        <v>2E-3</v>
      </c>
      <c r="OA15" s="324">
        <f t="shared" si="156"/>
        <v>2.5000000000000001E-3</v>
      </c>
      <c r="OB15" s="324">
        <f t="shared" si="157"/>
        <v>2.5000000000000001E-3</v>
      </c>
      <c r="OC15" s="324">
        <f t="shared" si="158"/>
        <v>5.0000000000000001E-3</v>
      </c>
      <c r="OD15" s="324">
        <f t="shared" si="159"/>
        <v>7.4999999999999997E-3</v>
      </c>
      <c r="OE15" s="324">
        <f t="shared" si="160"/>
        <v>0.01</v>
      </c>
      <c r="OF15" s="324">
        <f t="shared" si="161"/>
        <v>1.2500000000000001E-2</v>
      </c>
      <c r="OG15" s="324">
        <f t="shared" si="162"/>
        <v>5.0000000000000001E-3</v>
      </c>
      <c r="OH15" s="324">
        <f t="shared" si="163"/>
        <v>0.01</v>
      </c>
      <c r="OI15" s="324">
        <f t="shared" si="164"/>
        <v>1.4999999999999999E-2</v>
      </c>
      <c r="OJ15" s="324">
        <f t="shared" si="165"/>
        <v>0.02</v>
      </c>
      <c r="OK15" s="324">
        <f t="shared" si="166"/>
        <v>2.5000000000000001E-2</v>
      </c>
      <c r="OL15" s="324">
        <f t="shared" si="167"/>
        <v>8.9999999999999993E-3</v>
      </c>
      <c r="OM15" s="324">
        <f t="shared" si="168"/>
        <v>1.7999999999999999E-2</v>
      </c>
      <c r="ON15" s="324">
        <f t="shared" si="169"/>
        <v>2.7E-2</v>
      </c>
      <c r="OO15" s="324">
        <f t="shared" si="170"/>
        <v>3.5999999999999997E-2</v>
      </c>
      <c r="OP15" s="324">
        <f t="shared" si="171"/>
        <v>4.4999999999999998E-2</v>
      </c>
      <c r="OQ15" s="324">
        <f t="shared" si="172"/>
        <v>4.4999999999999991E-2</v>
      </c>
      <c r="OR15" s="324">
        <f t="shared" si="173"/>
        <v>4.4999999999999998E-2</v>
      </c>
      <c r="OS15" s="324">
        <f t="shared" si="174"/>
        <v>0.05</v>
      </c>
      <c r="OT15" s="324">
        <f t="shared" si="175"/>
        <v>4.4999999999999991E-2</v>
      </c>
      <c r="OU15" s="324">
        <f t="shared" si="176"/>
        <v>4.3749999999999997E-2</v>
      </c>
      <c r="OV15" s="324">
        <f t="shared" si="177"/>
        <v>0.05</v>
      </c>
      <c r="OW15" s="324">
        <f t="shared" si="178"/>
        <v>4.4999999999999998E-2</v>
      </c>
      <c r="OX15" s="324">
        <f t="shared" si="179"/>
        <v>0.05</v>
      </c>
      <c r="OZ15" s="385"/>
      <c r="PA15" s="325">
        <v>20000</v>
      </c>
      <c r="PB15" s="349">
        <v>0.13900000000000001</v>
      </c>
      <c r="PC15" s="328">
        <f>'[1]Sheet3 '!$AJ$5/PA15</f>
        <v>1250</v>
      </c>
      <c r="PD15" s="352">
        <f t="shared" si="183"/>
        <v>24.980015987210226</v>
      </c>
      <c r="PE15" s="352">
        <f t="shared" si="184"/>
        <v>24.980015987210226</v>
      </c>
      <c r="PF15" s="353">
        <v>25</v>
      </c>
      <c r="PG15" s="346"/>
      <c r="PH15" s="347">
        <f>PH$3*$F15*$AH15*PH$4/'[1]Sheet3 '!$AJ$5</f>
        <v>1.4E-3</v>
      </c>
      <c r="PI15" s="347">
        <f>PI$3*$F15*$AH15*PI$4/'[1]Sheet3 '!$AJ$5</f>
        <v>1.3994999999999999E-3</v>
      </c>
      <c r="PJ15" s="347">
        <f>PJ$3*$F15*$AH15*PJ$4/'[1]Sheet3 '!$AJ$5</f>
        <v>1.4E-3</v>
      </c>
      <c r="PK15" s="347">
        <f>PK$3*$F15*$AH15*PK$4/'[1]Sheet3 '!$AJ$5</f>
        <v>1.2600000000000001E-3</v>
      </c>
      <c r="PL15" s="347">
        <f>PL$3*$F15*$AH15*PL$4/'[1]Sheet3 '!$AJ$5</f>
        <v>1.2600000000000001E-3</v>
      </c>
      <c r="PM15" s="347">
        <f>PM$3*$F15*$AH15*PM$4/'[1]Sheet3 '!$AJ$5</f>
        <v>1.1999999999999999E-3</v>
      </c>
      <c r="PN15" s="347">
        <f>PN$3*$F15*$AH15*PN$4/'[1]Sheet3 '!$AJ$5</f>
        <v>1.08E-3</v>
      </c>
      <c r="PO15" s="347">
        <f>PO$3*$F15*$AH15*PO$4/'[1]Sheet3 '!$AJ$5</f>
        <v>1.0200000000000001E-3</v>
      </c>
      <c r="PP15" s="347">
        <f>PP$3*$F15*$AH15*PP$4/'[1]Sheet3 '!$AJ$5</f>
        <v>9.2599999999999996E-4</v>
      </c>
      <c r="PQ15" s="347">
        <f>PQ$3*$F15*$AH15*PQ$4/'[1]Sheet3 '!$AJ$5</f>
        <v>8.0000000000000004E-4</v>
      </c>
      <c r="PR15" s="347">
        <f>PR$3*$F15*$AH15*PR$4/'[1]Sheet3 '!$AJ$5</f>
        <v>7.2000000000000005E-4</v>
      </c>
      <c r="PS15" s="347">
        <f>PS$3*$F15*$AH15*PS$4/'[1]Sheet3 '!$AJ$5</f>
        <v>6.4000000000000005E-4</v>
      </c>
      <c r="PT15" s="347">
        <f>PT$3*$F15*$AH15*PT$4/'[1]Sheet3 '!$AJ$5</f>
        <v>4.0000000000000002E-4</v>
      </c>
      <c r="PU15" s="343"/>
      <c r="PV15" s="343"/>
      <c r="PW15" s="343"/>
    </row>
    <row r="16" spans="1:439" ht="16.2">
      <c r="A16" s="39">
        <v>11</v>
      </c>
      <c r="B16" s="39" t="s">
        <v>352</v>
      </c>
      <c r="C16" s="39">
        <v>1</v>
      </c>
      <c r="D16" s="39">
        <v>-1</v>
      </c>
      <c r="E16" s="39"/>
      <c r="F16" s="39">
        <v>12</v>
      </c>
      <c r="G16" s="39">
        <f t="shared" si="5"/>
        <v>12</v>
      </c>
      <c r="H16" s="39">
        <f t="shared" si="6"/>
        <v>12</v>
      </c>
      <c r="I16" s="116"/>
      <c r="J16" s="39">
        <f t="shared" si="7"/>
        <v>12</v>
      </c>
      <c r="K16" s="116"/>
      <c r="L16" s="116"/>
      <c r="M16" s="123">
        <f t="shared" si="180"/>
        <v>11</v>
      </c>
      <c r="N16" s="39">
        <v>0</v>
      </c>
      <c r="O16" s="39">
        <f t="shared" si="9"/>
        <v>0</v>
      </c>
      <c r="P16" s="39">
        <v>0</v>
      </c>
      <c r="Q16" s="136">
        <v>8.3327999999999996E-3</v>
      </c>
      <c r="R16" s="90">
        <v>1</v>
      </c>
      <c r="S16" s="137">
        <v>0</v>
      </c>
      <c r="T16" s="141">
        <f t="shared" si="10"/>
        <v>2E-3</v>
      </c>
      <c r="U16" s="139">
        <v>0</v>
      </c>
      <c r="V16" s="139" t="s">
        <v>283</v>
      </c>
      <c r="W16" s="139">
        <v>1</v>
      </c>
      <c r="X16" s="142">
        <v>0</v>
      </c>
      <c r="Y16" s="147">
        <v>3</v>
      </c>
      <c r="Z16" s="159">
        <v>1</v>
      </c>
      <c r="AA16" s="139" t="str">
        <f t="shared" si="11"/>
        <v>[[0,1],[0,1],[0,1],[0,1],[0,1],[0,1],[0,1],[0,1],[0,1],[0,1],[0,2],[0,4],[0,6],[0,8],[0,10],[0,20],[0,40],[0,60],[0,80],[0,100]]</v>
      </c>
      <c r="AB16" s="139">
        <v>1</v>
      </c>
      <c r="AC16" s="139">
        <v>1</v>
      </c>
      <c r="AD16" s="139" t="str">
        <f t="shared" si="12"/>
        <v>[[1,1],[1,1],[1,1],[1,1],[1,1],[1,1],[1,1],[1,1],[1,1],[1,1],[1,1],[1,1],[1,1],[1,1],[1,1],[1,1],[1,1],[1,1],[1,1],[1,1]]</v>
      </c>
      <c r="AE16" s="39">
        <v>0</v>
      </c>
      <c r="AF16" s="161">
        <v>0</v>
      </c>
      <c r="AG16" s="177">
        <f t="shared" si="13"/>
        <v>0</v>
      </c>
      <c r="AH16" s="177">
        <v>0.05</v>
      </c>
      <c r="AI16" s="177">
        <v>0</v>
      </c>
      <c r="AJ16" s="178">
        <f t="shared" ref="AJ16:AL19" si="188">AJ15</f>
        <v>0.05</v>
      </c>
      <c r="AK16" s="178">
        <f t="shared" si="188"/>
        <v>0</v>
      </c>
      <c r="AL16" s="178">
        <f t="shared" si="188"/>
        <v>0</v>
      </c>
      <c r="AM16" s="179">
        <v>0</v>
      </c>
      <c r="AN16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6" s="39" t="str">
        <f t="shared" si="15"/>
        <v>[[1,5],[2,2],[3,1]]</v>
      </c>
      <c r="AP16" s="111" t="str">
        <f t="shared" si="16"/>
        <v>[0.106667,0.053333,0.035556]</v>
      </c>
      <c r="AQ16" s="111">
        <v>0</v>
      </c>
      <c r="AR16" s="111">
        <v>1</v>
      </c>
      <c r="AS16" s="111">
        <f t="shared" si="17"/>
        <v>1</v>
      </c>
      <c r="AT16" s="111">
        <v>0</v>
      </c>
      <c r="AU16" s="111">
        <v>0.4</v>
      </c>
      <c r="AV16" s="111" t="s">
        <v>284</v>
      </c>
      <c r="AW16" s="111">
        <v>1</v>
      </c>
      <c r="AX16" s="195">
        <v>5</v>
      </c>
      <c r="AY16" s="39">
        <f t="shared" si="185"/>
        <v>-1</v>
      </c>
      <c r="AZ16" s="39">
        <v>0</v>
      </c>
      <c r="BA16" s="39"/>
      <c r="BB16" s="94"/>
      <c r="BC16" s="94" t="s">
        <v>285</v>
      </c>
      <c r="BD16" s="196">
        <v>0.8</v>
      </c>
      <c r="BE16" s="196">
        <v>1.2</v>
      </c>
      <c r="BF16" s="39"/>
      <c r="BG16" s="39"/>
      <c r="BH16" s="39">
        <v>0.5</v>
      </c>
      <c r="BI16" s="39">
        <v>1</v>
      </c>
      <c r="BJ16" s="39" t="s">
        <v>353</v>
      </c>
      <c r="BK16" s="198">
        <v>0.75</v>
      </c>
      <c r="BL16" s="198">
        <v>0.6</v>
      </c>
      <c r="BM16" s="94">
        <f t="shared" si="19"/>
        <v>12</v>
      </c>
      <c r="BN16" s="94" t="s">
        <v>287</v>
      </c>
      <c r="BO16" s="94">
        <v>1</v>
      </c>
      <c r="BP16" s="94" t="s">
        <v>288</v>
      </c>
      <c r="BQ16" s="94" t="s">
        <v>289</v>
      </c>
      <c r="BR16" s="202" t="s">
        <v>354</v>
      </c>
      <c r="BS16" s="202" t="s">
        <v>354</v>
      </c>
      <c r="BT16" s="123">
        <v>12</v>
      </c>
      <c r="BU16" s="123">
        <v>1</v>
      </c>
      <c r="BV16" s="116"/>
      <c r="BW16" s="116"/>
      <c r="BX16" s="116" t="s">
        <v>291</v>
      </c>
      <c r="BY16" s="213">
        <v>0</v>
      </c>
      <c r="BZ16" s="123">
        <f t="shared" si="20"/>
        <v>9</v>
      </c>
      <c r="CA16" s="214" t="str">
        <f t="shared" si="21"/>
        <v>[9,6,12,9]</v>
      </c>
      <c r="CB16" s="42">
        <v>0</v>
      </c>
      <c r="CC16" s="42">
        <v>0</v>
      </c>
      <c r="CD16" s="42">
        <v>1</v>
      </c>
      <c r="CE16" s="42">
        <v>1</v>
      </c>
      <c r="CF16" s="42">
        <v>1</v>
      </c>
      <c r="CG16" s="42">
        <v>1</v>
      </c>
      <c r="CH16" s="42">
        <v>1</v>
      </c>
      <c r="CI16" s="42">
        <v>1</v>
      </c>
      <c r="CJ16" s="42"/>
      <c r="CK16" s="42"/>
      <c r="CL16" s="42"/>
      <c r="CM16" s="42"/>
      <c r="CN16" s="42"/>
      <c r="CO16" s="42"/>
      <c r="CP16" s="42"/>
      <c r="CQ16" s="42"/>
      <c r="CR16" s="42" t="s">
        <v>292</v>
      </c>
      <c r="CS16" s="42"/>
      <c r="CT16" s="42"/>
      <c r="CU16" s="53" t="s">
        <v>293</v>
      </c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 t="s">
        <v>355</v>
      </c>
      <c r="DX16" s="42">
        <f t="shared" si="22"/>
        <v>9</v>
      </c>
      <c r="DY16" s="123">
        <f t="shared" si="23"/>
        <v>6</v>
      </c>
      <c r="DZ16" s="123">
        <f t="shared" si="24"/>
        <v>12</v>
      </c>
      <c r="EA16" s="123">
        <f t="shared" si="25"/>
        <v>9</v>
      </c>
      <c r="EB16" s="123"/>
      <c r="EH16" s="102"/>
      <c r="EM16" s="260">
        <f t="shared" si="26"/>
        <v>13.200000000000001</v>
      </c>
      <c r="EN16" s="261">
        <f t="shared" ref="EN16:EN25" si="189">EN15</f>
        <v>0.1</v>
      </c>
      <c r="EO16" s="262">
        <v>1</v>
      </c>
      <c r="EP16" s="105">
        <v>5</v>
      </c>
      <c r="EQ16" s="262">
        <v>2</v>
      </c>
      <c r="ER16" s="105">
        <v>2</v>
      </c>
      <c r="ES16" s="262">
        <v>3</v>
      </c>
      <c r="ET16" s="105">
        <v>1</v>
      </c>
      <c r="EU16" s="105">
        <f t="shared" si="27"/>
        <v>1.5</v>
      </c>
      <c r="EV16" s="105">
        <f t="shared" si="28"/>
        <v>7.5</v>
      </c>
      <c r="EW16" s="272">
        <f t="shared" si="29"/>
        <v>0.106667</v>
      </c>
      <c r="EX16" s="105">
        <f t="shared" si="30"/>
        <v>15</v>
      </c>
      <c r="EY16" s="281">
        <f t="shared" si="31"/>
        <v>5.3332999999999998E-2</v>
      </c>
      <c r="EZ16" s="105">
        <f t="shared" si="32"/>
        <v>22.5</v>
      </c>
      <c r="FA16" s="282">
        <f t="shared" si="33"/>
        <v>3.5555999999999997E-2</v>
      </c>
      <c r="FD16" s="287"/>
      <c r="FE16" s="90"/>
      <c r="FI16" s="294"/>
      <c r="FJ16" s="295">
        <v>0</v>
      </c>
      <c r="FK16" s="141">
        <v>1</v>
      </c>
      <c r="FL16" s="294">
        <f t="shared" si="34"/>
        <v>0</v>
      </c>
      <c r="FM16" s="295">
        <f t="shared" si="35"/>
        <v>0</v>
      </c>
      <c r="FN16" s="141">
        <f t="shared" si="36"/>
        <v>1</v>
      </c>
      <c r="FO16" s="294">
        <f t="shared" si="37"/>
        <v>0</v>
      </c>
      <c r="FP16" s="295">
        <f t="shared" si="38"/>
        <v>0</v>
      </c>
      <c r="FQ16" s="141">
        <f t="shared" si="39"/>
        <v>1</v>
      </c>
      <c r="FR16" s="294">
        <f t="shared" si="40"/>
        <v>0</v>
      </c>
      <c r="FS16" s="295">
        <f t="shared" si="41"/>
        <v>0</v>
      </c>
      <c r="FT16" s="141">
        <f t="shared" si="42"/>
        <v>1</v>
      </c>
      <c r="FU16" s="294">
        <f t="shared" si="43"/>
        <v>0</v>
      </c>
      <c r="FV16" s="295">
        <f t="shared" si="44"/>
        <v>0</v>
      </c>
      <c r="FW16" s="141">
        <f t="shared" si="45"/>
        <v>1</v>
      </c>
      <c r="FX16" s="294">
        <f t="shared" si="46"/>
        <v>0</v>
      </c>
      <c r="FY16" s="295">
        <f t="shared" si="47"/>
        <v>0</v>
      </c>
      <c r="FZ16" s="141">
        <f t="shared" si="48"/>
        <v>1</v>
      </c>
      <c r="GA16" s="294">
        <f t="shared" si="49"/>
        <v>0</v>
      </c>
      <c r="GB16" s="295">
        <f t="shared" si="50"/>
        <v>0</v>
      </c>
      <c r="GC16" s="141">
        <f t="shared" si="51"/>
        <v>1</v>
      </c>
      <c r="GD16" s="294">
        <f t="shared" si="52"/>
        <v>0</v>
      </c>
      <c r="GE16" s="295">
        <f t="shared" si="53"/>
        <v>0</v>
      </c>
      <c r="GF16" s="141">
        <f t="shared" si="54"/>
        <v>1</v>
      </c>
      <c r="GG16" s="294">
        <f t="shared" si="55"/>
        <v>0</v>
      </c>
      <c r="GH16" s="295">
        <f t="shared" si="56"/>
        <v>0</v>
      </c>
      <c r="GI16" s="141">
        <f t="shared" si="57"/>
        <v>1</v>
      </c>
      <c r="GJ16" s="294">
        <f t="shared" si="58"/>
        <v>0</v>
      </c>
      <c r="GK16" s="295">
        <f t="shared" si="59"/>
        <v>0</v>
      </c>
      <c r="GL16" s="141">
        <f t="shared" si="60"/>
        <v>1</v>
      </c>
      <c r="GM16" s="294">
        <f t="shared" si="61"/>
        <v>0</v>
      </c>
      <c r="GN16" s="295">
        <f t="shared" si="62"/>
        <v>0</v>
      </c>
      <c r="GO16" s="141">
        <f t="shared" si="63"/>
        <v>2</v>
      </c>
      <c r="GP16" s="294">
        <f t="shared" si="64"/>
        <v>0</v>
      </c>
      <c r="GQ16" s="295">
        <f t="shared" si="65"/>
        <v>0</v>
      </c>
      <c r="GR16" s="141">
        <f t="shared" si="66"/>
        <v>4</v>
      </c>
      <c r="GS16" s="294">
        <f t="shared" si="67"/>
        <v>0</v>
      </c>
      <c r="GT16" s="295">
        <f t="shared" si="68"/>
        <v>0</v>
      </c>
      <c r="GU16" s="141">
        <f t="shared" si="69"/>
        <v>6</v>
      </c>
      <c r="GV16" s="294">
        <f t="shared" si="70"/>
        <v>0</v>
      </c>
      <c r="GW16" s="295">
        <f t="shared" si="71"/>
        <v>0</v>
      </c>
      <c r="GX16" s="141">
        <f t="shared" si="72"/>
        <v>8</v>
      </c>
      <c r="GY16" s="294">
        <f t="shared" si="73"/>
        <v>0</v>
      </c>
      <c r="GZ16" s="295">
        <f t="shared" si="74"/>
        <v>0</v>
      </c>
      <c r="HA16" s="141">
        <f t="shared" si="75"/>
        <v>10</v>
      </c>
      <c r="HB16" s="294">
        <f t="shared" si="76"/>
        <v>0</v>
      </c>
      <c r="HC16" s="295">
        <f t="shared" si="77"/>
        <v>0</v>
      </c>
      <c r="HD16" s="141">
        <f t="shared" si="78"/>
        <v>20</v>
      </c>
      <c r="HE16" s="294">
        <f t="shared" si="79"/>
        <v>0</v>
      </c>
      <c r="HF16" s="295">
        <f t="shared" si="80"/>
        <v>0</v>
      </c>
      <c r="HG16" s="141">
        <f t="shared" si="81"/>
        <v>40</v>
      </c>
      <c r="HH16" s="294">
        <f t="shared" si="82"/>
        <v>0</v>
      </c>
      <c r="HI16" s="295">
        <f t="shared" si="83"/>
        <v>0</v>
      </c>
      <c r="HJ16" s="141">
        <f t="shared" si="84"/>
        <v>60</v>
      </c>
      <c r="HK16" s="294">
        <f t="shared" si="85"/>
        <v>0</v>
      </c>
      <c r="HL16" s="295">
        <f t="shared" si="86"/>
        <v>0</v>
      </c>
      <c r="HM16" s="141">
        <f t="shared" si="87"/>
        <v>80</v>
      </c>
      <c r="HN16" s="294">
        <f t="shared" si="88"/>
        <v>0</v>
      </c>
      <c r="HO16" s="295">
        <f t="shared" si="89"/>
        <v>0</v>
      </c>
      <c r="HP16" s="141">
        <f t="shared" si="90"/>
        <v>100</v>
      </c>
      <c r="HQ16" s="294">
        <f t="shared" si="91"/>
        <v>0</v>
      </c>
      <c r="HS16" s="287"/>
      <c r="HT16" s="90"/>
      <c r="HX16" s="294"/>
      <c r="HY16" s="295">
        <v>1</v>
      </c>
      <c r="HZ16" s="141">
        <v>1</v>
      </c>
      <c r="IA16" s="294">
        <f t="shared" si="92"/>
        <v>1.3333333333333345E-6</v>
      </c>
      <c r="IB16" s="295">
        <f t="shared" si="93"/>
        <v>1</v>
      </c>
      <c r="IC16" s="141">
        <f t="shared" si="94"/>
        <v>1</v>
      </c>
      <c r="ID16" s="294">
        <f t="shared" si="95"/>
        <v>2.6666666666666689E-6</v>
      </c>
      <c r="IE16" s="295">
        <f t="shared" si="96"/>
        <v>1</v>
      </c>
      <c r="IF16" s="141">
        <f t="shared" si="97"/>
        <v>1</v>
      </c>
      <c r="IG16" s="294">
        <f t="shared" si="98"/>
        <v>4.0000000000000032E-6</v>
      </c>
      <c r="IH16" s="295">
        <f t="shared" si="99"/>
        <v>1</v>
      </c>
      <c r="II16" s="141">
        <f t="shared" si="100"/>
        <v>1</v>
      </c>
      <c r="IJ16" s="294">
        <f t="shared" si="101"/>
        <v>5.3333333333333379E-6</v>
      </c>
      <c r="IK16" s="295">
        <f t="shared" si="102"/>
        <v>1</v>
      </c>
      <c r="IL16" s="141">
        <f t="shared" si="103"/>
        <v>1</v>
      </c>
      <c r="IM16" s="294">
        <f t="shared" si="104"/>
        <v>6.6666666666666717E-6</v>
      </c>
      <c r="IN16" s="295">
        <f t="shared" si="105"/>
        <v>1</v>
      </c>
      <c r="IO16" s="141">
        <f t="shared" si="106"/>
        <v>1</v>
      </c>
      <c r="IP16" s="294">
        <f t="shared" si="107"/>
        <v>1.3333333333333343E-5</v>
      </c>
      <c r="IQ16" s="295">
        <f t="shared" si="108"/>
        <v>1</v>
      </c>
      <c r="IR16" s="141">
        <f t="shared" si="109"/>
        <v>1</v>
      </c>
      <c r="IS16" s="294">
        <f t="shared" si="110"/>
        <v>2.6666666666666687E-5</v>
      </c>
      <c r="IT16" s="295">
        <f t="shared" si="111"/>
        <v>1</v>
      </c>
      <c r="IU16" s="141">
        <f t="shared" si="112"/>
        <v>1</v>
      </c>
      <c r="IV16" s="294">
        <f t="shared" si="113"/>
        <v>4.000000000000003E-5</v>
      </c>
      <c r="IW16" s="295">
        <f t="shared" si="114"/>
        <v>1</v>
      </c>
      <c r="IX16" s="141">
        <f t="shared" si="115"/>
        <v>1</v>
      </c>
      <c r="IY16" s="294">
        <f t="shared" si="116"/>
        <v>5.3333333333333374E-5</v>
      </c>
      <c r="IZ16" s="295">
        <f t="shared" si="117"/>
        <v>1</v>
      </c>
      <c r="JA16" s="141">
        <f t="shared" si="118"/>
        <v>1</v>
      </c>
      <c r="JB16" s="294">
        <f t="shared" si="119"/>
        <v>6.6666666666666724E-5</v>
      </c>
      <c r="JC16" s="295">
        <f t="shared" si="120"/>
        <v>1</v>
      </c>
      <c r="JD16" s="141">
        <f t="shared" si="121"/>
        <v>1</v>
      </c>
      <c r="JE16" s="294">
        <f t="shared" si="122"/>
        <v>1.3333333333333345E-4</v>
      </c>
      <c r="JF16" s="295">
        <f t="shared" si="123"/>
        <v>1</v>
      </c>
      <c r="JG16" s="141">
        <f t="shared" si="124"/>
        <v>1</v>
      </c>
      <c r="JH16" s="294">
        <f t="shared" si="125"/>
        <v>2.666666666666669E-4</v>
      </c>
      <c r="JI16" s="295">
        <f t="shared" si="126"/>
        <v>1</v>
      </c>
      <c r="JJ16" s="141">
        <f t="shared" si="127"/>
        <v>1</v>
      </c>
      <c r="JK16" s="294">
        <f t="shared" si="128"/>
        <v>4.0000000000000034E-4</v>
      </c>
      <c r="JL16" s="295">
        <f t="shared" si="129"/>
        <v>1</v>
      </c>
      <c r="JM16" s="141">
        <f t="shared" si="130"/>
        <v>1</v>
      </c>
      <c r="JN16" s="294">
        <f t="shared" si="131"/>
        <v>5.3333333333333379E-4</v>
      </c>
      <c r="JO16" s="295">
        <f t="shared" si="132"/>
        <v>1</v>
      </c>
      <c r="JP16" s="141">
        <f t="shared" si="133"/>
        <v>1</v>
      </c>
      <c r="JQ16" s="294">
        <f t="shared" si="134"/>
        <v>6.6666666666666719E-4</v>
      </c>
      <c r="JR16" s="295">
        <f t="shared" si="135"/>
        <v>1</v>
      </c>
      <c r="JS16" s="141">
        <f t="shared" si="136"/>
        <v>1</v>
      </c>
      <c r="JT16" s="294">
        <f t="shared" si="137"/>
        <v>1.3333333333333344E-3</v>
      </c>
      <c r="JU16" s="295">
        <f t="shared" si="138"/>
        <v>1</v>
      </c>
      <c r="JV16" s="141">
        <f t="shared" si="139"/>
        <v>1</v>
      </c>
      <c r="JW16" s="294">
        <f t="shared" si="140"/>
        <v>2.6666666666666687E-3</v>
      </c>
      <c r="JX16" s="295">
        <f t="shared" si="141"/>
        <v>1</v>
      </c>
      <c r="JY16" s="141">
        <f t="shared" si="142"/>
        <v>1</v>
      </c>
      <c r="JZ16" s="294">
        <f t="shared" si="143"/>
        <v>4.0000000000000036E-3</v>
      </c>
      <c r="KA16" s="295">
        <f t="shared" si="144"/>
        <v>1</v>
      </c>
      <c r="KB16" s="141">
        <f t="shared" si="145"/>
        <v>1</v>
      </c>
      <c r="KC16" s="294">
        <f t="shared" si="146"/>
        <v>5.3333333333333375E-3</v>
      </c>
      <c r="KD16" s="295">
        <f t="shared" si="147"/>
        <v>1</v>
      </c>
      <c r="KE16" s="141">
        <f t="shared" si="148"/>
        <v>1</v>
      </c>
      <c r="KF16" s="294">
        <f t="shared" si="149"/>
        <v>6.6666666666666723E-3</v>
      </c>
      <c r="KK16" s="313">
        <f t="shared" si="186"/>
        <v>0</v>
      </c>
      <c r="KL16" s="313">
        <f t="shared" si="186"/>
        <v>0</v>
      </c>
      <c r="KM16" s="313">
        <f t="shared" si="186"/>
        <v>0</v>
      </c>
      <c r="KN16" s="313">
        <f t="shared" si="186"/>
        <v>4.8000000000000007E-4</v>
      </c>
      <c r="KO16" s="313">
        <f t="shared" si="186"/>
        <v>6.0000000000000006E-4</v>
      </c>
      <c r="KP16" s="313">
        <f t="shared" si="186"/>
        <v>1.2000000000000001E-3</v>
      </c>
      <c r="KQ16" s="313">
        <f t="shared" si="186"/>
        <v>2.4000000000000002E-3</v>
      </c>
      <c r="KR16" s="313">
        <f t="shared" si="186"/>
        <v>3.6000000000000008E-3</v>
      </c>
      <c r="KS16" s="313">
        <f t="shared" si="186"/>
        <v>4.8000000000000004E-3</v>
      </c>
      <c r="KT16" s="313">
        <f t="shared" si="186"/>
        <v>6.000000000000001E-3</v>
      </c>
      <c r="KU16" s="313">
        <f t="shared" si="187"/>
        <v>1.2000000000000002E-2</v>
      </c>
      <c r="KV16" s="313">
        <f t="shared" si="187"/>
        <v>1.4999999999999999E-2</v>
      </c>
      <c r="KW16" s="313">
        <f t="shared" si="187"/>
        <v>1.49976E-2</v>
      </c>
      <c r="KX16" s="313">
        <f t="shared" si="187"/>
        <v>1.4995200000000002E-2</v>
      </c>
      <c r="KY16" s="313">
        <f t="shared" si="187"/>
        <v>1.4994E-2</v>
      </c>
      <c r="KZ16" s="313">
        <f t="shared" si="187"/>
        <v>1.4988000000000001E-2</v>
      </c>
      <c r="LA16" s="313">
        <f t="shared" si="187"/>
        <v>1.4976000000000001E-2</v>
      </c>
      <c r="LB16" s="313">
        <f t="shared" si="187"/>
        <v>1.4976000000000001E-2</v>
      </c>
      <c r="LC16" s="313">
        <f t="shared" si="187"/>
        <v>1.4976000000000001E-2</v>
      </c>
      <c r="LD16" s="313">
        <f t="shared" si="187"/>
        <v>1.494E-2</v>
      </c>
      <c r="LK16" s="78">
        <v>0</v>
      </c>
      <c r="LL16" s="78">
        <v>0</v>
      </c>
      <c r="LM16" s="78">
        <v>0</v>
      </c>
      <c r="LP16" s="105"/>
      <c r="LQ16" s="322">
        <v>0.05</v>
      </c>
      <c r="LR16" s="322">
        <v>0.05</v>
      </c>
      <c r="LS16" s="322">
        <v>0.05</v>
      </c>
      <c r="LT16" s="322">
        <v>0.05</v>
      </c>
      <c r="LU16" s="322">
        <v>0.05</v>
      </c>
      <c r="LV16" s="322">
        <v>2.5000000000000001E-2</v>
      </c>
      <c r="LW16" s="322">
        <v>2.5000000000000001E-2</v>
      </c>
      <c r="LX16" s="322">
        <v>2.5000000000000001E-2</v>
      </c>
      <c r="LY16" s="322">
        <v>2.5000000000000001E-2</v>
      </c>
      <c r="LZ16" s="322">
        <v>2.5000000000000001E-2</v>
      </c>
      <c r="MA16" s="322">
        <v>5.0000000000000001E-3</v>
      </c>
      <c r="MB16" s="322">
        <v>5.0000000000000001E-3</v>
      </c>
      <c r="MC16" s="322">
        <v>5.0000000000000001E-3</v>
      </c>
      <c r="MD16" s="322">
        <v>5.0000000000000001E-3</v>
      </c>
      <c r="ME16" s="322">
        <v>5.0000000000000001E-3</v>
      </c>
      <c r="MF16" s="322">
        <v>8.9999999999999998E-4</v>
      </c>
      <c r="MG16" s="322">
        <v>8.9999999999999998E-4</v>
      </c>
      <c r="MH16" s="322">
        <v>8.9999999999999998E-4</v>
      </c>
      <c r="MI16" s="322">
        <v>8.9999999999999998E-4</v>
      </c>
      <c r="MJ16" s="322">
        <v>8.9999999999999998E-4</v>
      </c>
      <c r="MK16" s="322">
        <v>5.9999999999999995E-4</v>
      </c>
      <c r="ML16" s="322">
        <v>4.4999999999999999E-4</v>
      </c>
      <c r="MM16" s="322">
        <v>4.0000000000000002E-4</v>
      </c>
      <c r="MN16" s="322">
        <v>2.9999999999999997E-4</v>
      </c>
      <c r="MO16" s="322">
        <v>2.5000000000000001E-4</v>
      </c>
      <c r="MP16" s="322">
        <v>2.5000000000000001E-4</v>
      </c>
      <c r="MQ16" s="322">
        <v>2.0000000000000001E-4</v>
      </c>
      <c r="MR16" s="322">
        <v>2.0000000000000001E-4</v>
      </c>
      <c r="MS16" s="322"/>
      <c r="MT16" s="102">
        <v>1</v>
      </c>
      <c r="MU16" s="102">
        <v>1</v>
      </c>
      <c r="MV16" s="102">
        <v>1</v>
      </c>
      <c r="MW16" s="102">
        <v>1</v>
      </c>
      <c r="MX16" s="102">
        <v>1</v>
      </c>
      <c r="MY16" s="102">
        <v>1</v>
      </c>
      <c r="MZ16" s="90">
        <v>1</v>
      </c>
      <c r="NA16" s="90">
        <v>1</v>
      </c>
      <c r="NB16" s="90">
        <v>1</v>
      </c>
      <c r="NC16" s="90">
        <v>1</v>
      </c>
      <c r="ND16" s="90">
        <v>1</v>
      </c>
      <c r="NE16" s="90">
        <v>1</v>
      </c>
      <c r="NF16" s="90">
        <v>1</v>
      </c>
      <c r="NG16" s="90">
        <v>1</v>
      </c>
      <c r="NH16" s="90">
        <v>1</v>
      </c>
      <c r="NI16" s="90">
        <v>1</v>
      </c>
      <c r="NJ16" s="90">
        <v>1</v>
      </c>
      <c r="NK16" s="90">
        <v>1</v>
      </c>
      <c r="NL16" s="90">
        <v>1</v>
      </c>
      <c r="NM16" s="90">
        <v>1</v>
      </c>
      <c r="NN16" s="90">
        <v>1</v>
      </c>
      <c r="NO16" s="90">
        <v>1</v>
      </c>
      <c r="NP16" s="90">
        <v>1</v>
      </c>
      <c r="NQ16" s="90">
        <v>1</v>
      </c>
      <c r="NR16" s="90">
        <v>1</v>
      </c>
      <c r="NS16" s="90">
        <v>1</v>
      </c>
      <c r="NT16" s="90">
        <v>1</v>
      </c>
      <c r="NU16" s="90">
        <v>1</v>
      </c>
      <c r="NV16" s="90"/>
      <c r="NW16" s="324">
        <f t="shared" si="152"/>
        <v>5.9999999999999995E-4</v>
      </c>
      <c r="NX16" s="324">
        <f t="shared" si="153"/>
        <v>1.1999999999999999E-3</v>
      </c>
      <c r="NY16" s="324">
        <f t="shared" si="154"/>
        <v>1.8E-3</v>
      </c>
      <c r="NZ16" s="324">
        <f t="shared" si="155"/>
        <v>2.3999999999999998E-3</v>
      </c>
      <c r="OA16" s="324">
        <f t="shared" si="156"/>
        <v>3.0000000000000001E-3</v>
      </c>
      <c r="OB16" s="324">
        <f t="shared" si="157"/>
        <v>3.0000000000000001E-3</v>
      </c>
      <c r="OC16" s="324">
        <f t="shared" si="158"/>
        <v>6.0000000000000001E-3</v>
      </c>
      <c r="OD16" s="324">
        <f t="shared" si="159"/>
        <v>8.9999999999999993E-3</v>
      </c>
      <c r="OE16" s="324">
        <f t="shared" si="160"/>
        <v>1.2E-2</v>
      </c>
      <c r="OF16" s="324">
        <f t="shared" si="161"/>
        <v>1.4999999999999999E-2</v>
      </c>
      <c r="OG16" s="324">
        <f t="shared" si="162"/>
        <v>6.0000000000000001E-3</v>
      </c>
      <c r="OH16" s="324">
        <f t="shared" si="163"/>
        <v>1.2E-2</v>
      </c>
      <c r="OI16" s="324">
        <f t="shared" si="164"/>
        <v>1.7999999999999999E-2</v>
      </c>
      <c r="OJ16" s="324">
        <f t="shared" si="165"/>
        <v>2.4E-2</v>
      </c>
      <c r="OK16" s="324">
        <f t="shared" si="166"/>
        <v>0.03</v>
      </c>
      <c r="OL16" s="324">
        <f t="shared" si="167"/>
        <v>1.0800000000000001E-2</v>
      </c>
      <c r="OM16" s="324">
        <f t="shared" si="168"/>
        <v>2.1600000000000001E-2</v>
      </c>
      <c r="ON16" s="324">
        <f t="shared" si="169"/>
        <v>3.2399999999999998E-2</v>
      </c>
      <c r="OO16" s="324">
        <f t="shared" si="170"/>
        <v>4.3200000000000002E-2</v>
      </c>
      <c r="OP16" s="324">
        <f t="shared" si="171"/>
        <v>5.3999999999999999E-2</v>
      </c>
      <c r="OQ16" s="324">
        <f t="shared" si="172"/>
        <v>5.3999999999999999E-2</v>
      </c>
      <c r="OR16" s="324">
        <f t="shared" si="173"/>
        <v>5.3999999999999999E-2</v>
      </c>
      <c r="OS16" s="324">
        <f t="shared" si="174"/>
        <v>0.06</v>
      </c>
      <c r="OT16" s="324">
        <f t="shared" si="175"/>
        <v>5.3999999999999999E-2</v>
      </c>
      <c r="OU16" s="324">
        <f t="shared" si="176"/>
        <v>5.2499999999999998E-2</v>
      </c>
      <c r="OV16" s="324">
        <f t="shared" si="177"/>
        <v>0.06</v>
      </c>
      <c r="OW16" s="324">
        <f t="shared" si="178"/>
        <v>5.3999999999999999E-2</v>
      </c>
      <c r="OX16" s="324">
        <f t="shared" si="179"/>
        <v>0.06</v>
      </c>
      <c r="OZ16" s="385"/>
      <c r="PA16" s="325">
        <v>500000</v>
      </c>
      <c r="PB16" s="349">
        <v>1.4E-2</v>
      </c>
      <c r="PC16" s="328">
        <f>'[1]Sheet3 '!$AJ$5/PA16</f>
        <v>50</v>
      </c>
      <c r="PD16" s="352">
        <f t="shared" si="183"/>
        <v>9.9206349206349209</v>
      </c>
      <c r="PE16" s="352">
        <f t="shared" si="184"/>
        <v>9.9206349206349209</v>
      </c>
      <c r="PF16" s="353">
        <v>10</v>
      </c>
      <c r="PG16" s="346"/>
      <c r="PH16" s="347">
        <f>PH$3*$F16*$AH16*PH$4/'[1]Sheet3 '!$AJ$5</f>
        <v>1.6800000000000003E-3</v>
      </c>
      <c r="PI16" s="347">
        <f>PI$3*$F16*$AH16*PI$4/'[1]Sheet3 '!$AJ$5</f>
        <v>1.6793999999999999E-3</v>
      </c>
      <c r="PJ16" s="347">
        <f>PJ$3*$F16*$AH16*PJ$4/'[1]Sheet3 '!$AJ$5</f>
        <v>1.6800000000000001E-3</v>
      </c>
      <c r="PK16" s="347">
        <f>PK$3*$F16*$AH16*PK$4/'[1]Sheet3 '!$AJ$5</f>
        <v>1.5120000000000001E-3</v>
      </c>
      <c r="PL16" s="347">
        <f>PL$3*$F16*$AH16*PL$4/'[1]Sheet3 '!$AJ$5</f>
        <v>1.5120000000000001E-3</v>
      </c>
      <c r="PM16" s="347">
        <f>PM$3*$F16*$AH16*PM$4/'[1]Sheet3 '!$AJ$5</f>
        <v>1.4400000000000001E-3</v>
      </c>
      <c r="PN16" s="347">
        <f>PN$3*$F16*$AH16*PN$4/'[1]Sheet3 '!$AJ$5</f>
        <v>1.2960000000000001E-3</v>
      </c>
      <c r="PO16" s="347">
        <f>PO$3*$F16*$AH16*PO$4/'[1]Sheet3 '!$AJ$5</f>
        <v>1.224E-3</v>
      </c>
      <c r="PP16" s="347">
        <f>PP$3*$F16*$AH16*PP$4/'[1]Sheet3 '!$AJ$5</f>
        <v>1.1111999999999999E-3</v>
      </c>
      <c r="PQ16" s="347">
        <f>PQ$3*$F16*$AH16*PQ$4/'[1]Sheet3 '!$AJ$5</f>
        <v>9.6000000000000002E-4</v>
      </c>
      <c r="PR16" s="347">
        <f>PR$3*$F16*$AH16*PR$4/'[1]Sheet3 '!$AJ$5</f>
        <v>8.6399999999999997E-4</v>
      </c>
      <c r="PS16" s="347">
        <f>PS$3*$F16*$AH16*PS$4/'[1]Sheet3 '!$AJ$5</f>
        <v>7.6800000000000002E-4</v>
      </c>
      <c r="PT16" s="347">
        <f>PT$3*$F16*$AH16*PT$4/'[1]Sheet3 '!$AJ$5</f>
        <v>4.8000000000000001E-4</v>
      </c>
      <c r="PU16" s="343"/>
      <c r="PV16" s="343"/>
      <c r="PW16" s="343"/>
    </row>
    <row r="17" spans="1:439" ht="16.2">
      <c r="A17" s="39">
        <v>12</v>
      </c>
      <c r="B17" s="39" t="s">
        <v>356</v>
      </c>
      <c r="C17" s="39">
        <v>2</v>
      </c>
      <c r="D17" s="39">
        <v>-1</v>
      </c>
      <c r="E17" s="39"/>
      <c r="F17" s="39">
        <v>12</v>
      </c>
      <c r="G17" s="39">
        <f t="shared" si="5"/>
        <v>12</v>
      </c>
      <c r="H17" s="39">
        <f t="shared" si="6"/>
        <v>12</v>
      </c>
      <c r="I17" s="116"/>
      <c r="J17" s="39">
        <f t="shared" si="7"/>
        <v>12</v>
      </c>
      <c r="K17" s="116"/>
      <c r="L17" s="116"/>
      <c r="M17" s="123">
        <f t="shared" si="180"/>
        <v>12</v>
      </c>
      <c r="N17" s="39">
        <f t="shared" ref="N17:N26" si="190">ROUND(IF(C17=4,F17*10%,0),0)</f>
        <v>0</v>
      </c>
      <c r="O17" s="39">
        <f t="shared" si="9"/>
        <v>0</v>
      </c>
      <c r="P17" s="39">
        <v>0</v>
      </c>
      <c r="Q17" s="136">
        <v>8.3327999999999996E-3</v>
      </c>
      <c r="R17" s="90">
        <v>1</v>
      </c>
      <c r="S17" s="137">
        <v>0</v>
      </c>
      <c r="T17" s="141">
        <f t="shared" si="10"/>
        <v>2E-3</v>
      </c>
      <c r="U17" s="139">
        <v>0</v>
      </c>
      <c r="V17" s="139" t="s">
        <v>283</v>
      </c>
      <c r="W17" s="139">
        <v>1</v>
      </c>
      <c r="X17" s="142">
        <v>0</v>
      </c>
      <c r="Y17" s="147">
        <v>3</v>
      </c>
      <c r="Z17" s="159">
        <v>1</v>
      </c>
      <c r="AA17" s="139" t="str">
        <f t="shared" si="11"/>
        <v>[[0,1],[0,1],[0,1],[0,1],[0,1],[0,1],[0,1],[0,1],[0,1],[0,1],[0,2],[0,4],[0,6],[0,8],[0,10],[0,20],[0,40],[0,60],[0,80],[0,100]]</v>
      </c>
      <c r="AB17" s="139">
        <v>1</v>
      </c>
      <c r="AC17" s="139">
        <v>1</v>
      </c>
      <c r="AD17" s="139" t="str">
        <f t="shared" si="12"/>
        <v>[[1,1],[1,1],[1,1],[1,1],[1,1],[1,1],[1,1],[1,1],[1,1],[1,1],[1,1],[1,1],[1,1],[1,1],[1,1],[1,1],[1,1],[1,1],[1,1],[1,1]]</v>
      </c>
      <c r="AE17" s="39">
        <v>0</v>
      </c>
      <c r="AF17" s="161">
        <v>0</v>
      </c>
      <c r="AG17" s="177">
        <f t="shared" si="13"/>
        <v>0</v>
      </c>
      <c r="AH17" s="177">
        <v>0.05</v>
      </c>
      <c r="AI17" s="177">
        <v>0</v>
      </c>
      <c r="AJ17" s="178">
        <f t="shared" si="188"/>
        <v>0.05</v>
      </c>
      <c r="AK17" s="178">
        <f t="shared" si="188"/>
        <v>0</v>
      </c>
      <c r="AL17" s="178">
        <f t="shared" si="188"/>
        <v>0</v>
      </c>
      <c r="AM17" s="179">
        <v>0</v>
      </c>
      <c r="AN17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7" s="39" t="str">
        <f t="shared" si="15"/>
        <v>[[1,5],[2,2],[3,1]]</v>
      </c>
      <c r="AP17" s="111" t="str">
        <f t="shared" si="16"/>
        <v>[0.106667,0.053333,0.035556]</v>
      </c>
      <c r="AQ17" s="111">
        <v>0</v>
      </c>
      <c r="AR17" s="111">
        <v>1</v>
      </c>
      <c r="AS17" s="111">
        <f t="shared" si="17"/>
        <v>1</v>
      </c>
      <c r="AT17" s="111">
        <v>0</v>
      </c>
      <c r="AU17" s="111">
        <v>0.4</v>
      </c>
      <c r="AV17" s="111" t="s">
        <v>284</v>
      </c>
      <c r="AW17" s="111">
        <v>1</v>
      </c>
      <c r="AX17" s="195">
        <v>5</v>
      </c>
      <c r="AY17" s="39">
        <f t="shared" si="185"/>
        <v>-1</v>
      </c>
      <c r="AZ17" s="39">
        <v>0</v>
      </c>
      <c r="BA17" s="94"/>
      <c r="BB17" s="94"/>
      <c r="BC17" s="94" t="s">
        <v>285</v>
      </c>
      <c r="BD17" s="196">
        <v>0.85</v>
      </c>
      <c r="BE17" s="196">
        <f>BD17</f>
        <v>0.85</v>
      </c>
      <c r="BF17" s="39"/>
      <c r="BG17" s="39"/>
      <c r="BH17" s="39">
        <v>0.5</v>
      </c>
      <c r="BI17" s="39">
        <v>1</v>
      </c>
      <c r="BJ17" s="39" t="s">
        <v>343</v>
      </c>
      <c r="BK17" s="198">
        <v>0.75</v>
      </c>
      <c r="BL17" s="198">
        <v>0.6</v>
      </c>
      <c r="BM17" s="94">
        <f t="shared" si="19"/>
        <v>12</v>
      </c>
      <c r="BN17" s="94" t="s">
        <v>317</v>
      </c>
      <c r="BO17" s="94">
        <v>1</v>
      </c>
      <c r="BP17" s="94" t="s">
        <v>288</v>
      </c>
      <c r="BQ17" s="94" t="s">
        <v>289</v>
      </c>
      <c r="BR17" s="202" t="s">
        <v>357</v>
      </c>
      <c r="BS17" s="202" t="s">
        <v>357</v>
      </c>
      <c r="BT17" s="123">
        <v>13</v>
      </c>
      <c r="BU17" s="123">
        <v>1</v>
      </c>
      <c r="BV17" s="116"/>
      <c r="BW17" s="116"/>
      <c r="BX17" s="116" t="s">
        <v>291</v>
      </c>
      <c r="BY17" s="213">
        <v>0</v>
      </c>
      <c r="BZ17" s="123">
        <f t="shared" si="20"/>
        <v>9</v>
      </c>
      <c r="CA17" s="214" t="str">
        <f t="shared" si="21"/>
        <v>[9,6,12,9]</v>
      </c>
      <c r="CB17" s="42">
        <v>1</v>
      </c>
      <c r="CC17" s="42">
        <v>1</v>
      </c>
      <c r="CD17" s="42">
        <v>0</v>
      </c>
      <c r="CE17" s="42">
        <v>0</v>
      </c>
      <c r="CF17" s="42">
        <v>0</v>
      </c>
      <c r="CG17" s="42">
        <v>0</v>
      </c>
      <c r="CH17" s="42">
        <v>1</v>
      </c>
      <c r="CI17" s="42">
        <v>0</v>
      </c>
      <c r="CJ17" s="42"/>
      <c r="CK17" s="42"/>
      <c r="CL17" s="42"/>
      <c r="CM17" s="42"/>
      <c r="CN17" s="42"/>
      <c r="CO17" s="42"/>
      <c r="CP17" s="42"/>
      <c r="CQ17" s="42"/>
      <c r="CR17" s="42" t="s">
        <v>306</v>
      </c>
      <c r="CS17" s="42"/>
      <c r="CT17" s="42"/>
      <c r="CU17" s="53" t="s">
        <v>293</v>
      </c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 t="s">
        <v>358</v>
      </c>
      <c r="DX17" s="42">
        <f t="shared" si="22"/>
        <v>9</v>
      </c>
      <c r="DY17" s="123">
        <f t="shared" si="23"/>
        <v>6</v>
      </c>
      <c r="DZ17" s="123">
        <f t="shared" si="24"/>
        <v>12</v>
      </c>
      <c r="EA17" s="123">
        <f t="shared" si="25"/>
        <v>9</v>
      </c>
      <c r="EB17" s="123"/>
      <c r="EM17" s="260">
        <f t="shared" si="26"/>
        <v>13.200000000000001</v>
      </c>
      <c r="EN17" s="261">
        <f t="shared" si="189"/>
        <v>0.1</v>
      </c>
      <c r="EO17" s="262">
        <v>1</v>
      </c>
      <c r="EP17" s="105">
        <v>5</v>
      </c>
      <c r="EQ17" s="262">
        <v>2</v>
      </c>
      <c r="ER17" s="105">
        <v>2</v>
      </c>
      <c r="ES17" s="262">
        <v>3</v>
      </c>
      <c r="ET17" s="105">
        <v>1</v>
      </c>
      <c r="EU17" s="105">
        <f t="shared" si="27"/>
        <v>1.5</v>
      </c>
      <c r="EV17" s="105">
        <f t="shared" si="28"/>
        <v>7.5</v>
      </c>
      <c r="EW17" s="272">
        <f t="shared" si="29"/>
        <v>0.106667</v>
      </c>
      <c r="EX17" s="105">
        <f t="shared" si="30"/>
        <v>15</v>
      </c>
      <c r="EY17" s="281">
        <f t="shared" si="31"/>
        <v>5.3332999999999998E-2</v>
      </c>
      <c r="EZ17" s="105">
        <f t="shared" si="32"/>
        <v>22.5</v>
      </c>
      <c r="FA17" s="282">
        <f t="shared" si="33"/>
        <v>3.5555999999999997E-2</v>
      </c>
      <c r="FD17" s="287"/>
      <c r="FE17" s="90"/>
      <c r="FI17" s="294"/>
      <c r="FJ17" s="295">
        <v>0</v>
      </c>
      <c r="FK17" s="141">
        <v>1</v>
      </c>
      <c r="FL17" s="294">
        <f t="shared" si="34"/>
        <v>0</v>
      </c>
      <c r="FM17" s="295">
        <f t="shared" si="35"/>
        <v>0</v>
      </c>
      <c r="FN17" s="141">
        <f t="shared" si="36"/>
        <v>1</v>
      </c>
      <c r="FO17" s="294">
        <f t="shared" si="37"/>
        <v>0</v>
      </c>
      <c r="FP17" s="295">
        <f t="shared" si="38"/>
        <v>0</v>
      </c>
      <c r="FQ17" s="141">
        <f t="shared" si="39"/>
        <v>1</v>
      </c>
      <c r="FR17" s="294">
        <f t="shared" si="40"/>
        <v>0</v>
      </c>
      <c r="FS17" s="295">
        <f t="shared" si="41"/>
        <v>0</v>
      </c>
      <c r="FT17" s="141">
        <f t="shared" si="42"/>
        <v>1</v>
      </c>
      <c r="FU17" s="294">
        <f t="shared" si="43"/>
        <v>0</v>
      </c>
      <c r="FV17" s="295">
        <f t="shared" si="44"/>
        <v>0</v>
      </c>
      <c r="FW17" s="141">
        <f t="shared" si="45"/>
        <v>1</v>
      </c>
      <c r="FX17" s="294">
        <f t="shared" si="46"/>
        <v>0</v>
      </c>
      <c r="FY17" s="295">
        <f t="shared" si="47"/>
        <v>0</v>
      </c>
      <c r="FZ17" s="141">
        <f t="shared" si="48"/>
        <v>1</v>
      </c>
      <c r="GA17" s="294">
        <f t="shared" si="49"/>
        <v>0</v>
      </c>
      <c r="GB17" s="295">
        <f t="shared" si="50"/>
        <v>0</v>
      </c>
      <c r="GC17" s="141">
        <f t="shared" si="51"/>
        <v>1</v>
      </c>
      <c r="GD17" s="294">
        <f t="shared" si="52"/>
        <v>0</v>
      </c>
      <c r="GE17" s="295">
        <f t="shared" si="53"/>
        <v>0</v>
      </c>
      <c r="GF17" s="141">
        <f t="shared" si="54"/>
        <v>1</v>
      </c>
      <c r="GG17" s="294">
        <f t="shared" si="55"/>
        <v>0</v>
      </c>
      <c r="GH17" s="295">
        <f t="shared" si="56"/>
        <v>0</v>
      </c>
      <c r="GI17" s="141">
        <f t="shared" si="57"/>
        <v>1</v>
      </c>
      <c r="GJ17" s="294">
        <f t="shared" si="58"/>
        <v>0</v>
      </c>
      <c r="GK17" s="295">
        <f t="shared" si="59"/>
        <v>0</v>
      </c>
      <c r="GL17" s="141">
        <f t="shared" si="60"/>
        <v>1</v>
      </c>
      <c r="GM17" s="294">
        <f t="shared" si="61"/>
        <v>0</v>
      </c>
      <c r="GN17" s="295">
        <f t="shared" si="62"/>
        <v>0</v>
      </c>
      <c r="GO17" s="141">
        <f t="shared" si="63"/>
        <v>2</v>
      </c>
      <c r="GP17" s="294">
        <f t="shared" si="64"/>
        <v>0</v>
      </c>
      <c r="GQ17" s="295">
        <f t="shared" si="65"/>
        <v>0</v>
      </c>
      <c r="GR17" s="141">
        <f t="shared" si="66"/>
        <v>4</v>
      </c>
      <c r="GS17" s="294">
        <f t="shared" si="67"/>
        <v>0</v>
      </c>
      <c r="GT17" s="295">
        <f t="shared" si="68"/>
        <v>0</v>
      </c>
      <c r="GU17" s="141">
        <f t="shared" si="69"/>
        <v>6</v>
      </c>
      <c r="GV17" s="294">
        <f t="shared" si="70"/>
        <v>0</v>
      </c>
      <c r="GW17" s="295">
        <f t="shared" si="71"/>
        <v>0</v>
      </c>
      <c r="GX17" s="141">
        <f t="shared" si="72"/>
        <v>8</v>
      </c>
      <c r="GY17" s="294">
        <f t="shared" si="73"/>
        <v>0</v>
      </c>
      <c r="GZ17" s="295">
        <f t="shared" si="74"/>
        <v>0</v>
      </c>
      <c r="HA17" s="141">
        <f t="shared" si="75"/>
        <v>10</v>
      </c>
      <c r="HB17" s="294">
        <f t="shared" si="76"/>
        <v>0</v>
      </c>
      <c r="HC17" s="295">
        <f t="shared" si="77"/>
        <v>0</v>
      </c>
      <c r="HD17" s="141">
        <f t="shared" si="78"/>
        <v>20</v>
      </c>
      <c r="HE17" s="294">
        <f t="shared" si="79"/>
        <v>0</v>
      </c>
      <c r="HF17" s="295">
        <f t="shared" si="80"/>
        <v>0</v>
      </c>
      <c r="HG17" s="141">
        <f t="shared" si="81"/>
        <v>40</v>
      </c>
      <c r="HH17" s="294">
        <f t="shared" si="82"/>
        <v>0</v>
      </c>
      <c r="HI17" s="295">
        <f t="shared" si="83"/>
        <v>0</v>
      </c>
      <c r="HJ17" s="141">
        <f t="shared" si="84"/>
        <v>60</v>
      </c>
      <c r="HK17" s="294">
        <f t="shared" si="85"/>
        <v>0</v>
      </c>
      <c r="HL17" s="295">
        <f t="shared" si="86"/>
        <v>0</v>
      </c>
      <c r="HM17" s="141">
        <f t="shared" si="87"/>
        <v>80</v>
      </c>
      <c r="HN17" s="294">
        <f t="shared" si="88"/>
        <v>0</v>
      </c>
      <c r="HO17" s="295">
        <f t="shared" si="89"/>
        <v>0</v>
      </c>
      <c r="HP17" s="141">
        <f t="shared" si="90"/>
        <v>100</v>
      </c>
      <c r="HQ17" s="294">
        <f t="shared" si="91"/>
        <v>0</v>
      </c>
      <c r="HS17" s="287"/>
      <c r="HT17" s="90"/>
      <c r="HX17" s="294"/>
      <c r="HY17" s="295">
        <v>1</v>
      </c>
      <c r="HZ17" s="141">
        <v>1</v>
      </c>
      <c r="IA17" s="294">
        <f t="shared" si="92"/>
        <v>1.3333333333333345E-6</v>
      </c>
      <c r="IB17" s="295">
        <f t="shared" si="93"/>
        <v>1</v>
      </c>
      <c r="IC17" s="141">
        <f t="shared" si="94"/>
        <v>1</v>
      </c>
      <c r="ID17" s="294">
        <f t="shared" si="95"/>
        <v>2.6666666666666689E-6</v>
      </c>
      <c r="IE17" s="295">
        <f t="shared" si="96"/>
        <v>1</v>
      </c>
      <c r="IF17" s="141">
        <f t="shared" si="97"/>
        <v>1</v>
      </c>
      <c r="IG17" s="294">
        <f t="shared" si="98"/>
        <v>4.0000000000000032E-6</v>
      </c>
      <c r="IH17" s="295">
        <f t="shared" si="99"/>
        <v>1</v>
      </c>
      <c r="II17" s="141">
        <f t="shared" si="100"/>
        <v>1</v>
      </c>
      <c r="IJ17" s="294">
        <f t="shared" si="101"/>
        <v>5.3333333333333379E-6</v>
      </c>
      <c r="IK17" s="295">
        <f t="shared" si="102"/>
        <v>1</v>
      </c>
      <c r="IL17" s="141">
        <f t="shared" si="103"/>
        <v>1</v>
      </c>
      <c r="IM17" s="294">
        <f t="shared" si="104"/>
        <v>6.6666666666666717E-6</v>
      </c>
      <c r="IN17" s="295">
        <f t="shared" si="105"/>
        <v>1</v>
      </c>
      <c r="IO17" s="141">
        <f t="shared" si="106"/>
        <v>1</v>
      </c>
      <c r="IP17" s="294">
        <f t="shared" si="107"/>
        <v>1.3333333333333343E-5</v>
      </c>
      <c r="IQ17" s="295">
        <f t="shared" si="108"/>
        <v>1</v>
      </c>
      <c r="IR17" s="141">
        <f t="shared" si="109"/>
        <v>1</v>
      </c>
      <c r="IS17" s="294">
        <f t="shared" si="110"/>
        <v>2.6666666666666687E-5</v>
      </c>
      <c r="IT17" s="295">
        <f t="shared" si="111"/>
        <v>1</v>
      </c>
      <c r="IU17" s="141">
        <f t="shared" si="112"/>
        <v>1</v>
      </c>
      <c r="IV17" s="294">
        <f t="shared" si="113"/>
        <v>4.000000000000003E-5</v>
      </c>
      <c r="IW17" s="295">
        <f t="shared" si="114"/>
        <v>1</v>
      </c>
      <c r="IX17" s="141">
        <f t="shared" si="115"/>
        <v>1</v>
      </c>
      <c r="IY17" s="294">
        <f t="shared" si="116"/>
        <v>5.3333333333333374E-5</v>
      </c>
      <c r="IZ17" s="295">
        <f t="shared" si="117"/>
        <v>1</v>
      </c>
      <c r="JA17" s="141">
        <f t="shared" si="118"/>
        <v>1</v>
      </c>
      <c r="JB17" s="294">
        <f t="shared" si="119"/>
        <v>6.6666666666666724E-5</v>
      </c>
      <c r="JC17" s="295">
        <f t="shared" si="120"/>
        <v>1</v>
      </c>
      <c r="JD17" s="141">
        <f t="shared" si="121"/>
        <v>1</v>
      </c>
      <c r="JE17" s="294">
        <f t="shared" si="122"/>
        <v>1.3333333333333345E-4</v>
      </c>
      <c r="JF17" s="295">
        <f t="shared" si="123"/>
        <v>1</v>
      </c>
      <c r="JG17" s="141">
        <f t="shared" si="124"/>
        <v>1</v>
      </c>
      <c r="JH17" s="294">
        <f t="shared" si="125"/>
        <v>2.666666666666669E-4</v>
      </c>
      <c r="JI17" s="295">
        <f t="shared" si="126"/>
        <v>1</v>
      </c>
      <c r="JJ17" s="141">
        <f t="shared" si="127"/>
        <v>1</v>
      </c>
      <c r="JK17" s="294">
        <f t="shared" si="128"/>
        <v>4.0000000000000034E-4</v>
      </c>
      <c r="JL17" s="295">
        <f t="shared" si="129"/>
        <v>1</v>
      </c>
      <c r="JM17" s="141">
        <f t="shared" si="130"/>
        <v>1</v>
      </c>
      <c r="JN17" s="294">
        <f t="shared" si="131"/>
        <v>5.3333333333333379E-4</v>
      </c>
      <c r="JO17" s="295">
        <f t="shared" si="132"/>
        <v>1</v>
      </c>
      <c r="JP17" s="141">
        <f t="shared" si="133"/>
        <v>1</v>
      </c>
      <c r="JQ17" s="294">
        <f t="shared" si="134"/>
        <v>6.6666666666666719E-4</v>
      </c>
      <c r="JR17" s="295">
        <f t="shared" si="135"/>
        <v>1</v>
      </c>
      <c r="JS17" s="141">
        <f t="shared" si="136"/>
        <v>1</v>
      </c>
      <c r="JT17" s="294">
        <f t="shared" si="137"/>
        <v>1.3333333333333344E-3</v>
      </c>
      <c r="JU17" s="295">
        <f t="shared" si="138"/>
        <v>1</v>
      </c>
      <c r="JV17" s="141">
        <f t="shared" si="139"/>
        <v>1</v>
      </c>
      <c r="JW17" s="294">
        <f t="shared" si="140"/>
        <v>2.6666666666666687E-3</v>
      </c>
      <c r="JX17" s="295">
        <f t="shared" si="141"/>
        <v>1</v>
      </c>
      <c r="JY17" s="141">
        <f t="shared" si="142"/>
        <v>1</v>
      </c>
      <c r="JZ17" s="294">
        <f t="shared" si="143"/>
        <v>4.0000000000000036E-3</v>
      </c>
      <c r="KA17" s="295">
        <f t="shared" si="144"/>
        <v>1</v>
      </c>
      <c r="KB17" s="141">
        <f t="shared" si="145"/>
        <v>1</v>
      </c>
      <c r="KC17" s="294">
        <f t="shared" si="146"/>
        <v>5.3333333333333375E-3</v>
      </c>
      <c r="KD17" s="295">
        <f t="shared" si="147"/>
        <v>1</v>
      </c>
      <c r="KE17" s="141">
        <f t="shared" si="148"/>
        <v>1</v>
      </c>
      <c r="KF17" s="294">
        <f t="shared" si="149"/>
        <v>6.6666666666666723E-3</v>
      </c>
      <c r="KK17" s="313">
        <f t="shared" si="186"/>
        <v>0</v>
      </c>
      <c r="KL17" s="313">
        <f t="shared" si="186"/>
        <v>0</v>
      </c>
      <c r="KM17" s="313">
        <f t="shared" si="186"/>
        <v>0</v>
      </c>
      <c r="KN17" s="313">
        <f t="shared" si="186"/>
        <v>4.8000000000000007E-4</v>
      </c>
      <c r="KO17" s="313">
        <f t="shared" si="186"/>
        <v>6.0000000000000006E-4</v>
      </c>
      <c r="KP17" s="313">
        <f t="shared" si="186"/>
        <v>1.2000000000000001E-3</v>
      </c>
      <c r="KQ17" s="313">
        <f t="shared" si="186"/>
        <v>2.4000000000000002E-3</v>
      </c>
      <c r="KR17" s="313">
        <f t="shared" si="186"/>
        <v>3.6000000000000008E-3</v>
      </c>
      <c r="KS17" s="313">
        <f t="shared" si="186"/>
        <v>4.8000000000000004E-3</v>
      </c>
      <c r="KT17" s="313">
        <f t="shared" si="186"/>
        <v>6.000000000000001E-3</v>
      </c>
      <c r="KU17" s="313">
        <f t="shared" si="187"/>
        <v>1.2000000000000002E-2</v>
      </c>
      <c r="KV17" s="313">
        <f t="shared" si="187"/>
        <v>1.4999999999999999E-2</v>
      </c>
      <c r="KW17" s="313">
        <f t="shared" si="187"/>
        <v>1.49976E-2</v>
      </c>
      <c r="KX17" s="313">
        <f t="shared" si="187"/>
        <v>1.4995200000000002E-2</v>
      </c>
      <c r="KY17" s="313">
        <f t="shared" si="187"/>
        <v>1.4994E-2</v>
      </c>
      <c r="KZ17" s="313">
        <f t="shared" si="187"/>
        <v>1.4988000000000001E-2</v>
      </c>
      <c r="LA17" s="313">
        <f t="shared" si="187"/>
        <v>1.4976000000000001E-2</v>
      </c>
      <c r="LB17" s="313">
        <f t="shared" si="187"/>
        <v>1.4976000000000001E-2</v>
      </c>
      <c r="LC17" s="313">
        <f t="shared" si="187"/>
        <v>1.4976000000000001E-2</v>
      </c>
      <c r="LD17" s="313">
        <f t="shared" si="187"/>
        <v>1.494E-2</v>
      </c>
      <c r="LK17" s="78">
        <v>0</v>
      </c>
      <c r="LL17" s="78">
        <v>0</v>
      </c>
      <c r="LM17" s="78">
        <v>0</v>
      </c>
      <c r="LP17" s="105"/>
      <c r="LQ17" s="322">
        <v>0.05</v>
      </c>
      <c r="LR17" s="322">
        <v>0.05</v>
      </c>
      <c r="LS17" s="322">
        <v>0.05</v>
      </c>
      <c r="LT17" s="322">
        <v>0.05</v>
      </c>
      <c r="LU17" s="322">
        <v>0.05</v>
      </c>
      <c r="LV17" s="322">
        <v>2.5000000000000001E-2</v>
      </c>
      <c r="LW17" s="322">
        <v>2.5000000000000001E-2</v>
      </c>
      <c r="LX17" s="322">
        <v>2.5000000000000001E-2</v>
      </c>
      <c r="LY17" s="322">
        <v>2.5000000000000001E-2</v>
      </c>
      <c r="LZ17" s="322">
        <v>2.5000000000000001E-2</v>
      </c>
      <c r="MA17" s="322">
        <v>5.0000000000000001E-3</v>
      </c>
      <c r="MB17" s="322">
        <v>5.0000000000000001E-3</v>
      </c>
      <c r="MC17" s="322">
        <v>5.0000000000000001E-3</v>
      </c>
      <c r="MD17" s="322">
        <v>5.0000000000000001E-3</v>
      </c>
      <c r="ME17" s="322">
        <v>5.0000000000000001E-3</v>
      </c>
      <c r="MF17" s="322">
        <v>8.9999999999999998E-4</v>
      </c>
      <c r="MG17" s="322">
        <v>8.9999999999999998E-4</v>
      </c>
      <c r="MH17" s="322">
        <v>8.9999999999999998E-4</v>
      </c>
      <c r="MI17" s="322">
        <v>8.9999999999999998E-4</v>
      </c>
      <c r="MJ17" s="322">
        <v>8.9999999999999998E-4</v>
      </c>
      <c r="MK17" s="322">
        <v>5.9999999999999995E-4</v>
      </c>
      <c r="ML17" s="322">
        <v>4.4999999999999999E-4</v>
      </c>
      <c r="MM17" s="322">
        <v>4.0000000000000002E-4</v>
      </c>
      <c r="MN17" s="322">
        <v>2.9999999999999997E-4</v>
      </c>
      <c r="MO17" s="322">
        <v>2.5000000000000001E-4</v>
      </c>
      <c r="MP17" s="322">
        <v>2.5000000000000001E-4</v>
      </c>
      <c r="MQ17" s="322">
        <v>2.0000000000000001E-4</v>
      </c>
      <c r="MR17" s="322">
        <v>2.0000000000000001E-4</v>
      </c>
      <c r="MS17" s="322"/>
      <c r="MT17" s="102">
        <v>1</v>
      </c>
      <c r="MU17" s="102">
        <v>1</v>
      </c>
      <c r="MV17" s="102">
        <v>1</v>
      </c>
      <c r="MW17" s="102">
        <v>1</v>
      </c>
      <c r="MX17" s="102">
        <v>1</v>
      </c>
      <c r="MY17" s="102">
        <v>1</v>
      </c>
      <c r="MZ17" s="90">
        <v>1</v>
      </c>
      <c r="NA17" s="90">
        <v>1</v>
      </c>
      <c r="NB17" s="90">
        <v>1</v>
      </c>
      <c r="NC17" s="90">
        <v>1</v>
      </c>
      <c r="ND17" s="90">
        <v>1</v>
      </c>
      <c r="NE17" s="90">
        <v>1</v>
      </c>
      <c r="NF17" s="90">
        <v>1</v>
      </c>
      <c r="NG17" s="90">
        <v>1</v>
      </c>
      <c r="NH17" s="90">
        <v>1</v>
      </c>
      <c r="NI17" s="90">
        <v>1</v>
      </c>
      <c r="NJ17" s="90">
        <v>1</v>
      </c>
      <c r="NK17" s="90">
        <v>1</v>
      </c>
      <c r="NL17" s="90">
        <v>1</v>
      </c>
      <c r="NM17" s="90">
        <v>1</v>
      </c>
      <c r="NN17" s="90">
        <v>1</v>
      </c>
      <c r="NO17" s="90">
        <v>1</v>
      </c>
      <c r="NP17" s="90">
        <v>1</v>
      </c>
      <c r="NQ17" s="90">
        <v>1</v>
      </c>
      <c r="NR17" s="90">
        <v>1</v>
      </c>
      <c r="NS17" s="90">
        <v>1</v>
      </c>
      <c r="NT17" s="90">
        <v>1</v>
      </c>
      <c r="NU17" s="90">
        <v>1</v>
      </c>
      <c r="NV17" s="90"/>
      <c r="NW17" s="324">
        <f t="shared" si="152"/>
        <v>5.9999999999999995E-4</v>
      </c>
      <c r="NX17" s="324">
        <f t="shared" si="153"/>
        <v>1.1999999999999999E-3</v>
      </c>
      <c r="NY17" s="324">
        <f t="shared" si="154"/>
        <v>1.8E-3</v>
      </c>
      <c r="NZ17" s="324">
        <f t="shared" si="155"/>
        <v>2.3999999999999998E-3</v>
      </c>
      <c r="OA17" s="324">
        <f t="shared" si="156"/>
        <v>3.0000000000000001E-3</v>
      </c>
      <c r="OB17" s="324">
        <f t="shared" si="157"/>
        <v>3.0000000000000001E-3</v>
      </c>
      <c r="OC17" s="324">
        <f t="shared" si="158"/>
        <v>6.0000000000000001E-3</v>
      </c>
      <c r="OD17" s="324">
        <f t="shared" si="159"/>
        <v>8.9999999999999993E-3</v>
      </c>
      <c r="OE17" s="324">
        <f t="shared" si="160"/>
        <v>1.2E-2</v>
      </c>
      <c r="OF17" s="324">
        <f t="shared" si="161"/>
        <v>1.4999999999999999E-2</v>
      </c>
      <c r="OG17" s="324">
        <f t="shared" si="162"/>
        <v>6.0000000000000001E-3</v>
      </c>
      <c r="OH17" s="324">
        <f t="shared" si="163"/>
        <v>1.2E-2</v>
      </c>
      <c r="OI17" s="324">
        <f t="shared" si="164"/>
        <v>1.7999999999999999E-2</v>
      </c>
      <c r="OJ17" s="324">
        <f t="shared" si="165"/>
        <v>2.4E-2</v>
      </c>
      <c r="OK17" s="324">
        <f t="shared" si="166"/>
        <v>0.03</v>
      </c>
      <c r="OL17" s="324">
        <f t="shared" si="167"/>
        <v>1.0800000000000001E-2</v>
      </c>
      <c r="OM17" s="324">
        <f t="shared" si="168"/>
        <v>2.1600000000000001E-2</v>
      </c>
      <c r="ON17" s="324">
        <f t="shared" si="169"/>
        <v>3.2399999999999998E-2</v>
      </c>
      <c r="OO17" s="324">
        <f t="shared" si="170"/>
        <v>4.3200000000000002E-2</v>
      </c>
      <c r="OP17" s="324">
        <f t="shared" si="171"/>
        <v>5.3999999999999999E-2</v>
      </c>
      <c r="OQ17" s="324">
        <f t="shared" si="172"/>
        <v>5.3999999999999999E-2</v>
      </c>
      <c r="OR17" s="324">
        <f t="shared" si="173"/>
        <v>5.3999999999999999E-2</v>
      </c>
      <c r="OS17" s="324">
        <f t="shared" si="174"/>
        <v>0.06</v>
      </c>
      <c r="OT17" s="324">
        <f t="shared" si="175"/>
        <v>5.3999999999999999E-2</v>
      </c>
      <c r="OU17" s="324">
        <f t="shared" si="176"/>
        <v>5.2499999999999998E-2</v>
      </c>
      <c r="OV17" s="324">
        <f t="shared" si="177"/>
        <v>0.06</v>
      </c>
      <c r="OW17" s="324">
        <f t="shared" si="178"/>
        <v>5.3999999999999999E-2</v>
      </c>
      <c r="OX17" s="324">
        <f t="shared" si="179"/>
        <v>0.06</v>
      </c>
      <c r="PC17" s="330" t="s">
        <v>359</v>
      </c>
      <c r="PD17" s="354">
        <v>40.390243902439003</v>
      </c>
      <c r="PG17" s="346"/>
      <c r="PH17" s="347">
        <f>PH$3*$F17*$AH17*PH$4/'[1]Sheet3 '!$AJ$5</f>
        <v>1.6800000000000003E-3</v>
      </c>
      <c r="PI17" s="347">
        <f>PI$3*$F17*$AH17*PI$4/'[1]Sheet3 '!$AJ$5</f>
        <v>1.6793999999999999E-3</v>
      </c>
      <c r="PJ17" s="347">
        <f>PJ$3*$F17*$AH17*PJ$4/'[1]Sheet3 '!$AJ$5</f>
        <v>1.6800000000000001E-3</v>
      </c>
      <c r="PK17" s="347">
        <f>PK$3*$F17*$AH17*PK$4/'[1]Sheet3 '!$AJ$5</f>
        <v>1.5120000000000001E-3</v>
      </c>
      <c r="PL17" s="347">
        <f>PL$3*$F17*$AH17*PL$4/'[1]Sheet3 '!$AJ$5</f>
        <v>1.5120000000000001E-3</v>
      </c>
      <c r="PM17" s="347">
        <f>PM$3*$F17*$AH17*PM$4/'[1]Sheet3 '!$AJ$5</f>
        <v>1.4400000000000001E-3</v>
      </c>
      <c r="PN17" s="347">
        <f>PN$3*$F17*$AH17*PN$4/'[1]Sheet3 '!$AJ$5</f>
        <v>1.2960000000000001E-3</v>
      </c>
      <c r="PO17" s="347">
        <f>PO$3*$F17*$AH17*PO$4/'[1]Sheet3 '!$AJ$5</f>
        <v>1.224E-3</v>
      </c>
      <c r="PP17" s="347">
        <f>PP$3*$F17*$AH17*PP$4/'[1]Sheet3 '!$AJ$5</f>
        <v>1.1111999999999999E-3</v>
      </c>
      <c r="PQ17" s="347">
        <f>PQ$3*$F17*$AH17*PQ$4/'[1]Sheet3 '!$AJ$5</f>
        <v>9.6000000000000002E-4</v>
      </c>
      <c r="PR17" s="347">
        <f>PR$3*$F17*$AH17*PR$4/'[1]Sheet3 '!$AJ$5</f>
        <v>8.6399999999999997E-4</v>
      </c>
      <c r="PS17" s="347">
        <f>PS$3*$F17*$AH17*PS$4/'[1]Sheet3 '!$AJ$5</f>
        <v>7.6800000000000002E-4</v>
      </c>
      <c r="PT17" s="347">
        <f>PT$3*$F17*$AH17*PT$4/'[1]Sheet3 '!$AJ$5</f>
        <v>4.8000000000000001E-4</v>
      </c>
      <c r="PU17" s="343"/>
      <c r="PV17" s="343"/>
      <c r="PW17" s="343"/>
    </row>
    <row r="18" spans="1:439" ht="16.2">
      <c r="A18" s="39">
        <v>24</v>
      </c>
      <c r="B18" s="39" t="s">
        <v>360</v>
      </c>
      <c r="C18" s="39">
        <v>2</v>
      </c>
      <c r="D18" s="39">
        <v>-1</v>
      </c>
      <c r="E18" s="39"/>
      <c r="F18" s="39">
        <v>15</v>
      </c>
      <c r="G18" s="39">
        <f t="shared" si="5"/>
        <v>15</v>
      </c>
      <c r="H18" s="39">
        <f t="shared" si="6"/>
        <v>15</v>
      </c>
      <c r="I18" s="116"/>
      <c r="J18" s="39">
        <f t="shared" si="7"/>
        <v>15</v>
      </c>
      <c r="K18" s="116"/>
      <c r="L18" s="116"/>
      <c r="M18" s="123">
        <f t="shared" si="180"/>
        <v>24</v>
      </c>
      <c r="N18" s="39">
        <f t="shared" si="190"/>
        <v>0</v>
      </c>
      <c r="O18" s="39">
        <f t="shared" si="9"/>
        <v>0</v>
      </c>
      <c r="P18" s="39">
        <v>0</v>
      </c>
      <c r="Q18" s="136">
        <v>1.0416E-2</v>
      </c>
      <c r="R18" s="90">
        <v>1</v>
      </c>
      <c r="S18" s="137">
        <v>0</v>
      </c>
      <c r="T18" s="141">
        <f t="shared" si="10"/>
        <v>2.5000000000000001E-3</v>
      </c>
      <c r="U18" s="139">
        <v>0</v>
      </c>
      <c r="V18" s="139" t="s">
        <v>283</v>
      </c>
      <c r="W18" s="139">
        <v>1</v>
      </c>
      <c r="X18" s="142">
        <v>0</v>
      </c>
      <c r="Y18" s="147">
        <v>3</v>
      </c>
      <c r="Z18" s="159">
        <v>1</v>
      </c>
      <c r="AA18" s="139" t="str">
        <f t="shared" si="11"/>
        <v>[[0,1],[0,1],[0,1],[0,1],[0,1],[0,1],[0,1],[0,1],[0,1],[0,1],[0,2],[0,4],[0,6],[0,8],[0,10],[0,20],[0,40],[0,60],[0,80],[0,100]]</v>
      </c>
      <c r="AB18" s="139">
        <v>1</v>
      </c>
      <c r="AC18" s="139">
        <v>1</v>
      </c>
      <c r="AD18" s="139" t="str">
        <f t="shared" si="12"/>
        <v>[[1,1],[1,1],[1,1],[1,1],[1,1],[1,1],[1,1],[1,1],[1,1],[1,1],[1,1],[1,1],[1,1],[1,1],[1,1],[1,1],[1,1],[1,1],[1,1],[1,1]]</v>
      </c>
      <c r="AE18" s="39">
        <v>0</v>
      </c>
      <c r="AF18" s="161">
        <v>0</v>
      </c>
      <c r="AG18" s="177">
        <f t="shared" si="13"/>
        <v>0</v>
      </c>
      <c r="AH18" s="177">
        <v>0.05</v>
      </c>
      <c r="AI18" s="177">
        <v>0</v>
      </c>
      <c r="AJ18" s="178">
        <f t="shared" si="188"/>
        <v>0.05</v>
      </c>
      <c r="AK18" s="178">
        <f t="shared" si="188"/>
        <v>0</v>
      </c>
      <c r="AL18" s="178">
        <f t="shared" si="188"/>
        <v>0</v>
      </c>
      <c r="AM18" s="179">
        <v>0</v>
      </c>
      <c r="AN18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8" s="39" t="str">
        <f t="shared" si="15"/>
        <v>[[2,5],[3,2],[4,1]]</v>
      </c>
      <c r="AP18" s="111" t="str">
        <f t="shared" si="16"/>
        <v>[0.08,0.04,0.026667]</v>
      </c>
      <c r="AQ18" s="111">
        <v>0</v>
      </c>
      <c r="AR18" s="111">
        <v>1</v>
      </c>
      <c r="AS18" s="111">
        <f t="shared" si="17"/>
        <v>1</v>
      </c>
      <c r="AT18" s="111">
        <v>0</v>
      </c>
      <c r="AU18" s="111">
        <v>0.4</v>
      </c>
      <c r="AV18" s="111" t="s">
        <v>284</v>
      </c>
      <c r="AW18" s="111">
        <v>1</v>
      </c>
      <c r="AX18" s="195">
        <v>6</v>
      </c>
      <c r="AY18" s="39">
        <f t="shared" si="185"/>
        <v>-1</v>
      </c>
      <c r="AZ18" s="39">
        <v>0</v>
      </c>
      <c r="BA18" s="94"/>
      <c r="BB18" s="94"/>
      <c r="BC18" s="94" t="s">
        <v>361</v>
      </c>
      <c r="BD18" s="39">
        <v>1</v>
      </c>
      <c r="BE18" s="112">
        <v>1.5</v>
      </c>
      <c r="BF18" s="39"/>
      <c r="BG18" s="39"/>
      <c r="BH18" s="39">
        <v>1</v>
      </c>
      <c r="BI18" s="39">
        <v>1</v>
      </c>
      <c r="BJ18" s="39" t="s">
        <v>343</v>
      </c>
      <c r="BK18" s="198">
        <v>0.75</v>
      </c>
      <c r="BL18" s="198">
        <v>0.6</v>
      </c>
      <c r="BM18" s="94">
        <f t="shared" si="19"/>
        <v>15</v>
      </c>
      <c r="BN18" s="94" t="s">
        <v>287</v>
      </c>
      <c r="BO18" s="94">
        <v>1</v>
      </c>
      <c r="BP18" s="94" t="s">
        <v>288</v>
      </c>
      <c r="BQ18" s="94" t="s">
        <v>362</v>
      </c>
      <c r="BR18" s="205" t="s">
        <v>363</v>
      </c>
      <c r="BS18" s="205" t="s">
        <v>363</v>
      </c>
      <c r="BT18" s="123">
        <v>14</v>
      </c>
      <c r="BU18" s="123">
        <v>1</v>
      </c>
      <c r="BV18" s="116"/>
      <c r="BW18" s="116"/>
      <c r="BX18" s="116" t="s">
        <v>291</v>
      </c>
      <c r="BY18" s="213">
        <v>0</v>
      </c>
      <c r="BZ18" s="123">
        <f t="shared" si="20"/>
        <v>11.25</v>
      </c>
      <c r="CA18" s="214" t="str">
        <f t="shared" si="21"/>
        <v>[11.25,6,15,11.25]</v>
      </c>
      <c r="CB18" s="42">
        <v>0</v>
      </c>
      <c r="CC18" s="42">
        <v>0</v>
      </c>
      <c r="CD18" s="42">
        <v>1</v>
      </c>
      <c r="CE18" s="42">
        <v>1</v>
      </c>
      <c r="CF18" s="42">
        <v>1</v>
      </c>
      <c r="CG18" s="42">
        <v>1</v>
      </c>
      <c r="CH18" s="42">
        <v>1</v>
      </c>
      <c r="CI18" s="42">
        <v>1</v>
      </c>
      <c r="CJ18" s="42"/>
      <c r="CK18" s="42"/>
      <c r="CL18" s="42"/>
      <c r="CM18" s="42"/>
      <c r="CN18" s="42"/>
      <c r="CO18" s="42"/>
      <c r="CP18" s="42"/>
      <c r="CQ18" s="42"/>
      <c r="CR18" s="42" t="s">
        <v>299</v>
      </c>
      <c r="CS18" s="42"/>
      <c r="CT18" s="42"/>
      <c r="CU18" s="53" t="s">
        <v>293</v>
      </c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 t="s">
        <v>364</v>
      </c>
      <c r="DX18" s="42">
        <f t="shared" si="22"/>
        <v>11.25</v>
      </c>
      <c r="DY18" s="123">
        <f t="shared" si="23"/>
        <v>6</v>
      </c>
      <c r="DZ18" s="123">
        <f t="shared" si="24"/>
        <v>15</v>
      </c>
      <c r="EA18" s="123">
        <f t="shared" si="25"/>
        <v>11.25</v>
      </c>
      <c r="EB18" s="123"/>
      <c r="EM18" s="260">
        <f t="shared" si="26"/>
        <v>16.5</v>
      </c>
      <c r="EN18" s="261">
        <f t="shared" si="189"/>
        <v>0.1</v>
      </c>
      <c r="EO18" s="262">
        <v>2</v>
      </c>
      <c r="EP18" s="105">
        <v>5</v>
      </c>
      <c r="EQ18" s="262">
        <v>3</v>
      </c>
      <c r="ER18" s="105">
        <v>2</v>
      </c>
      <c r="ES18" s="262">
        <v>4</v>
      </c>
      <c r="ET18" s="105">
        <v>1</v>
      </c>
      <c r="EU18" s="105">
        <f t="shared" si="27"/>
        <v>2.5</v>
      </c>
      <c r="EV18" s="105">
        <f t="shared" si="28"/>
        <v>7.5</v>
      </c>
      <c r="EW18" s="272">
        <f t="shared" si="29"/>
        <v>0.08</v>
      </c>
      <c r="EX18" s="105">
        <f t="shared" si="30"/>
        <v>15</v>
      </c>
      <c r="EY18" s="281">
        <f t="shared" si="31"/>
        <v>0.04</v>
      </c>
      <c r="EZ18" s="105">
        <f t="shared" si="32"/>
        <v>22.5</v>
      </c>
      <c r="FA18" s="282">
        <f t="shared" si="33"/>
        <v>2.6667E-2</v>
      </c>
      <c r="FD18" s="287"/>
      <c r="FE18" s="90"/>
      <c r="FI18" s="294"/>
      <c r="FJ18" s="295">
        <v>0</v>
      </c>
      <c r="FK18" s="141">
        <v>1</v>
      </c>
      <c r="FL18" s="294">
        <f t="shared" si="34"/>
        <v>0</v>
      </c>
      <c r="FM18" s="295">
        <f t="shared" si="35"/>
        <v>0</v>
      </c>
      <c r="FN18" s="141">
        <f t="shared" si="36"/>
        <v>1</v>
      </c>
      <c r="FO18" s="294">
        <f t="shared" si="37"/>
        <v>0</v>
      </c>
      <c r="FP18" s="295">
        <f t="shared" si="38"/>
        <v>0</v>
      </c>
      <c r="FQ18" s="141">
        <f t="shared" si="39"/>
        <v>1</v>
      </c>
      <c r="FR18" s="294">
        <f t="shared" si="40"/>
        <v>0</v>
      </c>
      <c r="FS18" s="295">
        <f t="shared" si="41"/>
        <v>0</v>
      </c>
      <c r="FT18" s="141">
        <f t="shared" si="42"/>
        <v>1</v>
      </c>
      <c r="FU18" s="294">
        <f t="shared" si="43"/>
        <v>0</v>
      </c>
      <c r="FV18" s="295">
        <f t="shared" si="44"/>
        <v>0</v>
      </c>
      <c r="FW18" s="141">
        <f t="shared" si="45"/>
        <v>1</v>
      </c>
      <c r="FX18" s="294">
        <f t="shared" si="46"/>
        <v>0</v>
      </c>
      <c r="FY18" s="295">
        <f t="shared" si="47"/>
        <v>0</v>
      </c>
      <c r="FZ18" s="141">
        <f t="shared" si="48"/>
        <v>1</v>
      </c>
      <c r="GA18" s="294">
        <f t="shared" si="49"/>
        <v>0</v>
      </c>
      <c r="GB18" s="295">
        <f t="shared" si="50"/>
        <v>0</v>
      </c>
      <c r="GC18" s="141">
        <f t="shared" si="51"/>
        <v>1</v>
      </c>
      <c r="GD18" s="294">
        <f t="shared" si="52"/>
        <v>0</v>
      </c>
      <c r="GE18" s="295">
        <f t="shared" si="53"/>
        <v>0</v>
      </c>
      <c r="GF18" s="141">
        <f t="shared" si="54"/>
        <v>1</v>
      </c>
      <c r="GG18" s="294">
        <f t="shared" si="55"/>
        <v>0</v>
      </c>
      <c r="GH18" s="295">
        <f t="shared" si="56"/>
        <v>0</v>
      </c>
      <c r="GI18" s="141">
        <f t="shared" si="57"/>
        <v>1</v>
      </c>
      <c r="GJ18" s="294">
        <f t="shared" si="58"/>
        <v>0</v>
      </c>
      <c r="GK18" s="295">
        <f t="shared" si="59"/>
        <v>0</v>
      </c>
      <c r="GL18" s="141">
        <f t="shared" si="60"/>
        <v>1</v>
      </c>
      <c r="GM18" s="294">
        <f t="shared" si="61"/>
        <v>0</v>
      </c>
      <c r="GN18" s="295">
        <f t="shared" si="62"/>
        <v>0</v>
      </c>
      <c r="GO18" s="141">
        <f t="shared" si="63"/>
        <v>2</v>
      </c>
      <c r="GP18" s="294">
        <f t="shared" si="64"/>
        <v>0</v>
      </c>
      <c r="GQ18" s="295">
        <f t="shared" si="65"/>
        <v>0</v>
      </c>
      <c r="GR18" s="141">
        <f t="shared" si="66"/>
        <v>4</v>
      </c>
      <c r="GS18" s="294">
        <f t="shared" si="67"/>
        <v>0</v>
      </c>
      <c r="GT18" s="295">
        <f t="shared" si="68"/>
        <v>0</v>
      </c>
      <c r="GU18" s="141">
        <f t="shared" si="69"/>
        <v>6</v>
      </c>
      <c r="GV18" s="294">
        <f t="shared" si="70"/>
        <v>0</v>
      </c>
      <c r="GW18" s="295">
        <f t="shared" si="71"/>
        <v>0</v>
      </c>
      <c r="GX18" s="141">
        <f t="shared" si="72"/>
        <v>8</v>
      </c>
      <c r="GY18" s="294">
        <f t="shared" si="73"/>
        <v>0</v>
      </c>
      <c r="GZ18" s="295">
        <f t="shared" si="74"/>
        <v>0</v>
      </c>
      <c r="HA18" s="141">
        <f t="shared" si="75"/>
        <v>10</v>
      </c>
      <c r="HB18" s="294">
        <f t="shared" si="76"/>
        <v>0</v>
      </c>
      <c r="HC18" s="295">
        <f t="shared" si="77"/>
        <v>0</v>
      </c>
      <c r="HD18" s="141">
        <f t="shared" si="78"/>
        <v>20</v>
      </c>
      <c r="HE18" s="294">
        <f t="shared" si="79"/>
        <v>0</v>
      </c>
      <c r="HF18" s="295">
        <f t="shared" si="80"/>
        <v>0</v>
      </c>
      <c r="HG18" s="141">
        <f t="shared" si="81"/>
        <v>40</v>
      </c>
      <c r="HH18" s="294">
        <f t="shared" si="82"/>
        <v>0</v>
      </c>
      <c r="HI18" s="295">
        <f t="shared" si="83"/>
        <v>0</v>
      </c>
      <c r="HJ18" s="141">
        <f t="shared" si="84"/>
        <v>60</v>
      </c>
      <c r="HK18" s="294">
        <f t="shared" si="85"/>
        <v>0</v>
      </c>
      <c r="HL18" s="295">
        <f t="shared" si="86"/>
        <v>0</v>
      </c>
      <c r="HM18" s="141">
        <f t="shared" si="87"/>
        <v>80</v>
      </c>
      <c r="HN18" s="294">
        <f t="shared" si="88"/>
        <v>0</v>
      </c>
      <c r="HO18" s="295">
        <f t="shared" si="89"/>
        <v>0</v>
      </c>
      <c r="HP18" s="141">
        <f t="shared" si="90"/>
        <v>100</v>
      </c>
      <c r="HQ18" s="294">
        <f t="shared" si="91"/>
        <v>0</v>
      </c>
      <c r="HS18" s="287"/>
      <c r="HT18" s="90"/>
      <c r="HX18" s="294"/>
      <c r="HY18" s="295">
        <v>1</v>
      </c>
      <c r="HZ18" s="141">
        <v>1</v>
      </c>
      <c r="IA18" s="294">
        <f t="shared" si="92"/>
        <v>1.6666666666666679E-6</v>
      </c>
      <c r="IB18" s="295">
        <f t="shared" si="93"/>
        <v>1</v>
      </c>
      <c r="IC18" s="141">
        <f t="shared" si="94"/>
        <v>1</v>
      </c>
      <c r="ID18" s="294">
        <f t="shared" si="95"/>
        <v>3.3333333333333359E-6</v>
      </c>
      <c r="IE18" s="295">
        <f t="shared" si="96"/>
        <v>1</v>
      </c>
      <c r="IF18" s="141">
        <f t="shared" si="97"/>
        <v>1</v>
      </c>
      <c r="IG18" s="294">
        <f t="shared" si="98"/>
        <v>5.0000000000000038E-6</v>
      </c>
      <c r="IH18" s="295">
        <f t="shared" si="99"/>
        <v>1</v>
      </c>
      <c r="II18" s="141">
        <f t="shared" si="100"/>
        <v>1</v>
      </c>
      <c r="IJ18" s="294">
        <f t="shared" si="101"/>
        <v>6.6666666666666717E-6</v>
      </c>
      <c r="IK18" s="295">
        <f t="shared" si="102"/>
        <v>1</v>
      </c>
      <c r="IL18" s="141">
        <f t="shared" si="103"/>
        <v>1</v>
      </c>
      <c r="IM18" s="294">
        <f t="shared" si="104"/>
        <v>8.3333333333333405E-6</v>
      </c>
      <c r="IN18" s="295">
        <f t="shared" si="105"/>
        <v>1</v>
      </c>
      <c r="IO18" s="141">
        <f t="shared" si="106"/>
        <v>1</v>
      </c>
      <c r="IP18" s="294">
        <f t="shared" si="107"/>
        <v>1.6666666666666681E-5</v>
      </c>
      <c r="IQ18" s="295">
        <f t="shared" si="108"/>
        <v>1</v>
      </c>
      <c r="IR18" s="141">
        <f t="shared" si="109"/>
        <v>1</v>
      </c>
      <c r="IS18" s="294">
        <f t="shared" si="110"/>
        <v>3.3333333333333362E-5</v>
      </c>
      <c r="IT18" s="295">
        <f t="shared" si="111"/>
        <v>1</v>
      </c>
      <c r="IU18" s="141">
        <f t="shared" si="112"/>
        <v>1</v>
      </c>
      <c r="IV18" s="294">
        <f t="shared" si="113"/>
        <v>5.0000000000000043E-5</v>
      </c>
      <c r="IW18" s="295">
        <f t="shared" si="114"/>
        <v>1</v>
      </c>
      <c r="IX18" s="141">
        <f t="shared" si="115"/>
        <v>1</v>
      </c>
      <c r="IY18" s="294">
        <f t="shared" si="116"/>
        <v>6.6666666666666724E-5</v>
      </c>
      <c r="IZ18" s="295">
        <f t="shared" si="117"/>
        <v>1</v>
      </c>
      <c r="JA18" s="141">
        <f t="shared" si="118"/>
        <v>1</v>
      </c>
      <c r="JB18" s="294">
        <f t="shared" si="119"/>
        <v>8.3333333333333398E-5</v>
      </c>
      <c r="JC18" s="295">
        <f t="shared" si="120"/>
        <v>1</v>
      </c>
      <c r="JD18" s="141">
        <f t="shared" si="121"/>
        <v>1</v>
      </c>
      <c r="JE18" s="294">
        <f t="shared" si="122"/>
        <v>1.666666666666668E-4</v>
      </c>
      <c r="JF18" s="295">
        <f t="shared" si="123"/>
        <v>1</v>
      </c>
      <c r="JG18" s="141">
        <f t="shared" si="124"/>
        <v>1</v>
      </c>
      <c r="JH18" s="294">
        <f t="shared" si="125"/>
        <v>3.3333333333333359E-4</v>
      </c>
      <c r="JI18" s="295">
        <f t="shared" si="126"/>
        <v>1</v>
      </c>
      <c r="JJ18" s="141">
        <f t="shared" si="127"/>
        <v>1</v>
      </c>
      <c r="JK18" s="294">
        <f t="shared" si="128"/>
        <v>5.0000000000000044E-4</v>
      </c>
      <c r="JL18" s="295">
        <f t="shared" si="129"/>
        <v>1</v>
      </c>
      <c r="JM18" s="141">
        <f t="shared" si="130"/>
        <v>1</v>
      </c>
      <c r="JN18" s="294">
        <f t="shared" si="131"/>
        <v>6.6666666666666719E-4</v>
      </c>
      <c r="JO18" s="295">
        <f t="shared" si="132"/>
        <v>1</v>
      </c>
      <c r="JP18" s="141">
        <f t="shared" si="133"/>
        <v>1</v>
      </c>
      <c r="JQ18" s="294">
        <f t="shared" si="134"/>
        <v>8.3333333333333404E-4</v>
      </c>
      <c r="JR18" s="295">
        <f t="shared" si="135"/>
        <v>1</v>
      </c>
      <c r="JS18" s="141">
        <f t="shared" si="136"/>
        <v>1</v>
      </c>
      <c r="JT18" s="294">
        <f t="shared" si="137"/>
        <v>1.6666666666666681E-3</v>
      </c>
      <c r="JU18" s="295">
        <f t="shared" si="138"/>
        <v>1</v>
      </c>
      <c r="JV18" s="141">
        <f t="shared" si="139"/>
        <v>1</v>
      </c>
      <c r="JW18" s="294">
        <f t="shared" si="140"/>
        <v>3.3333333333333361E-3</v>
      </c>
      <c r="JX18" s="295">
        <f t="shared" si="141"/>
        <v>1</v>
      </c>
      <c r="JY18" s="141">
        <f t="shared" si="142"/>
        <v>1</v>
      </c>
      <c r="JZ18" s="294">
        <f t="shared" si="143"/>
        <v>5.0000000000000044E-3</v>
      </c>
      <c r="KA18" s="295">
        <f t="shared" si="144"/>
        <v>1</v>
      </c>
      <c r="KB18" s="141">
        <f t="shared" si="145"/>
        <v>1</v>
      </c>
      <c r="KC18" s="294">
        <f t="shared" si="146"/>
        <v>6.6666666666666723E-3</v>
      </c>
      <c r="KD18" s="295">
        <f t="shared" si="147"/>
        <v>1</v>
      </c>
      <c r="KE18" s="141">
        <f t="shared" si="148"/>
        <v>1</v>
      </c>
      <c r="KF18" s="294">
        <f t="shared" si="149"/>
        <v>8.3333333333333402E-3</v>
      </c>
      <c r="KK18" s="313">
        <f t="shared" si="186"/>
        <v>0</v>
      </c>
      <c r="KL18" s="313">
        <f t="shared" si="186"/>
        <v>0</v>
      </c>
      <c r="KM18" s="313">
        <f t="shared" si="186"/>
        <v>0</v>
      </c>
      <c r="KN18" s="313">
        <f t="shared" si="186"/>
        <v>5.9999999999999995E-4</v>
      </c>
      <c r="KO18" s="313">
        <f t="shared" si="186"/>
        <v>7.5000000000000002E-4</v>
      </c>
      <c r="KP18" s="313">
        <f t="shared" si="186"/>
        <v>1.5E-3</v>
      </c>
      <c r="KQ18" s="313">
        <f t="shared" si="186"/>
        <v>3.0000000000000001E-3</v>
      </c>
      <c r="KR18" s="313">
        <f t="shared" si="186"/>
        <v>4.4999999999999997E-3</v>
      </c>
      <c r="KS18" s="313">
        <f t="shared" si="186"/>
        <v>6.0000000000000001E-3</v>
      </c>
      <c r="KT18" s="313">
        <f t="shared" si="186"/>
        <v>7.4999999999999997E-3</v>
      </c>
      <c r="KU18" s="313">
        <f t="shared" si="187"/>
        <v>1.4999999999999999E-2</v>
      </c>
      <c r="KV18" s="313">
        <f t="shared" si="187"/>
        <v>1.8749999999999999E-2</v>
      </c>
      <c r="KW18" s="313">
        <f t="shared" si="187"/>
        <v>1.8747E-2</v>
      </c>
      <c r="KX18" s="313">
        <f t="shared" si="187"/>
        <v>1.8744000000000004E-2</v>
      </c>
      <c r="KY18" s="313">
        <f t="shared" si="187"/>
        <v>1.8742499999999999E-2</v>
      </c>
      <c r="KZ18" s="313">
        <f t="shared" si="187"/>
        <v>1.8735000000000002E-2</v>
      </c>
      <c r="LA18" s="313">
        <f t="shared" si="187"/>
        <v>1.8720000000000004E-2</v>
      </c>
      <c r="LB18" s="313">
        <f t="shared" si="187"/>
        <v>1.8720000000000004E-2</v>
      </c>
      <c r="LC18" s="313">
        <f t="shared" si="187"/>
        <v>1.8720000000000004E-2</v>
      </c>
      <c r="LD18" s="313">
        <f t="shared" si="187"/>
        <v>1.8675000000000001E-2</v>
      </c>
      <c r="LK18" s="78">
        <v>0</v>
      </c>
      <c r="LL18" s="78">
        <v>0</v>
      </c>
      <c r="LM18" s="78">
        <v>0</v>
      </c>
      <c r="LP18" s="105"/>
      <c r="LQ18" s="322">
        <v>0.05</v>
      </c>
      <c r="LR18" s="322">
        <v>0.05</v>
      </c>
      <c r="LS18" s="322">
        <v>0.05</v>
      </c>
      <c r="LT18" s="322">
        <v>0.05</v>
      </c>
      <c r="LU18" s="322">
        <v>0.05</v>
      </c>
      <c r="LV18" s="322">
        <v>2.5000000000000001E-2</v>
      </c>
      <c r="LW18" s="322">
        <v>2.5000000000000001E-2</v>
      </c>
      <c r="LX18" s="322">
        <v>2.5000000000000001E-2</v>
      </c>
      <c r="LY18" s="322">
        <v>2.5000000000000001E-2</v>
      </c>
      <c r="LZ18" s="322">
        <v>2.5000000000000001E-2</v>
      </c>
      <c r="MA18" s="322">
        <v>5.0000000000000001E-3</v>
      </c>
      <c r="MB18" s="322">
        <v>5.0000000000000001E-3</v>
      </c>
      <c r="MC18" s="322">
        <v>5.0000000000000001E-3</v>
      </c>
      <c r="MD18" s="322">
        <v>5.0000000000000001E-3</v>
      </c>
      <c r="ME18" s="322">
        <v>5.0000000000000001E-3</v>
      </c>
      <c r="MF18" s="322">
        <v>8.9999999999999998E-4</v>
      </c>
      <c r="MG18" s="322">
        <v>8.9999999999999998E-4</v>
      </c>
      <c r="MH18" s="322">
        <v>8.9999999999999998E-4</v>
      </c>
      <c r="MI18" s="322">
        <v>8.9999999999999998E-4</v>
      </c>
      <c r="MJ18" s="322">
        <v>8.9999999999999998E-4</v>
      </c>
      <c r="MK18" s="322">
        <v>5.9999999999999995E-4</v>
      </c>
      <c r="ML18" s="322">
        <v>4.4999999999999999E-4</v>
      </c>
      <c r="MM18" s="322">
        <v>4.0000000000000002E-4</v>
      </c>
      <c r="MN18" s="322">
        <v>2.9999999999999997E-4</v>
      </c>
      <c r="MO18" s="322">
        <v>2.5000000000000001E-4</v>
      </c>
      <c r="MP18" s="322">
        <v>2.5000000000000001E-4</v>
      </c>
      <c r="MQ18" s="322">
        <v>2.0000000000000001E-4</v>
      </c>
      <c r="MR18" s="322">
        <v>2.0000000000000001E-4</v>
      </c>
      <c r="MS18" s="322"/>
      <c r="MT18" s="102">
        <v>1</v>
      </c>
      <c r="MU18" s="102">
        <v>1</v>
      </c>
      <c r="MV18" s="102">
        <v>1</v>
      </c>
      <c r="MW18" s="102">
        <v>1</v>
      </c>
      <c r="MX18" s="102">
        <v>1</v>
      </c>
      <c r="MY18" s="102">
        <v>1</v>
      </c>
      <c r="MZ18" s="90">
        <v>1</v>
      </c>
      <c r="NA18" s="90">
        <v>1</v>
      </c>
      <c r="NB18" s="90">
        <v>1</v>
      </c>
      <c r="NC18" s="90">
        <v>1</v>
      </c>
      <c r="ND18" s="90">
        <v>1</v>
      </c>
      <c r="NE18" s="90">
        <v>1</v>
      </c>
      <c r="NF18" s="90">
        <v>1</v>
      </c>
      <c r="NG18" s="90">
        <v>1</v>
      </c>
      <c r="NH18" s="90">
        <v>1</v>
      </c>
      <c r="NI18" s="90">
        <v>1</v>
      </c>
      <c r="NJ18" s="90">
        <v>1</v>
      </c>
      <c r="NK18" s="90">
        <v>1</v>
      </c>
      <c r="NL18" s="90">
        <v>1</v>
      </c>
      <c r="NM18" s="90">
        <v>1</v>
      </c>
      <c r="NN18" s="90">
        <v>1</v>
      </c>
      <c r="NO18" s="90">
        <v>1</v>
      </c>
      <c r="NP18" s="90">
        <v>1</v>
      </c>
      <c r="NQ18" s="90">
        <v>1</v>
      </c>
      <c r="NR18" s="90">
        <v>1</v>
      </c>
      <c r="NS18" s="90">
        <v>1</v>
      </c>
      <c r="NT18" s="90">
        <v>1</v>
      </c>
      <c r="NU18" s="90">
        <v>1</v>
      </c>
      <c r="NV18" s="90"/>
      <c r="NW18" s="324">
        <f t="shared" si="152"/>
        <v>7.5000000000000002E-4</v>
      </c>
      <c r="NX18" s="324">
        <f t="shared" si="153"/>
        <v>1.5E-3</v>
      </c>
      <c r="NY18" s="324">
        <f t="shared" si="154"/>
        <v>2.2499999999999998E-3</v>
      </c>
      <c r="NZ18" s="324">
        <f t="shared" si="155"/>
        <v>3.0000000000000001E-3</v>
      </c>
      <c r="OA18" s="324">
        <f t="shared" si="156"/>
        <v>3.7499999999999999E-3</v>
      </c>
      <c r="OB18" s="324">
        <f t="shared" si="157"/>
        <v>3.7499999999999999E-3</v>
      </c>
      <c r="OC18" s="324">
        <f t="shared" si="158"/>
        <v>7.4999999999999997E-3</v>
      </c>
      <c r="OD18" s="324">
        <f t="shared" si="159"/>
        <v>1.125E-2</v>
      </c>
      <c r="OE18" s="324">
        <f t="shared" si="160"/>
        <v>1.4999999999999999E-2</v>
      </c>
      <c r="OF18" s="324">
        <f t="shared" si="161"/>
        <v>1.8749999999999999E-2</v>
      </c>
      <c r="OG18" s="324">
        <f t="shared" si="162"/>
        <v>7.4999999999999997E-3</v>
      </c>
      <c r="OH18" s="324">
        <f t="shared" si="163"/>
        <v>1.4999999999999999E-2</v>
      </c>
      <c r="OI18" s="324">
        <f t="shared" si="164"/>
        <v>2.2499999999999999E-2</v>
      </c>
      <c r="OJ18" s="324">
        <f t="shared" si="165"/>
        <v>0.03</v>
      </c>
      <c r="OK18" s="324">
        <f t="shared" si="166"/>
        <v>3.7499999999999999E-2</v>
      </c>
      <c r="OL18" s="324">
        <f t="shared" si="167"/>
        <v>1.35E-2</v>
      </c>
      <c r="OM18" s="324">
        <f t="shared" si="168"/>
        <v>2.7E-2</v>
      </c>
      <c r="ON18" s="324">
        <f t="shared" si="169"/>
        <v>4.0500000000000001E-2</v>
      </c>
      <c r="OO18" s="324">
        <f t="shared" si="170"/>
        <v>5.3999999999999999E-2</v>
      </c>
      <c r="OP18" s="324">
        <f t="shared" si="171"/>
        <v>6.7500000000000004E-2</v>
      </c>
      <c r="OQ18" s="324">
        <f t="shared" si="172"/>
        <v>6.7499999999999991E-2</v>
      </c>
      <c r="OR18" s="324">
        <f t="shared" si="173"/>
        <v>6.7500000000000004E-2</v>
      </c>
      <c r="OS18" s="324">
        <f t="shared" si="174"/>
        <v>7.4999999999999997E-2</v>
      </c>
      <c r="OT18" s="324">
        <f t="shared" si="175"/>
        <v>6.7499999999999991E-2</v>
      </c>
      <c r="OU18" s="324">
        <f t="shared" si="176"/>
        <v>6.5625000000000003E-2</v>
      </c>
      <c r="OV18" s="324">
        <f t="shared" si="177"/>
        <v>7.4999999999999997E-2</v>
      </c>
      <c r="OW18" s="324">
        <f t="shared" si="178"/>
        <v>6.7500000000000004E-2</v>
      </c>
      <c r="OX18" s="324">
        <f t="shared" si="179"/>
        <v>7.4999999999999997E-2</v>
      </c>
      <c r="PG18" s="346"/>
      <c r="PH18" s="347">
        <f>PH$3*$F18*$AH18*PH$4/'[1]Sheet3 '!$AJ$5</f>
        <v>2.1000000000000003E-3</v>
      </c>
      <c r="PI18" s="347">
        <f>PI$3*$F18*$AH18*PI$4/'[1]Sheet3 '!$AJ$5</f>
        <v>2.09925E-3</v>
      </c>
      <c r="PJ18" s="347">
        <f>PJ$3*$F18*$AH18*PJ$4/'[1]Sheet3 '!$AJ$5</f>
        <v>2.0999999999999999E-3</v>
      </c>
      <c r="PK18" s="347">
        <f>PK$3*$F18*$AH18*PK$4/'[1]Sheet3 '!$AJ$5</f>
        <v>1.89E-3</v>
      </c>
      <c r="PL18" s="347">
        <f>PL$3*$F18*$AH18*PL$4/'[1]Sheet3 '!$AJ$5</f>
        <v>1.89E-3</v>
      </c>
      <c r="PM18" s="347">
        <f>PM$3*$F18*$AH18*PM$4/'[1]Sheet3 '!$AJ$5</f>
        <v>1.8E-3</v>
      </c>
      <c r="PN18" s="347">
        <f>PN$3*$F18*$AH18*PN$4/'[1]Sheet3 '!$AJ$5</f>
        <v>1.6199999999999999E-3</v>
      </c>
      <c r="PO18" s="347">
        <f>PO$3*$F18*$AH18*PO$4/'[1]Sheet3 '!$AJ$5</f>
        <v>1.5299999999999999E-3</v>
      </c>
      <c r="PP18" s="347">
        <f>PP$3*$F18*$AH18*PP$4/'[1]Sheet3 '!$AJ$5</f>
        <v>1.389E-3</v>
      </c>
      <c r="PQ18" s="347">
        <f>PQ$3*$F18*$AH18*PQ$4/'[1]Sheet3 '!$AJ$5</f>
        <v>1.1999999999999999E-3</v>
      </c>
      <c r="PR18" s="347">
        <f>PR$3*$F18*$AH18*PR$4/'[1]Sheet3 '!$AJ$5</f>
        <v>1.08E-3</v>
      </c>
      <c r="PS18" s="347">
        <f>PS$3*$F18*$AH18*PS$4/'[1]Sheet3 '!$AJ$5</f>
        <v>9.6000000000000002E-4</v>
      </c>
      <c r="PT18" s="347">
        <f>PT$3*$F18*$AH18*PT$4/'[1]Sheet3 '!$AJ$5</f>
        <v>5.9999999999999995E-4</v>
      </c>
      <c r="PU18" s="343"/>
      <c r="PV18" s="343"/>
      <c r="PW18" s="343"/>
    </row>
    <row r="19" spans="1:439" ht="16.2">
      <c r="A19" s="39">
        <v>19</v>
      </c>
      <c r="B19" s="39" t="s">
        <v>365</v>
      </c>
      <c r="C19" s="39">
        <v>2</v>
      </c>
      <c r="D19" s="39">
        <v>-1</v>
      </c>
      <c r="E19" s="39"/>
      <c r="F19" s="39">
        <v>15</v>
      </c>
      <c r="G19" s="39">
        <f t="shared" si="5"/>
        <v>15</v>
      </c>
      <c r="H19" s="39">
        <f t="shared" si="6"/>
        <v>15</v>
      </c>
      <c r="I19" s="116"/>
      <c r="J19" s="39">
        <f t="shared" si="7"/>
        <v>15</v>
      </c>
      <c r="K19" s="116"/>
      <c r="L19" s="116"/>
      <c r="M19" s="123">
        <f t="shared" si="180"/>
        <v>19</v>
      </c>
      <c r="N19" s="39">
        <f t="shared" si="190"/>
        <v>0</v>
      </c>
      <c r="O19" s="39">
        <f t="shared" si="9"/>
        <v>0</v>
      </c>
      <c r="P19" s="39">
        <v>0</v>
      </c>
      <c r="Q19" s="136">
        <v>1.0416E-2</v>
      </c>
      <c r="R19" s="90">
        <v>1</v>
      </c>
      <c r="S19" s="137">
        <v>0</v>
      </c>
      <c r="T19" s="141">
        <f t="shared" si="10"/>
        <v>2.5000000000000001E-3</v>
      </c>
      <c r="U19" s="139">
        <v>0</v>
      </c>
      <c r="V19" s="139" t="s">
        <v>283</v>
      </c>
      <c r="W19" s="139">
        <v>1</v>
      </c>
      <c r="X19" s="142">
        <v>0</v>
      </c>
      <c r="Y19" s="147">
        <v>4</v>
      </c>
      <c r="Z19" s="159">
        <v>1</v>
      </c>
      <c r="AA19" s="139" t="str">
        <f t="shared" si="11"/>
        <v>[[0,1],[0,1],[0,1],[0,1],[0,1],[0,1],[0,1],[0,1],[0,1],[0,1],[0,2],[0,4],[0,6],[0,8],[0,10],[0,20],[0,40],[0,60],[0,80],[0,100]]</v>
      </c>
      <c r="AB19" s="139">
        <v>1</v>
      </c>
      <c r="AC19" s="139">
        <v>1</v>
      </c>
      <c r="AD19" s="139" t="str">
        <f t="shared" si="12"/>
        <v>[[1,1],[1,1],[1,1],[1,1],[1,1],[1,1],[1,1],[1,1],[1,1],[1,1],[1,1],[1,1],[1,1],[1,1],[1,1],[1,1],[1,1],[1,1],[1,1],[1,1]]</v>
      </c>
      <c r="AE19" s="39">
        <v>0</v>
      </c>
      <c r="AF19" s="161">
        <v>0</v>
      </c>
      <c r="AG19" s="177">
        <f t="shared" si="13"/>
        <v>0</v>
      </c>
      <c r="AH19" s="177">
        <v>0.05</v>
      </c>
      <c r="AI19" s="177">
        <v>0</v>
      </c>
      <c r="AJ19" s="178">
        <f t="shared" si="188"/>
        <v>0.05</v>
      </c>
      <c r="AK19" s="178">
        <f t="shared" si="188"/>
        <v>0</v>
      </c>
      <c r="AL19" s="178">
        <f t="shared" si="188"/>
        <v>0</v>
      </c>
      <c r="AM19" s="179">
        <v>0</v>
      </c>
      <c r="AN19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19" s="39" t="str">
        <f t="shared" si="15"/>
        <v>[[1,5],[2,2],[3,1]]</v>
      </c>
      <c r="AP19" s="111" t="str">
        <f t="shared" si="16"/>
        <v>[0.133333,0.066667,0.044444]</v>
      </c>
      <c r="AQ19" s="111">
        <v>0</v>
      </c>
      <c r="AR19" s="111">
        <v>1</v>
      </c>
      <c r="AS19" s="111">
        <f t="shared" si="17"/>
        <v>1</v>
      </c>
      <c r="AT19" s="111">
        <v>0</v>
      </c>
      <c r="AU19" s="111">
        <v>0.4</v>
      </c>
      <c r="AV19" s="111" t="s">
        <v>284</v>
      </c>
      <c r="AW19" s="111">
        <v>1</v>
      </c>
      <c r="AX19" s="195">
        <v>6</v>
      </c>
      <c r="AY19" s="39">
        <f t="shared" si="185"/>
        <v>-1</v>
      </c>
      <c r="AZ19" s="39">
        <v>0</v>
      </c>
      <c r="BA19" s="39"/>
      <c r="BB19" s="94"/>
      <c r="BC19" s="94" t="s">
        <v>361</v>
      </c>
      <c r="BD19" s="196">
        <v>1</v>
      </c>
      <c r="BE19" s="112">
        <v>1.5</v>
      </c>
      <c r="BF19" s="39"/>
      <c r="BG19" s="39"/>
      <c r="BH19" s="39">
        <v>1</v>
      </c>
      <c r="BI19" s="39">
        <v>1</v>
      </c>
      <c r="BJ19" s="39" t="s">
        <v>343</v>
      </c>
      <c r="BK19" s="198">
        <v>0.75</v>
      </c>
      <c r="BL19" s="198">
        <v>0.6</v>
      </c>
      <c r="BM19" s="94">
        <f t="shared" si="19"/>
        <v>15</v>
      </c>
      <c r="BN19" s="94" t="s">
        <v>287</v>
      </c>
      <c r="BO19" s="94">
        <v>1</v>
      </c>
      <c r="BP19" s="94" t="s">
        <v>288</v>
      </c>
      <c r="BQ19" s="94" t="s">
        <v>362</v>
      </c>
      <c r="BR19" s="204" t="s">
        <v>366</v>
      </c>
      <c r="BS19" s="204" t="s">
        <v>366</v>
      </c>
      <c r="BT19" s="123">
        <v>15</v>
      </c>
      <c r="BU19" s="123">
        <v>1</v>
      </c>
      <c r="BV19" s="116"/>
      <c r="BW19" s="116"/>
      <c r="BX19" s="116" t="s">
        <v>291</v>
      </c>
      <c r="BY19" s="213">
        <v>0</v>
      </c>
      <c r="BZ19" s="123">
        <f t="shared" si="20"/>
        <v>11.25</v>
      </c>
      <c r="CA19" s="214" t="str">
        <f t="shared" si="21"/>
        <v>[11.25,6,15,11.25]</v>
      </c>
      <c r="CB19" s="42">
        <v>1</v>
      </c>
      <c r="CC19" s="42">
        <v>1</v>
      </c>
      <c r="CD19" s="42">
        <v>0</v>
      </c>
      <c r="CE19" s="42">
        <v>0</v>
      </c>
      <c r="CF19" s="42">
        <v>1</v>
      </c>
      <c r="CG19" s="42">
        <v>0</v>
      </c>
      <c r="CH19" s="42">
        <v>1</v>
      </c>
      <c r="CI19" s="42">
        <v>1</v>
      </c>
      <c r="CJ19" s="42"/>
      <c r="CK19" s="42"/>
      <c r="CL19" s="42"/>
      <c r="CM19" s="42"/>
      <c r="CN19" s="42"/>
      <c r="CO19" s="42"/>
      <c r="CP19" s="42"/>
      <c r="CQ19" s="42"/>
      <c r="CR19" s="42" t="s">
        <v>292</v>
      </c>
      <c r="CS19" s="42"/>
      <c r="CT19" s="42"/>
      <c r="CU19" s="53" t="s">
        <v>293</v>
      </c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 t="s">
        <v>367</v>
      </c>
      <c r="DX19" s="42">
        <f t="shared" si="22"/>
        <v>11.25</v>
      </c>
      <c r="DY19" s="123">
        <f t="shared" si="23"/>
        <v>6</v>
      </c>
      <c r="DZ19" s="123">
        <f t="shared" si="24"/>
        <v>15</v>
      </c>
      <c r="EA19" s="123">
        <f t="shared" si="25"/>
        <v>11.25</v>
      </c>
      <c r="EB19" s="123"/>
      <c r="EM19" s="260">
        <f t="shared" si="26"/>
        <v>16.5</v>
      </c>
      <c r="EN19" s="261">
        <f t="shared" si="189"/>
        <v>0.1</v>
      </c>
      <c r="EO19" s="262">
        <v>1</v>
      </c>
      <c r="EP19" s="105">
        <v>5</v>
      </c>
      <c r="EQ19" s="262">
        <v>2</v>
      </c>
      <c r="ER19" s="105">
        <v>2</v>
      </c>
      <c r="ES19" s="262">
        <v>3</v>
      </c>
      <c r="ET19" s="105">
        <v>1</v>
      </c>
      <c r="EU19" s="105">
        <f t="shared" si="27"/>
        <v>1.5</v>
      </c>
      <c r="EV19" s="105">
        <f t="shared" si="28"/>
        <v>7.5</v>
      </c>
      <c r="EW19" s="272">
        <f t="shared" si="29"/>
        <v>0.13333300000000001</v>
      </c>
      <c r="EX19" s="105">
        <f t="shared" si="30"/>
        <v>15</v>
      </c>
      <c r="EY19" s="281">
        <f t="shared" si="31"/>
        <v>6.6667000000000004E-2</v>
      </c>
      <c r="EZ19" s="105">
        <f t="shared" si="32"/>
        <v>22.5</v>
      </c>
      <c r="FA19" s="282">
        <f t="shared" si="33"/>
        <v>4.4443999999999997E-2</v>
      </c>
      <c r="FD19" s="287"/>
      <c r="FE19" s="90"/>
      <c r="FI19" s="294"/>
      <c r="FJ19" s="295">
        <v>0</v>
      </c>
      <c r="FK19" s="141">
        <v>1</v>
      </c>
      <c r="FL19" s="294">
        <f t="shared" si="34"/>
        <v>0</v>
      </c>
      <c r="FM19" s="295">
        <f t="shared" si="35"/>
        <v>0</v>
      </c>
      <c r="FN19" s="141">
        <f t="shared" si="36"/>
        <v>1</v>
      </c>
      <c r="FO19" s="294">
        <f t="shared" si="37"/>
        <v>0</v>
      </c>
      <c r="FP19" s="295">
        <f t="shared" si="38"/>
        <v>0</v>
      </c>
      <c r="FQ19" s="141">
        <f t="shared" si="39"/>
        <v>1</v>
      </c>
      <c r="FR19" s="294">
        <f t="shared" si="40"/>
        <v>0</v>
      </c>
      <c r="FS19" s="295">
        <f t="shared" si="41"/>
        <v>0</v>
      </c>
      <c r="FT19" s="141">
        <f t="shared" si="42"/>
        <v>1</v>
      </c>
      <c r="FU19" s="294">
        <f t="shared" si="43"/>
        <v>0</v>
      </c>
      <c r="FV19" s="295">
        <f t="shared" si="44"/>
        <v>0</v>
      </c>
      <c r="FW19" s="141">
        <f t="shared" si="45"/>
        <v>1</v>
      </c>
      <c r="FX19" s="294">
        <f t="shared" si="46"/>
        <v>0</v>
      </c>
      <c r="FY19" s="295">
        <f t="shared" si="47"/>
        <v>0</v>
      </c>
      <c r="FZ19" s="141">
        <f t="shared" si="48"/>
        <v>1</v>
      </c>
      <c r="GA19" s="294">
        <f t="shared" si="49"/>
        <v>0</v>
      </c>
      <c r="GB19" s="295">
        <f t="shared" si="50"/>
        <v>0</v>
      </c>
      <c r="GC19" s="141">
        <f t="shared" si="51"/>
        <v>1</v>
      </c>
      <c r="GD19" s="294">
        <f t="shared" si="52"/>
        <v>0</v>
      </c>
      <c r="GE19" s="295">
        <f t="shared" si="53"/>
        <v>0</v>
      </c>
      <c r="GF19" s="141">
        <f t="shared" si="54"/>
        <v>1</v>
      </c>
      <c r="GG19" s="294">
        <f t="shared" si="55"/>
        <v>0</v>
      </c>
      <c r="GH19" s="295">
        <f t="shared" si="56"/>
        <v>0</v>
      </c>
      <c r="GI19" s="141">
        <f t="shared" si="57"/>
        <v>1</v>
      </c>
      <c r="GJ19" s="294">
        <f t="shared" si="58"/>
        <v>0</v>
      </c>
      <c r="GK19" s="295">
        <f t="shared" si="59"/>
        <v>0</v>
      </c>
      <c r="GL19" s="141">
        <f t="shared" si="60"/>
        <v>1</v>
      </c>
      <c r="GM19" s="294">
        <f t="shared" si="61"/>
        <v>0</v>
      </c>
      <c r="GN19" s="295">
        <f t="shared" si="62"/>
        <v>0</v>
      </c>
      <c r="GO19" s="141">
        <f t="shared" si="63"/>
        <v>2</v>
      </c>
      <c r="GP19" s="294">
        <f t="shared" si="64"/>
        <v>0</v>
      </c>
      <c r="GQ19" s="295">
        <f t="shared" si="65"/>
        <v>0</v>
      </c>
      <c r="GR19" s="141">
        <f t="shared" si="66"/>
        <v>4</v>
      </c>
      <c r="GS19" s="294">
        <f t="shared" si="67"/>
        <v>0</v>
      </c>
      <c r="GT19" s="295">
        <f t="shared" si="68"/>
        <v>0</v>
      </c>
      <c r="GU19" s="141">
        <f t="shared" si="69"/>
        <v>6</v>
      </c>
      <c r="GV19" s="294">
        <f t="shared" si="70"/>
        <v>0</v>
      </c>
      <c r="GW19" s="295">
        <f t="shared" si="71"/>
        <v>0</v>
      </c>
      <c r="GX19" s="141">
        <f t="shared" si="72"/>
        <v>8</v>
      </c>
      <c r="GY19" s="294">
        <f t="shared" si="73"/>
        <v>0</v>
      </c>
      <c r="GZ19" s="295">
        <f t="shared" si="74"/>
        <v>0</v>
      </c>
      <c r="HA19" s="141">
        <f t="shared" si="75"/>
        <v>10</v>
      </c>
      <c r="HB19" s="294">
        <f t="shared" si="76"/>
        <v>0</v>
      </c>
      <c r="HC19" s="295">
        <f t="shared" si="77"/>
        <v>0</v>
      </c>
      <c r="HD19" s="141">
        <f t="shared" si="78"/>
        <v>20</v>
      </c>
      <c r="HE19" s="294">
        <f t="shared" si="79"/>
        <v>0</v>
      </c>
      <c r="HF19" s="295">
        <f t="shared" si="80"/>
        <v>0</v>
      </c>
      <c r="HG19" s="141">
        <f t="shared" si="81"/>
        <v>40</v>
      </c>
      <c r="HH19" s="294">
        <f t="shared" si="82"/>
        <v>0</v>
      </c>
      <c r="HI19" s="295">
        <f t="shared" si="83"/>
        <v>0</v>
      </c>
      <c r="HJ19" s="141">
        <f t="shared" si="84"/>
        <v>60</v>
      </c>
      <c r="HK19" s="294">
        <f t="shared" si="85"/>
        <v>0</v>
      </c>
      <c r="HL19" s="295">
        <f t="shared" si="86"/>
        <v>0</v>
      </c>
      <c r="HM19" s="141">
        <f t="shared" si="87"/>
        <v>80</v>
      </c>
      <c r="HN19" s="294">
        <f t="shared" si="88"/>
        <v>0</v>
      </c>
      <c r="HO19" s="295">
        <f t="shared" si="89"/>
        <v>0</v>
      </c>
      <c r="HP19" s="141">
        <f t="shared" si="90"/>
        <v>100</v>
      </c>
      <c r="HQ19" s="294">
        <f t="shared" si="91"/>
        <v>0</v>
      </c>
      <c r="HS19" s="287"/>
      <c r="HT19" s="90"/>
      <c r="HX19" s="294"/>
      <c r="HY19" s="295">
        <v>1</v>
      </c>
      <c r="HZ19" s="141">
        <v>1</v>
      </c>
      <c r="IA19" s="294">
        <f t="shared" si="92"/>
        <v>1.6666666666666679E-6</v>
      </c>
      <c r="IB19" s="295">
        <f t="shared" si="93"/>
        <v>1</v>
      </c>
      <c r="IC19" s="141">
        <f t="shared" si="94"/>
        <v>1</v>
      </c>
      <c r="ID19" s="294">
        <f t="shared" si="95"/>
        <v>3.3333333333333359E-6</v>
      </c>
      <c r="IE19" s="295">
        <f t="shared" si="96"/>
        <v>1</v>
      </c>
      <c r="IF19" s="141">
        <f t="shared" si="97"/>
        <v>1</v>
      </c>
      <c r="IG19" s="294">
        <f t="shared" si="98"/>
        <v>5.0000000000000038E-6</v>
      </c>
      <c r="IH19" s="295">
        <f t="shared" si="99"/>
        <v>1</v>
      </c>
      <c r="II19" s="141">
        <f t="shared" si="100"/>
        <v>1</v>
      </c>
      <c r="IJ19" s="294">
        <f t="shared" si="101"/>
        <v>6.6666666666666717E-6</v>
      </c>
      <c r="IK19" s="295">
        <f t="shared" si="102"/>
        <v>1</v>
      </c>
      <c r="IL19" s="141">
        <f t="shared" si="103"/>
        <v>1</v>
      </c>
      <c r="IM19" s="294">
        <f t="shared" si="104"/>
        <v>8.3333333333333405E-6</v>
      </c>
      <c r="IN19" s="295">
        <f t="shared" si="105"/>
        <v>1</v>
      </c>
      <c r="IO19" s="141">
        <f t="shared" si="106"/>
        <v>1</v>
      </c>
      <c r="IP19" s="294">
        <f t="shared" si="107"/>
        <v>1.6666666666666681E-5</v>
      </c>
      <c r="IQ19" s="295">
        <f t="shared" si="108"/>
        <v>1</v>
      </c>
      <c r="IR19" s="141">
        <f t="shared" si="109"/>
        <v>1</v>
      </c>
      <c r="IS19" s="294">
        <f t="shared" si="110"/>
        <v>3.3333333333333362E-5</v>
      </c>
      <c r="IT19" s="295">
        <f t="shared" si="111"/>
        <v>1</v>
      </c>
      <c r="IU19" s="141">
        <f t="shared" si="112"/>
        <v>1</v>
      </c>
      <c r="IV19" s="294">
        <f t="shared" si="113"/>
        <v>5.0000000000000043E-5</v>
      </c>
      <c r="IW19" s="295">
        <f t="shared" si="114"/>
        <v>1</v>
      </c>
      <c r="IX19" s="141">
        <f t="shared" si="115"/>
        <v>1</v>
      </c>
      <c r="IY19" s="294">
        <f t="shared" si="116"/>
        <v>6.6666666666666724E-5</v>
      </c>
      <c r="IZ19" s="295">
        <f t="shared" si="117"/>
        <v>1</v>
      </c>
      <c r="JA19" s="141">
        <f t="shared" si="118"/>
        <v>1</v>
      </c>
      <c r="JB19" s="294">
        <f t="shared" si="119"/>
        <v>8.3333333333333398E-5</v>
      </c>
      <c r="JC19" s="295">
        <f t="shared" si="120"/>
        <v>1</v>
      </c>
      <c r="JD19" s="141">
        <f t="shared" si="121"/>
        <v>1</v>
      </c>
      <c r="JE19" s="294">
        <f t="shared" si="122"/>
        <v>1.666666666666668E-4</v>
      </c>
      <c r="JF19" s="295">
        <f t="shared" si="123"/>
        <v>1</v>
      </c>
      <c r="JG19" s="141">
        <f t="shared" si="124"/>
        <v>1</v>
      </c>
      <c r="JH19" s="294">
        <f t="shared" si="125"/>
        <v>3.3333333333333359E-4</v>
      </c>
      <c r="JI19" s="295">
        <f t="shared" si="126"/>
        <v>1</v>
      </c>
      <c r="JJ19" s="141">
        <f t="shared" si="127"/>
        <v>1</v>
      </c>
      <c r="JK19" s="294">
        <f t="shared" si="128"/>
        <v>5.0000000000000044E-4</v>
      </c>
      <c r="JL19" s="295">
        <f t="shared" si="129"/>
        <v>1</v>
      </c>
      <c r="JM19" s="141">
        <f t="shared" si="130"/>
        <v>1</v>
      </c>
      <c r="JN19" s="294">
        <f t="shared" si="131"/>
        <v>6.6666666666666719E-4</v>
      </c>
      <c r="JO19" s="295">
        <f t="shared" si="132"/>
        <v>1</v>
      </c>
      <c r="JP19" s="141">
        <f t="shared" si="133"/>
        <v>1</v>
      </c>
      <c r="JQ19" s="294">
        <f t="shared" si="134"/>
        <v>8.3333333333333404E-4</v>
      </c>
      <c r="JR19" s="295">
        <f t="shared" si="135"/>
        <v>1</v>
      </c>
      <c r="JS19" s="141">
        <f t="shared" si="136"/>
        <v>1</v>
      </c>
      <c r="JT19" s="294">
        <f t="shared" si="137"/>
        <v>1.6666666666666681E-3</v>
      </c>
      <c r="JU19" s="295">
        <f t="shared" si="138"/>
        <v>1</v>
      </c>
      <c r="JV19" s="141">
        <f t="shared" si="139"/>
        <v>1</v>
      </c>
      <c r="JW19" s="294">
        <f t="shared" si="140"/>
        <v>3.3333333333333361E-3</v>
      </c>
      <c r="JX19" s="295">
        <f t="shared" si="141"/>
        <v>1</v>
      </c>
      <c r="JY19" s="141">
        <f t="shared" si="142"/>
        <v>1</v>
      </c>
      <c r="JZ19" s="294">
        <f t="shared" si="143"/>
        <v>5.0000000000000044E-3</v>
      </c>
      <c r="KA19" s="295">
        <f t="shared" si="144"/>
        <v>1</v>
      </c>
      <c r="KB19" s="141">
        <f t="shared" si="145"/>
        <v>1</v>
      </c>
      <c r="KC19" s="294">
        <f t="shared" si="146"/>
        <v>6.6666666666666723E-3</v>
      </c>
      <c r="KD19" s="295">
        <f t="shared" si="147"/>
        <v>1</v>
      </c>
      <c r="KE19" s="141">
        <f t="shared" si="148"/>
        <v>1</v>
      </c>
      <c r="KF19" s="294">
        <f t="shared" si="149"/>
        <v>8.3333333333333402E-3</v>
      </c>
      <c r="KK19" s="313">
        <f t="shared" si="186"/>
        <v>0</v>
      </c>
      <c r="KL19" s="313">
        <f t="shared" si="186"/>
        <v>0</v>
      </c>
      <c r="KM19" s="313">
        <f t="shared" si="186"/>
        <v>0</v>
      </c>
      <c r="KN19" s="313">
        <f t="shared" si="186"/>
        <v>5.9999999999999995E-4</v>
      </c>
      <c r="KO19" s="313">
        <f t="shared" si="186"/>
        <v>7.5000000000000002E-4</v>
      </c>
      <c r="KP19" s="313">
        <f t="shared" si="186"/>
        <v>1.5E-3</v>
      </c>
      <c r="KQ19" s="313">
        <f t="shared" si="186"/>
        <v>3.0000000000000001E-3</v>
      </c>
      <c r="KR19" s="313">
        <f t="shared" si="186"/>
        <v>4.4999999999999997E-3</v>
      </c>
      <c r="KS19" s="313">
        <f t="shared" si="186"/>
        <v>6.0000000000000001E-3</v>
      </c>
      <c r="KT19" s="313">
        <f t="shared" si="186"/>
        <v>7.4999999999999997E-3</v>
      </c>
      <c r="KU19" s="313">
        <f t="shared" si="187"/>
        <v>1.4999999999999999E-2</v>
      </c>
      <c r="KV19" s="313">
        <f t="shared" si="187"/>
        <v>1.8749999999999999E-2</v>
      </c>
      <c r="KW19" s="313">
        <f t="shared" si="187"/>
        <v>1.8747E-2</v>
      </c>
      <c r="KX19" s="313">
        <f t="shared" si="187"/>
        <v>1.8744000000000004E-2</v>
      </c>
      <c r="KY19" s="313">
        <f t="shared" si="187"/>
        <v>1.8742499999999999E-2</v>
      </c>
      <c r="KZ19" s="313">
        <f t="shared" si="187"/>
        <v>1.8735000000000002E-2</v>
      </c>
      <c r="LA19" s="313">
        <f t="shared" si="187"/>
        <v>1.8720000000000004E-2</v>
      </c>
      <c r="LB19" s="313">
        <f t="shared" si="187"/>
        <v>1.8720000000000004E-2</v>
      </c>
      <c r="LC19" s="313">
        <f t="shared" si="187"/>
        <v>1.8720000000000004E-2</v>
      </c>
      <c r="LD19" s="313">
        <f t="shared" si="187"/>
        <v>1.8675000000000001E-2</v>
      </c>
      <c r="LK19" s="78">
        <v>0</v>
      </c>
      <c r="LL19" s="78">
        <v>0</v>
      </c>
      <c r="LM19" s="78">
        <v>0</v>
      </c>
      <c r="LP19" s="105"/>
      <c r="LQ19" s="322">
        <v>0.05</v>
      </c>
      <c r="LR19" s="322">
        <v>0.05</v>
      </c>
      <c r="LS19" s="322">
        <v>0.05</v>
      </c>
      <c r="LT19" s="322">
        <v>0.05</v>
      </c>
      <c r="LU19" s="322">
        <v>0.05</v>
      </c>
      <c r="LV19" s="322">
        <v>2.5000000000000001E-2</v>
      </c>
      <c r="LW19" s="322">
        <v>2.5000000000000001E-2</v>
      </c>
      <c r="LX19" s="322">
        <v>2.5000000000000001E-2</v>
      </c>
      <c r="LY19" s="322">
        <v>2.5000000000000001E-2</v>
      </c>
      <c r="LZ19" s="322">
        <v>2.5000000000000001E-2</v>
      </c>
      <c r="MA19" s="322">
        <v>5.0000000000000001E-3</v>
      </c>
      <c r="MB19" s="322">
        <v>5.0000000000000001E-3</v>
      </c>
      <c r="MC19" s="322">
        <v>5.0000000000000001E-3</v>
      </c>
      <c r="MD19" s="322">
        <v>5.0000000000000001E-3</v>
      </c>
      <c r="ME19" s="322">
        <v>5.0000000000000001E-3</v>
      </c>
      <c r="MF19" s="322">
        <v>8.9999999999999998E-4</v>
      </c>
      <c r="MG19" s="322">
        <v>8.9999999999999998E-4</v>
      </c>
      <c r="MH19" s="322">
        <v>8.9999999999999998E-4</v>
      </c>
      <c r="MI19" s="322">
        <v>8.9999999999999998E-4</v>
      </c>
      <c r="MJ19" s="322">
        <v>8.9999999999999998E-4</v>
      </c>
      <c r="MK19" s="322">
        <v>5.9999999999999995E-4</v>
      </c>
      <c r="ML19" s="322">
        <v>4.4999999999999999E-4</v>
      </c>
      <c r="MM19" s="322">
        <v>4.0000000000000002E-4</v>
      </c>
      <c r="MN19" s="322">
        <v>2.9999999999999997E-4</v>
      </c>
      <c r="MO19" s="322">
        <v>2.5000000000000001E-4</v>
      </c>
      <c r="MP19" s="322">
        <v>2.5000000000000001E-4</v>
      </c>
      <c r="MQ19" s="322">
        <v>2.0000000000000001E-4</v>
      </c>
      <c r="MR19" s="322">
        <v>2.0000000000000001E-4</v>
      </c>
      <c r="MS19" s="322"/>
      <c r="MT19" s="102">
        <v>1</v>
      </c>
      <c r="MU19" s="102">
        <v>1</v>
      </c>
      <c r="MV19" s="102">
        <v>1</v>
      </c>
      <c r="MW19" s="102">
        <v>1</v>
      </c>
      <c r="MX19" s="102">
        <v>1</v>
      </c>
      <c r="MY19" s="102">
        <v>1</v>
      </c>
      <c r="MZ19" s="90">
        <v>1</v>
      </c>
      <c r="NA19" s="90">
        <v>1</v>
      </c>
      <c r="NB19" s="90">
        <v>1</v>
      </c>
      <c r="NC19" s="90">
        <v>1</v>
      </c>
      <c r="ND19" s="90">
        <v>1</v>
      </c>
      <c r="NE19" s="90">
        <v>1</v>
      </c>
      <c r="NF19" s="90">
        <v>1</v>
      </c>
      <c r="NG19" s="90">
        <v>1</v>
      </c>
      <c r="NH19" s="90">
        <v>1</v>
      </c>
      <c r="NI19" s="90">
        <v>1</v>
      </c>
      <c r="NJ19" s="90">
        <v>1</v>
      </c>
      <c r="NK19" s="90">
        <v>1</v>
      </c>
      <c r="NL19" s="90">
        <v>1</v>
      </c>
      <c r="NM19" s="90">
        <v>1</v>
      </c>
      <c r="NN19" s="90">
        <v>1</v>
      </c>
      <c r="NO19" s="90">
        <v>1</v>
      </c>
      <c r="NP19" s="90">
        <v>1</v>
      </c>
      <c r="NQ19" s="90">
        <v>1</v>
      </c>
      <c r="NR19" s="90">
        <v>1</v>
      </c>
      <c r="NS19" s="90">
        <v>1</v>
      </c>
      <c r="NT19" s="90">
        <v>1</v>
      </c>
      <c r="NU19" s="90">
        <v>1</v>
      </c>
      <c r="NV19" s="90"/>
      <c r="NW19" s="324">
        <f t="shared" si="152"/>
        <v>7.5000000000000002E-4</v>
      </c>
      <c r="NX19" s="324">
        <f t="shared" si="153"/>
        <v>1.5E-3</v>
      </c>
      <c r="NY19" s="324">
        <f t="shared" si="154"/>
        <v>2.2499999999999998E-3</v>
      </c>
      <c r="NZ19" s="324">
        <f t="shared" si="155"/>
        <v>3.0000000000000001E-3</v>
      </c>
      <c r="OA19" s="324">
        <f t="shared" si="156"/>
        <v>3.7499999999999999E-3</v>
      </c>
      <c r="OB19" s="324">
        <f t="shared" si="157"/>
        <v>3.7499999999999999E-3</v>
      </c>
      <c r="OC19" s="324">
        <f t="shared" si="158"/>
        <v>7.4999999999999997E-3</v>
      </c>
      <c r="OD19" s="324">
        <f t="shared" si="159"/>
        <v>1.125E-2</v>
      </c>
      <c r="OE19" s="324">
        <f t="shared" si="160"/>
        <v>1.4999999999999999E-2</v>
      </c>
      <c r="OF19" s="324">
        <f t="shared" si="161"/>
        <v>1.8749999999999999E-2</v>
      </c>
      <c r="OG19" s="324">
        <f t="shared" si="162"/>
        <v>7.4999999999999997E-3</v>
      </c>
      <c r="OH19" s="324">
        <f t="shared" si="163"/>
        <v>1.4999999999999999E-2</v>
      </c>
      <c r="OI19" s="324">
        <f t="shared" si="164"/>
        <v>2.2499999999999999E-2</v>
      </c>
      <c r="OJ19" s="324">
        <f t="shared" si="165"/>
        <v>0.03</v>
      </c>
      <c r="OK19" s="324">
        <f t="shared" si="166"/>
        <v>3.7499999999999999E-2</v>
      </c>
      <c r="OL19" s="324">
        <f t="shared" si="167"/>
        <v>1.35E-2</v>
      </c>
      <c r="OM19" s="324">
        <f t="shared" si="168"/>
        <v>2.7E-2</v>
      </c>
      <c r="ON19" s="324">
        <f t="shared" si="169"/>
        <v>4.0500000000000001E-2</v>
      </c>
      <c r="OO19" s="324">
        <f t="shared" si="170"/>
        <v>5.3999999999999999E-2</v>
      </c>
      <c r="OP19" s="324">
        <f t="shared" si="171"/>
        <v>6.7500000000000004E-2</v>
      </c>
      <c r="OQ19" s="324">
        <f t="shared" si="172"/>
        <v>6.7499999999999991E-2</v>
      </c>
      <c r="OR19" s="324">
        <f t="shared" si="173"/>
        <v>6.7500000000000004E-2</v>
      </c>
      <c r="OS19" s="324">
        <f t="shared" si="174"/>
        <v>7.4999999999999997E-2</v>
      </c>
      <c r="OT19" s="324">
        <f t="shared" si="175"/>
        <v>6.7499999999999991E-2</v>
      </c>
      <c r="OU19" s="324">
        <f t="shared" si="176"/>
        <v>6.5625000000000003E-2</v>
      </c>
      <c r="OV19" s="324">
        <f t="shared" si="177"/>
        <v>7.4999999999999997E-2</v>
      </c>
      <c r="OW19" s="324">
        <f t="shared" si="178"/>
        <v>6.7500000000000004E-2</v>
      </c>
      <c r="OX19" s="324">
        <f t="shared" si="179"/>
        <v>7.4999999999999997E-2</v>
      </c>
      <c r="PG19" s="346"/>
      <c r="PH19" s="347">
        <f>PH$3*$F19*$AH19*PH$4/'[1]Sheet3 '!$AJ$5</f>
        <v>2.1000000000000003E-3</v>
      </c>
      <c r="PI19" s="347">
        <f>PI$3*$F19*$AH19*PI$4/'[1]Sheet3 '!$AJ$5</f>
        <v>2.09925E-3</v>
      </c>
      <c r="PJ19" s="347">
        <f>PJ$3*$F19*$AH19*PJ$4/'[1]Sheet3 '!$AJ$5</f>
        <v>2.0999999999999999E-3</v>
      </c>
      <c r="PK19" s="347">
        <f>PK$3*$F19*$AH19*PK$4/'[1]Sheet3 '!$AJ$5</f>
        <v>1.89E-3</v>
      </c>
      <c r="PL19" s="347">
        <f>PL$3*$F19*$AH19*PL$4/'[1]Sheet3 '!$AJ$5</f>
        <v>1.89E-3</v>
      </c>
      <c r="PM19" s="347">
        <f>PM$3*$F19*$AH19*PM$4/'[1]Sheet3 '!$AJ$5</f>
        <v>1.8E-3</v>
      </c>
      <c r="PN19" s="347">
        <f>PN$3*$F19*$AH19*PN$4/'[1]Sheet3 '!$AJ$5</f>
        <v>1.6199999999999999E-3</v>
      </c>
      <c r="PO19" s="347">
        <f>PO$3*$F19*$AH19*PO$4/'[1]Sheet3 '!$AJ$5</f>
        <v>1.5299999999999999E-3</v>
      </c>
      <c r="PP19" s="347">
        <f>PP$3*$F19*$AH19*PP$4/'[1]Sheet3 '!$AJ$5</f>
        <v>1.389E-3</v>
      </c>
      <c r="PQ19" s="347">
        <f>PQ$3*$F19*$AH19*PQ$4/'[1]Sheet3 '!$AJ$5</f>
        <v>1.1999999999999999E-3</v>
      </c>
      <c r="PR19" s="347">
        <f>PR$3*$F19*$AH19*PR$4/'[1]Sheet3 '!$AJ$5</f>
        <v>1.08E-3</v>
      </c>
      <c r="PS19" s="347">
        <f>PS$3*$F19*$AH19*PS$4/'[1]Sheet3 '!$AJ$5</f>
        <v>9.6000000000000002E-4</v>
      </c>
      <c r="PT19" s="347">
        <f>PT$3*$F19*$AH19*PT$4/'[1]Sheet3 '!$AJ$5</f>
        <v>5.9999999999999995E-4</v>
      </c>
      <c r="PU19" s="343"/>
      <c r="PV19" s="343"/>
      <c r="PW19" s="343"/>
    </row>
    <row r="20" spans="1:439" ht="16.2">
      <c r="A20" s="39">
        <v>13</v>
      </c>
      <c r="B20" s="39" t="s">
        <v>368</v>
      </c>
      <c r="C20" s="39">
        <v>2</v>
      </c>
      <c r="D20" s="39">
        <v>-1</v>
      </c>
      <c r="E20" s="39"/>
      <c r="F20" s="39">
        <v>18</v>
      </c>
      <c r="G20" s="39">
        <f t="shared" si="5"/>
        <v>18</v>
      </c>
      <c r="H20" s="39">
        <f t="shared" si="6"/>
        <v>18</v>
      </c>
      <c r="I20" s="116"/>
      <c r="J20" s="39">
        <f t="shared" si="7"/>
        <v>18</v>
      </c>
      <c r="K20" s="116"/>
      <c r="L20" s="116"/>
      <c r="M20" s="123">
        <f t="shared" si="180"/>
        <v>13</v>
      </c>
      <c r="N20" s="39">
        <f t="shared" si="190"/>
        <v>0</v>
      </c>
      <c r="O20" s="39">
        <f t="shared" si="9"/>
        <v>0</v>
      </c>
      <c r="P20" s="39">
        <v>0</v>
      </c>
      <c r="Q20" s="136">
        <v>1.2500600000000001E-2</v>
      </c>
      <c r="R20" s="90">
        <v>1</v>
      </c>
      <c r="S20" s="137">
        <v>0</v>
      </c>
      <c r="T20" s="141">
        <f t="shared" si="10"/>
        <v>3.0000000000000001E-3</v>
      </c>
      <c r="U20" s="139">
        <v>0</v>
      </c>
      <c r="V20" s="139" t="s">
        <v>283</v>
      </c>
      <c r="W20" s="139">
        <v>1</v>
      </c>
      <c r="X20" s="142">
        <v>0</v>
      </c>
      <c r="Y20" s="147">
        <v>4</v>
      </c>
      <c r="Z20" s="159">
        <v>1</v>
      </c>
      <c r="AA20" s="139" t="str">
        <f t="shared" si="11"/>
        <v>[[0,1],[0,1],[0,1],[0,1],[0,1],[0,1],[0,1],[0,1],[0,1],[0,1],[0,2],[0,4],[0,6],[0,8],[0,10],[0,20],[0,40],[0,60],[0,80],[0,100]]</v>
      </c>
      <c r="AB20" s="139">
        <v>1</v>
      </c>
      <c r="AC20" s="139">
        <v>1</v>
      </c>
      <c r="AD20" s="139" t="str">
        <f t="shared" si="12"/>
        <v>[[1,1],[1,1],[1,1],[1,1],[1,1],[1,1],[1,1],[1,1],[1,1],[1,1],[1,1],[1,1],[1,1],[1,1],[1,1],[1,1],[1,1],[1,1],[1,1],[1,1]]</v>
      </c>
      <c r="AE20" s="39">
        <v>0</v>
      </c>
      <c r="AF20" s="161">
        <v>0</v>
      </c>
      <c r="AG20" s="177">
        <f t="shared" si="13"/>
        <v>0</v>
      </c>
      <c r="AH20" s="177">
        <v>0.05</v>
      </c>
      <c r="AI20" s="177">
        <v>0</v>
      </c>
      <c r="AJ20" s="178">
        <f>AJ17</f>
        <v>0.05</v>
      </c>
      <c r="AK20" s="178">
        <f t="shared" ref="AK20:AK31" si="191">AK19</f>
        <v>0</v>
      </c>
      <c r="AL20" s="178">
        <f t="shared" ref="AL20:AL31" si="192">AL19</f>
        <v>0</v>
      </c>
      <c r="AM20" s="179">
        <v>0</v>
      </c>
      <c r="AN20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20" s="39" t="str">
        <f t="shared" si="15"/>
        <v>[[1,5],[2,2],[3,1]]</v>
      </c>
      <c r="AP20" s="111" t="str">
        <f t="shared" si="16"/>
        <v>[0.16,0.08,0.053333]</v>
      </c>
      <c r="AQ20" s="111">
        <v>0</v>
      </c>
      <c r="AR20" s="111">
        <v>1</v>
      </c>
      <c r="AS20" s="111">
        <f t="shared" si="17"/>
        <v>1</v>
      </c>
      <c r="AT20" s="111">
        <v>0</v>
      </c>
      <c r="AU20" s="111">
        <v>0.4</v>
      </c>
      <c r="AV20" s="111" t="s">
        <v>284</v>
      </c>
      <c r="AW20" s="111">
        <v>1</v>
      </c>
      <c r="AX20" s="195">
        <v>6</v>
      </c>
      <c r="AY20" s="39">
        <f t="shared" si="185"/>
        <v>-1</v>
      </c>
      <c r="AZ20" s="39">
        <v>0</v>
      </c>
      <c r="BA20" s="39"/>
      <c r="BB20" s="94"/>
      <c r="BC20" s="94" t="s">
        <v>285</v>
      </c>
      <c r="BD20" s="196">
        <v>0.9</v>
      </c>
      <c r="BE20" s="112">
        <f>BD20*1.5</f>
        <v>1.35</v>
      </c>
      <c r="BF20" s="39"/>
      <c r="BG20" s="39"/>
      <c r="BH20" s="39">
        <v>1</v>
      </c>
      <c r="BI20" s="39">
        <v>1</v>
      </c>
      <c r="BJ20" s="39" t="s">
        <v>369</v>
      </c>
      <c r="BK20" s="198">
        <v>0.75</v>
      </c>
      <c r="BL20" s="198">
        <v>0.6</v>
      </c>
      <c r="BM20" s="94">
        <f t="shared" si="19"/>
        <v>18</v>
      </c>
      <c r="BN20" s="94" t="s">
        <v>317</v>
      </c>
      <c r="BO20" s="94">
        <v>1</v>
      </c>
      <c r="BP20" s="94" t="s">
        <v>288</v>
      </c>
      <c r="BQ20" s="94" t="s">
        <v>362</v>
      </c>
      <c r="BR20" s="204" t="s">
        <v>370</v>
      </c>
      <c r="BS20" s="202" t="s">
        <v>370</v>
      </c>
      <c r="BT20" s="123">
        <v>16</v>
      </c>
      <c r="BU20" s="123">
        <v>1</v>
      </c>
      <c r="BV20" s="116"/>
      <c r="BW20" s="116"/>
      <c r="BX20" s="116" t="s">
        <v>291</v>
      </c>
      <c r="BY20" s="213">
        <v>0</v>
      </c>
      <c r="BZ20" s="123">
        <f t="shared" si="20"/>
        <v>13.5</v>
      </c>
      <c r="CA20" s="214" t="str">
        <f t="shared" si="21"/>
        <v>[13.5,6,18,13.5]</v>
      </c>
      <c r="CB20" s="42">
        <v>1</v>
      </c>
      <c r="CC20" s="42">
        <v>1</v>
      </c>
      <c r="CD20" s="42">
        <v>1</v>
      </c>
      <c r="CE20" s="42">
        <v>1</v>
      </c>
      <c r="CF20" s="42">
        <v>1</v>
      </c>
      <c r="CG20" s="42">
        <v>1</v>
      </c>
      <c r="CH20" s="42">
        <v>1</v>
      </c>
      <c r="CI20" s="42">
        <v>1</v>
      </c>
      <c r="CJ20" s="42"/>
      <c r="CK20" s="42"/>
      <c r="CL20" s="42"/>
      <c r="CM20" s="42"/>
      <c r="CN20" s="42"/>
      <c r="CO20" s="42"/>
      <c r="CP20" s="42"/>
      <c r="CQ20" s="42"/>
      <c r="CR20" s="42" t="s">
        <v>306</v>
      </c>
      <c r="CS20" s="42"/>
      <c r="CT20" s="42"/>
      <c r="CU20" s="53" t="s">
        <v>293</v>
      </c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 t="s">
        <v>371</v>
      </c>
      <c r="DX20" s="42">
        <f t="shared" si="22"/>
        <v>13.5</v>
      </c>
      <c r="DY20" s="123">
        <f t="shared" si="23"/>
        <v>6</v>
      </c>
      <c r="DZ20" s="123">
        <f t="shared" si="24"/>
        <v>18</v>
      </c>
      <c r="EA20" s="123">
        <f t="shared" si="25"/>
        <v>13.5</v>
      </c>
      <c r="EB20" s="123"/>
      <c r="EM20" s="260">
        <f t="shared" si="26"/>
        <v>19.8</v>
      </c>
      <c r="EN20" s="261">
        <f t="shared" si="189"/>
        <v>0.1</v>
      </c>
      <c r="EO20" s="262">
        <v>1</v>
      </c>
      <c r="EP20" s="105">
        <v>5</v>
      </c>
      <c r="EQ20" s="262">
        <v>2</v>
      </c>
      <c r="ER20" s="105">
        <v>2</v>
      </c>
      <c r="ES20" s="262">
        <v>3</v>
      </c>
      <c r="ET20" s="105">
        <v>1</v>
      </c>
      <c r="EU20" s="105">
        <f t="shared" si="27"/>
        <v>1.5</v>
      </c>
      <c r="EV20" s="105">
        <f t="shared" si="28"/>
        <v>7.5</v>
      </c>
      <c r="EW20" s="272">
        <f t="shared" si="29"/>
        <v>0.16</v>
      </c>
      <c r="EX20" s="105">
        <f t="shared" si="30"/>
        <v>15</v>
      </c>
      <c r="EY20" s="281">
        <f t="shared" si="31"/>
        <v>0.08</v>
      </c>
      <c r="EZ20" s="105">
        <f t="shared" si="32"/>
        <v>22.5</v>
      </c>
      <c r="FA20" s="282">
        <f t="shared" si="33"/>
        <v>5.3332999999999998E-2</v>
      </c>
      <c r="FD20" s="287"/>
      <c r="FE20" s="90"/>
      <c r="FI20" s="294"/>
      <c r="FJ20" s="295">
        <v>0</v>
      </c>
      <c r="FK20" s="141">
        <v>1</v>
      </c>
      <c r="FL20" s="294">
        <f t="shared" si="34"/>
        <v>0</v>
      </c>
      <c r="FM20" s="295">
        <f t="shared" si="35"/>
        <v>0</v>
      </c>
      <c r="FN20" s="141">
        <f t="shared" si="36"/>
        <v>1</v>
      </c>
      <c r="FO20" s="294">
        <f t="shared" si="37"/>
        <v>0</v>
      </c>
      <c r="FP20" s="295">
        <f t="shared" si="38"/>
        <v>0</v>
      </c>
      <c r="FQ20" s="141">
        <f t="shared" si="39"/>
        <v>1</v>
      </c>
      <c r="FR20" s="294">
        <f t="shared" si="40"/>
        <v>0</v>
      </c>
      <c r="FS20" s="295">
        <f t="shared" si="41"/>
        <v>0</v>
      </c>
      <c r="FT20" s="141">
        <f t="shared" si="42"/>
        <v>1</v>
      </c>
      <c r="FU20" s="294">
        <f t="shared" si="43"/>
        <v>0</v>
      </c>
      <c r="FV20" s="295">
        <f t="shared" si="44"/>
        <v>0</v>
      </c>
      <c r="FW20" s="141">
        <f t="shared" si="45"/>
        <v>1</v>
      </c>
      <c r="FX20" s="294">
        <f t="shared" si="46"/>
        <v>0</v>
      </c>
      <c r="FY20" s="295">
        <f t="shared" si="47"/>
        <v>0</v>
      </c>
      <c r="FZ20" s="141">
        <f t="shared" si="48"/>
        <v>1</v>
      </c>
      <c r="GA20" s="294">
        <f t="shared" si="49"/>
        <v>0</v>
      </c>
      <c r="GB20" s="295">
        <f t="shared" si="50"/>
        <v>0</v>
      </c>
      <c r="GC20" s="141">
        <f t="shared" si="51"/>
        <v>1</v>
      </c>
      <c r="GD20" s="294">
        <f t="shared" si="52"/>
        <v>0</v>
      </c>
      <c r="GE20" s="295">
        <f t="shared" si="53"/>
        <v>0</v>
      </c>
      <c r="GF20" s="141">
        <f t="shared" si="54"/>
        <v>1</v>
      </c>
      <c r="GG20" s="294">
        <f t="shared" si="55"/>
        <v>0</v>
      </c>
      <c r="GH20" s="295">
        <f t="shared" si="56"/>
        <v>0</v>
      </c>
      <c r="GI20" s="141">
        <f t="shared" si="57"/>
        <v>1</v>
      </c>
      <c r="GJ20" s="294">
        <f t="shared" si="58"/>
        <v>0</v>
      </c>
      <c r="GK20" s="295">
        <f t="shared" si="59"/>
        <v>0</v>
      </c>
      <c r="GL20" s="141">
        <f t="shared" si="60"/>
        <v>1</v>
      </c>
      <c r="GM20" s="294">
        <f t="shared" si="61"/>
        <v>0</v>
      </c>
      <c r="GN20" s="295">
        <f t="shared" si="62"/>
        <v>0</v>
      </c>
      <c r="GO20" s="141">
        <f t="shared" si="63"/>
        <v>2</v>
      </c>
      <c r="GP20" s="294">
        <f t="shared" si="64"/>
        <v>0</v>
      </c>
      <c r="GQ20" s="295">
        <f t="shared" si="65"/>
        <v>0</v>
      </c>
      <c r="GR20" s="141">
        <f t="shared" si="66"/>
        <v>4</v>
      </c>
      <c r="GS20" s="294">
        <f t="shared" si="67"/>
        <v>0</v>
      </c>
      <c r="GT20" s="295">
        <f t="shared" si="68"/>
        <v>0</v>
      </c>
      <c r="GU20" s="141">
        <f t="shared" si="69"/>
        <v>6</v>
      </c>
      <c r="GV20" s="294">
        <f t="shared" si="70"/>
        <v>0</v>
      </c>
      <c r="GW20" s="295">
        <f t="shared" si="71"/>
        <v>0</v>
      </c>
      <c r="GX20" s="141">
        <f t="shared" si="72"/>
        <v>8</v>
      </c>
      <c r="GY20" s="294">
        <f t="shared" si="73"/>
        <v>0</v>
      </c>
      <c r="GZ20" s="295">
        <f t="shared" si="74"/>
        <v>0</v>
      </c>
      <c r="HA20" s="141">
        <f t="shared" si="75"/>
        <v>10</v>
      </c>
      <c r="HB20" s="294">
        <f t="shared" si="76"/>
        <v>0</v>
      </c>
      <c r="HC20" s="295">
        <f t="shared" si="77"/>
        <v>0</v>
      </c>
      <c r="HD20" s="141">
        <f t="shared" si="78"/>
        <v>20</v>
      </c>
      <c r="HE20" s="294">
        <f t="shared" si="79"/>
        <v>0</v>
      </c>
      <c r="HF20" s="295">
        <f t="shared" si="80"/>
        <v>0</v>
      </c>
      <c r="HG20" s="141">
        <f t="shared" si="81"/>
        <v>40</v>
      </c>
      <c r="HH20" s="294">
        <f t="shared" si="82"/>
        <v>0</v>
      </c>
      <c r="HI20" s="295">
        <f t="shared" si="83"/>
        <v>0</v>
      </c>
      <c r="HJ20" s="141">
        <f t="shared" si="84"/>
        <v>60</v>
      </c>
      <c r="HK20" s="294">
        <f t="shared" si="85"/>
        <v>0</v>
      </c>
      <c r="HL20" s="295">
        <f t="shared" si="86"/>
        <v>0</v>
      </c>
      <c r="HM20" s="141">
        <f t="shared" si="87"/>
        <v>80</v>
      </c>
      <c r="HN20" s="294">
        <f t="shared" si="88"/>
        <v>0</v>
      </c>
      <c r="HO20" s="295">
        <f t="shared" si="89"/>
        <v>0</v>
      </c>
      <c r="HP20" s="141">
        <f t="shared" si="90"/>
        <v>100</v>
      </c>
      <c r="HQ20" s="294">
        <f t="shared" si="91"/>
        <v>0</v>
      </c>
      <c r="HS20" s="287"/>
      <c r="HT20" s="90"/>
      <c r="HX20" s="294"/>
      <c r="HY20" s="295">
        <v>1</v>
      </c>
      <c r="HZ20" s="141">
        <v>1</v>
      </c>
      <c r="IA20" s="294">
        <f t="shared" si="92"/>
        <v>2.0000000000000016E-6</v>
      </c>
      <c r="IB20" s="295">
        <f t="shared" si="93"/>
        <v>1</v>
      </c>
      <c r="IC20" s="141">
        <f t="shared" si="94"/>
        <v>1</v>
      </c>
      <c r="ID20" s="294">
        <f t="shared" si="95"/>
        <v>4.0000000000000032E-6</v>
      </c>
      <c r="IE20" s="295">
        <f t="shared" si="96"/>
        <v>1</v>
      </c>
      <c r="IF20" s="141">
        <f t="shared" si="97"/>
        <v>1</v>
      </c>
      <c r="IG20" s="294">
        <f t="shared" si="98"/>
        <v>6.0000000000000052E-6</v>
      </c>
      <c r="IH20" s="295">
        <f t="shared" si="99"/>
        <v>1</v>
      </c>
      <c r="II20" s="141">
        <f t="shared" si="100"/>
        <v>1</v>
      </c>
      <c r="IJ20" s="294">
        <f t="shared" si="101"/>
        <v>8.0000000000000064E-6</v>
      </c>
      <c r="IK20" s="295">
        <f t="shared" si="102"/>
        <v>1</v>
      </c>
      <c r="IL20" s="141">
        <f t="shared" si="103"/>
        <v>1</v>
      </c>
      <c r="IM20" s="294">
        <f t="shared" si="104"/>
        <v>1.0000000000000008E-5</v>
      </c>
      <c r="IN20" s="295">
        <f t="shared" si="105"/>
        <v>1</v>
      </c>
      <c r="IO20" s="141">
        <f t="shared" si="106"/>
        <v>1</v>
      </c>
      <c r="IP20" s="294">
        <f t="shared" si="107"/>
        <v>2.0000000000000015E-5</v>
      </c>
      <c r="IQ20" s="295">
        <f t="shared" si="108"/>
        <v>1</v>
      </c>
      <c r="IR20" s="141">
        <f t="shared" si="109"/>
        <v>1</v>
      </c>
      <c r="IS20" s="294">
        <f t="shared" si="110"/>
        <v>4.000000000000003E-5</v>
      </c>
      <c r="IT20" s="295">
        <f t="shared" si="111"/>
        <v>1</v>
      </c>
      <c r="IU20" s="141">
        <f t="shared" si="112"/>
        <v>1</v>
      </c>
      <c r="IV20" s="294">
        <f t="shared" si="113"/>
        <v>6.0000000000000049E-5</v>
      </c>
      <c r="IW20" s="295">
        <f t="shared" si="114"/>
        <v>1</v>
      </c>
      <c r="IX20" s="141">
        <f t="shared" si="115"/>
        <v>1</v>
      </c>
      <c r="IY20" s="294">
        <f t="shared" si="116"/>
        <v>8.0000000000000061E-5</v>
      </c>
      <c r="IZ20" s="295">
        <f t="shared" si="117"/>
        <v>1</v>
      </c>
      <c r="JA20" s="141">
        <f t="shared" si="118"/>
        <v>1</v>
      </c>
      <c r="JB20" s="294">
        <f t="shared" si="119"/>
        <v>1.0000000000000009E-4</v>
      </c>
      <c r="JC20" s="295">
        <f t="shared" si="120"/>
        <v>1</v>
      </c>
      <c r="JD20" s="141">
        <f t="shared" si="121"/>
        <v>1</v>
      </c>
      <c r="JE20" s="294">
        <f t="shared" si="122"/>
        <v>2.0000000000000017E-4</v>
      </c>
      <c r="JF20" s="295">
        <f t="shared" si="123"/>
        <v>1</v>
      </c>
      <c r="JG20" s="141">
        <f t="shared" si="124"/>
        <v>1</v>
      </c>
      <c r="JH20" s="294">
        <f t="shared" si="125"/>
        <v>4.0000000000000034E-4</v>
      </c>
      <c r="JI20" s="295">
        <f t="shared" si="126"/>
        <v>1</v>
      </c>
      <c r="JJ20" s="141">
        <f t="shared" si="127"/>
        <v>1</v>
      </c>
      <c r="JK20" s="294">
        <f t="shared" si="128"/>
        <v>6.0000000000000049E-4</v>
      </c>
      <c r="JL20" s="295">
        <f t="shared" si="129"/>
        <v>1</v>
      </c>
      <c r="JM20" s="141">
        <f t="shared" si="130"/>
        <v>1</v>
      </c>
      <c r="JN20" s="294">
        <f t="shared" si="131"/>
        <v>8.0000000000000069E-4</v>
      </c>
      <c r="JO20" s="295">
        <f t="shared" si="132"/>
        <v>1</v>
      </c>
      <c r="JP20" s="141">
        <f t="shared" si="133"/>
        <v>1</v>
      </c>
      <c r="JQ20" s="294">
        <f t="shared" si="134"/>
        <v>1.0000000000000009E-3</v>
      </c>
      <c r="JR20" s="295">
        <f t="shared" si="135"/>
        <v>1</v>
      </c>
      <c r="JS20" s="141">
        <f t="shared" si="136"/>
        <v>1</v>
      </c>
      <c r="JT20" s="294">
        <f t="shared" si="137"/>
        <v>2.0000000000000018E-3</v>
      </c>
      <c r="JU20" s="295">
        <f t="shared" si="138"/>
        <v>1</v>
      </c>
      <c r="JV20" s="141">
        <f t="shared" si="139"/>
        <v>1</v>
      </c>
      <c r="JW20" s="294">
        <f t="shared" si="140"/>
        <v>4.0000000000000036E-3</v>
      </c>
      <c r="JX20" s="295">
        <f t="shared" si="141"/>
        <v>1</v>
      </c>
      <c r="JY20" s="141">
        <f t="shared" si="142"/>
        <v>1</v>
      </c>
      <c r="JZ20" s="294">
        <f t="shared" si="143"/>
        <v>6.0000000000000045E-3</v>
      </c>
      <c r="KA20" s="295">
        <f t="shared" si="144"/>
        <v>1</v>
      </c>
      <c r="KB20" s="141">
        <f t="shared" si="145"/>
        <v>1</v>
      </c>
      <c r="KC20" s="294">
        <f t="shared" si="146"/>
        <v>8.0000000000000071E-3</v>
      </c>
      <c r="KD20" s="295">
        <f t="shared" si="147"/>
        <v>1</v>
      </c>
      <c r="KE20" s="141">
        <f t="shared" si="148"/>
        <v>1</v>
      </c>
      <c r="KF20" s="294">
        <f t="shared" si="149"/>
        <v>1.0000000000000009E-2</v>
      </c>
      <c r="KK20" s="313">
        <f t="shared" si="186"/>
        <v>0</v>
      </c>
      <c r="KL20" s="313">
        <f t="shared" si="186"/>
        <v>0</v>
      </c>
      <c r="KM20" s="313">
        <f t="shared" si="186"/>
        <v>0</v>
      </c>
      <c r="KN20" s="313">
        <f t="shared" si="186"/>
        <v>7.2000000000000005E-4</v>
      </c>
      <c r="KO20" s="313">
        <f t="shared" si="186"/>
        <v>8.9999999999999998E-4</v>
      </c>
      <c r="KP20" s="313">
        <f t="shared" si="186"/>
        <v>1.8E-3</v>
      </c>
      <c r="KQ20" s="313">
        <f t="shared" si="186"/>
        <v>3.5999999999999999E-3</v>
      </c>
      <c r="KR20" s="313">
        <f t="shared" si="186"/>
        <v>5.4000000000000003E-3</v>
      </c>
      <c r="KS20" s="313">
        <f t="shared" si="186"/>
        <v>7.1999999999999998E-3</v>
      </c>
      <c r="KT20" s="313">
        <f t="shared" si="186"/>
        <v>8.9999999999999993E-3</v>
      </c>
      <c r="KU20" s="313">
        <f t="shared" si="187"/>
        <v>1.7999999999999999E-2</v>
      </c>
      <c r="KV20" s="313">
        <f t="shared" si="187"/>
        <v>2.2499999999999999E-2</v>
      </c>
      <c r="KW20" s="313">
        <f t="shared" si="187"/>
        <v>2.2496400000000003E-2</v>
      </c>
      <c r="KX20" s="313">
        <f t="shared" si="187"/>
        <v>2.24928E-2</v>
      </c>
      <c r="KY20" s="313">
        <f t="shared" si="187"/>
        <v>2.2491000000000004E-2</v>
      </c>
      <c r="KZ20" s="313">
        <f t="shared" si="187"/>
        <v>2.2482000000000002E-2</v>
      </c>
      <c r="LA20" s="313">
        <f t="shared" si="187"/>
        <v>2.2464000000000005E-2</v>
      </c>
      <c r="LB20" s="313">
        <f t="shared" si="187"/>
        <v>2.2464000000000001E-2</v>
      </c>
      <c r="LC20" s="313">
        <f t="shared" si="187"/>
        <v>2.2464000000000005E-2</v>
      </c>
      <c r="LD20" s="313">
        <f t="shared" si="187"/>
        <v>2.2409999999999999E-2</v>
      </c>
      <c r="LK20" s="78">
        <v>0</v>
      </c>
      <c r="LL20" s="78">
        <v>0</v>
      </c>
      <c r="LM20" s="78">
        <v>0</v>
      </c>
      <c r="LP20" s="105"/>
      <c r="LQ20" s="322">
        <v>0.05</v>
      </c>
      <c r="LR20" s="322">
        <v>0.05</v>
      </c>
      <c r="LS20" s="322">
        <v>0.05</v>
      </c>
      <c r="LT20" s="322">
        <v>0.05</v>
      </c>
      <c r="LU20" s="322">
        <v>0.05</v>
      </c>
      <c r="LV20" s="322">
        <v>2.5000000000000001E-2</v>
      </c>
      <c r="LW20" s="322">
        <v>2.5000000000000001E-2</v>
      </c>
      <c r="LX20" s="322">
        <v>2.5000000000000001E-2</v>
      </c>
      <c r="LY20" s="322">
        <v>2.5000000000000001E-2</v>
      </c>
      <c r="LZ20" s="322">
        <v>2.5000000000000001E-2</v>
      </c>
      <c r="MA20" s="322">
        <v>5.0000000000000001E-3</v>
      </c>
      <c r="MB20" s="322">
        <v>5.0000000000000001E-3</v>
      </c>
      <c r="MC20" s="322">
        <v>5.0000000000000001E-3</v>
      </c>
      <c r="MD20" s="322">
        <v>5.0000000000000001E-3</v>
      </c>
      <c r="ME20" s="322">
        <v>5.0000000000000001E-3</v>
      </c>
      <c r="MF20" s="322">
        <v>8.9999999999999998E-4</v>
      </c>
      <c r="MG20" s="322">
        <v>8.9999999999999998E-4</v>
      </c>
      <c r="MH20" s="322">
        <v>8.9999999999999998E-4</v>
      </c>
      <c r="MI20" s="322">
        <v>8.9999999999999998E-4</v>
      </c>
      <c r="MJ20" s="322">
        <v>8.9999999999999998E-4</v>
      </c>
      <c r="MK20" s="322">
        <v>5.9999999999999995E-4</v>
      </c>
      <c r="ML20" s="322">
        <v>4.4999999999999999E-4</v>
      </c>
      <c r="MM20" s="322">
        <v>4.0000000000000002E-4</v>
      </c>
      <c r="MN20" s="322">
        <v>2.9999999999999997E-4</v>
      </c>
      <c r="MO20" s="322">
        <v>2.5000000000000001E-4</v>
      </c>
      <c r="MP20" s="322">
        <v>2.5000000000000001E-4</v>
      </c>
      <c r="MQ20" s="322">
        <v>2.0000000000000001E-4</v>
      </c>
      <c r="MR20" s="322">
        <v>2.0000000000000001E-4</v>
      </c>
      <c r="MS20" s="322"/>
      <c r="MT20" s="102">
        <v>1</v>
      </c>
      <c r="MU20" s="102">
        <v>1</v>
      </c>
      <c r="MV20" s="102">
        <v>1</v>
      </c>
      <c r="MW20" s="102">
        <v>1</v>
      </c>
      <c r="MX20" s="102">
        <v>1</v>
      </c>
      <c r="MY20" s="102">
        <v>1</v>
      </c>
      <c r="MZ20" s="90">
        <v>1</v>
      </c>
      <c r="NA20" s="90">
        <v>1</v>
      </c>
      <c r="NB20" s="90">
        <v>1</v>
      </c>
      <c r="NC20" s="90">
        <v>1</v>
      </c>
      <c r="ND20" s="90">
        <v>1</v>
      </c>
      <c r="NE20" s="90">
        <v>1</v>
      </c>
      <c r="NF20" s="90">
        <v>1</v>
      </c>
      <c r="NG20" s="90">
        <v>1</v>
      </c>
      <c r="NH20" s="90">
        <v>1</v>
      </c>
      <c r="NI20" s="90">
        <v>1</v>
      </c>
      <c r="NJ20" s="90">
        <v>1</v>
      </c>
      <c r="NK20" s="90">
        <v>1</v>
      </c>
      <c r="NL20" s="90">
        <v>1</v>
      </c>
      <c r="NM20" s="90">
        <v>1</v>
      </c>
      <c r="NN20" s="90">
        <v>1</v>
      </c>
      <c r="NO20" s="90">
        <v>1</v>
      </c>
      <c r="NP20" s="90">
        <v>1</v>
      </c>
      <c r="NQ20" s="90">
        <v>1</v>
      </c>
      <c r="NR20" s="90">
        <v>1</v>
      </c>
      <c r="NS20" s="90">
        <v>1</v>
      </c>
      <c r="NT20" s="90">
        <v>1</v>
      </c>
      <c r="NU20" s="90">
        <v>1</v>
      </c>
      <c r="NV20" s="90"/>
      <c r="NW20" s="324">
        <f t="shared" si="152"/>
        <v>8.9999999999999998E-4</v>
      </c>
      <c r="NX20" s="324">
        <f t="shared" si="153"/>
        <v>1.8E-3</v>
      </c>
      <c r="NY20" s="324">
        <f t="shared" si="154"/>
        <v>2.7000000000000001E-3</v>
      </c>
      <c r="NZ20" s="324">
        <f t="shared" si="155"/>
        <v>3.5999999999999999E-3</v>
      </c>
      <c r="OA20" s="324">
        <f t="shared" si="156"/>
        <v>4.4999999999999997E-3</v>
      </c>
      <c r="OB20" s="324">
        <f t="shared" si="157"/>
        <v>4.4999999999999997E-3</v>
      </c>
      <c r="OC20" s="324">
        <f t="shared" si="158"/>
        <v>8.9999999999999993E-3</v>
      </c>
      <c r="OD20" s="324">
        <f t="shared" si="159"/>
        <v>1.35E-2</v>
      </c>
      <c r="OE20" s="324">
        <f t="shared" si="160"/>
        <v>1.7999999999999999E-2</v>
      </c>
      <c r="OF20" s="324">
        <f t="shared" si="161"/>
        <v>2.2499999999999999E-2</v>
      </c>
      <c r="OG20" s="324">
        <f t="shared" si="162"/>
        <v>8.9999999999999993E-3</v>
      </c>
      <c r="OH20" s="324">
        <f t="shared" si="163"/>
        <v>1.7999999999999999E-2</v>
      </c>
      <c r="OI20" s="324">
        <f t="shared" si="164"/>
        <v>2.7E-2</v>
      </c>
      <c r="OJ20" s="324">
        <f t="shared" si="165"/>
        <v>3.5999999999999997E-2</v>
      </c>
      <c r="OK20" s="324">
        <f t="shared" si="166"/>
        <v>4.4999999999999998E-2</v>
      </c>
      <c r="OL20" s="324">
        <f t="shared" si="167"/>
        <v>1.6199999999999999E-2</v>
      </c>
      <c r="OM20" s="324">
        <f t="shared" si="168"/>
        <v>3.2399999999999998E-2</v>
      </c>
      <c r="ON20" s="324">
        <f t="shared" si="169"/>
        <v>4.8599999999999997E-2</v>
      </c>
      <c r="OO20" s="324">
        <f t="shared" si="170"/>
        <v>6.4799999999999996E-2</v>
      </c>
      <c r="OP20" s="324">
        <f t="shared" si="171"/>
        <v>8.1000000000000003E-2</v>
      </c>
      <c r="OQ20" s="324">
        <f t="shared" si="172"/>
        <v>8.0999999999999989E-2</v>
      </c>
      <c r="OR20" s="324">
        <f t="shared" si="173"/>
        <v>8.1000000000000003E-2</v>
      </c>
      <c r="OS20" s="324">
        <f t="shared" si="174"/>
        <v>0.09</v>
      </c>
      <c r="OT20" s="324">
        <f t="shared" si="175"/>
        <v>8.0999999999999989E-2</v>
      </c>
      <c r="OU20" s="324">
        <f t="shared" si="176"/>
        <v>7.8750000000000001E-2</v>
      </c>
      <c r="OV20" s="324">
        <f t="shared" si="177"/>
        <v>0.09</v>
      </c>
      <c r="OW20" s="324">
        <f t="shared" si="178"/>
        <v>8.1000000000000003E-2</v>
      </c>
      <c r="OX20" s="324">
        <f t="shared" si="179"/>
        <v>0.09</v>
      </c>
      <c r="PG20" s="346"/>
      <c r="PH20" s="347">
        <f>PH$3*$F20*$AH20*PH$4/'[1]Sheet3 '!$AJ$5</f>
        <v>2.5200000000000001E-3</v>
      </c>
      <c r="PI20" s="347">
        <f>PI$3*$F20*$AH20*PI$4/'[1]Sheet3 '!$AJ$5</f>
        <v>2.5190999999999998E-3</v>
      </c>
      <c r="PJ20" s="347">
        <f>PJ$3*$F20*$AH20*PJ$4/'[1]Sheet3 '!$AJ$5</f>
        <v>2.5199999999999997E-3</v>
      </c>
      <c r="PK20" s="347">
        <f>PK$3*$F20*$AH20*PK$4/'[1]Sheet3 '!$AJ$5</f>
        <v>2.2680000000000001E-3</v>
      </c>
      <c r="PL20" s="347">
        <f>PL$3*$F20*$AH20*PL$4/'[1]Sheet3 '!$AJ$5</f>
        <v>2.2680000000000001E-3</v>
      </c>
      <c r="PM20" s="347">
        <f>PM$3*$F20*$AH20*PM$4/'[1]Sheet3 '!$AJ$5</f>
        <v>2.16E-3</v>
      </c>
      <c r="PN20" s="347">
        <f>PN$3*$F20*$AH20*PN$4/'[1]Sheet3 '!$AJ$5</f>
        <v>1.944E-3</v>
      </c>
      <c r="PO20" s="347">
        <f>PO$3*$F20*$AH20*PO$4/'[1]Sheet3 '!$AJ$5</f>
        <v>1.836E-3</v>
      </c>
      <c r="PP20" s="347">
        <f>PP$3*$F20*$AH20*PP$4/'[1]Sheet3 '!$AJ$5</f>
        <v>1.6668E-3</v>
      </c>
      <c r="PQ20" s="347">
        <f>PQ$3*$F20*$AH20*PQ$4/'[1]Sheet3 '!$AJ$5</f>
        <v>1.4400000000000001E-3</v>
      </c>
      <c r="PR20" s="347">
        <f>PR$3*$F20*$AH20*PR$4/'[1]Sheet3 '!$AJ$5</f>
        <v>1.2960000000000001E-3</v>
      </c>
      <c r="PS20" s="347">
        <f>PS$3*$F20*$AH20*PS$4/'[1]Sheet3 '!$AJ$5</f>
        <v>1.152E-3</v>
      </c>
      <c r="PT20" s="347">
        <f>PT$3*$F20*$AH20*PT$4/'[1]Sheet3 '!$AJ$5</f>
        <v>7.2000000000000005E-4</v>
      </c>
      <c r="PU20" s="343"/>
      <c r="PV20" s="343"/>
      <c r="PW20" s="343"/>
    </row>
    <row r="21" spans="1:439" ht="16.2">
      <c r="A21" s="39">
        <v>14</v>
      </c>
      <c r="B21" s="39" t="s">
        <v>372</v>
      </c>
      <c r="C21" s="39">
        <v>2</v>
      </c>
      <c r="D21" s="39">
        <v>-1</v>
      </c>
      <c r="E21" s="39"/>
      <c r="F21" s="39">
        <v>20</v>
      </c>
      <c r="G21" s="39" t="s">
        <v>373</v>
      </c>
      <c r="H21" s="39">
        <f t="shared" si="6"/>
        <v>20</v>
      </c>
      <c r="I21" s="116"/>
      <c r="J21" s="39">
        <f t="shared" si="7"/>
        <v>20</v>
      </c>
      <c r="K21" s="116" t="s">
        <v>374</v>
      </c>
      <c r="L21" s="116"/>
      <c r="M21" s="123">
        <f t="shared" si="180"/>
        <v>14</v>
      </c>
      <c r="N21" s="39">
        <f t="shared" si="190"/>
        <v>0</v>
      </c>
      <c r="O21" s="39">
        <f t="shared" si="9"/>
        <v>0</v>
      </c>
      <c r="P21" s="39">
        <v>0</v>
      </c>
      <c r="Q21" s="136">
        <v>1.38894E-2</v>
      </c>
      <c r="R21" s="90">
        <v>2</v>
      </c>
      <c r="S21" s="137">
        <v>0</v>
      </c>
      <c r="T21" s="141">
        <f t="shared" si="10"/>
        <v>3.333E-3</v>
      </c>
      <c r="U21" s="139">
        <v>0</v>
      </c>
      <c r="V21" s="139" t="s">
        <v>283</v>
      </c>
      <c r="W21" s="139">
        <v>1</v>
      </c>
      <c r="X21" s="142">
        <v>0</v>
      </c>
      <c r="Y21" s="147">
        <v>4</v>
      </c>
      <c r="Z21" s="159">
        <v>1</v>
      </c>
      <c r="AA21" s="139" t="str">
        <f t="shared" si="11"/>
        <v>[[0,1],[0,1],[0,1],[0,1],[0,1],[0,1],[0,1],[0,1],[0,1],[0,1],[0,2],[0,4],[0,6],[0,8],[0,10],[0,20],[0,40],[0,60],[0,80],[0,100]]</v>
      </c>
      <c r="AB21" s="139">
        <v>1</v>
      </c>
      <c r="AC21" s="139">
        <v>1</v>
      </c>
      <c r="AD21" s="139" t="str">
        <f t="shared" si="12"/>
        <v>[[1,1],[1,1],[1,1],[1,1],[1,1],[1,1],[1,1],[1,1],[1,1],[1,1],[1,1],[1,1],[1,1],[1,1],[1,1],[1,1],[1,1],[1,1],[1,1],[1,1]]</v>
      </c>
      <c r="AE21" s="39">
        <v>0</v>
      </c>
      <c r="AF21" s="161">
        <v>0</v>
      </c>
      <c r="AG21" s="177">
        <f t="shared" si="13"/>
        <v>0</v>
      </c>
      <c r="AH21" s="177">
        <v>0.05</v>
      </c>
      <c r="AI21" s="177">
        <v>0</v>
      </c>
      <c r="AJ21" s="178">
        <f>AJ20</f>
        <v>0.05</v>
      </c>
      <c r="AK21" s="178">
        <f t="shared" si="191"/>
        <v>0</v>
      </c>
      <c r="AL21" s="178">
        <f t="shared" si="192"/>
        <v>0</v>
      </c>
      <c r="AM21" s="179">
        <v>0</v>
      </c>
      <c r="AN21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1" s="39" t="str">
        <f t="shared" si="15"/>
        <v>[[1,5],[2,2],[3,1]]</v>
      </c>
      <c r="AP21" s="111" t="str">
        <f t="shared" si="16"/>
        <v>[0.177778,0.088889,0.059259]</v>
      </c>
      <c r="AQ21" s="111">
        <v>0</v>
      </c>
      <c r="AR21" s="111">
        <v>1</v>
      </c>
      <c r="AS21" s="111">
        <f t="shared" si="17"/>
        <v>1</v>
      </c>
      <c r="AT21" s="111">
        <v>0</v>
      </c>
      <c r="AU21" s="111">
        <v>0.4</v>
      </c>
      <c r="AV21" s="111" t="s">
        <v>284</v>
      </c>
      <c r="AW21" s="111">
        <v>1</v>
      </c>
      <c r="AX21" s="195">
        <v>7</v>
      </c>
      <c r="AY21" s="39">
        <f t="shared" si="185"/>
        <v>-1</v>
      </c>
      <c r="AZ21" s="39">
        <v>0</v>
      </c>
      <c r="BA21" s="94"/>
      <c r="BB21" s="94"/>
      <c r="BC21" s="94" t="s">
        <v>285</v>
      </c>
      <c r="BD21" s="113">
        <v>0.74</v>
      </c>
      <c r="BE21" s="112">
        <f>BD21*1.5</f>
        <v>1.1099999999999999</v>
      </c>
      <c r="BF21" s="39"/>
      <c r="BG21" s="39"/>
      <c r="BH21" s="39">
        <v>1</v>
      </c>
      <c r="BI21" s="39">
        <v>1</v>
      </c>
      <c r="BJ21" s="39" t="s">
        <v>369</v>
      </c>
      <c r="BK21" s="198">
        <v>0.75</v>
      </c>
      <c r="BL21" s="198">
        <v>0.6</v>
      </c>
      <c r="BM21" s="94">
        <f t="shared" si="19"/>
        <v>20</v>
      </c>
      <c r="BN21" s="94" t="s">
        <v>317</v>
      </c>
      <c r="BO21" s="94">
        <v>1</v>
      </c>
      <c r="BP21" s="94" t="s">
        <v>288</v>
      </c>
      <c r="BQ21" s="94" t="s">
        <v>362</v>
      </c>
      <c r="BR21" s="204" t="s">
        <v>375</v>
      </c>
      <c r="BS21" s="204" t="s">
        <v>375</v>
      </c>
      <c r="BT21" s="123">
        <v>17</v>
      </c>
      <c r="BU21" s="123">
        <v>1</v>
      </c>
      <c r="BV21" s="116"/>
      <c r="BW21" s="116"/>
      <c r="BX21" s="116" t="s">
        <v>291</v>
      </c>
      <c r="BY21" s="213">
        <v>0</v>
      </c>
      <c r="BZ21" s="123">
        <f t="shared" si="20"/>
        <v>15</v>
      </c>
      <c r="CA21" s="214" t="str">
        <f t="shared" si="21"/>
        <v>[15,6,20,15]</v>
      </c>
      <c r="CB21" s="42">
        <v>0</v>
      </c>
      <c r="CC21" s="42">
        <v>0</v>
      </c>
      <c r="CD21" s="42">
        <v>1</v>
      </c>
      <c r="CE21" s="42">
        <v>1</v>
      </c>
      <c r="CF21" s="42">
        <v>1</v>
      </c>
      <c r="CG21" s="42">
        <v>1</v>
      </c>
      <c r="CH21" s="42">
        <v>0</v>
      </c>
      <c r="CI21" s="42">
        <v>1</v>
      </c>
      <c r="CJ21" s="42"/>
      <c r="CK21" s="42"/>
      <c r="CL21" s="42"/>
      <c r="CM21" s="42"/>
      <c r="CN21" s="42"/>
      <c r="CO21" s="42"/>
      <c r="CP21" s="42"/>
      <c r="CQ21" s="42"/>
      <c r="CR21" s="42" t="s">
        <v>299</v>
      </c>
      <c r="CS21" s="42"/>
      <c r="CT21" s="42"/>
      <c r="CU21" s="53" t="s">
        <v>293</v>
      </c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 t="s">
        <v>376</v>
      </c>
      <c r="DX21" s="42">
        <f t="shared" si="22"/>
        <v>15</v>
      </c>
      <c r="DY21" s="123">
        <f t="shared" si="23"/>
        <v>6</v>
      </c>
      <c r="DZ21" s="123">
        <f t="shared" si="24"/>
        <v>20</v>
      </c>
      <c r="EA21" s="123">
        <f t="shared" si="25"/>
        <v>15</v>
      </c>
      <c r="EB21" s="123"/>
      <c r="EM21" s="260">
        <f t="shared" si="26"/>
        <v>22</v>
      </c>
      <c r="EN21" s="261">
        <f t="shared" si="189"/>
        <v>0.1</v>
      </c>
      <c r="EO21" s="262">
        <v>1</v>
      </c>
      <c r="EP21" s="105">
        <v>5</v>
      </c>
      <c r="EQ21" s="262">
        <v>2</v>
      </c>
      <c r="ER21" s="105">
        <v>2</v>
      </c>
      <c r="ES21" s="262">
        <v>3</v>
      </c>
      <c r="ET21" s="105">
        <v>1</v>
      </c>
      <c r="EU21" s="105">
        <f t="shared" si="27"/>
        <v>1.5</v>
      </c>
      <c r="EV21" s="105">
        <f t="shared" si="28"/>
        <v>7.5</v>
      </c>
      <c r="EW21" s="272">
        <f t="shared" si="29"/>
        <v>0.17777799999999999</v>
      </c>
      <c r="EX21" s="105">
        <f t="shared" si="30"/>
        <v>15</v>
      </c>
      <c r="EY21" s="281">
        <f t="shared" si="31"/>
        <v>8.8888999999999996E-2</v>
      </c>
      <c r="EZ21" s="105">
        <f t="shared" si="32"/>
        <v>22.5</v>
      </c>
      <c r="FA21" s="282">
        <f t="shared" si="33"/>
        <v>5.9258999999999999E-2</v>
      </c>
      <c r="FD21" s="287"/>
      <c r="FE21" s="90"/>
      <c r="FI21" s="294"/>
      <c r="FJ21" s="295">
        <v>0</v>
      </c>
      <c r="FK21" s="141">
        <v>1</v>
      </c>
      <c r="FL21" s="294">
        <f t="shared" si="34"/>
        <v>0</v>
      </c>
      <c r="FM21" s="295">
        <f t="shared" si="35"/>
        <v>0</v>
      </c>
      <c r="FN21" s="141">
        <f t="shared" si="36"/>
        <v>1</v>
      </c>
      <c r="FO21" s="294">
        <f t="shared" si="37"/>
        <v>0</v>
      </c>
      <c r="FP21" s="295">
        <f t="shared" si="38"/>
        <v>0</v>
      </c>
      <c r="FQ21" s="141">
        <f t="shared" si="39"/>
        <v>1</v>
      </c>
      <c r="FR21" s="294">
        <f t="shared" si="40"/>
        <v>0</v>
      </c>
      <c r="FS21" s="295">
        <f t="shared" si="41"/>
        <v>0</v>
      </c>
      <c r="FT21" s="141">
        <f t="shared" si="42"/>
        <v>1</v>
      </c>
      <c r="FU21" s="294">
        <f t="shared" si="43"/>
        <v>0</v>
      </c>
      <c r="FV21" s="295">
        <f t="shared" si="44"/>
        <v>0</v>
      </c>
      <c r="FW21" s="141">
        <f t="shared" si="45"/>
        <v>1</v>
      </c>
      <c r="FX21" s="294">
        <f t="shared" si="46"/>
        <v>0</v>
      </c>
      <c r="FY21" s="295">
        <f t="shared" si="47"/>
        <v>0</v>
      </c>
      <c r="FZ21" s="141">
        <f t="shared" si="48"/>
        <v>1</v>
      </c>
      <c r="GA21" s="294">
        <f t="shared" si="49"/>
        <v>0</v>
      </c>
      <c r="GB21" s="295">
        <f t="shared" si="50"/>
        <v>0</v>
      </c>
      <c r="GC21" s="141">
        <f t="shared" si="51"/>
        <v>1</v>
      </c>
      <c r="GD21" s="294">
        <f t="shared" si="52"/>
        <v>0</v>
      </c>
      <c r="GE21" s="295">
        <f t="shared" si="53"/>
        <v>0</v>
      </c>
      <c r="GF21" s="141">
        <f t="shared" si="54"/>
        <v>1</v>
      </c>
      <c r="GG21" s="294">
        <f t="shared" si="55"/>
        <v>0</v>
      </c>
      <c r="GH21" s="295">
        <f t="shared" si="56"/>
        <v>0</v>
      </c>
      <c r="GI21" s="141">
        <f t="shared" si="57"/>
        <v>1</v>
      </c>
      <c r="GJ21" s="294">
        <f t="shared" si="58"/>
        <v>0</v>
      </c>
      <c r="GK21" s="295">
        <f t="shared" si="59"/>
        <v>0</v>
      </c>
      <c r="GL21" s="141">
        <f t="shared" si="60"/>
        <v>1</v>
      </c>
      <c r="GM21" s="294">
        <f t="shared" si="61"/>
        <v>0</v>
      </c>
      <c r="GN21" s="295">
        <f t="shared" si="62"/>
        <v>0</v>
      </c>
      <c r="GO21" s="141">
        <f t="shared" si="63"/>
        <v>2</v>
      </c>
      <c r="GP21" s="294">
        <f t="shared" si="64"/>
        <v>0</v>
      </c>
      <c r="GQ21" s="295">
        <f t="shared" si="65"/>
        <v>0</v>
      </c>
      <c r="GR21" s="141">
        <f t="shared" si="66"/>
        <v>4</v>
      </c>
      <c r="GS21" s="294">
        <f t="shared" si="67"/>
        <v>0</v>
      </c>
      <c r="GT21" s="295">
        <f t="shared" si="68"/>
        <v>0</v>
      </c>
      <c r="GU21" s="141">
        <f t="shared" si="69"/>
        <v>6</v>
      </c>
      <c r="GV21" s="294">
        <f t="shared" si="70"/>
        <v>0</v>
      </c>
      <c r="GW21" s="295">
        <f t="shared" si="71"/>
        <v>0</v>
      </c>
      <c r="GX21" s="141">
        <f t="shared" si="72"/>
        <v>8</v>
      </c>
      <c r="GY21" s="294">
        <f t="shared" si="73"/>
        <v>0</v>
      </c>
      <c r="GZ21" s="295">
        <f t="shared" si="74"/>
        <v>0</v>
      </c>
      <c r="HA21" s="141">
        <f t="shared" si="75"/>
        <v>10</v>
      </c>
      <c r="HB21" s="294">
        <f t="shared" si="76"/>
        <v>0</v>
      </c>
      <c r="HC21" s="295">
        <f t="shared" si="77"/>
        <v>0</v>
      </c>
      <c r="HD21" s="141">
        <f t="shared" si="78"/>
        <v>20</v>
      </c>
      <c r="HE21" s="294">
        <f t="shared" si="79"/>
        <v>0</v>
      </c>
      <c r="HF21" s="295">
        <f t="shared" si="80"/>
        <v>0</v>
      </c>
      <c r="HG21" s="141">
        <f t="shared" si="81"/>
        <v>40</v>
      </c>
      <c r="HH21" s="294">
        <f t="shared" si="82"/>
        <v>0</v>
      </c>
      <c r="HI21" s="295">
        <f t="shared" si="83"/>
        <v>0</v>
      </c>
      <c r="HJ21" s="141">
        <f t="shared" si="84"/>
        <v>60</v>
      </c>
      <c r="HK21" s="294">
        <f t="shared" si="85"/>
        <v>0</v>
      </c>
      <c r="HL21" s="295">
        <f t="shared" si="86"/>
        <v>0</v>
      </c>
      <c r="HM21" s="141">
        <f t="shared" si="87"/>
        <v>80</v>
      </c>
      <c r="HN21" s="294">
        <f t="shared" si="88"/>
        <v>0</v>
      </c>
      <c r="HO21" s="295">
        <f t="shared" si="89"/>
        <v>0</v>
      </c>
      <c r="HP21" s="141">
        <f t="shared" si="90"/>
        <v>100</v>
      </c>
      <c r="HQ21" s="294">
        <f t="shared" si="91"/>
        <v>0</v>
      </c>
      <c r="HS21" s="287"/>
      <c r="HT21" s="90"/>
      <c r="HX21" s="294"/>
      <c r="HY21" s="295">
        <v>1</v>
      </c>
      <c r="HZ21" s="141">
        <v>1</v>
      </c>
      <c r="IA21" s="294">
        <f t="shared" si="92"/>
        <v>2.2222222222222242E-6</v>
      </c>
      <c r="IB21" s="295">
        <f t="shared" si="93"/>
        <v>1</v>
      </c>
      <c r="IC21" s="141">
        <f t="shared" si="94"/>
        <v>1</v>
      </c>
      <c r="ID21" s="294">
        <f t="shared" si="95"/>
        <v>4.4444444444444484E-6</v>
      </c>
      <c r="IE21" s="295">
        <f t="shared" si="96"/>
        <v>1</v>
      </c>
      <c r="IF21" s="141">
        <f t="shared" si="97"/>
        <v>1</v>
      </c>
      <c r="IG21" s="294">
        <f t="shared" si="98"/>
        <v>6.6666666666666717E-6</v>
      </c>
      <c r="IH21" s="295">
        <f t="shared" si="99"/>
        <v>1</v>
      </c>
      <c r="II21" s="141">
        <f t="shared" si="100"/>
        <v>1</v>
      </c>
      <c r="IJ21" s="294">
        <f t="shared" si="101"/>
        <v>8.8888888888888968E-6</v>
      </c>
      <c r="IK21" s="295">
        <f t="shared" si="102"/>
        <v>1</v>
      </c>
      <c r="IL21" s="141">
        <f t="shared" si="103"/>
        <v>1</v>
      </c>
      <c r="IM21" s="294">
        <f t="shared" si="104"/>
        <v>1.111111111111112E-5</v>
      </c>
      <c r="IN21" s="295">
        <f t="shared" si="105"/>
        <v>1</v>
      </c>
      <c r="IO21" s="141">
        <f t="shared" si="106"/>
        <v>1</v>
      </c>
      <c r="IP21" s="294">
        <f t="shared" si="107"/>
        <v>2.222222222222224E-5</v>
      </c>
      <c r="IQ21" s="295">
        <f t="shared" si="108"/>
        <v>1</v>
      </c>
      <c r="IR21" s="141">
        <f t="shared" si="109"/>
        <v>1</v>
      </c>
      <c r="IS21" s="294">
        <f t="shared" si="110"/>
        <v>4.444444444444448E-5</v>
      </c>
      <c r="IT21" s="295">
        <f t="shared" si="111"/>
        <v>1</v>
      </c>
      <c r="IU21" s="141">
        <f t="shared" si="112"/>
        <v>1</v>
      </c>
      <c r="IV21" s="294">
        <f t="shared" si="113"/>
        <v>6.6666666666666724E-5</v>
      </c>
      <c r="IW21" s="295">
        <f t="shared" si="114"/>
        <v>1</v>
      </c>
      <c r="IX21" s="141">
        <f t="shared" si="115"/>
        <v>1</v>
      </c>
      <c r="IY21" s="294">
        <f t="shared" si="116"/>
        <v>8.8888888888888961E-5</v>
      </c>
      <c r="IZ21" s="295">
        <f t="shared" si="117"/>
        <v>1</v>
      </c>
      <c r="JA21" s="141">
        <f t="shared" si="118"/>
        <v>1</v>
      </c>
      <c r="JB21" s="294">
        <f t="shared" si="119"/>
        <v>1.111111111111112E-4</v>
      </c>
      <c r="JC21" s="295">
        <f t="shared" si="120"/>
        <v>1</v>
      </c>
      <c r="JD21" s="141">
        <f t="shared" si="121"/>
        <v>1</v>
      </c>
      <c r="JE21" s="294">
        <f t="shared" si="122"/>
        <v>2.222222222222224E-4</v>
      </c>
      <c r="JF21" s="295">
        <f t="shared" si="123"/>
        <v>1</v>
      </c>
      <c r="JG21" s="141">
        <f t="shared" si="124"/>
        <v>1</v>
      </c>
      <c r="JH21" s="294">
        <f t="shared" si="125"/>
        <v>4.4444444444444479E-4</v>
      </c>
      <c r="JI21" s="295">
        <f t="shared" si="126"/>
        <v>1</v>
      </c>
      <c r="JJ21" s="141">
        <f t="shared" si="127"/>
        <v>1</v>
      </c>
      <c r="JK21" s="294">
        <f t="shared" si="128"/>
        <v>6.6666666666666719E-4</v>
      </c>
      <c r="JL21" s="295">
        <f t="shared" si="129"/>
        <v>1</v>
      </c>
      <c r="JM21" s="141">
        <f t="shared" si="130"/>
        <v>1</v>
      </c>
      <c r="JN21" s="294">
        <f t="shared" si="131"/>
        <v>8.8888888888888958E-4</v>
      </c>
      <c r="JO21" s="295">
        <f t="shared" si="132"/>
        <v>1</v>
      </c>
      <c r="JP21" s="141">
        <f t="shared" si="133"/>
        <v>1</v>
      </c>
      <c r="JQ21" s="294">
        <f t="shared" si="134"/>
        <v>1.111111111111112E-3</v>
      </c>
      <c r="JR21" s="295">
        <f t="shared" si="135"/>
        <v>1</v>
      </c>
      <c r="JS21" s="141">
        <f t="shared" si="136"/>
        <v>1</v>
      </c>
      <c r="JT21" s="294">
        <f t="shared" si="137"/>
        <v>2.222222222222224E-3</v>
      </c>
      <c r="JU21" s="295">
        <f t="shared" si="138"/>
        <v>1</v>
      </c>
      <c r="JV21" s="141">
        <f t="shared" si="139"/>
        <v>1</v>
      </c>
      <c r="JW21" s="294">
        <f t="shared" si="140"/>
        <v>4.4444444444444479E-3</v>
      </c>
      <c r="JX21" s="295">
        <f t="shared" si="141"/>
        <v>1</v>
      </c>
      <c r="JY21" s="141">
        <f t="shared" si="142"/>
        <v>1</v>
      </c>
      <c r="JZ21" s="294">
        <f t="shared" si="143"/>
        <v>6.6666666666666723E-3</v>
      </c>
      <c r="KA21" s="295">
        <f t="shared" si="144"/>
        <v>1</v>
      </c>
      <c r="KB21" s="141">
        <f t="shared" si="145"/>
        <v>1</v>
      </c>
      <c r="KC21" s="294">
        <f t="shared" si="146"/>
        <v>8.8888888888888958E-3</v>
      </c>
      <c r="KD21" s="295">
        <f t="shared" si="147"/>
        <v>1</v>
      </c>
      <c r="KE21" s="141">
        <f t="shared" si="148"/>
        <v>1</v>
      </c>
      <c r="KF21" s="294">
        <f t="shared" si="149"/>
        <v>1.111111111111112E-2</v>
      </c>
      <c r="KK21" s="313">
        <f t="shared" si="186"/>
        <v>0</v>
      </c>
      <c r="KL21" s="313">
        <f t="shared" si="186"/>
        <v>0</v>
      </c>
      <c r="KM21" s="313">
        <f t="shared" si="186"/>
        <v>0</v>
      </c>
      <c r="KN21" s="313">
        <f t="shared" si="186"/>
        <v>8.0000000000000004E-4</v>
      </c>
      <c r="KO21" s="313">
        <f t="shared" si="186"/>
        <v>1E-3</v>
      </c>
      <c r="KP21" s="313">
        <f t="shared" si="186"/>
        <v>2E-3</v>
      </c>
      <c r="KQ21" s="313">
        <f t="shared" si="186"/>
        <v>4.0000000000000001E-3</v>
      </c>
      <c r="KR21" s="313">
        <f t="shared" si="186"/>
        <v>6.0000000000000001E-3</v>
      </c>
      <c r="KS21" s="313">
        <f t="shared" si="186"/>
        <v>8.0000000000000002E-3</v>
      </c>
      <c r="KT21" s="313">
        <f t="shared" si="186"/>
        <v>0.01</v>
      </c>
      <c r="KU21" s="313">
        <f t="shared" si="187"/>
        <v>0.02</v>
      </c>
      <c r="KV21" s="313">
        <f t="shared" si="187"/>
        <v>2.5000000000000001E-2</v>
      </c>
      <c r="KW21" s="313">
        <f t="shared" si="187"/>
        <v>2.4996000000000004E-2</v>
      </c>
      <c r="KX21" s="313">
        <f t="shared" si="187"/>
        <v>2.4992000000000004E-2</v>
      </c>
      <c r="KY21" s="313">
        <f t="shared" si="187"/>
        <v>2.4989999999999998E-2</v>
      </c>
      <c r="KZ21" s="313">
        <f t="shared" si="187"/>
        <v>2.4979999999999999E-2</v>
      </c>
      <c r="LA21" s="313">
        <f t="shared" si="187"/>
        <v>2.4960000000000003E-2</v>
      </c>
      <c r="LB21" s="313">
        <f t="shared" si="187"/>
        <v>2.4960000000000003E-2</v>
      </c>
      <c r="LC21" s="313">
        <f t="shared" si="187"/>
        <v>2.4960000000000003E-2</v>
      </c>
      <c r="LD21" s="313">
        <f t="shared" si="187"/>
        <v>2.4899999999999999E-2</v>
      </c>
      <c r="LK21" s="78">
        <v>0</v>
      </c>
      <c r="LL21" s="78">
        <v>0</v>
      </c>
      <c r="LM21" s="78">
        <v>0</v>
      </c>
      <c r="LP21" s="105"/>
      <c r="LQ21" s="322">
        <v>0.05</v>
      </c>
      <c r="LR21" s="322">
        <v>0.05</v>
      </c>
      <c r="LS21" s="322">
        <v>0.05</v>
      </c>
      <c r="LT21" s="322">
        <v>0.05</v>
      </c>
      <c r="LU21" s="322">
        <v>0.05</v>
      </c>
      <c r="LV21" s="322">
        <v>2.5000000000000001E-2</v>
      </c>
      <c r="LW21" s="322">
        <v>2.5000000000000001E-2</v>
      </c>
      <c r="LX21" s="322">
        <v>2.5000000000000001E-2</v>
      </c>
      <c r="LY21" s="322">
        <v>2.5000000000000001E-2</v>
      </c>
      <c r="LZ21" s="322">
        <v>2.5000000000000001E-2</v>
      </c>
      <c r="MA21" s="322">
        <v>5.0000000000000001E-3</v>
      </c>
      <c r="MB21" s="322">
        <v>5.0000000000000001E-3</v>
      </c>
      <c r="MC21" s="322">
        <v>5.0000000000000001E-3</v>
      </c>
      <c r="MD21" s="322">
        <v>5.0000000000000001E-3</v>
      </c>
      <c r="ME21" s="322">
        <v>5.0000000000000001E-3</v>
      </c>
      <c r="MF21" s="322">
        <v>8.9999999999999998E-4</v>
      </c>
      <c r="MG21" s="322">
        <v>8.9999999999999998E-4</v>
      </c>
      <c r="MH21" s="322">
        <v>8.9999999999999998E-4</v>
      </c>
      <c r="MI21" s="322">
        <v>8.9999999999999998E-4</v>
      </c>
      <c r="MJ21" s="322">
        <v>8.9999999999999998E-4</v>
      </c>
      <c r="MK21" s="322">
        <v>5.9999999999999995E-4</v>
      </c>
      <c r="ML21" s="322">
        <v>4.4999999999999999E-4</v>
      </c>
      <c r="MM21" s="322">
        <v>4.0000000000000002E-4</v>
      </c>
      <c r="MN21" s="322">
        <v>2.9999999999999997E-4</v>
      </c>
      <c r="MO21" s="322">
        <v>2.5000000000000001E-4</v>
      </c>
      <c r="MP21" s="322">
        <v>2.5000000000000001E-4</v>
      </c>
      <c r="MQ21" s="322">
        <v>2.0000000000000001E-4</v>
      </c>
      <c r="MR21" s="322">
        <v>2.0000000000000001E-4</v>
      </c>
      <c r="MS21" s="322"/>
      <c r="MT21" s="102">
        <v>1</v>
      </c>
      <c r="MU21" s="102">
        <v>1</v>
      </c>
      <c r="MV21" s="102">
        <v>1</v>
      </c>
      <c r="MW21" s="102">
        <v>1</v>
      </c>
      <c r="MX21" s="102">
        <v>1</v>
      </c>
      <c r="MY21" s="102">
        <v>1</v>
      </c>
      <c r="MZ21" s="90">
        <v>1</v>
      </c>
      <c r="NA21" s="90">
        <v>1</v>
      </c>
      <c r="NB21" s="90">
        <v>1</v>
      </c>
      <c r="NC21" s="90">
        <v>1</v>
      </c>
      <c r="ND21" s="90">
        <v>1</v>
      </c>
      <c r="NE21" s="90">
        <v>1</v>
      </c>
      <c r="NF21" s="90">
        <v>1</v>
      </c>
      <c r="NG21" s="90">
        <v>1</v>
      </c>
      <c r="NH21" s="90">
        <v>1</v>
      </c>
      <c r="NI21" s="90">
        <v>2</v>
      </c>
      <c r="NJ21" s="90">
        <v>2</v>
      </c>
      <c r="NK21" s="90">
        <v>2</v>
      </c>
      <c r="NL21" s="90">
        <v>2</v>
      </c>
      <c r="NM21" s="90">
        <v>2</v>
      </c>
      <c r="NN21" s="90">
        <v>2</v>
      </c>
      <c r="NO21" s="90">
        <v>2</v>
      </c>
      <c r="NP21" s="90">
        <v>2</v>
      </c>
      <c r="NQ21" s="90">
        <v>2</v>
      </c>
      <c r="NR21" s="90">
        <v>2</v>
      </c>
      <c r="NS21" s="90">
        <v>2</v>
      </c>
      <c r="NT21" s="90">
        <v>2</v>
      </c>
      <c r="NU21" s="90">
        <v>2</v>
      </c>
      <c r="NV21" s="90"/>
      <c r="NW21" s="324">
        <f t="shared" si="152"/>
        <v>1E-3</v>
      </c>
      <c r="NX21" s="324">
        <f t="shared" si="153"/>
        <v>2E-3</v>
      </c>
      <c r="NY21" s="324">
        <f t="shared" si="154"/>
        <v>3.0000000000000001E-3</v>
      </c>
      <c r="NZ21" s="324">
        <f t="shared" si="155"/>
        <v>4.0000000000000001E-3</v>
      </c>
      <c r="OA21" s="324">
        <f t="shared" si="156"/>
        <v>5.0000000000000001E-3</v>
      </c>
      <c r="OB21" s="324">
        <f t="shared" si="157"/>
        <v>5.0000000000000001E-3</v>
      </c>
      <c r="OC21" s="324">
        <f t="shared" si="158"/>
        <v>0.01</v>
      </c>
      <c r="OD21" s="324">
        <f t="shared" si="159"/>
        <v>1.4999999999999999E-2</v>
      </c>
      <c r="OE21" s="324">
        <f t="shared" si="160"/>
        <v>0.02</v>
      </c>
      <c r="OF21" s="324">
        <f t="shared" si="161"/>
        <v>2.5000000000000001E-2</v>
      </c>
      <c r="OG21" s="324">
        <f t="shared" si="162"/>
        <v>0.01</v>
      </c>
      <c r="OH21" s="324">
        <f t="shared" si="163"/>
        <v>0.02</v>
      </c>
      <c r="OI21" s="324">
        <f t="shared" si="164"/>
        <v>0.03</v>
      </c>
      <c r="OJ21" s="324">
        <f t="shared" si="165"/>
        <v>0.04</v>
      </c>
      <c r="OK21" s="324">
        <f t="shared" si="166"/>
        <v>0.05</v>
      </c>
      <c r="OL21" s="324">
        <f t="shared" si="167"/>
        <v>8.9999999999999993E-3</v>
      </c>
      <c r="OM21" s="324">
        <f t="shared" si="168"/>
        <v>1.7999999999999999E-2</v>
      </c>
      <c r="ON21" s="324">
        <f t="shared" si="169"/>
        <v>2.7E-2</v>
      </c>
      <c r="OO21" s="324">
        <f t="shared" si="170"/>
        <v>3.5999999999999997E-2</v>
      </c>
      <c r="OP21" s="324">
        <f t="shared" si="171"/>
        <v>4.4999999999999998E-2</v>
      </c>
      <c r="OQ21" s="324">
        <f t="shared" si="172"/>
        <v>4.4999999999999991E-2</v>
      </c>
      <c r="OR21" s="324">
        <f t="shared" si="173"/>
        <v>4.4999999999999998E-2</v>
      </c>
      <c r="OS21" s="324">
        <f t="shared" si="174"/>
        <v>0.05</v>
      </c>
      <c r="OT21" s="324">
        <f t="shared" si="175"/>
        <v>4.4999999999999991E-2</v>
      </c>
      <c r="OU21" s="324">
        <f t="shared" si="176"/>
        <v>4.3749999999999997E-2</v>
      </c>
      <c r="OV21" s="324">
        <f t="shared" si="177"/>
        <v>0.05</v>
      </c>
      <c r="OW21" s="324">
        <f t="shared" si="178"/>
        <v>4.4999999999999998E-2</v>
      </c>
      <c r="OX21" s="324">
        <f t="shared" si="179"/>
        <v>0.05</v>
      </c>
      <c r="PG21" s="346"/>
      <c r="PH21" s="347">
        <f>PH$3*$F21*$AH21*PH$4/'[1]Sheet3 '!$AJ$5</f>
        <v>2.8E-3</v>
      </c>
      <c r="PI21" s="347">
        <f>PI$3*$F21*$AH21*PI$4/'[1]Sheet3 '!$AJ$5</f>
        <v>2.7989999999999998E-3</v>
      </c>
      <c r="PJ21" s="347">
        <f>PJ$3*$F21*$AH21*PJ$4/'[1]Sheet3 '!$AJ$5</f>
        <v>2.8E-3</v>
      </c>
      <c r="PK21" s="347">
        <f>PK$3*$F21*$AH21*PK$4/'[1]Sheet3 '!$AJ$5</f>
        <v>2.5200000000000001E-3</v>
      </c>
      <c r="PL21" s="347">
        <f>PL$3*$F21*$AH21*PL$4/'[1]Sheet3 '!$AJ$5</f>
        <v>2.5200000000000001E-3</v>
      </c>
      <c r="PM21" s="347">
        <f>PM$3*$F21*$AH21*PM$4/'[1]Sheet3 '!$AJ$5</f>
        <v>2.3999999999999998E-3</v>
      </c>
      <c r="PN21" s="347">
        <f>PN$3*$F21*$AH21*PN$4/'[1]Sheet3 '!$AJ$5</f>
        <v>2.16E-3</v>
      </c>
      <c r="PO21" s="347">
        <f>PO$3*$F21*$AH21*PO$4/'[1]Sheet3 '!$AJ$5</f>
        <v>2.0400000000000001E-3</v>
      </c>
      <c r="PP21" s="347">
        <f>PP$3*$F21*$AH21*PP$4/'[1]Sheet3 '!$AJ$5</f>
        <v>1.8519999999999999E-3</v>
      </c>
      <c r="PQ21" s="347">
        <f>PQ$3*$F21*$AH21*PQ$4/'[1]Sheet3 '!$AJ$5</f>
        <v>1.6000000000000001E-3</v>
      </c>
      <c r="PR21" s="347">
        <f>PR$3*$F21*$AH21*PR$4/'[1]Sheet3 '!$AJ$5</f>
        <v>1.4400000000000001E-3</v>
      </c>
      <c r="PS21" s="347">
        <f>PS$3*$F21*$AH21*PS$4/'[1]Sheet3 '!$AJ$5</f>
        <v>1.2800000000000001E-3</v>
      </c>
      <c r="PT21" s="347">
        <f>PT$3*$F21*$AH21*PT$4/'[1]Sheet3 '!$AJ$5</f>
        <v>8.0000000000000004E-4</v>
      </c>
      <c r="PU21" s="343"/>
      <c r="PV21" s="343"/>
      <c r="PW21" s="343"/>
    </row>
    <row r="22" spans="1:439" ht="16.2">
      <c r="A22" s="39">
        <v>15</v>
      </c>
      <c r="B22" s="39" t="s">
        <v>377</v>
      </c>
      <c r="C22" s="39">
        <v>2</v>
      </c>
      <c r="D22" s="39">
        <v>-1</v>
      </c>
      <c r="E22" s="39"/>
      <c r="F22" s="39">
        <v>20</v>
      </c>
      <c r="G22" s="39" t="s">
        <v>373</v>
      </c>
      <c r="H22" s="39">
        <f t="shared" si="6"/>
        <v>20</v>
      </c>
      <c r="I22" s="116"/>
      <c r="J22" s="39">
        <f t="shared" si="7"/>
        <v>20</v>
      </c>
      <c r="K22" s="116" t="s">
        <v>374</v>
      </c>
      <c r="L22" s="116"/>
      <c r="M22" s="123">
        <f t="shared" si="180"/>
        <v>15</v>
      </c>
      <c r="N22" s="39">
        <f t="shared" si="190"/>
        <v>0</v>
      </c>
      <c r="O22" s="39">
        <f t="shared" si="9"/>
        <v>0</v>
      </c>
      <c r="P22" s="39">
        <v>0</v>
      </c>
      <c r="Q22" s="136">
        <v>1.38894E-2</v>
      </c>
      <c r="R22" s="90">
        <v>2</v>
      </c>
      <c r="S22" s="137">
        <v>0</v>
      </c>
      <c r="T22" s="141">
        <f t="shared" si="10"/>
        <v>3.333E-3</v>
      </c>
      <c r="U22" s="139">
        <v>0</v>
      </c>
      <c r="V22" s="139" t="s">
        <v>283</v>
      </c>
      <c r="W22" s="139">
        <v>1</v>
      </c>
      <c r="X22" s="142">
        <v>0</v>
      </c>
      <c r="Y22" s="147">
        <v>5</v>
      </c>
      <c r="Z22" s="159">
        <v>1</v>
      </c>
      <c r="AA22" s="139" t="str">
        <f t="shared" si="11"/>
        <v>[[0,1],[0,1],[0,1],[0,1],[0,1],[0,1],[0,1],[0,1],[0,1],[0,1],[0,2],[0,4],[0,6],[0,8],[0,10],[0,20],[0,40],[0,60],[0,80],[0,100]]</v>
      </c>
      <c r="AB22" s="139">
        <v>1</v>
      </c>
      <c r="AC22" s="139">
        <v>1</v>
      </c>
      <c r="AD22" s="139" t="str">
        <f t="shared" si="12"/>
        <v>[[1,1],[1,1],[1,1],[1,1],[1,1],[1,1],[1,1],[1,1],[1,1],[1,1],[1,1],[1,1],[1,1],[1,1],[1,1],[1,1],[1,1],[1,1],[1,1],[1,1]]</v>
      </c>
      <c r="AE22" s="39">
        <v>0</v>
      </c>
      <c r="AF22" s="161">
        <v>0</v>
      </c>
      <c r="AG22" s="177">
        <f t="shared" si="13"/>
        <v>0</v>
      </c>
      <c r="AH22" s="177">
        <v>0.05</v>
      </c>
      <c r="AI22" s="177">
        <v>0</v>
      </c>
      <c r="AJ22" s="178">
        <f>AJ21</f>
        <v>0.05</v>
      </c>
      <c r="AK22" s="178">
        <f t="shared" si="191"/>
        <v>0</v>
      </c>
      <c r="AL22" s="178">
        <f t="shared" si="192"/>
        <v>0</v>
      </c>
      <c r="AM22" s="179">
        <v>0</v>
      </c>
      <c r="AN22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2" s="39" t="str">
        <f t="shared" si="15"/>
        <v>[[1,5],[2,2],[3,1]]</v>
      </c>
      <c r="AP22" s="111" t="str">
        <f t="shared" si="16"/>
        <v>[0.177778,0.088889,0.059259]</v>
      </c>
      <c r="AQ22" s="111">
        <v>0</v>
      </c>
      <c r="AR22" s="111">
        <v>1</v>
      </c>
      <c r="AS22" s="111">
        <f t="shared" si="17"/>
        <v>1</v>
      </c>
      <c r="AT22" s="111">
        <v>0</v>
      </c>
      <c r="AU22" s="111">
        <v>0.4</v>
      </c>
      <c r="AV22" s="111" t="s">
        <v>284</v>
      </c>
      <c r="AW22" s="111">
        <v>1</v>
      </c>
      <c r="AX22" s="195">
        <v>7</v>
      </c>
      <c r="AY22" s="39">
        <f t="shared" si="185"/>
        <v>-1</v>
      </c>
      <c r="AZ22" s="39">
        <v>0</v>
      </c>
      <c r="BA22" s="39"/>
      <c r="BB22" s="94"/>
      <c r="BC22" s="94" t="s">
        <v>285</v>
      </c>
      <c r="BD22" s="196">
        <v>1</v>
      </c>
      <c r="BE22" s="196">
        <f>BD22</f>
        <v>1</v>
      </c>
      <c r="BF22" s="39"/>
      <c r="BG22" s="39"/>
      <c r="BH22" s="39">
        <v>1</v>
      </c>
      <c r="BI22" s="39">
        <v>1</v>
      </c>
      <c r="BJ22" s="39" t="s">
        <v>369</v>
      </c>
      <c r="BK22" s="198">
        <v>0.75</v>
      </c>
      <c r="BL22" s="198">
        <v>0.6</v>
      </c>
      <c r="BM22" s="94">
        <f t="shared" si="19"/>
        <v>20</v>
      </c>
      <c r="BN22" s="94" t="s">
        <v>317</v>
      </c>
      <c r="BO22" s="94">
        <v>1</v>
      </c>
      <c r="BP22" s="94" t="s">
        <v>288</v>
      </c>
      <c r="BQ22" s="94" t="s">
        <v>362</v>
      </c>
      <c r="BR22" s="202" t="s">
        <v>378</v>
      </c>
      <c r="BS22" s="202" t="s">
        <v>378</v>
      </c>
      <c r="BT22" s="123">
        <v>18</v>
      </c>
      <c r="BU22" s="123">
        <v>1</v>
      </c>
      <c r="BV22" s="116"/>
      <c r="BW22" s="116"/>
      <c r="BX22" s="116" t="s">
        <v>291</v>
      </c>
      <c r="BY22" s="213">
        <v>0</v>
      </c>
      <c r="BZ22" s="123">
        <f t="shared" si="20"/>
        <v>15</v>
      </c>
      <c r="CA22" s="214" t="str">
        <f t="shared" si="21"/>
        <v>[15,6,20,15]</v>
      </c>
      <c r="CB22" s="42">
        <v>1</v>
      </c>
      <c r="CC22" s="42">
        <v>1</v>
      </c>
      <c r="CD22" s="42">
        <v>0</v>
      </c>
      <c r="CE22" s="42">
        <v>0</v>
      </c>
      <c r="CF22" s="42">
        <v>0</v>
      </c>
      <c r="CG22" s="42">
        <v>0</v>
      </c>
      <c r="CH22" s="42">
        <v>1</v>
      </c>
      <c r="CI22" s="42">
        <v>0</v>
      </c>
      <c r="CJ22" s="42"/>
      <c r="CK22" s="42"/>
      <c r="CL22" s="42"/>
      <c r="CM22" s="42"/>
      <c r="CN22" s="42"/>
      <c r="CO22" s="42"/>
      <c r="CP22" s="42"/>
      <c r="CQ22" s="42"/>
      <c r="CR22" s="42" t="s">
        <v>292</v>
      </c>
      <c r="CS22" s="42"/>
      <c r="CT22" s="42"/>
      <c r="CU22" s="53" t="s">
        <v>293</v>
      </c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 t="s">
        <v>379</v>
      </c>
      <c r="DX22" s="42">
        <f t="shared" si="22"/>
        <v>15</v>
      </c>
      <c r="DY22" s="123">
        <f t="shared" si="23"/>
        <v>6</v>
      </c>
      <c r="DZ22" s="123">
        <f t="shared" si="24"/>
        <v>20</v>
      </c>
      <c r="EA22" s="123">
        <f t="shared" si="25"/>
        <v>15</v>
      </c>
      <c r="EB22" s="123"/>
      <c r="EM22" s="260">
        <f t="shared" si="26"/>
        <v>22</v>
      </c>
      <c r="EN22" s="261">
        <f t="shared" si="189"/>
        <v>0.1</v>
      </c>
      <c r="EO22" s="262">
        <v>1</v>
      </c>
      <c r="EP22" s="105">
        <v>5</v>
      </c>
      <c r="EQ22" s="262">
        <v>2</v>
      </c>
      <c r="ER22" s="105">
        <v>2</v>
      </c>
      <c r="ES22" s="262">
        <v>3</v>
      </c>
      <c r="ET22" s="105">
        <v>1</v>
      </c>
      <c r="EU22" s="105">
        <f t="shared" si="27"/>
        <v>1.5</v>
      </c>
      <c r="EV22" s="105">
        <f t="shared" si="28"/>
        <v>7.5</v>
      </c>
      <c r="EW22" s="272">
        <f t="shared" si="29"/>
        <v>0.17777799999999999</v>
      </c>
      <c r="EX22" s="105">
        <f t="shared" si="30"/>
        <v>15</v>
      </c>
      <c r="EY22" s="281">
        <f t="shared" si="31"/>
        <v>8.8888999999999996E-2</v>
      </c>
      <c r="EZ22" s="105">
        <f t="shared" si="32"/>
        <v>22.5</v>
      </c>
      <c r="FA22" s="282">
        <f t="shared" si="33"/>
        <v>5.9258999999999999E-2</v>
      </c>
      <c r="FD22" s="287"/>
      <c r="FE22" s="90"/>
      <c r="FI22" s="294"/>
      <c r="FJ22" s="295">
        <v>0</v>
      </c>
      <c r="FK22" s="141">
        <v>1</v>
      </c>
      <c r="FL22" s="294">
        <f t="shared" si="34"/>
        <v>0</v>
      </c>
      <c r="FM22" s="295">
        <f t="shared" si="35"/>
        <v>0</v>
      </c>
      <c r="FN22" s="141">
        <f t="shared" si="36"/>
        <v>1</v>
      </c>
      <c r="FO22" s="294">
        <f t="shared" si="37"/>
        <v>0</v>
      </c>
      <c r="FP22" s="295">
        <f t="shared" si="38"/>
        <v>0</v>
      </c>
      <c r="FQ22" s="141">
        <f t="shared" si="39"/>
        <v>1</v>
      </c>
      <c r="FR22" s="294">
        <f t="shared" si="40"/>
        <v>0</v>
      </c>
      <c r="FS22" s="295">
        <f t="shared" si="41"/>
        <v>0</v>
      </c>
      <c r="FT22" s="141">
        <f t="shared" si="42"/>
        <v>1</v>
      </c>
      <c r="FU22" s="294">
        <f t="shared" si="43"/>
        <v>0</v>
      </c>
      <c r="FV22" s="295">
        <f t="shared" si="44"/>
        <v>0</v>
      </c>
      <c r="FW22" s="141">
        <f t="shared" si="45"/>
        <v>1</v>
      </c>
      <c r="FX22" s="294">
        <f t="shared" si="46"/>
        <v>0</v>
      </c>
      <c r="FY22" s="295">
        <f t="shared" si="47"/>
        <v>0</v>
      </c>
      <c r="FZ22" s="141">
        <f t="shared" si="48"/>
        <v>1</v>
      </c>
      <c r="GA22" s="294">
        <f t="shared" si="49"/>
        <v>0</v>
      </c>
      <c r="GB22" s="295">
        <f t="shared" si="50"/>
        <v>0</v>
      </c>
      <c r="GC22" s="141">
        <f t="shared" si="51"/>
        <v>1</v>
      </c>
      <c r="GD22" s="294">
        <f t="shared" si="52"/>
        <v>0</v>
      </c>
      <c r="GE22" s="295">
        <f t="shared" si="53"/>
        <v>0</v>
      </c>
      <c r="GF22" s="141">
        <f t="shared" si="54"/>
        <v>1</v>
      </c>
      <c r="GG22" s="294">
        <f t="shared" si="55"/>
        <v>0</v>
      </c>
      <c r="GH22" s="295">
        <f t="shared" si="56"/>
        <v>0</v>
      </c>
      <c r="GI22" s="141">
        <f t="shared" si="57"/>
        <v>1</v>
      </c>
      <c r="GJ22" s="294">
        <f t="shared" si="58"/>
        <v>0</v>
      </c>
      <c r="GK22" s="295">
        <f t="shared" si="59"/>
        <v>0</v>
      </c>
      <c r="GL22" s="141">
        <f t="shared" si="60"/>
        <v>1</v>
      </c>
      <c r="GM22" s="294">
        <f t="shared" si="61"/>
        <v>0</v>
      </c>
      <c r="GN22" s="295">
        <f t="shared" si="62"/>
        <v>0</v>
      </c>
      <c r="GO22" s="141">
        <f t="shared" si="63"/>
        <v>2</v>
      </c>
      <c r="GP22" s="294">
        <f t="shared" si="64"/>
        <v>0</v>
      </c>
      <c r="GQ22" s="295">
        <f t="shared" si="65"/>
        <v>0</v>
      </c>
      <c r="GR22" s="141">
        <f t="shared" si="66"/>
        <v>4</v>
      </c>
      <c r="GS22" s="294">
        <f t="shared" si="67"/>
        <v>0</v>
      </c>
      <c r="GT22" s="295">
        <f t="shared" si="68"/>
        <v>0</v>
      </c>
      <c r="GU22" s="141">
        <f t="shared" si="69"/>
        <v>6</v>
      </c>
      <c r="GV22" s="294">
        <f t="shared" si="70"/>
        <v>0</v>
      </c>
      <c r="GW22" s="295">
        <f t="shared" si="71"/>
        <v>0</v>
      </c>
      <c r="GX22" s="141">
        <f t="shared" si="72"/>
        <v>8</v>
      </c>
      <c r="GY22" s="294">
        <f t="shared" si="73"/>
        <v>0</v>
      </c>
      <c r="GZ22" s="295">
        <f t="shared" si="74"/>
        <v>0</v>
      </c>
      <c r="HA22" s="141">
        <f t="shared" si="75"/>
        <v>10</v>
      </c>
      <c r="HB22" s="294">
        <f t="shared" si="76"/>
        <v>0</v>
      </c>
      <c r="HC22" s="295">
        <f t="shared" si="77"/>
        <v>0</v>
      </c>
      <c r="HD22" s="141">
        <f t="shared" si="78"/>
        <v>20</v>
      </c>
      <c r="HE22" s="294">
        <f t="shared" si="79"/>
        <v>0</v>
      </c>
      <c r="HF22" s="295">
        <f t="shared" si="80"/>
        <v>0</v>
      </c>
      <c r="HG22" s="141">
        <f t="shared" si="81"/>
        <v>40</v>
      </c>
      <c r="HH22" s="294">
        <f t="shared" si="82"/>
        <v>0</v>
      </c>
      <c r="HI22" s="295">
        <f t="shared" si="83"/>
        <v>0</v>
      </c>
      <c r="HJ22" s="141">
        <f t="shared" si="84"/>
        <v>60</v>
      </c>
      <c r="HK22" s="294">
        <f t="shared" si="85"/>
        <v>0</v>
      </c>
      <c r="HL22" s="295">
        <f t="shared" si="86"/>
        <v>0</v>
      </c>
      <c r="HM22" s="141">
        <f t="shared" si="87"/>
        <v>80</v>
      </c>
      <c r="HN22" s="294">
        <f t="shared" si="88"/>
        <v>0</v>
      </c>
      <c r="HO22" s="295">
        <f t="shared" si="89"/>
        <v>0</v>
      </c>
      <c r="HP22" s="141">
        <f t="shared" si="90"/>
        <v>100</v>
      </c>
      <c r="HQ22" s="294">
        <f t="shared" si="91"/>
        <v>0</v>
      </c>
      <c r="HS22" s="287"/>
      <c r="HT22" s="90"/>
      <c r="HX22" s="294"/>
      <c r="HY22" s="295">
        <v>1</v>
      </c>
      <c r="HZ22" s="141">
        <v>1</v>
      </c>
      <c r="IA22" s="294">
        <f t="shared" si="92"/>
        <v>2.2222222222222242E-6</v>
      </c>
      <c r="IB22" s="295">
        <f t="shared" si="93"/>
        <v>1</v>
      </c>
      <c r="IC22" s="141">
        <f t="shared" si="94"/>
        <v>1</v>
      </c>
      <c r="ID22" s="294">
        <f t="shared" si="95"/>
        <v>4.4444444444444484E-6</v>
      </c>
      <c r="IE22" s="295">
        <f t="shared" si="96"/>
        <v>1</v>
      </c>
      <c r="IF22" s="141">
        <f t="shared" si="97"/>
        <v>1</v>
      </c>
      <c r="IG22" s="294">
        <f t="shared" si="98"/>
        <v>6.6666666666666717E-6</v>
      </c>
      <c r="IH22" s="295">
        <f t="shared" si="99"/>
        <v>1</v>
      </c>
      <c r="II22" s="141">
        <f t="shared" si="100"/>
        <v>1</v>
      </c>
      <c r="IJ22" s="294">
        <f t="shared" si="101"/>
        <v>8.8888888888888968E-6</v>
      </c>
      <c r="IK22" s="295">
        <f t="shared" si="102"/>
        <v>1</v>
      </c>
      <c r="IL22" s="141">
        <f t="shared" si="103"/>
        <v>1</v>
      </c>
      <c r="IM22" s="294">
        <f t="shared" si="104"/>
        <v>1.111111111111112E-5</v>
      </c>
      <c r="IN22" s="295">
        <f t="shared" si="105"/>
        <v>1</v>
      </c>
      <c r="IO22" s="141">
        <f t="shared" si="106"/>
        <v>1</v>
      </c>
      <c r="IP22" s="294">
        <f t="shared" si="107"/>
        <v>2.222222222222224E-5</v>
      </c>
      <c r="IQ22" s="295">
        <f t="shared" si="108"/>
        <v>1</v>
      </c>
      <c r="IR22" s="141">
        <f t="shared" si="109"/>
        <v>1</v>
      </c>
      <c r="IS22" s="294">
        <f t="shared" si="110"/>
        <v>4.444444444444448E-5</v>
      </c>
      <c r="IT22" s="295">
        <f t="shared" si="111"/>
        <v>1</v>
      </c>
      <c r="IU22" s="141">
        <f t="shared" si="112"/>
        <v>1</v>
      </c>
      <c r="IV22" s="294">
        <f t="shared" si="113"/>
        <v>6.6666666666666724E-5</v>
      </c>
      <c r="IW22" s="295">
        <f t="shared" si="114"/>
        <v>1</v>
      </c>
      <c r="IX22" s="141">
        <f t="shared" si="115"/>
        <v>1</v>
      </c>
      <c r="IY22" s="294">
        <f t="shared" si="116"/>
        <v>8.8888888888888961E-5</v>
      </c>
      <c r="IZ22" s="295">
        <f t="shared" si="117"/>
        <v>1</v>
      </c>
      <c r="JA22" s="141">
        <f t="shared" si="118"/>
        <v>1</v>
      </c>
      <c r="JB22" s="294">
        <f t="shared" si="119"/>
        <v>1.111111111111112E-4</v>
      </c>
      <c r="JC22" s="295">
        <f t="shared" si="120"/>
        <v>1</v>
      </c>
      <c r="JD22" s="141">
        <f t="shared" si="121"/>
        <v>1</v>
      </c>
      <c r="JE22" s="294">
        <f t="shared" si="122"/>
        <v>2.222222222222224E-4</v>
      </c>
      <c r="JF22" s="295">
        <f t="shared" si="123"/>
        <v>1</v>
      </c>
      <c r="JG22" s="141">
        <f t="shared" si="124"/>
        <v>1</v>
      </c>
      <c r="JH22" s="294">
        <f t="shared" si="125"/>
        <v>4.4444444444444479E-4</v>
      </c>
      <c r="JI22" s="295">
        <f t="shared" si="126"/>
        <v>1</v>
      </c>
      <c r="JJ22" s="141">
        <f t="shared" si="127"/>
        <v>1</v>
      </c>
      <c r="JK22" s="294">
        <f t="shared" si="128"/>
        <v>6.6666666666666719E-4</v>
      </c>
      <c r="JL22" s="295">
        <f t="shared" si="129"/>
        <v>1</v>
      </c>
      <c r="JM22" s="141">
        <f t="shared" si="130"/>
        <v>1</v>
      </c>
      <c r="JN22" s="294">
        <f t="shared" si="131"/>
        <v>8.8888888888888958E-4</v>
      </c>
      <c r="JO22" s="295">
        <f t="shared" si="132"/>
        <v>1</v>
      </c>
      <c r="JP22" s="141">
        <f t="shared" si="133"/>
        <v>1</v>
      </c>
      <c r="JQ22" s="294">
        <f t="shared" si="134"/>
        <v>1.111111111111112E-3</v>
      </c>
      <c r="JR22" s="295">
        <f t="shared" si="135"/>
        <v>1</v>
      </c>
      <c r="JS22" s="141">
        <f t="shared" si="136"/>
        <v>1</v>
      </c>
      <c r="JT22" s="294">
        <f t="shared" si="137"/>
        <v>2.222222222222224E-3</v>
      </c>
      <c r="JU22" s="295">
        <f t="shared" si="138"/>
        <v>1</v>
      </c>
      <c r="JV22" s="141">
        <f t="shared" si="139"/>
        <v>1</v>
      </c>
      <c r="JW22" s="294">
        <f t="shared" si="140"/>
        <v>4.4444444444444479E-3</v>
      </c>
      <c r="JX22" s="295">
        <f t="shared" si="141"/>
        <v>1</v>
      </c>
      <c r="JY22" s="141">
        <f t="shared" si="142"/>
        <v>1</v>
      </c>
      <c r="JZ22" s="294">
        <f t="shared" si="143"/>
        <v>6.6666666666666723E-3</v>
      </c>
      <c r="KA22" s="295">
        <f t="shared" si="144"/>
        <v>1</v>
      </c>
      <c r="KB22" s="141">
        <f t="shared" si="145"/>
        <v>1</v>
      </c>
      <c r="KC22" s="294">
        <f t="shared" si="146"/>
        <v>8.8888888888888958E-3</v>
      </c>
      <c r="KD22" s="295">
        <f t="shared" si="147"/>
        <v>1</v>
      </c>
      <c r="KE22" s="141">
        <f t="shared" si="148"/>
        <v>1</v>
      </c>
      <c r="KF22" s="294">
        <f t="shared" si="149"/>
        <v>1.111111111111112E-2</v>
      </c>
      <c r="KK22" s="313">
        <f t="shared" si="186"/>
        <v>0</v>
      </c>
      <c r="KL22" s="313">
        <f t="shared" si="186"/>
        <v>0</v>
      </c>
      <c r="KM22" s="313">
        <f t="shared" si="186"/>
        <v>0</v>
      </c>
      <c r="KN22" s="313">
        <f t="shared" si="186"/>
        <v>8.0000000000000004E-4</v>
      </c>
      <c r="KO22" s="313">
        <f t="shared" si="186"/>
        <v>1E-3</v>
      </c>
      <c r="KP22" s="313">
        <f t="shared" si="186"/>
        <v>2E-3</v>
      </c>
      <c r="KQ22" s="313">
        <f t="shared" si="186"/>
        <v>4.0000000000000001E-3</v>
      </c>
      <c r="KR22" s="313">
        <f t="shared" si="186"/>
        <v>6.0000000000000001E-3</v>
      </c>
      <c r="KS22" s="313">
        <f t="shared" si="186"/>
        <v>8.0000000000000002E-3</v>
      </c>
      <c r="KT22" s="313">
        <f t="shared" si="186"/>
        <v>0.01</v>
      </c>
      <c r="KU22" s="313">
        <f t="shared" si="187"/>
        <v>0.02</v>
      </c>
      <c r="KV22" s="313">
        <f t="shared" si="187"/>
        <v>2.5000000000000001E-2</v>
      </c>
      <c r="KW22" s="313">
        <f t="shared" si="187"/>
        <v>2.4996000000000004E-2</v>
      </c>
      <c r="KX22" s="313">
        <f t="shared" si="187"/>
        <v>2.4992000000000004E-2</v>
      </c>
      <c r="KY22" s="313">
        <f t="shared" si="187"/>
        <v>2.4989999999999998E-2</v>
      </c>
      <c r="KZ22" s="313">
        <f t="shared" si="187"/>
        <v>2.4979999999999999E-2</v>
      </c>
      <c r="LA22" s="313">
        <f t="shared" si="187"/>
        <v>2.4960000000000003E-2</v>
      </c>
      <c r="LB22" s="313">
        <f t="shared" si="187"/>
        <v>2.4960000000000003E-2</v>
      </c>
      <c r="LC22" s="313">
        <f t="shared" si="187"/>
        <v>2.4960000000000003E-2</v>
      </c>
      <c r="LD22" s="313">
        <f t="shared" si="187"/>
        <v>2.4899999999999999E-2</v>
      </c>
      <c r="LK22" s="78">
        <v>0</v>
      </c>
      <c r="LL22" s="78">
        <v>0</v>
      </c>
      <c r="LM22" s="78">
        <v>0</v>
      </c>
      <c r="LP22" s="105"/>
      <c r="LQ22" s="322">
        <v>0.05</v>
      </c>
      <c r="LR22" s="322">
        <v>0.05</v>
      </c>
      <c r="LS22" s="322">
        <v>0.05</v>
      </c>
      <c r="LT22" s="322">
        <v>0.05</v>
      </c>
      <c r="LU22" s="322">
        <v>0.05</v>
      </c>
      <c r="LV22" s="322">
        <v>2.5000000000000001E-2</v>
      </c>
      <c r="LW22" s="322">
        <v>2.5000000000000001E-2</v>
      </c>
      <c r="LX22" s="322">
        <v>2.5000000000000001E-2</v>
      </c>
      <c r="LY22" s="322">
        <v>2.5000000000000001E-2</v>
      </c>
      <c r="LZ22" s="322">
        <v>2.5000000000000001E-2</v>
      </c>
      <c r="MA22" s="322">
        <v>5.0000000000000001E-3</v>
      </c>
      <c r="MB22" s="322">
        <v>5.0000000000000001E-3</v>
      </c>
      <c r="MC22" s="322">
        <v>5.0000000000000001E-3</v>
      </c>
      <c r="MD22" s="322">
        <v>5.0000000000000001E-3</v>
      </c>
      <c r="ME22" s="322">
        <v>5.0000000000000001E-3</v>
      </c>
      <c r="MF22" s="322">
        <v>8.9999999999999998E-4</v>
      </c>
      <c r="MG22" s="322">
        <v>8.9999999999999998E-4</v>
      </c>
      <c r="MH22" s="322">
        <v>8.9999999999999998E-4</v>
      </c>
      <c r="MI22" s="322">
        <v>8.9999999999999998E-4</v>
      </c>
      <c r="MJ22" s="322">
        <v>8.9999999999999998E-4</v>
      </c>
      <c r="MK22" s="322">
        <v>5.9999999999999995E-4</v>
      </c>
      <c r="ML22" s="322">
        <v>4.4999999999999999E-4</v>
      </c>
      <c r="MM22" s="322">
        <v>4.0000000000000002E-4</v>
      </c>
      <c r="MN22" s="322">
        <v>2.9999999999999997E-4</v>
      </c>
      <c r="MO22" s="322">
        <v>2.5000000000000001E-4</v>
      </c>
      <c r="MP22" s="322">
        <v>2.5000000000000001E-4</v>
      </c>
      <c r="MQ22" s="322">
        <v>2.0000000000000001E-4</v>
      </c>
      <c r="MR22" s="322">
        <v>2.0000000000000001E-4</v>
      </c>
      <c r="MS22" s="322"/>
      <c r="MT22" s="102">
        <v>1</v>
      </c>
      <c r="MU22" s="102">
        <v>1</v>
      </c>
      <c r="MV22" s="102">
        <v>1</v>
      </c>
      <c r="MW22" s="102">
        <v>1</v>
      </c>
      <c r="MX22" s="102">
        <v>1</v>
      </c>
      <c r="MY22" s="102">
        <v>1</v>
      </c>
      <c r="MZ22" s="90">
        <v>1</v>
      </c>
      <c r="NA22" s="90">
        <v>1</v>
      </c>
      <c r="NB22" s="90">
        <v>1</v>
      </c>
      <c r="NC22" s="90">
        <v>1</v>
      </c>
      <c r="ND22" s="90">
        <v>1</v>
      </c>
      <c r="NE22" s="90">
        <v>1</v>
      </c>
      <c r="NF22" s="90">
        <v>1</v>
      </c>
      <c r="NG22" s="90">
        <v>1</v>
      </c>
      <c r="NH22" s="90">
        <v>1</v>
      </c>
      <c r="NI22" s="90">
        <v>2</v>
      </c>
      <c r="NJ22" s="90">
        <v>2</v>
      </c>
      <c r="NK22" s="90">
        <v>2</v>
      </c>
      <c r="NL22" s="90">
        <v>2</v>
      </c>
      <c r="NM22" s="90">
        <v>2</v>
      </c>
      <c r="NN22" s="90">
        <v>2</v>
      </c>
      <c r="NO22" s="90">
        <v>2</v>
      </c>
      <c r="NP22" s="90">
        <v>2</v>
      </c>
      <c r="NQ22" s="90">
        <v>2</v>
      </c>
      <c r="NR22" s="90">
        <v>2</v>
      </c>
      <c r="NS22" s="90">
        <v>2</v>
      </c>
      <c r="NT22" s="90">
        <v>2</v>
      </c>
      <c r="NU22" s="90">
        <v>2</v>
      </c>
      <c r="NV22" s="90"/>
      <c r="NW22" s="324">
        <f t="shared" si="152"/>
        <v>1E-3</v>
      </c>
      <c r="NX22" s="324">
        <f t="shared" si="153"/>
        <v>2E-3</v>
      </c>
      <c r="NY22" s="324">
        <f t="shared" si="154"/>
        <v>3.0000000000000001E-3</v>
      </c>
      <c r="NZ22" s="324">
        <f t="shared" si="155"/>
        <v>4.0000000000000001E-3</v>
      </c>
      <c r="OA22" s="324">
        <f t="shared" si="156"/>
        <v>5.0000000000000001E-3</v>
      </c>
      <c r="OB22" s="324">
        <f t="shared" si="157"/>
        <v>5.0000000000000001E-3</v>
      </c>
      <c r="OC22" s="324">
        <f t="shared" si="158"/>
        <v>0.01</v>
      </c>
      <c r="OD22" s="324">
        <f t="shared" si="159"/>
        <v>1.4999999999999999E-2</v>
      </c>
      <c r="OE22" s="324">
        <f t="shared" si="160"/>
        <v>0.02</v>
      </c>
      <c r="OF22" s="324">
        <f t="shared" si="161"/>
        <v>2.5000000000000001E-2</v>
      </c>
      <c r="OG22" s="324">
        <f t="shared" si="162"/>
        <v>0.01</v>
      </c>
      <c r="OH22" s="324">
        <f t="shared" si="163"/>
        <v>0.02</v>
      </c>
      <c r="OI22" s="324">
        <f t="shared" si="164"/>
        <v>0.03</v>
      </c>
      <c r="OJ22" s="324">
        <f t="shared" si="165"/>
        <v>0.04</v>
      </c>
      <c r="OK22" s="324">
        <f t="shared" si="166"/>
        <v>0.05</v>
      </c>
      <c r="OL22" s="324">
        <f t="shared" si="167"/>
        <v>8.9999999999999993E-3</v>
      </c>
      <c r="OM22" s="324">
        <f t="shared" si="168"/>
        <v>1.7999999999999999E-2</v>
      </c>
      <c r="ON22" s="324">
        <f t="shared" si="169"/>
        <v>2.7E-2</v>
      </c>
      <c r="OO22" s="324">
        <f t="shared" si="170"/>
        <v>3.5999999999999997E-2</v>
      </c>
      <c r="OP22" s="324">
        <f t="shared" si="171"/>
        <v>4.4999999999999998E-2</v>
      </c>
      <c r="OQ22" s="324">
        <f t="shared" si="172"/>
        <v>4.4999999999999991E-2</v>
      </c>
      <c r="OR22" s="324">
        <f t="shared" si="173"/>
        <v>4.4999999999999998E-2</v>
      </c>
      <c r="OS22" s="324">
        <f t="shared" si="174"/>
        <v>0.05</v>
      </c>
      <c r="OT22" s="324">
        <f t="shared" si="175"/>
        <v>4.4999999999999991E-2</v>
      </c>
      <c r="OU22" s="324">
        <f t="shared" si="176"/>
        <v>4.3749999999999997E-2</v>
      </c>
      <c r="OV22" s="324">
        <f t="shared" si="177"/>
        <v>0.05</v>
      </c>
      <c r="OW22" s="324">
        <f t="shared" si="178"/>
        <v>4.4999999999999998E-2</v>
      </c>
      <c r="OX22" s="324">
        <f t="shared" si="179"/>
        <v>0.05</v>
      </c>
      <c r="PG22" s="346"/>
      <c r="PH22" s="347">
        <f>PH$3*$F22*$AH22*PH$4/'[1]Sheet3 '!$AJ$5</f>
        <v>2.8E-3</v>
      </c>
      <c r="PI22" s="347">
        <f>PI$3*$F22*$AH22*PI$4/'[1]Sheet3 '!$AJ$5</f>
        <v>2.7989999999999998E-3</v>
      </c>
      <c r="PJ22" s="347">
        <f>PJ$3*$F22*$AH22*PJ$4/'[1]Sheet3 '!$AJ$5</f>
        <v>2.8E-3</v>
      </c>
      <c r="PK22" s="347">
        <f>PK$3*$F22*$AH22*PK$4/'[1]Sheet3 '!$AJ$5</f>
        <v>2.5200000000000001E-3</v>
      </c>
      <c r="PL22" s="347">
        <f>PL$3*$F22*$AH22*PL$4/'[1]Sheet3 '!$AJ$5</f>
        <v>2.5200000000000001E-3</v>
      </c>
      <c r="PM22" s="347">
        <f>PM$3*$F22*$AH22*PM$4/'[1]Sheet3 '!$AJ$5</f>
        <v>2.3999999999999998E-3</v>
      </c>
      <c r="PN22" s="347">
        <f>PN$3*$F22*$AH22*PN$4/'[1]Sheet3 '!$AJ$5</f>
        <v>2.16E-3</v>
      </c>
      <c r="PO22" s="347">
        <f>PO$3*$F22*$AH22*PO$4/'[1]Sheet3 '!$AJ$5</f>
        <v>2.0400000000000001E-3</v>
      </c>
      <c r="PP22" s="347">
        <f>PP$3*$F22*$AH22*PP$4/'[1]Sheet3 '!$AJ$5</f>
        <v>1.8519999999999999E-3</v>
      </c>
      <c r="PQ22" s="347">
        <f>PQ$3*$F22*$AH22*PQ$4/'[1]Sheet3 '!$AJ$5</f>
        <v>1.6000000000000001E-3</v>
      </c>
      <c r="PR22" s="347">
        <f>PR$3*$F22*$AH22*PR$4/'[1]Sheet3 '!$AJ$5</f>
        <v>1.4400000000000001E-3</v>
      </c>
      <c r="PS22" s="347">
        <f>PS$3*$F22*$AH22*PS$4/'[1]Sheet3 '!$AJ$5</f>
        <v>1.2800000000000001E-3</v>
      </c>
      <c r="PT22" s="347">
        <f>PT$3*$F22*$AH22*PT$4/'[1]Sheet3 '!$AJ$5</f>
        <v>8.0000000000000004E-4</v>
      </c>
      <c r="PU22" s="343"/>
      <c r="PV22" s="343"/>
      <c r="PW22" s="343"/>
    </row>
    <row r="23" spans="1:439" ht="16.2">
      <c r="A23" s="39">
        <v>16</v>
      </c>
      <c r="B23" s="39" t="s">
        <v>380</v>
      </c>
      <c r="C23" s="39">
        <v>3</v>
      </c>
      <c r="D23" s="39">
        <v>-1</v>
      </c>
      <c r="E23" s="39"/>
      <c r="F23" s="39">
        <v>20</v>
      </c>
      <c r="G23" s="39">
        <f>IF(C23=4,CS23,F23)</f>
        <v>20</v>
      </c>
      <c r="H23" s="39">
        <f t="shared" si="6"/>
        <v>20</v>
      </c>
      <c r="I23" s="116"/>
      <c r="J23" s="39">
        <f t="shared" si="7"/>
        <v>20</v>
      </c>
      <c r="K23" s="116"/>
      <c r="L23" s="116"/>
      <c r="M23" s="123">
        <f t="shared" si="180"/>
        <v>16</v>
      </c>
      <c r="N23" s="39">
        <f t="shared" si="190"/>
        <v>0</v>
      </c>
      <c r="O23" s="39">
        <f t="shared" si="9"/>
        <v>0</v>
      </c>
      <c r="P23" s="39">
        <v>0</v>
      </c>
      <c r="Q23" s="136">
        <v>1.38894E-2</v>
      </c>
      <c r="R23" s="90">
        <v>2</v>
      </c>
      <c r="S23" s="137">
        <v>0</v>
      </c>
      <c r="T23" s="141">
        <f t="shared" si="10"/>
        <v>3.333E-3</v>
      </c>
      <c r="U23" s="139">
        <v>0</v>
      </c>
      <c r="V23" s="139" t="s">
        <v>283</v>
      </c>
      <c r="W23" s="139">
        <v>1</v>
      </c>
      <c r="X23" s="142">
        <v>0</v>
      </c>
      <c r="Y23" s="147">
        <v>6</v>
      </c>
      <c r="Z23" s="159">
        <v>1</v>
      </c>
      <c r="AA23" s="139" t="str">
        <f t="shared" si="11"/>
        <v>[[0,1],[0,1],[0,1],[0,1],[0,1],[0,1],[0,1],[0,1],[0,1],[0,1],[0,2],[0,4],[0,6],[0,8],[0,10],[0,20],[0,40],[0,60],[0,80],[0,100]]</v>
      </c>
      <c r="AB23" s="139">
        <v>1</v>
      </c>
      <c r="AC23" s="139">
        <v>1</v>
      </c>
      <c r="AD23" s="139" t="str">
        <f t="shared" si="12"/>
        <v>[[1,1],[1,1],[1,1],[1,1],[1,1],[1,1],[1,1],[1,1],[1,1],[1,1],[1,1],[1,1],[1,1],[1,1],[1,1],[1,1],[1,1],[1,1],[1,1],[1,1]]</v>
      </c>
      <c r="AE23" s="39">
        <v>0</v>
      </c>
      <c r="AF23" s="161">
        <v>0</v>
      </c>
      <c r="AG23" s="177">
        <f t="shared" si="13"/>
        <v>0</v>
      </c>
      <c r="AH23" s="177">
        <v>0.05</v>
      </c>
      <c r="AI23" s="177">
        <v>0</v>
      </c>
      <c r="AJ23" s="178">
        <f>AJ22</f>
        <v>0.05</v>
      </c>
      <c r="AK23" s="178">
        <f t="shared" si="191"/>
        <v>0</v>
      </c>
      <c r="AL23" s="178">
        <f t="shared" si="192"/>
        <v>0</v>
      </c>
      <c r="AM23" s="179">
        <v>0</v>
      </c>
      <c r="AN23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3" s="39" t="str">
        <f t="shared" si="15"/>
        <v>[[1,5],[2,2],[3,1]]</v>
      </c>
      <c r="AP23" s="111" t="str">
        <f t="shared" si="16"/>
        <v>[0.177778,0.088889,0.059259]</v>
      </c>
      <c r="AQ23" s="111">
        <v>0</v>
      </c>
      <c r="AR23" s="111">
        <v>1</v>
      </c>
      <c r="AS23" s="111">
        <f t="shared" si="17"/>
        <v>1</v>
      </c>
      <c r="AT23" s="111">
        <v>0</v>
      </c>
      <c r="AU23" s="111">
        <v>0.4</v>
      </c>
      <c r="AV23" s="111" t="s">
        <v>284</v>
      </c>
      <c r="AW23" s="111">
        <v>1</v>
      </c>
      <c r="AX23" s="195">
        <v>7</v>
      </c>
      <c r="AY23" s="39">
        <f t="shared" si="185"/>
        <v>-1</v>
      </c>
      <c r="AZ23" s="39">
        <v>0</v>
      </c>
      <c r="BA23" s="94"/>
      <c r="BB23" s="94"/>
      <c r="BC23" s="94" t="s">
        <v>361</v>
      </c>
      <c r="BD23" s="196">
        <v>1.4</v>
      </c>
      <c r="BE23" s="196">
        <f>BD23</f>
        <v>1.4</v>
      </c>
      <c r="BF23" s="39"/>
      <c r="BG23" s="39"/>
      <c r="BH23" s="39">
        <v>1</v>
      </c>
      <c r="BI23" s="39">
        <v>1</v>
      </c>
      <c r="BJ23" s="39" t="s">
        <v>369</v>
      </c>
      <c r="BK23" s="198">
        <v>0.75</v>
      </c>
      <c r="BL23" s="198">
        <v>0.6</v>
      </c>
      <c r="BM23" s="94">
        <f t="shared" si="19"/>
        <v>20</v>
      </c>
      <c r="BN23" s="94" t="s">
        <v>287</v>
      </c>
      <c r="BO23" s="94">
        <v>1</v>
      </c>
      <c r="BP23" s="94" t="s">
        <v>288</v>
      </c>
      <c r="BQ23" s="94" t="s">
        <v>362</v>
      </c>
      <c r="BR23" s="202" t="s">
        <v>381</v>
      </c>
      <c r="BS23" s="202" t="s">
        <v>381</v>
      </c>
      <c r="BT23" s="123">
        <v>19</v>
      </c>
      <c r="BU23" s="123">
        <v>1</v>
      </c>
      <c r="BV23" s="116"/>
      <c r="BW23" s="116"/>
      <c r="BX23" s="116" t="s">
        <v>291</v>
      </c>
      <c r="BY23" s="213">
        <v>0</v>
      </c>
      <c r="BZ23" s="123">
        <f t="shared" si="20"/>
        <v>15</v>
      </c>
      <c r="CA23" s="214" t="str">
        <f t="shared" si="21"/>
        <v>[15,6,20,15]</v>
      </c>
      <c r="CB23" s="42">
        <v>1</v>
      </c>
      <c r="CC23" s="42">
        <v>1</v>
      </c>
      <c r="CD23" s="42">
        <v>1</v>
      </c>
      <c r="CE23" s="42">
        <v>1</v>
      </c>
      <c r="CF23" s="42">
        <v>1</v>
      </c>
      <c r="CG23" s="42">
        <v>1</v>
      </c>
      <c r="CH23" s="42">
        <v>1</v>
      </c>
      <c r="CI23" s="42">
        <v>1</v>
      </c>
      <c r="CJ23" s="42"/>
      <c r="CK23" s="42"/>
      <c r="CL23" s="42"/>
      <c r="CM23" s="42"/>
      <c r="CN23" s="42"/>
      <c r="CO23" s="42"/>
      <c r="CP23" s="42"/>
      <c r="CQ23" s="42"/>
      <c r="CR23" s="42" t="s">
        <v>382</v>
      </c>
      <c r="CS23" s="42"/>
      <c r="CT23" s="42"/>
      <c r="CU23" s="53" t="s">
        <v>293</v>
      </c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 t="s">
        <v>383</v>
      </c>
      <c r="DX23" s="42">
        <f t="shared" si="22"/>
        <v>15</v>
      </c>
      <c r="DY23" s="123">
        <f t="shared" si="23"/>
        <v>6</v>
      </c>
      <c r="DZ23" s="123">
        <f t="shared" si="24"/>
        <v>20</v>
      </c>
      <c r="EA23" s="123">
        <f t="shared" si="25"/>
        <v>15</v>
      </c>
      <c r="EB23" s="123"/>
      <c r="EM23" s="260">
        <f t="shared" si="26"/>
        <v>22</v>
      </c>
      <c r="EN23" s="261">
        <f t="shared" si="189"/>
        <v>0.1</v>
      </c>
      <c r="EO23" s="262">
        <v>1</v>
      </c>
      <c r="EP23" s="105">
        <v>5</v>
      </c>
      <c r="EQ23" s="262">
        <v>2</v>
      </c>
      <c r="ER23" s="105">
        <v>2</v>
      </c>
      <c r="ES23" s="262">
        <v>3</v>
      </c>
      <c r="ET23" s="105">
        <v>1</v>
      </c>
      <c r="EU23" s="105">
        <f t="shared" si="27"/>
        <v>1.5</v>
      </c>
      <c r="EV23" s="105">
        <f t="shared" si="28"/>
        <v>7.5</v>
      </c>
      <c r="EW23" s="272">
        <f t="shared" si="29"/>
        <v>0.17777799999999999</v>
      </c>
      <c r="EX23" s="105">
        <f t="shared" si="30"/>
        <v>15</v>
      </c>
      <c r="EY23" s="281">
        <f t="shared" si="31"/>
        <v>8.8888999999999996E-2</v>
      </c>
      <c r="EZ23" s="105">
        <f t="shared" si="32"/>
        <v>22.5</v>
      </c>
      <c r="FA23" s="282">
        <f t="shared" si="33"/>
        <v>5.9258999999999999E-2</v>
      </c>
      <c r="FD23" s="287"/>
      <c r="FE23" s="90"/>
      <c r="FI23" s="294"/>
      <c r="FJ23" s="295">
        <v>0</v>
      </c>
      <c r="FK23" s="141">
        <v>1</v>
      </c>
      <c r="FL23" s="294">
        <f t="shared" si="34"/>
        <v>0</v>
      </c>
      <c r="FM23" s="295">
        <f t="shared" si="35"/>
        <v>0</v>
      </c>
      <c r="FN23" s="141">
        <f t="shared" si="36"/>
        <v>1</v>
      </c>
      <c r="FO23" s="294">
        <f t="shared" si="37"/>
        <v>0</v>
      </c>
      <c r="FP23" s="295">
        <f t="shared" si="38"/>
        <v>0</v>
      </c>
      <c r="FQ23" s="141">
        <f t="shared" si="39"/>
        <v>1</v>
      </c>
      <c r="FR23" s="294">
        <f t="shared" si="40"/>
        <v>0</v>
      </c>
      <c r="FS23" s="295">
        <f t="shared" si="41"/>
        <v>0</v>
      </c>
      <c r="FT23" s="141">
        <f t="shared" si="42"/>
        <v>1</v>
      </c>
      <c r="FU23" s="294">
        <f t="shared" si="43"/>
        <v>0</v>
      </c>
      <c r="FV23" s="295">
        <f t="shared" si="44"/>
        <v>0</v>
      </c>
      <c r="FW23" s="141">
        <f t="shared" si="45"/>
        <v>1</v>
      </c>
      <c r="FX23" s="294">
        <f t="shared" si="46"/>
        <v>0</v>
      </c>
      <c r="FY23" s="295">
        <f t="shared" si="47"/>
        <v>0</v>
      </c>
      <c r="FZ23" s="141">
        <f t="shared" si="48"/>
        <v>1</v>
      </c>
      <c r="GA23" s="294">
        <f t="shared" si="49"/>
        <v>0</v>
      </c>
      <c r="GB23" s="295">
        <f t="shared" si="50"/>
        <v>0</v>
      </c>
      <c r="GC23" s="141">
        <f t="shared" si="51"/>
        <v>1</v>
      </c>
      <c r="GD23" s="294">
        <f t="shared" si="52"/>
        <v>0</v>
      </c>
      <c r="GE23" s="295">
        <f t="shared" si="53"/>
        <v>0</v>
      </c>
      <c r="GF23" s="141">
        <f t="shared" si="54"/>
        <v>1</v>
      </c>
      <c r="GG23" s="294">
        <f t="shared" si="55"/>
        <v>0</v>
      </c>
      <c r="GH23" s="295">
        <f t="shared" si="56"/>
        <v>0</v>
      </c>
      <c r="GI23" s="141">
        <f t="shared" si="57"/>
        <v>1</v>
      </c>
      <c r="GJ23" s="294">
        <f t="shared" si="58"/>
        <v>0</v>
      </c>
      <c r="GK23" s="295">
        <f t="shared" si="59"/>
        <v>0</v>
      </c>
      <c r="GL23" s="141">
        <f t="shared" si="60"/>
        <v>1</v>
      </c>
      <c r="GM23" s="294">
        <f t="shared" si="61"/>
        <v>0</v>
      </c>
      <c r="GN23" s="295">
        <f t="shared" si="62"/>
        <v>0</v>
      </c>
      <c r="GO23" s="141">
        <f t="shared" si="63"/>
        <v>2</v>
      </c>
      <c r="GP23" s="294">
        <f t="shared" si="64"/>
        <v>0</v>
      </c>
      <c r="GQ23" s="295">
        <f t="shared" si="65"/>
        <v>0</v>
      </c>
      <c r="GR23" s="141">
        <f t="shared" si="66"/>
        <v>4</v>
      </c>
      <c r="GS23" s="294">
        <f t="shared" si="67"/>
        <v>0</v>
      </c>
      <c r="GT23" s="295">
        <f t="shared" si="68"/>
        <v>0</v>
      </c>
      <c r="GU23" s="141">
        <f t="shared" si="69"/>
        <v>6</v>
      </c>
      <c r="GV23" s="294">
        <f t="shared" si="70"/>
        <v>0</v>
      </c>
      <c r="GW23" s="295">
        <f t="shared" si="71"/>
        <v>0</v>
      </c>
      <c r="GX23" s="141">
        <f t="shared" si="72"/>
        <v>8</v>
      </c>
      <c r="GY23" s="294">
        <f t="shared" si="73"/>
        <v>0</v>
      </c>
      <c r="GZ23" s="295">
        <f t="shared" si="74"/>
        <v>0</v>
      </c>
      <c r="HA23" s="141">
        <f t="shared" si="75"/>
        <v>10</v>
      </c>
      <c r="HB23" s="294">
        <f t="shared" si="76"/>
        <v>0</v>
      </c>
      <c r="HC23" s="295">
        <f t="shared" si="77"/>
        <v>0</v>
      </c>
      <c r="HD23" s="141">
        <f t="shared" si="78"/>
        <v>20</v>
      </c>
      <c r="HE23" s="294">
        <f t="shared" si="79"/>
        <v>0</v>
      </c>
      <c r="HF23" s="295">
        <f t="shared" si="80"/>
        <v>0</v>
      </c>
      <c r="HG23" s="141">
        <f t="shared" si="81"/>
        <v>40</v>
      </c>
      <c r="HH23" s="294">
        <f t="shared" si="82"/>
        <v>0</v>
      </c>
      <c r="HI23" s="295">
        <f t="shared" si="83"/>
        <v>0</v>
      </c>
      <c r="HJ23" s="141">
        <f t="shared" si="84"/>
        <v>60</v>
      </c>
      <c r="HK23" s="294">
        <f t="shared" si="85"/>
        <v>0</v>
      </c>
      <c r="HL23" s="295">
        <f t="shared" si="86"/>
        <v>0</v>
      </c>
      <c r="HM23" s="141">
        <f t="shared" si="87"/>
        <v>80</v>
      </c>
      <c r="HN23" s="294">
        <f t="shared" si="88"/>
        <v>0</v>
      </c>
      <c r="HO23" s="295">
        <f t="shared" si="89"/>
        <v>0</v>
      </c>
      <c r="HP23" s="141">
        <f t="shared" si="90"/>
        <v>100</v>
      </c>
      <c r="HQ23" s="294">
        <f t="shared" si="91"/>
        <v>0</v>
      </c>
      <c r="HS23" s="287"/>
      <c r="HT23" s="90"/>
      <c r="HX23" s="294"/>
      <c r="HY23" s="295">
        <v>1</v>
      </c>
      <c r="HZ23" s="141">
        <v>1</v>
      </c>
      <c r="IA23" s="294">
        <f t="shared" si="92"/>
        <v>2.2222222222222242E-6</v>
      </c>
      <c r="IB23" s="295">
        <f t="shared" si="93"/>
        <v>1</v>
      </c>
      <c r="IC23" s="141">
        <f t="shared" si="94"/>
        <v>1</v>
      </c>
      <c r="ID23" s="294">
        <f t="shared" si="95"/>
        <v>4.4444444444444484E-6</v>
      </c>
      <c r="IE23" s="295">
        <f t="shared" si="96"/>
        <v>1</v>
      </c>
      <c r="IF23" s="141">
        <f t="shared" si="97"/>
        <v>1</v>
      </c>
      <c r="IG23" s="294">
        <f t="shared" si="98"/>
        <v>6.6666666666666717E-6</v>
      </c>
      <c r="IH23" s="295">
        <f t="shared" si="99"/>
        <v>1</v>
      </c>
      <c r="II23" s="141">
        <f t="shared" si="100"/>
        <v>1</v>
      </c>
      <c r="IJ23" s="294">
        <f t="shared" si="101"/>
        <v>8.8888888888888968E-6</v>
      </c>
      <c r="IK23" s="295">
        <f t="shared" si="102"/>
        <v>1</v>
      </c>
      <c r="IL23" s="141">
        <f t="shared" si="103"/>
        <v>1</v>
      </c>
      <c r="IM23" s="294">
        <f t="shared" si="104"/>
        <v>1.111111111111112E-5</v>
      </c>
      <c r="IN23" s="295">
        <f t="shared" si="105"/>
        <v>1</v>
      </c>
      <c r="IO23" s="141">
        <f t="shared" si="106"/>
        <v>1</v>
      </c>
      <c r="IP23" s="294">
        <f t="shared" si="107"/>
        <v>2.222222222222224E-5</v>
      </c>
      <c r="IQ23" s="295">
        <f t="shared" si="108"/>
        <v>1</v>
      </c>
      <c r="IR23" s="141">
        <f t="shared" si="109"/>
        <v>1</v>
      </c>
      <c r="IS23" s="294">
        <f t="shared" si="110"/>
        <v>4.444444444444448E-5</v>
      </c>
      <c r="IT23" s="295">
        <f t="shared" si="111"/>
        <v>1</v>
      </c>
      <c r="IU23" s="141">
        <f t="shared" si="112"/>
        <v>1</v>
      </c>
      <c r="IV23" s="294">
        <f t="shared" si="113"/>
        <v>6.6666666666666724E-5</v>
      </c>
      <c r="IW23" s="295">
        <f t="shared" si="114"/>
        <v>1</v>
      </c>
      <c r="IX23" s="141">
        <f t="shared" si="115"/>
        <v>1</v>
      </c>
      <c r="IY23" s="294">
        <f t="shared" si="116"/>
        <v>8.8888888888888961E-5</v>
      </c>
      <c r="IZ23" s="295">
        <f t="shared" si="117"/>
        <v>1</v>
      </c>
      <c r="JA23" s="141">
        <f t="shared" si="118"/>
        <v>1</v>
      </c>
      <c r="JB23" s="294">
        <f t="shared" si="119"/>
        <v>1.111111111111112E-4</v>
      </c>
      <c r="JC23" s="295">
        <f t="shared" si="120"/>
        <v>1</v>
      </c>
      <c r="JD23" s="141">
        <f t="shared" si="121"/>
        <v>1</v>
      </c>
      <c r="JE23" s="294">
        <f t="shared" si="122"/>
        <v>2.222222222222224E-4</v>
      </c>
      <c r="JF23" s="295">
        <f t="shared" si="123"/>
        <v>1</v>
      </c>
      <c r="JG23" s="141">
        <f t="shared" si="124"/>
        <v>1</v>
      </c>
      <c r="JH23" s="294">
        <f t="shared" si="125"/>
        <v>4.4444444444444479E-4</v>
      </c>
      <c r="JI23" s="295">
        <f t="shared" si="126"/>
        <v>1</v>
      </c>
      <c r="JJ23" s="141">
        <f t="shared" si="127"/>
        <v>1</v>
      </c>
      <c r="JK23" s="294">
        <f t="shared" si="128"/>
        <v>6.6666666666666719E-4</v>
      </c>
      <c r="JL23" s="295">
        <f t="shared" si="129"/>
        <v>1</v>
      </c>
      <c r="JM23" s="141">
        <f t="shared" si="130"/>
        <v>1</v>
      </c>
      <c r="JN23" s="294">
        <f t="shared" si="131"/>
        <v>8.8888888888888958E-4</v>
      </c>
      <c r="JO23" s="295">
        <f t="shared" si="132"/>
        <v>1</v>
      </c>
      <c r="JP23" s="141">
        <f t="shared" si="133"/>
        <v>1</v>
      </c>
      <c r="JQ23" s="294">
        <f t="shared" si="134"/>
        <v>1.111111111111112E-3</v>
      </c>
      <c r="JR23" s="295">
        <f t="shared" si="135"/>
        <v>1</v>
      </c>
      <c r="JS23" s="141">
        <f t="shared" si="136"/>
        <v>1</v>
      </c>
      <c r="JT23" s="294">
        <f t="shared" si="137"/>
        <v>2.222222222222224E-3</v>
      </c>
      <c r="JU23" s="295">
        <f t="shared" si="138"/>
        <v>1</v>
      </c>
      <c r="JV23" s="141">
        <f t="shared" si="139"/>
        <v>1</v>
      </c>
      <c r="JW23" s="294">
        <f t="shared" si="140"/>
        <v>4.4444444444444479E-3</v>
      </c>
      <c r="JX23" s="295">
        <f t="shared" si="141"/>
        <v>1</v>
      </c>
      <c r="JY23" s="141">
        <f t="shared" si="142"/>
        <v>1</v>
      </c>
      <c r="JZ23" s="294">
        <f t="shared" si="143"/>
        <v>6.6666666666666723E-3</v>
      </c>
      <c r="KA23" s="295">
        <f t="shared" si="144"/>
        <v>1</v>
      </c>
      <c r="KB23" s="141">
        <f t="shared" si="145"/>
        <v>1</v>
      </c>
      <c r="KC23" s="294">
        <f t="shared" si="146"/>
        <v>8.8888888888888958E-3</v>
      </c>
      <c r="KD23" s="295">
        <f t="shared" si="147"/>
        <v>1</v>
      </c>
      <c r="KE23" s="141">
        <f t="shared" si="148"/>
        <v>1</v>
      </c>
      <c r="KF23" s="294">
        <f t="shared" si="149"/>
        <v>1.111111111111112E-2</v>
      </c>
      <c r="KK23" s="313">
        <f t="shared" si="186"/>
        <v>0</v>
      </c>
      <c r="KL23" s="313">
        <f t="shared" si="186"/>
        <v>0</v>
      </c>
      <c r="KM23" s="313">
        <f t="shared" si="186"/>
        <v>0</v>
      </c>
      <c r="KN23" s="313">
        <f t="shared" si="186"/>
        <v>8.0000000000000004E-4</v>
      </c>
      <c r="KO23" s="313">
        <f t="shared" si="186"/>
        <v>1E-3</v>
      </c>
      <c r="KP23" s="313">
        <f t="shared" si="186"/>
        <v>2E-3</v>
      </c>
      <c r="KQ23" s="313">
        <f t="shared" si="186"/>
        <v>4.0000000000000001E-3</v>
      </c>
      <c r="KR23" s="313">
        <f t="shared" si="186"/>
        <v>6.0000000000000001E-3</v>
      </c>
      <c r="KS23" s="313">
        <f t="shared" si="186"/>
        <v>8.0000000000000002E-3</v>
      </c>
      <c r="KT23" s="313">
        <f t="shared" si="186"/>
        <v>0.01</v>
      </c>
      <c r="KU23" s="313">
        <f t="shared" si="187"/>
        <v>0.02</v>
      </c>
      <c r="KV23" s="313">
        <f t="shared" si="187"/>
        <v>2.5000000000000001E-2</v>
      </c>
      <c r="KW23" s="313">
        <f t="shared" si="187"/>
        <v>2.4996000000000004E-2</v>
      </c>
      <c r="KX23" s="313">
        <f t="shared" si="187"/>
        <v>2.4992000000000004E-2</v>
      </c>
      <c r="KY23" s="313">
        <f t="shared" si="187"/>
        <v>2.4989999999999998E-2</v>
      </c>
      <c r="KZ23" s="313">
        <f t="shared" si="187"/>
        <v>2.4979999999999999E-2</v>
      </c>
      <c r="LA23" s="313">
        <f t="shared" si="187"/>
        <v>2.4960000000000003E-2</v>
      </c>
      <c r="LB23" s="313">
        <f t="shared" si="187"/>
        <v>2.4960000000000003E-2</v>
      </c>
      <c r="LC23" s="313">
        <f t="shared" si="187"/>
        <v>2.4960000000000003E-2</v>
      </c>
      <c r="LD23" s="313">
        <f t="shared" si="187"/>
        <v>2.4899999999999999E-2</v>
      </c>
      <c r="LK23" s="78">
        <v>0</v>
      </c>
      <c r="LL23" s="78">
        <v>0</v>
      </c>
      <c r="LM23" s="78">
        <v>0</v>
      </c>
      <c r="LP23" s="105"/>
      <c r="LQ23" s="322">
        <v>0.05</v>
      </c>
      <c r="LR23" s="322">
        <v>0.05</v>
      </c>
      <c r="LS23" s="322">
        <v>0.05</v>
      </c>
      <c r="LT23" s="322">
        <v>0.05</v>
      </c>
      <c r="LU23" s="322">
        <v>0.05</v>
      </c>
      <c r="LV23" s="322">
        <v>2.5000000000000001E-2</v>
      </c>
      <c r="LW23" s="322">
        <v>2.5000000000000001E-2</v>
      </c>
      <c r="LX23" s="322">
        <v>2.5000000000000001E-2</v>
      </c>
      <c r="LY23" s="322">
        <v>2.5000000000000001E-2</v>
      </c>
      <c r="LZ23" s="322">
        <v>2.5000000000000001E-2</v>
      </c>
      <c r="MA23" s="322">
        <v>5.0000000000000001E-3</v>
      </c>
      <c r="MB23" s="322">
        <v>5.0000000000000001E-3</v>
      </c>
      <c r="MC23" s="322">
        <v>5.0000000000000001E-3</v>
      </c>
      <c r="MD23" s="322">
        <v>5.0000000000000001E-3</v>
      </c>
      <c r="ME23" s="322">
        <v>5.0000000000000001E-3</v>
      </c>
      <c r="MF23" s="322">
        <v>8.9999999999999998E-4</v>
      </c>
      <c r="MG23" s="322">
        <v>8.9999999999999998E-4</v>
      </c>
      <c r="MH23" s="322">
        <v>8.9999999999999998E-4</v>
      </c>
      <c r="MI23" s="322">
        <v>8.9999999999999998E-4</v>
      </c>
      <c r="MJ23" s="322">
        <v>8.9999999999999998E-4</v>
      </c>
      <c r="MK23" s="322">
        <v>5.9999999999999995E-4</v>
      </c>
      <c r="ML23" s="322">
        <v>4.4999999999999999E-4</v>
      </c>
      <c r="MM23" s="322">
        <v>4.0000000000000002E-4</v>
      </c>
      <c r="MN23" s="322">
        <v>2.9999999999999997E-4</v>
      </c>
      <c r="MO23" s="322">
        <v>2.5000000000000001E-4</v>
      </c>
      <c r="MP23" s="322">
        <v>2.5000000000000001E-4</v>
      </c>
      <c r="MQ23" s="322">
        <v>2.0000000000000001E-4</v>
      </c>
      <c r="MR23" s="322">
        <v>2.0000000000000001E-4</v>
      </c>
      <c r="MS23" s="322"/>
      <c r="MT23" s="102">
        <v>1</v>
      </c>
      <c r="MU23" s="102">
        <v>1</v>
      </c>
      <c r="MV23" s="102">
        <v>1</v>
      </c>
      <c r="MW23" s="102">
        <v>1</v>
      </c>
      <c r="MX23" s="102">
        <v>1</v>
      </c>
      <c r="MY23" s="102">
        <v>1</v>
      </c>
      <c r="MZ23" s="90">
        <v>1</v>
      </c>
      <c r="NA23" s="90">
        <v>1</v>
      </c>
      <c r="NB23" s="90">
        <v>1</v>
      </c>
      <c r="NC23" s="90">
        <v>1</v>
      </c>
      <c r="ND23" s="90">
        <v>1</v>
      </c>
      <c r="NE23" s="90">
        <v>1</v>
      </c>
      <c r="NF23" s="90">
        <v>1</v>
      </c>
      <c r="NG23" s="90">
        <v>1</v>
      </c>
      <c r="NH23" s="90">
        <v>1</v>
      </c>
      <c r="NI23" s="90">
        <v>2</v>
      </c>
      <c r="NJ23" s="90">
        <v>2</v>
      </c>
      <c r="NK23" s="90">
        <v>2</v>
      </c>
      <c r="NL23" s="90">
        <v>2</v>
      </c>
      <c r="NM23" s="90">
        <v>2</v>
      </c>
      <c r="NN23" s="90">
        <v>2</v>
      </c>
      <c r="NO23" s="90">
        <v>2</v>
      </c>
      <c r="NP23" s="90">
        <v>2</v>
      </c>
      <c r="NQ23" s="90">
        <v>2</v>
      </c>
      <c r="NR23" s="90">
        <v>2</v>
      </c>
      <c r="NS23" s="90">
        <v>2</v>
      </c>
      <c r="NT23" s="90">
        <v>2</v>
      </c>
      <c r="NU23" s="90">
        <v>2</v>
      </c>
      <c r="NV23" s="90"/>
      <c r="NW23" s="324">
        <f t="shared" si="152"/>
        <v>1E-3</v>
      </c>
      <c r="NX23" s="324">
        <f t="shared" si="153"/>
        <v>2E-3</v>
      </c>
      <c r="NY23" s="324">
        <f t="shared" si="154"/>
        <v>3.0000000000000001E-3</v>
      </c>
      <c r="NZ23" s="324">
        <f t="shared" si="155"/>
        <v>4.0000000000000001E-3</v>
      </c>
      <c r="OA23" s="324">
        <f t="shared" si="156"/>
        <v>5.0000000000000001E-3</v>
      </c>
      <c r="OB23" s="324">
        <f t="shared" si="157"/>
        <v>5.0000000000000001E-3</v>
      </c>
      <c r="OC23" s="324">
        <f t="shared" si="158"/>
        <v>0.01</v>
      </c>
      <c r="OD23" s="324">
        <f t="shared" si="159"/>
        <v>1.4999999999999999E-2</v>
      </c>
      <c r="OE23" s="324">
        <f t="shared" si="160"/>
        <v>0.02</v>
      </c>
      <c r="OF23" s="324">
        <f t="shared" si="161"/>
        <v>2.5000000000000001E-2</v>
      </c>
      <c r="OG23" s="324">
        <f t="shared" si="162"/>
        <v>0.01</v>
      </c>
      <c r="OH23" s="324">
        <f t="shared" si="163"/>
        <v>0.02</v>
      </c>
      <c r="OI23" s="324">
        <f t="shared" si="164"/>
        <v>0.03</v>
      </c>
      <c r="OJ23" s="324">
        <f t="shared" si="165"/>
        <v>0.04</v>
      </c>
      <c r="OK23" s="324">
        <f t="shared" si="166"/>
        <v>0.05</v>
      </c>
      <c r="OL23" s="324">
        <f t="shared" si="167"/>
        <v>8.9999999999999993E-3</v>
      </c>
      <c r="OM23" s="324">
        <f t="shared" si="168"/>
        <v>1.7999999999999999E-2</v>
      </c>
      <c r="ON23" s="324">
        <f t="shared" si="169"/>
        <v>2.7E-2</v>
      </c>
      <c r="OO23" s="324">
        <f t="shared" si="170"/>
        <v>3.5999999999999997E-2</v>
      </c>
      <c r="OP23" s="324">
        <f t="shared" si="171"/>
        <v>4.4999999999999998E-2</v>
      </c>
      <c r="OQ23" s="324">
        <f t="shared" si="172"/>
        <v>4.4999999999999991E-2</v>
      </c>
      <c r="OR23" s="324">
        <f t="shared" si="173"/>
        <v>4.4999999999999998E-2</v>
      </c>
      <c r="OS23" s="324">
        <f t="shared" si="174"/>
        <v>0.05</v>
      </c>
      <c r="OT23" s="324">
        <f t="shared" si="175"/>
        <v>4.4999999999999991E-2</v>
      </c>
      <c r="OU23" s="324">
        <f t="shared" si="176"/>
        <v>4.3749999999999997E-2</v>
      </c>
      <c r="OV23" s="324">
        <f t="shared" si="177"/>
        <v>0.05</v>
      </c>
      <c r="OW23" s="324">
        <f t="shared" si="178"/>
        <v>4.4999999999999998E-2</v>
      </c>
      <c r="OX23" s="324">
        <f t="shared" si="179"/>
        <v>0.05</v>
      </c>
      <c r="PG23" s="346"/>
      <c r="PH23" s="347">
        <f>PH$3*$F23*$AH23*PH$4/'[1]Sheet3 '!$AJ$5</f>
        <v>2.8E-3</v>
      </c>
      <c r="PI23" s="347">
        <f>PI$3*$F23*$AH23*PI$4/'[1]Sheet3 '!$AJ$5</f>
        <v>2.7989999999999998E-3</v>
      </c>
      <c r="PJ23" s="347">
        <f>PJ$3*$F23*$AH23*PJ$4/'[1]Sheet3 '!$AJ$5</f>
        <v>2.8E-3</v>
      </c>
      <c r="PK23" s="347">
        <f>PK$3*$F23*$AH23*PK$4/'[1]Sheet3 '!$AJ$5</f>
        <v>2.5200000000000001E-3</v>
      </c>
      <c r="PL23" s="347">
        <f>PL$3*$F23*$AH23*PL$4/'[1]Sheet3 '!$AJ$5</f>
        <v>2.5200000000000001E-3</v>
      </c>
      <c r="PM23" s="347">
        <f>PM$3*$F23*$AH23*PM$4/'[1]Sheet3 '!$AJ$5</f>
        <v>2.3999999999999998E-3</v>
      </c>
      <c r="PN23" s="347">
        <f>PN$3*$F23*$AH23*PN$4/'[1]Sheet3 '!$AJ$5</f>
        <v>2.16E-3</v>
      </c>
      <c r="PO23" s="347">
        <f>PO$3*$F23*$AH23*PO$4/'[1]Sheet3 '!$AJ$5</f>
        <v>2.0400000000000001E-3</v>
      </c>
      <c r="PP23" s="347">
        <f>PP$3*$F23*$AH23*PP$4/'[1]Sheet3 '!$AJ$5</f>
        <v>1.8519999999999999E-3</v>
      </c>
      <c r="PQ23" s="347">
        <f>PQ$3*$F23*$AH23*PQ$4/'[1]Sheet3 '!$AJ$5</f>
        <v>1.6000000000000001E-3</v>
      </c>
      <c r="PR23" s="347">
        <f>PR$3*$F23*$AH23*PR$4/'[1]Sheet3 '!$AJ$5</f>
        <v>1.4400000000000001E-3</v>
      </c>
      <c r="PS23" s="347">
        <f>PS$3*$F23*$AH23*PS$4/'[1]Sheet3 '!$AJ$5</f>
        <v>1.2800000000000001E-3</v>
      </c>
      <c r="PT23" s="347">
        <f>PT$3*$F23*$AH23*PT$4/'[1]Sheet3 '!$AJ$5</f>
        <v>8.0000000000000004E-4</v>
      </c>
      <c r="PU23" s="343"/>
      <c r="PV23" s="343"/>
      <c r="PW23" s="343"/>
    </row>
    <row r="24" spans="1:439" ht="16.2">
      <c r="A24" s="39">
        <v>17</v>
      </c>
      <c r="B24" s="39" t="s">
        <v>384</v>
      </c>
      <c r="C24" s="39">
        <v>3</v>
      </c>
      <c r="D24" s="39">
        <v>-1</v>
      </c>
      <c r="E24" s="39"/>
      <c r="F24" s="39">
        <v>20</v>
      </c>
      <c r="G24" s="39" t="s">
        <v>373</v>
      </c>
      <c r="H24" s="39">
        <f t="shared" si="6"/>
        <v>20</v>
      </c>
      <c r="I24" s="116"/>
      <c r="J24" s="39">
        <f t="shared" si="7"/>
        <v>20</v>
      </c>
      <c r="K24" s="116" t="s">
        <v>374</v>
      </c>
      <c r="L24" s="116"/>
      <c r="M24" s="123">
        <f t="shared" si="180"/>
        <v>17</v>
      </c>
      <c r="N24" s="39">
        <f t="shared" si="190"/>
        <v>0</v>
      </c>
      <c r="O24" s="39">
        <f t="shared" si="9"/>
        <v>0</v>
      </c>
      <c r="P24" s="39">
        <v>0</v>
      </c>
      <c r="Q24" s="136">
        <v>1.38894E-2</v>
      </c>
      <c r="R24" s="90">
        <v>2</v>
      </c>
      <c r="S24" s="137">
        <v>0</v>
      </c>
      <c r="T24" s="141">
        <f t="shared" si="10"/>
        <v>3.333E-3</v>
      </c>
      <c r="U24" s="139">
        <v>0</v>
      </c>
      <c r="V24" s="139" t="s">
        <v>283</v>
      </c>
      <c r="W24" s="139">
        <v>1</v>
      </c>
      <c r="X24" s="142">
        <v>0</v>
      </c>
      <c r="Y24" s="147">
        <v>6</v>
      </c>
      <c r="Z24" s="159">
        <v>1</v>
      </c>
      <c r="AA24" s="139" t="str">
        <f t="shared" si="11"/>
        <v>[[0,1],[0,1],[0,1],[0,1],[0,1],[0,1],[0,1],[0,1],[0,1],[0,1],[0,2],[0,4],[0,6],[0,8],[0,10],[0,20],[0,40],[0,60],[0,80],[0,100]]</v>
      </c>
      <c r="AB24" s="139">
        <v>1</v>
      </c>
      <c r="AC24" s="139">
        <v>1</v>
      </c>
      <c r="AD24" s="139" t="str">
        <f t="shared" si="12"/>
        <v>[[1,1],[1,1],[1,1],[1,1],[1,1],[1,1],[1,1],[1,1],[1,1],[1,1],[1,1],[1,1],[1,1],[1,1],[1,1],[1,1],[1,1],[1,1],[1,1],[1,1]]</v>
      </c>
      <c r="AE24" s="39">
        <v>0</v>
      </c>
      <c r="AF24" s="161">
        <v>0</v>
      </c>
      <c r="AG24" s="177">
        <f t="shared" si="13"/>
        <v>0</v>
      </c>
      <c r="AH24" s="177">
        <v>0.05</v>
      </c>
      <c r="AI24" s="177">
        <v>0</v>
      </c>
      <c r="AJ24" s="178">
        <f>AJ23</f>
        <v>0.05</v>
      </c>
      <c r="AK24" s="178">
        <f t="shared" si="191"/>
        <v>0</v>
      </c>
      <c r="AL24" s="178">
        <f t="shared" si="192"/>
        <v>0</v>
      </c>
      <c r="AM24" s="179">
        <v>0</v>
      </c>
      <c r="AN24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4" s="39" t="str">
        <f t="shared" si="15"/>
        <v>[[1,5],[2,2],[3,1]]</v>
      </c>
      <c r="AP24" s="111" t="str">
        <f t="shared" si="16"/>
        <v>[0.177778,0.088889,0.059259]</v>
      </c>
      <c r="AQ24" s="111">
        <v>0</v>
      </c>
      <c r="AR24" s="111">
        <v>1</v>
      </c>
      <c r="AS24" s="111">
        <f t="shared" si="17"/>
        <v>1</v>
      </c>
      <c r="AT24" s="111">
        <v>0</v>
      </c>
      <c r="AU24" s="111">
        <v>0.4</v>
      </c>
      <c r="AV24" s="111" t="s">
        <v>284</v>
      </c>
      <c r="AW24" s="111">
        <v>1</v>
      </c>
      <c r="AX24" s="195">
        <v>7</v>
      </c>
      <c r="AY24" s="39">
        <f t="shared" si="185"/>
        <v>-1</v>
      </c>
      <c r="AZ24" s="39">
        <v>0</v>
      </c>
      <c r="BA24" s="39"/>
      <c r="BB24" s="94"/>
      <c r="BC24" s="94" t="s">
        <v>361</v>
      </c>
      <c r="BD24" s="196">
        <v>1.4</v>
      </c>
      <c r="BE24" s="196">
        <f>BD24</f>
        <v>1.4</v>
      </c>
      <c r="BF24" s="39"/>
      <c r="BG24" s="39"/>
      <c r="BH24" s="39">
        <v>1</v>
      </c>
      <c r="BI24" s="39">
        <v>1</v>
      </c>
      <c r="BJ24" s="39" t="s">
        <v>385</v>
      </c>
      <c r="BK24" s="198">
        <v>0.75</v>
      </c>
      <c r="BL24" s="198">
        <v>0.6</v>
      </c>
      <c r="BM24" s="94">
        <f t="shared" si="19"/>
        <v>20</v>
      </c>
      <c r="BN24" s="94" t="s">
        <v>287</v>
      </c>
      <c r="BO24" s="94">
        <v>1</v>
      </c>
      <c r="BP24" s="94" t="s">
        <v>288</v>
      </c>
      <c r="BQ24" s="94" t="s">
        <v>362</v>
      </c>
      <c r="BR24" s="202" t="s">
        <v>386</v>
      </c>
      <c r="BS24" s="202" t="s">
        <v>386</v>
      </c>
      <c r="BT24" s="123">
        <v>20</v>
      </c>
      <c r="BU24" s="123">
        <v>1</v>
      </c>
      <c r="BV24" s="116"/>
      <c r="BW24" s="116"/>
      <c r="BX24" s="116" t="s">
        <v>291</v>
      </c>
      <c r="BY24" s="213">
        <v>0</v>
      </c>
      <c r="BZ24" s="123">
        <f t="shared" si="20"/>
        <v>15</v>
      </c>
      <c r="CA24" s="214" t="str">
        <f t="shared" si="21"/>
        <v>[15,6,20,15]</v>
      </c>
      <c r="CB24" s="42">
        <v>0</v>
      </c>
      <c r="CC24" s="42">
        <v>0</v>
      </c>
      <c r="CD24" s="42">
        <v>1</v>
      </c>
      <c r="CE24" s="42">
        <v>1</v>
      </c>
      <c r="CF24" s="42">
        <v>1</v>
      </c>
      <c r="CG24" s="42">
        <v>1</v>
      </c>
      <c r="CH24" s="42">
        <v>0</v>
      </c>
      <c r="CI24" s="42">
        <v>1</v>
      </c>
      <c r="CJ24" s="42"/>
      <c r="CK24" s="42"/>
      <c r="CL24" s="42"/>
      <c r="CM24" s="42"/>
      <c r="CN24" s="42"/>
      <c r="CO24" s="42"/>
      <c r="CP24" s="42"/>
      <c r="CQ24" s="42"/>
      <c r="CR24" s="42" t="s">
        <v>387</v>
      </c>
      <c r="CS24" s="42"/>
      <c r="CT24" s="42"/>
      <c r="CU24" s="53" t="s">
        <v>293</v>
      </c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 t="s">
        <v>388</v>
      </c>
      <c r="DX24" s="42">
        <f t="shared" si="22"/>
        <v>15</v>
      </c>
      <c r="DY24" s="123">
        <f t="shared" si="23"/>
        <v>6</v>
      </c>
      <c r="DZ24" s="123">
        <f t="shared" si="24"/>
        <v>20</v>
      </c>
      <c r="EA24" s="123">
        <f t="shared" si="25"/>
        <v>15</v>
      </c>
      <c r="EB24" s="123"/>
      <c r="EM24" s="260">
        <f t="shared" si="26"/>
        <v>22</v>
      </c>
      <c r="EN24" s="261">
        <f t="shared" si="189"/>
        <v>0.1</v>
      </c>
      <c r="EO24" s="262">
        <v>1</v>
      </c>
      <c r="EP24" s="105">
        <v>5</v>
      </c>
      <c r="EQ24" s="262">
        <v>2</v>
      </c>
      <c r="ER24" s="105">
        <v>2</v>
      </c>
      <c r="ES24" s="262">
        <v>3</v>
      </c>
      <c r="ET24" s="105">
        <v>1</v>
      </c>
      <c r="EU24" s="105">
        <f t="shared" si="27"/>
        <v>1.5</v>
      </c>
      <c r="EV24" s="105">
        <f t="shared" si="28"/>
        <v>7.5</v>
      </c>
      <c r="EW24" s="272">
        <f t="shared" si="29"/>
        <v>0.17777799999999999</v>
      </c>
      <c r="EX24" s="105">
        <f t="shared" si="30"/>
        <v>15</v>
      </c>
      <c r="EY24" s="281">
        <f t="shared" si="31"/>
        <v>8.8888999999999996E-2</v>
      </c>
      <c r="EZ24" s="105">
        <f t="shared" si="32"/>
        <v>22.5</v>
      </c>
      <c r="FA24" s="282">
        <f t="shared" si="33"/>
        <v>5.9258999999999999E-2</v>
      </c>
      <c r="FD24" s="287"/>
      <c r="FE24" s="90"/>
      <c r="FI24" s="294"/>
      <c r="FJ24" s="295">
        <v>0</v>
      </c>
      <c r="FK24" s="141">
        <v>1</v>
      </c>
      <c r="FL24" s="294">
        <f t="shared" si="34"/>
        <v>0</v>
      </c>
      <c r="FM24" s="295">
        <f t="shared" si="35"/>
        <v>0</v>
      </c>
      <c r="FN24" s="141">
        <f t="shared" si="36"/>
        <v>1</v>
      </c>
      <c r="FO24" s="294">
        <f t="shared" si="37"/>
        <v>0</v>
      </c>
      <c r="FP24" s="295">
        <f t="shared" si="38"/>
        <v>0</v>
      </c>
      <c r="FQ24" s="141">
        <f t="shared" si="39"/>
        <v>1</v>
      </c>
      <c r="FR24" s="294">
        <f t="shared" si="40"/>
        <v>0</v>
      </c>
      <c r="FS24" s="295">
        <f t="shared" si="41"/>
        <v>0</v>
      </c>
      <c r="FT24" s="141">
        <f t="shared" si="42"/>
        <v>1</v>
      </c>
      <c r="FU24" s="294">
        <f t="shared" si="43"/>
        <v>0</v>
      </c>
      <c r="FV24" s="295">
        <f t="shared" si="44"/>
        <v>0</v>
      </c>
      <c r="FW24" s="141">
        <f t="shared" si="45"/>
        <v>1</v>
      </c>
      <c r="FX24" s="294">
        <f t="shared" si="46"/>
        <v>0</v>
      </c>
      <c r="FY24" s="295">
        <f t="shared" si="47"/>
        <v>0</v>
      </c>
      <c r="FZ24" s="141">
        <f t="shared" si="48"/>
        <v>1</v>
      </c>
      <c r="GA24" s="294">
        <f t="shared" si="49"/>
        <v>0</v>
      </c>
      <c r="GB24" s="295">
        <f t="shared" si="50"/>
        <v>0</v>
      </c>
      <c r="GC24" s="141">
        <f t="shared" si="51"/>
        <v>1</v>
      </c>
      <c r="GD24" s="294">
        <f t="shared" si="52"/>
        <v>0</v>
      </c>
      <c r="GE24" s="295">
        <f t="shared" si="53"/>
        <v>0</v>
      </c>
      <c r="GF24" s="141">
        <f t="shared" si="54"/>
        <v>1</v>
      </c>
      <c r="GG24" s="294">
        <f t="shared" si="55"/>
        <v>0</v>
      </c>
      <c r="GH24" s="295">
        <f t="shared" si="56"/>
        <v>0</v>
      </c>
      <c r="GI24" s="141">
        <f t="shared" si="57"/>
        <v>1</v>
      </c>
      <c r="GJ24" s="294">
        <f t="shared" si="58"/>
        <v>0</v>
      </c>
      <c r="GK24" s="295">
        <f t="shared" si="59"/>
        <v>0</v>
      </c>
      <c r="GL24" s="141">
        <f t="shared" si="60"/>
        <v>1</v>
      </c>
      <c r="GM24" s="294">
        <f t="shared" si="61"/>
        <v>0</v>
      </c>
      <c r="GN24" s="295">
        <f t="shared" si="62"/>
        <v>0</v>
      </c>
      <c r="GO24" s="141">
        <f t="shared" si="63"/>
        <v>2</v>
      </c>
      <c r="GP24" s="294">
        <f t="shared" si="64"/>
        <v>0</v>
      </c>
      <c r="GQ24" s="295">
        <f t="shared" si="65"/>
        <v>0</v>
      </c>
      <c r="GR24" s="141">
        <f t="shared" si="66"/>
        <v>4</v>
      </c>
      <c r="GS24" s="294">
        <f t="shared" si="67"/>
        <v>0</v>
      </c>
      <c r="GT24" s="295">
        <f t="shared" si="68"/>
        <v>0</v>
      </c>
      <c r="GU24" s="141">
        <f t="shared" si="69"/>
        <v>6</v>
      </c>
      <c r="GV24" s="294">
        <f t="shared" si="70"/>
        <v>0</v>
      </c>
      <c r="GW24" s="295">
        <f t="shared" si="71"/>
        <v>0</v>
      </c>
      <c r="GX24" s="141">
        <f t="shared" si="72"/>
        <v>8</v>
      </c>
      <c r="GY24" s="294">
        <f t="shared" si="73"/>
        <v>0</v>
      </c>
      <c r="GZ24" s="295">
        <f t="shared" si="74"/>
        <v>0</v>
      </c>
      <c r="HA24" s="141">
        <f t="shared" si="75"/>
        <v>10</v>
      </c>
      <c r="HB24" s="294">
        <f t="shared" si="76"/>
        <v>0</v>
      </c>
      <c r="HC24" s="295">
        <f t="shared" si="77"/>
        <v>0</v>
      </c>
      <c r="HD24" s="141">
        <f t="shared" si="78"/>
        <v>20</v>
      </c>
      <c r="HE24" s="294">
        <f t="shared" si="79"/>
        <v>0</v>
      </c>
      <c r="HF24" s="295">
        <f t="shared" si="80"/>
        <v>0</v>
      </c>
      <c r="HG24" s="141">
        <f t="shared" si="81"/>
        <v>40</v>
      </c>
      <c r="HH24" s="294">
        <f t="shared" si="82"/>
        <v>0</v>
      </c>
      <c r="HI24" s="295">
        <f t="shared" si="83"/>
        <v>0</v>
      </c>
      <c r="HJ24" s="141">
        <f t="shared" si="84"/>
        <v>60</v>
      </c>
      <c r="HK24" s="294">
        <f t="shared" si="85"/>
        <v>0</v>
      </c>
      <c r="HL24" s="295">
        <f t="shared" si="86"/>
        <v>0</v>
      </c>
      <c r="HM24" s="141">
        <f t="shared" si="87"/>
        <v>80</v>
      </c>
      <c r="HN24" s="294">
        <f t="shared" si="88"/>
        <v>0</v>
      </c>
      <c r="HO24" s="295">
        <f t="shared" si="89"/>
        <v>0</v>
      </c>
      <c r="HP24" s="141">
        <f t="shared" si="90"/>
        <v>100</v>
      </c>
      <c r="HQ24" s="294">
        <f t="shared" si="91"/>
        <v>0</v>
      </c>
      <c r="HS24" s="287"/>
      <c r="HT24" s="90"/>
      <c r="HX24" s="294"/>
      <c r="HY24" s="295">
        <v>1</v>
      </c>
      <c r="HZ24" s="141">
        <v>1</v>
      </c>
      <c r="IA24" s="294">
        <f t="shared" si="92"/>
        <v>2.2222222222222242E-6</v>
      </c>
      <c r="IB24" s="295">
        <f t="shared" si="93"/>
        <v>1</v>
      </c>
      <c r="IC24" s="141">
        <f t="shared" si="94"/>
        <v>1</v>
      </c>
      <c r="ID24" s="294">
        <f t="shared" si="95"/>
        <v>4.4444444444444484E-6</v>
      </c>
      <c r="IE24" s="295">
        <f t="shared" si="96"/>
        <v>1</v>
      </c>
      <c r="IF24" s="141">
        <f t="shared" si="97"/>
        <v>1</v>
      </c>
      <c r="IG24" s="294">
        <f t="shared" si="98"/>
        <v>6.6666666666666717E-6</v>
      </c>
      <c r="IH24" s="295">
        <f t="shared" si="99"/>
        <v>1</v>
      </c>
      <c r="II24" s="141">
        <f t="shared" si="100"/>
        <v>1</v>
      </c>
      <c r="IJ24" s="294">
        <f t="shared" si="101"/>
        <v>8.8888888888888968E-6</v>
      </c>
      <c r="IK24" s="295">
        <f t="shared" si="102"/>
        <v>1</v>
      </c>
      <c r="IL24" s="141">
        <f t="shared" si="103"/>
        <v>1</v>
      </c>
      <c r="IM24" s="294">
        <f t="shared" si="104"/>
        <v>1.111111111111112E-5</v>
      </c>
      <c r="IN24" s="295">
        <f t="shared" si="105"/>
        <v>1</v>
      </c>
      <c r="IO24" s="141">
        <f t="shared" si="106"/>
        <v>1</v>
      </c>
      <c r="IP24" s="294">
        <f t="shared" si="107"/>
        <v>2.222222222222224E-5</v>
      </c>
      <c r="IQ24" s="295">
        <f t="shared" si="108"/>
        <v>1</v>
      </c>
      <c r="IR24" s="141">
        <f t="shared" si="109"/>
        <v>1</v>
      </c>
      <c r="IS24" s="294">
        <f t="shared" si="110"/>
        <v>4.444444444444448E-5</v>
      </c>
      <c r="IT24" s="295">
        <f t="shared" si="111"/>
        <v>1</v>
      </c>
      <c r="IU24" s="141">
        <f t="shared" si="112"/>
        <v>1</v>
      </c>
      <c r="IV24" s="294">
        <f t="shared" si="113"/>
        <v>6.6666666666666724E-5</v>
      </c>
      <c r="IW24" s="295">
        <f t="shared" si="114"/>
        <v>1</v>
      </c>
      <c r="IX24" s="141">
        <f t="shared" si="115"/>
        <v>1</v>
      </c>
      <c r="IY24" s="294">
        <f t="shared" si="116"/>
        <v>8.8888888888888961E-5</v>
      </c>
      <c r="IZ24" s="295">
        <f t="shared" si="117"/>
        <v>1</v>
      </c>
      <c r="JA24" s="141">
        <f t="shared" si="118"/>
        <v>1</v>
      </c>
      <c r="JB24" s="294">
        <f t="shared" si="119"/>
        <v>1.111111111111112E-4</v>
      </c>
      <c r="JC24" s="295">
        <f t="shared" si="120"/>
        <v>1</v>
      </c>
      <c r="JD24" s="141">
        <f t="shared" si="121"/>
        <v>1</v>
      </c>
      <c r="JE24" s="294">
        <f t="shared" si="122"/>
        <v>2.222222222222224E-4</v>
      </c>
      <c r="JF24" s="295">
        <f t="shared" si="123"/>
        <v>1</v>
      </c>
      <c r="JG24" s="141">
        <f t="shared" si="124"/>
        <v>1</v>
      </c>
      <c r="JH24" s="294">
        <f t="shared" si="125"/>
        <v>4.4444444444444479E-4</v>
      </c>
      <c r="JI24" s="295">
        <f t="shared" si="126"/>
        <v>1</v>
      </c>
      <c r="JJ24" s="141">
        <f t="shared" si="127"/>
        <v>1</v>
      </c>
      <c r="JK24" s="294">
        <f t="shared" si="128"/>
        <v>6.6666666666666719E-4</v>
      </c>
      <c r="JL24" s="295">
        <f t="shared" si="129"/>
        <v>1</v>
      </c>
      <c r="JM24" s="141">
        <f t="shared" si="130"/>
        <v>1</v>
      </c>
      <c r="JN24" s="294">
        <f t="shared" si="131"/>
        <v>8.8888888888888958E-4</v>
      </c>
      <c r="JO24" s="295">
        <f t="shared" si="132"/>
        <v>1</v>
      </c>
      <c r="JP24" s="141">
        <f t="shared" si="133"/>
        <v>1</v>
      </c>
      <c r="JQ24" s="294">
        <f t="shared" si="134"/>
        <v>1.111111111111112E-3</v>
      </c>
      <c r="JR24" s="295">
        <f t="shared" si="135"/>
        <v>1</v>
      </c>
      <c r="JS24" s="141">
        <f t="shared" si="136"/>
        <v>1</v>
      </c>
      <c r="JT24" s="294">
        <f t="shared" si="137"/>
        <v>2.222222222222224E-3</v>
      </c>
      <c r="JU24" s="295">
        <f t="shared" si="138"/>
        <v>1</v>
      </c>
      <c r="JV24" s="141">
        <f t="shared" si="139"/>
        <v>1</v>
      </c>
      <c r="JW24" s="294">
        <f t="shared" si="140"/>
        <v>4.4444444444444479E-3</v>
      </c>
      <c r="JX24" s="295">
        <f t="shared" si="141"/>
        <v>1</v>
      </c>
      <c r="JY24" s="141">
        <f t="shared" si="142"/>
        <v>1</v>
      </c>
      <c r="JZ24" s="294">
        <f t="shared" si="143"/>
        <v>6.6666666666666723E-3</v>
      </c>
      <c r="KA24" s="295">
        <f t="shared" si="144"/>
        <v>1</v>
      </c>
      <c r="KB24" s="141">
        <f t="shared" si="145"/>
        <v>1</v>
      </c>
      <c r="KC24" s="294">
        <f t="shared" si="146"/>
        <v>8.8888888888888958E-3</v>
      </c>
      <c r="KD24" s="295">
        <f t="shared" si="147"/>
        <v>1</v>
      </c>
      <c r="KE24" s="141">
        <f t="shared" si="148"/>
        <v>1</v>
      </c>
      <c r="KF24" s="294">
        <f t="shared" si="149"/>
        <v>1.111111111111112E-2</v>
      </c>
      <c r="KK24" s="313">
        <f t="shared" si="186"/>
        <v>0</v>
      </c>
      <c r="KL24" s="313">
        <f t="shared" si="186"/>
        <v>0</v>
      </c>
      <c r="KM24" s="313">
        <f t="shared" si="186"/>
        <v>0</v>
      </c>
      <c r="KN24" s="313">
        <f t="shared" si="186"/>
        <v>8.0000000000000004E-4</v>
      </c>
      <c r="KO24" s="313">
        <f t="shared" si="186"/>
        <v>1E-3</v>
      </c>
      <c r="KP24" s="313">
        <f t="shared" si="186"/>
        <v>2E-3</v>
      </c>
      <c r="KQ24" s="313">
        <f t="shared" si="186"/>
        <v>4.0000000000000001E-3</v>
      </c>
      <c r="KR24" s="313">
        <f t="shared" si="186"/>
        <v>6.0000000000000001E-3</v>
      </c>
      <c r="KS24" s="313">
        <f t="shared" si="186"/>
        <v>8.0000000000000002E-3</v>
      </c>
      <c r="KT24" s="313">
        <f t="shared" si="186"/>
        <v>0.01</v>
      </c>
      <c r="KU24" s="313">
        <f t="shared" si="187"/>
        <v>0.02</v>
      </c>
      <c r="KV24" s="313">
        <f t="shared" si="187"/>
        <v>2.5000000000000001E-2</v>
      </c>
      <c r="KW24" s="313">
        <f t="shared" si="187"/>
        <v>2.4996000000000004E-2</v>
      </c>
      <c r="KX24" s="313">
        <f t="shared" si="187"/>
        <v>2.4992000000000004E-2</v>
      </c>
      <c r="KY24" s="313">
        <f t="shared" si="187"/>
        <v>2.4989999999999998E-2</v>
      </c>
      <c r="KZ24" s="313">
        <f t="shared" si="187"/>
        <v>2.4979999999999999E-2</v>
      </c>
      <c r="LA24" s="313">
        <f t="shared" si="187"/>
        <v>2.4960000000000003E-2</v>
      </c>
      <c r="LB24" s="313">
        <f t="shared" si="187"/>
        <v>2.4960000000000003E-2</v>
      </c>
      <c r="LC24" s="313">
        <f t="shared" si="187"/>
        <v>2.4960000000000003E-2</v>
      </c>
      <c r="LD24" s="313">
        <f t="shared" si="187"/>
        <v>2.4899999999999999E-2</v>
      </c>
      <c r="LK24" s="78">
        <v>0</v>
      </c>
      <c r="LL24" s="78">
        <v>0</v>
      </c>
      <c r="LM24" s="78">
        <v>0</v>
      </c>
      <c r="LP24" s="105"/>
      <c r="LQ24" s="322">
        <v>0.05</v>
      </c>
      <c r="LR24" s="322">
        <v>0.05</v>
      </c>
      <c r="LS24" s="322">
        <v>0.05</v>
      </c>
      <c r="LT24" s="322">
        <v>0.05</v>
      </c>
      <c r="LU24" s="322">
        <v>0.05</v>
      </c>
      <c r="LV24" s="322">
        <v>2.5000000000000001E-2</v>
      </c>
      <c r="LW24" s="322">
        <v>2.5000000000000001E-2</v>
      </c>
      <c r="LX24" s="322">
        <v>2.5000000000000001E-2</v>
      </c>
      <c r="LY24" s="322">
        <v>2.5000000000000001E-2</v>
      </c>
      <c r="LZ24" s="322">
        <v>2.5000000000000001E-2</v>
      </c>
      <c r="MA24" s="322">
        <v>5.0000000000000001E-3</v>
      </c>
      <c r="MB24" s="322">
        <v>5.0000000000000001E-3</v>
      </c>
      <c r="MC24" s="322">
        <v>5.0000000000000001E-3</v>
      </c>
      <c r="MD24" s="322">
        <v>5.0000000000000001E-3</v>
      </c>
      <c r="ME24" s="322">
        <v>5.0000000000000001E-3</v>
      </c>
      <c r="MF24" s="322">
        <v>8.9999999999999998E-4</v>
      </c>
      <c r="MG24" s="322">
        <v>8.9999999999999998E-4</v>
      </c>
      <c r="MH24" s="322">
        <v>8.9999999999999998E-4</v>
      </c>
      <c r="MI24" s="322">
        <v>8.9999999999999998E-4</v>
      </c>
      <c r="MJ24" s="322">
        <v>8.9999999999999998E-4</v>
      </c>
      <c r="MK24" s="322">
        <v>5.9999999999999995E-4</v>
      </c>
      <c r="ML24" s="322">
        <v>4.4999999999999999E-4</v>
      </c>
      <c r="MM24" s="322">
        <v>4.0000000000000002E-4</v>
      </c>
      <c r="MN24" s="322">
        <v>2.9999999999999997E-4</v>
      </c>
      <c r="MO24" s="322">
        <v>2.5000000000000001E-4</v>
      </c>
      <c r="MP24" s="322">
        <v>2.5000000000000001E-4</v>
      </c>
      <c r="MQ24" s="322">
        <v>2.0000000000000001E-4</v>
      </c>
      <c r="MR24" s="322">
        <v>2.0000000000000001E-4</v>
      </c>
      <c r="MS24" s="322"/>
      <c r="MT24" s="102">
        <v>1</v>
      </c>
      <c r="MU24" s="102">
        <v>1</v>
      </c>
      <c r="MV24" s="102">
        <v>1</v>
      </c>
      <c r="MW24" s="102">
        <v>1</v>
      </c>
      <c r="MX24" s="102">
        <v>1</v>
      </c>
      <c r="MY24" s="102">
        <v>1</v>
      </c>
      <c r="MZ24" s="90">
        <v>1</v>
      </c>
      <c r="NA24" s="90">
        <v>1</v>
      </c>
      <c r="NB24" s="90">
        <v>1</v>
      </c>
      <c r="NC24" s="90">
        <v>1</v>
      </c>
      <c r="ND24" s="90">
        <v>1</v>
      </c>
      <c r="NE24" s="90">
        <v>1</v>
      </c>
      <c r="NF24" s="90">
        <v>1</v>
      </c>
      <c r="NG24" s="90">
        <v>1</v>
      </c>
      <c r="NH24" s="90">
        <v>1</v>
      </c>
      <c r="NI24" s="90">
        <v>2</v>
      </c>
      <c r="NJ24" s="90">
        <v>2</v>
      </c>
      <c r="NK24" s="90">
        <v>2</v>
      </c>
      <c r="NL24" s="90">
        <v>2</v>
      </c>
      <c r="NM24" s="90">
        <v>2</v>
      </c>
      <c r="NN24" s="90">
        <v>2</v>
      </c>
      <c r="NO24" s="90">
        <v>2</v>
      </c>
      <c r="NP24" s="90">
        <v>2</v>
      </c>
      <c r="NQ24" s="90">
        <v>2</v>
      </c>
      <c r="NR24" s="90">
        <v>2</v>
      </c>
      <c r="NS24" s="90">
        <v>2</v>
      </c>
      <c r="NT24" s="90">
        <v>2</v>
      </c>
      <c r="NU24" s="90">
        <v>2</v>
      </c>
      <c r="NV24" s="90"/>
      <c r="NW24" s="324">
        <f t="shared" si="152"/>
        <v>1E-3</v>
      </c>
      <c r="NX24" s="324">
        <f t="shared" si="153"/>
        <v>2E-3</v>
      </c>
      <c r="NY24" s="324">
        <f t="shared" si="154"/>
        <v>3.0000000000000001E-3</v>
      </c>
      <c r="NZ24" s="324">
        <f t="shared" si="155"/>
        <v>4.0000000000000001E-3</v>
      </c>
      <c r="OA24" s="324">
        <f t="shared" si="156"/>
        <v>5.0000000000000001E-3</v>
      </c>
      <c r="OB24" s="324">
        <f t="shared" si="157"/>
        <v>5.0000000000000001E-3</v>
      </c>
      <c r="OC24" s="324">
        <f t="shared" si="158"/>
        <v>0.01</v>
      </c>
      <c r="OD24" s="324">
        <f t="shared" si="159"/>
        <v>1.4999999999999999E-2</v>
      </c>
      <c r="OE24" s="324">
        <f t="shared" si="160"/>
        <v>0.02</v>
      </c>
      <c r="OF24" s="324">
        <f t="shared" si="161"/>
        <v>2.5000000000000001E-2</v>
      </c>
      <c r="OG24" s="324">
        <f t="shared" si="162"/>
        <v>0.01</v>
      </c>
      <c r="OH24" s="324">
        <f t="shared" si="163"/>
        <v>0.02</v>
      </c>
      <c r="OI24" s="324">
        <f t="shared" si="164"/>
        <v>0.03</v>
      </c>
      <c r="OJ24" s="324">
        <f t="shared" si="165"/>
        <v>0.04</v>
      </c>
      <c r="OK24" s="324">
        <f t="shared" si="166"/>
        <v>0.05</v>
      </c>
      <c r="OL24" s="324">
        <f t="shared" si="167"/>
        <v>8.9999999999999993E-3</v>
      </c>
      <c r="OM24" s="324">
        <f t="shared" si="168"/>
        <v>1.7999999999999999E-2</v>
      </c>
      <c r="ON24" s="324">
        <f t="shared" si="169"/>
        <v>2.7E-2</v>
      </c>
      <c r="OO24" s="324">
        <f t="shared" si="170"/>
        <v>3.5999999999999997E-2</v>
      </c>
      <c r="OP24" s="324">
        <f t="shared" si="171"/>
        <v>4.4999999999999998E-2</v>
      </c>
      <c r="OQ24" s="324">
        <f t="shared" si="172"/>
        <v>4.4999999999999991E-2</v>
      </c>
      <c r="OR24" s="324">
        <f t="shared" si="173"/>
        <v>4.4999999999999998E-2</v>
      </c>
      <c r="OS24" s="324">
        <f t="shared" si="174"/>
        <v>0.05</v>
      </c>
      <c r="OT24" s="324">
        <f t="shared" si="175"/>
        <v>4.4999999999999991E-2</v>
      </c>
      <c r="OU24" s="324">
        <f t="shared" si="176"/>
        <v>4.3749999999999997E-2</v>
      </c>
      <c r="OV24" s="324">
        <f t="shared" si="177"/>
        <v>0.05</v>
      </c>
      <c r="OW24" s="324">
        <f t="shared" si="178"/>
        <v>4.4999999999999998E-2</v>
      </c>
      <c r="OX24" s="324">
        <f t="shared" si="179"/>
        <v>0.05</v>
      </c>
      <c r="PG24" s="346"/>
      <c r="PH24" s="347">
        <f>PH$3*$F24*$AH24*PH$4/'[1]Sheet3 '!$AJ$5</f>
        <v>2.8E-3</v>
      </c>
      <c r="PI24" s="347">
        <f>PI$3*$F24*$AH24*PI$4/'[1]Sheet3 '!$AJ$5</f>
        <v>2.7989999999999998E-3</v>
      </c>
      <c r="PJ24" s="347">
        <f>PJ$3*$F24*$AH24*PJ$4/'[1]Sheet3 '!$AJ$5</f>
        <v>2.8E-3</v>
      </c>
      <c r="PK24" s="347">
        <f>PK$3*$F24*$AH24*PK$4/'[1]Sheet3 '!$AJ$5</f>
        <v>2.5200000000000001E-3</v>
      </c>
      <c r="PL24" s="347">
        <f>PL$3*$F24*$AH24*PL$4/'[1]Sheet3 '!$AJ$5</f>
        <v>2.5200000000000001E-3</v>
      </c>
      <c r="PM24" s="347">
        <f>PM$3*$F24*$AH24*PM$4/'[1]Sheet3 '!$AJ$5</f>
        <v>2.3999999999999998E-3</v>
      </c>
      <c r="PN24" s="347">
        <f>PN$3*$F24*$AH24*PN$4/'[1]Sheet3 '!$AJ$5</f>
        <v>2.16E-3</v>
      </c>
      <c r="PO24" s="347">
        <f>PO$3*$F24*$AH24*PO$4/'[1]Sheet3 '!$AJ$5</f>
        <v>2.0400000000000001E-3</v>
      </c>
      <c r="PP24" s="347">
        <f>PP$3*$F24*$AH24*PP$4/'[1]Sheet3 '!$AJ$5</f>
        <v>1.8519999999999999E-3</v>
      </c>
      <c r="PQ24" s="347">
        <f>PQ$3*$F24*$AH24*PQ$4/'[1]Sheet3 '!$AJ$5</f>
        <v>1.6000000000000001E-3</v>
      </c>
      <c r="PR24" s="347">
        <f>PR$3*$F24*$AH24*PR$4/'[1]Sheet3 '!$AJ$5</f>
        <v>1.4400000000000001E-3</v>
      </c>
      <c r="PS24" s="347">
        <f>PS$3*$F24*$AH24*PS$4/'[1]Sheet3 '!$AJ$5</f>
        <v>1.2800000000000001E-3</v>
      </c>
      <c r="PT24" s="347">
        <f>PT$3*$F24*$AH24*PT$4/'[1]Sheet3 '!$AJ$5</f>
        <v>8.0000000000000004E-4</v>
      </c>
      <c r="PU24" s="343"/>
      <c r="PV24" s="343"/>
      <c r="PW24" s="343"/>
    </row>
    <row r="25" spans="1:439" ht="16.2">
      <c r="A25" s="39">
        <v>18</v>
      </c>
      <c r="B25" s="39" t="s">
        <v>389</v>
      </c>
      <c r="C25" s="39">
        <v>3</v>
      </c>
      <c r="D25" s="39">
        <v>-1</v>
      </c>
      <c r="E25" s="39"/>
      <c r="F25" s="39">
        <v>25</v>
      </c>
      <c r="G25" s="39" t="s">
        <v>390</v>
      </c>
      <c r="H25" s="39">
        <f t="shared" si="6"/>
        <v>25</v>
      </c>
      <c r="I25" s="116"/>
      <c r="J25" s="39">
        <f t="shared" si="7"/>
        <v>25</v>
      </c>
      <c r="K25" s="116" t="s">
        <v>391</v>
      </c>
      <c r="L25" s="116"/>
      <c r="M25" s="123">
        <f t="shared" si="180"/>
        <v>18</v>
      </c>
      <c r="N25" s="39">
        <f t="shared" si="190"/>
        <v>0</v>
      </c>
      <c r="O25" s="39">
        <f t="shared" si="9"/>
        <v>0</v>
      </c>
      <c r="P25" s="39">
        <v>0</v>
      </c>
      <c r="Q25" s="136">
        <v>1.7361399999999999E-2</v>
      </c>
      <c r="R25" s="90">
        <v>2</v>
      </c>
      <c r="S25" s="137">
        <v>0</v>
      </c>
      <c r="T25" s="141">
        <f t="shared" si="10"/>
        <v>4.1669999999999997E-3</v>
      </c>
      <c r="U25" s="139">
        <v>0</v>
      </c>
      <c r="V25" s="139" t="s">
        <v>283</v>
      </c>
      <c r="W25" s="139">
        <v>1</v>
      </c>
      <c r="X25" s="142">
        <v>0</v>
      </c>
      <c r="Y25" s="147">
        <v>7</v>
      </c>
      <c r="Z25" s="159">
        <v>1</v>
      </c>
      <c r="AA25" s="139" t="str">
        <f t="shared" si="11"/>
        <v>[[0,1],[0,1],[0,1],[0,1],[0,1],[0,1],[0,1],[0,1],[0,1],[0,1],[0,2],[0,4],[0,6],[0,8],[0,10],[0,20],[0,40],[0,60],[0,80],[0,100]]</v>
      </c>
      <c r="AB25" s="139">
        <v>1</v>
      </c>
      <c r="AC25" s="139">
        <v>1</v>
      </c>
      <c r="AD25" s="139" t="str">
        <f t="shared" si="12"/>
        <v>[[1,1],[1,1],[1,1],[1,1],[1,1],[1,1],[1,1],[1,1],[1,1],[1,1],[1,1],[1,1],[1,1],[1,1],[1,1],[1,1],[1,1],[1,1],[1,1],[1,1]]</v>
      </c>
      <c r="AE25" s="39">
        <v>0</v>
      </c>
      <c r="AF25" s="161">
        <v>0</v>
      </c>
      <c r="AG25" s="177">
        <f t="shared" si="13"/>
        <v>0</v>
      </c>
      <c r="AH25" s="177">
        <v>0.05</v>
      </c>
      <c r="AI25" s="177">
        <v>0</v>
      </c>
      <c r="AJ25" s="178">
        <f>AJ24</f>
        <v>0.05</v>
      </c>
      <c r="AK25" s="178">
        <f t="shared" si="191"/>
        <v>0</v>
      </c>
      <c r="AL25" s="178">
        <f t="shared" si="192"/>
        <v>0</v>
      </c>
      <c r="AM25" s="179">
        <v>0</v>
      </c>
      <c r="AN25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5" s="39" t="str">
        <f t="shared" si="15"/>
        <v>[[1,5],[2,2],[3,1]]</v>
      </c>
      <c r="AP25" s="111" t="str">
        <f t="shared" si="16"/>
        <v>[0.222222,0.111111,0.074074]</v>
      </c>
      <c r="AQ25" s="111">
        <v>0</v>
      </c>
      <c r="AR25" s="111">
        <v>1</v>
      </c>
      <c r="AS25" s="111">
        <f t="shared" si="17"/>
        <v>1</v>
      </c>
      <c r="AT25" s="111">
        <v>0</v>
      </c>
      <c r="AU25" s="111">
        <v>0.4</v>
      </c>
      <c r="AV25" s="111" t="s">
        <v>284</v>
      </c>
      <c r="AW25" s="111">
        <v>1</v>
      </c>
      <c r="AX25" s="195">
        <v>7</v>
      </c>
      <c r="AY25" s="39">
        <v>13</v>
      </c>
      <c r="AZ25" s="39">
        <v>0</v>
      </c>
      <c r="BA25" s="39">
        <v>1</v>
      </c>
      <c r="BB25" s="94"/>
      <c r="BC25" s="94" t="s">
        <v>285</v>
      </c>
      <c r="BD25" s="196">
        <v>1.4</v>
      </c>
      <c r="BE25" s="196">
        <v>1.26</v>
      </c>
      <c r="BF25" s="39"/>
      <c r="BG25" s="39"/>
      <c r="BH25" s="39">
        <v>1</v>
      </c>
      <c r="BI25" s="39">
        <v>1</v>
      </c>
      <c r="BJ25" s="39" t="s">
        <v>392</v>
      </c>
      <c r="BK25" s="198">
        <v>0.75</v>
      </c>
      <c r="BL25" s="198">
        <v>0.6</v>
      </c>
      <c r="BM25" s="94">
        <f t="shared" si="19"/>
        <v>25</v>
      </c>
      <c r="BN25" s="94" t="s">
        <v>287</v>
      </c>
      <c r="BO25" s="94">
        <v>1</v>
      </c>
      <c r="BP25" s="94" t="s">
        <v>288</v>
      </c>
      <c r="BQ25" s="94" t="s">
        <v>362</v>
      </c>
      <c r="BR25" s="204" t="s">
        <v>393</v>
      </c>
      <c r="BS25" s="202" t="s">
        <v>393</v>
      </c>
      <c r="BT25" s="123">
        <v>21</v>
      </c>
      <c r="BU25" s="123">
        <v>1</v>
      </c>
      <c r="BV25" s="116"/>
      <c r="BW25" s="116"/>
      <c r="BX25" s="116" t="s">
        <v>291</v>
      </c>
      <c r="BY25" s="213">
        <v>0</v>
      </c>
      <c r="BZ25" s="123">
        <f t="shared" si="20"/>
        <v>18.75</v>
      </c>
      <c r="CA25" s="214" t="str">
        <f t="shared" si="21"/>
        <v>[18.75,6,25,18.75]</v>
      </c>
      <c r="CB25" s="42">
        <v>1</v>
      </c>
      <c r="CC25" s="42">
        <v>1</v>
      </c>
      <c r="CD25" s="42">
        <v>0</v>
      </c>
      <c r="CE25" s="42">
        <v>0</v>
      </c>
      <c r="CF25" s="42">
        <v>0</v>
      </c>
      <c r="CG25" s="42">
        <v>0</v>
      </c>
      <c r="CH25" s="42">
        <v>1</v>
      </c>
      <c r="CI25" s="42">
        <v>0</v>
      </c>
      <c r="CJ25" s="42"/>
      <c r="CK25" s="42"/>
      <c r="CL25" s="42"/>
      <c r="CM25" s="42"/>
      <c r="CN25" s="42"/>
      <c r="CO25" s="42"/>
      <c r="CP25" s="42"/>
      <c r="CQ25" s="42"/>
      <c r="CR25" s="42" t="s">
        <v>382</v>
      </c>
      <c r="CS25" s="42"/>
      <c r="CT25" s="42"/>
      <c r="CU25" s="53" t="s">
        <v>293</v>
      </c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 t="s">
        <v>394</v>
      </c>
      <c r="DX25" s="42">
        <f t="shared" si="22"/>
        <v>18.75</v>
      </c>
      <c r="DY25" s="123">
        <f t="shared" si="23"/>
        <v>6</v>
      </c>
      <c r="DZ25" s="123">
        <f t="shared" si="24"/>
        <v>25</v>
      </c>
      <c r="EA25" s="123">
        <f t="shared" si="25"/>
        <v>18.75</v>
      </c>
      <c r="EB25" s="123"/>
      <c r="EM25" s="260">
        <f t="shared" si="26"/>
        <v>27.500000000000004</v>
      </c>
      <c r="EN25" s="261">
        <f t="shared" si="189"/>
        <v>0.1</v>
      </c>
      <c r="EO25" s="262">
        <v>1</v>
      </c>
      <c r="EP25" s="105">
        <v>5</v>
      </c>
      <c r="EQ25" s="262">
        <v>2</v>
      </c>
      <c r="ER25" s="105">
        <v>2</v>
      </c>
      <c r="ES25" s="262">
        <v>3</v>
      </c>
      <c r="ET25" s="105">
        <v>1</v>
      </c>
      <c r="EU25" s="105">
        <f t="shared" si="27"/>
        <v>1.5</v>
      </c>
      <c r="EV25" s="105">
        <f t="shared" si="28"/>
        <v>7.5</v>
      </c>
      <c r="EW25" s="272">
        <f t="shared" si="29"/>
        <v>0.222222</v>
      </c>
      <c r="EX25" s="105">
        <f t="shared" si="30"/>
        <v>15</v>
      </c>
      <c r="EY25" s="281">
        <f t="shared" si="31"/>
        <v>0.111111</v>
      </c>
      <c r="EZ25" s="105">
        <f t="shared" si="32"/>
        <v>22.5</v>
      </c>
      <c r="FA25" s="282">
        <f t="shared" si="33"/>
        <v>7.4074000000000001E-2</v>
      </c>
      <c r="FD25" s="287"/>
      <c r="FE25" s="90"/>
      <c r="FI25" s="294"/>
      <c r="FJ25" s="295">
        <v>0</v>
      </c>
      <c r="FK25" s="141">
        <v>1</v>
      </c>
      <c r="FL25" s="294">
        <f t="shared" si="34"/>
        <v>0</v>
      </c>
      <c r="FM25" s="295">
        <f t="shared" si="35"/>
        <v>0</v>
      </c>
      <c r="FN25" s="141">
        <f t="shared" si="36"/>
        <v>1</v>
      </c>
      <c r="FO25" s="294">
        <f t="shared" si="37"/>
        <v>0</v>
      </c>
      <c r="FP25" s="295">
        <f t="shared" si="38"/>
        <v>0</v>
      </c>
      <c r="FQ25" s="141">
        <f t="shared" si="39"/>
        <v>1</v>
      </c>
      <c r="FR25" s="294">
        <f t="shared" si="40"/>
        <v>0</v>
      </c>
      <c r="FS25" s="295">
        <f t="shared" si="41"/>
        <v>0</v>
      </c>
      <c r="FT25" s="141">
        <f t="shared" si="42"/>
        <v>1</v>
      </c>
      <c r="FU25" s="294">
        <f t="shared" si="43"/>
        <v>0</v>
      </c>
      <c r="FV25" s="295">
        <f t="shared" si="44"/>
        <v>0</v>
      </c>
      <c r="FW25" s="141">
        <f t="shared" si="45"/>
        <v>1</v>
      </c>
      <c r="FX25" s="294">
        <f t="shared" si="46"/>
        <v>0</v>
      </c>
      <c r="FY25" s="295">
        <f t="shared" si="47"/>
        <v>0</v>
      </c>
      <c r="FZ25" s="141">
        <f t="shared" si="48"/>
        <v>1</v>
      </c>
      <c r="GA25" s="294">
        <f t="shared" si="49"/>
        <v>0</v>
      </c>
      <c r="GB25" s="295">
        <f t="shared" si="50"/>
        <v>0</v>
      </c>
      <c r="GC25" s="141">
        <f t="shared" si="51"/>
        <v>1</v>
      </c>
      <c r="GD25" s="294">
        <f t="shared" si="52"/>
        <v>0</v>
      </c>
      <c r="GE25" s="295">
        <f t="shared" si="53"/>
        <v>0</v>
      </c>
      <c r="GF25" s="141">
        <f t="shared" si="54"/>
        <v>1</v>
      </c>
      <c r="GG25" s="294">
        <f t="shared" si="55"/>
        <v>0</v>
      </c>
      <c r="GH25" s="295">
        <f t="shared" si="56"/>
        <v>0</v>
      </c>
      <c r="GI25" s="141">
        <f t="shared" si="57"/>
        <v>1</v>
      </c>
      <c r="GJ25" s="294">
        <f t="shared" si="58"/>
        <v>0</v>
      </c>
      <c r="GK25" s="295">
        <f t="shared" si="59"/>
        <v>0</v>
      </c>
      <c r="GL25" s="141">
        <f t="shared" si="60"/>
        <v>1</v>
      </c>
      <c r="GM25" s="294">
        <f t="shared" si="61"/>
        <v>0</v>
      </c>
      <c r="GN25" s="295">
        <f t="shared" si="62"/>
        <v>0</v>
      </c>
      <c r="GO25" s="141">
        <f t="shared" si="63"/>
        <v>2</v>
      </c>
      <c r="GP25" s="294">
        <f t="shared" si="64"/>
        <v>0</v>
      </c>
      <c r="GQ25" s="295">
        <f t="shared" si="65"/>
        <v>0</v>
      </c>
      <c r="GR25" s="141">
        <f t="shared" si="66"/>
        <v>4</v>
      </c>
      <c r="GS25" s="294">
        <f t="shared" si="67"/>
        <v>0</v>
      </c>
      <c r="GT25" s="295">
        <f t="shared" si="68"/>
        <v>0</v>
      </c>
      <c r="GU25" s="141">
        <f t="shared" si="69"/>
        <v>6</v>
      </c>
      <c r="GV25" s="294">
        <f t="shared" si="70"/>
        <v>0</v>
      </c>
      <c r="GW25" s="295">
        <f t="shared" si="71"/>
        <v>0</v>
      </c>
      <c r="GX25" s="141">
        <f t="shared" si="72"/>
        <v>8</v>
      </c>
      <c r="GY25" s="294">
        <f t="shared" si="73"/>
        <v>0</v>
      </c>
      <c r="GZ25" s="295">
        <f t="shared" si="74"/>
        <v>0</v>
      </c>
      <c r="HA25" s="141">
        <f t="shared" si="75"/>
        <v>10</v>
      </c>
      <c r="HB25" s="294">
        <f t="shared" si="76"/>
        <v>0</v>
      </c>
      <c r="HC25" s="295">
        <f t="shared" si="77"/>
        <v>0</v>
      </c>
      <c r="HD25" s="141">
        <f t="shared" si="78"/>
        <v>20</v>
      </c>
      <c r="HE25" s="294">
        <f t="shared" si="79"/>
        <v>0</v>
      </c>
      <c r="HF25" s="295">
        <f t="shared" si="80"/>
        <v>0</v>
      </c>
      <c r="HG25" s="141">
        <f t="shared" si="81"/>
        <v>40</v>
      </c>
      <c r="HH25" s="294">
        <f t="shared" si="82"/>
        <v>0</v>
      </c>
      <c r="HI25" s="295">
        <f t="shared" si="83"/>
        <v>0</v>
      </c>
      <c r="HJ25" s="141">
        <f t="shared" si="84"/>
        <v>60</v>
      </c>
      <c r="HK25" s="294">
        <f t="shared" si="85"/>
        <v>0</v>
      </c>
      <c r="HL25" s="295">
        <f t="shared" si="86"/>
        <v>0</v>
      </c>
      <c r="HM25" s="141">
        <f t="shared" si="87"/>
        <v>80</v>
      </c>
      <c r="HN25" s="294">
        <f t="shared" si="88"/>
        <v>0</v>
      </c>
      <c r="HO25" s="295">
        <f t="shared" si="89"/>
        <v>0</v>
      </c>
      <c r="HP25" s="141">
        <f t="shared" si="90"/>
        <v>100</v>
      </c>
      <c r="HQ25" s="294">
        <f t="shared" si="91"/>
        <v>0</v>
      </c>
      <c r="HS25" s="287"/>
      <c r="HT25" s="90"/>
      <c r="HX25" s="294"/>
      <c r="HY25" s="295">
        <v>1</v>
      </c>
      <c r="HZ25" s="141">
        <v>1</v>
      </c>
      <c r="IA25" s="294">
        <f t="shared" si="92"/>
        <v>2.77777777777778E-6</v>
      </c>
      <c r="IB25" s="295">
        <f t="shared" si="93"/>
        <v>1</v>
      </c>
      <c r="IC25" s="141">
        <f t="shared" si="94"/>
        <v>1</v>
      </c>
      <c r="ID25" s="294">
        <f t="shared" si="95"/>
        <v>5.5555555555555601E-6</v>
      </c>
      <c r="IE25" s="295">
        <f t="shared" si="96"/>
        <v>1</v>
      </c>
      <c r="IF25" s="141">
        <f t="shared" si="97"/>
        <v>1</v>
      </c>
      <c r="IG25" s="294">
        <f t="shared" si="98"/>
        <v>8.3333333333333405E-6</v>
      </c>
      <c r="IH25" s="295">
        <f t="shared" si="99"/>
        <v>1</v>
      </c>
      <c r="II25" s="141">
        <f t="shared" si="100"/>
        <v>1</v>
      </c>
      <c r="IJ25" s="294">
        <f t="shared" si="101"/>
        <v>1.111111111111112E-5</v>
      </c>
      <c r="IK25" s="295">
        <f t="shared" si="102"/>
        <v>1</v>
      </c>
      <c r="IL25" s="141">
        <f t="shared" si="103"/>
        <v>1</v>
      </c>
      <c r="IM25" s="294">
        <f t="shared" si="104"/>
        <v>1.38888888888889E-5</v>
      </c>
      <c r="IN25" s="295">
        <f t="shared" si="105"/>
        <v>1</v>
      </c>
      <c r="IO25" s="141">
        <f t="shared" si="106"/>
        <v>1</v>
      </c>
      <c r="IP25" s="294">
        <f t="shared" si="107"/>
        <v>2.7777777777777799E-5</v>
      </c>
      <c r="IQ25" s="295">
        <f t="shared" si="108"/>
        <v>1</v>
      </c>
      <c r="IR25" s="141">
        <f t="shared" si="109"/>
        <v>1</v>
      </c>
      <c r="IS25" s="294">
        <f t="shared" si="110"/>
        <v>5.5555555555555599E-5</v>
      </c>
      <c r="IT25" s="295">
        <f t="shared" si="111"/>
        <v>1</v>
      </c>
      <c r="IU25" s="141">
        <f t="shared" si="112"/>
        <v>1</v>
      </c>
      <c r="IV25" s="294">
        <f t="shared" si="113"/>
        <v>8.3333333333333398E-5</v>
      </c>
      <c r="IW25" s="295">
        <f t="shared" si="114"/>
        <v>1</v>
      </c>
      <c r="IX25" s="141">
        <f t="shared" si="115"/>
        <v>1</v>
      </c>
      <c r="IY25" s="294">
        <f t="shared" si="116"/>
        <v>1.111111111111112E-4</v>
      </c>
      <c r="IZ25" s="295">
        <f t="shared" si="117"/>
        <v>1</v>
      </c>
      <c r="JA25" s="141">
        <f t="shared" si="118"/>
        <v>1</v>
      </c>
      <c r="JB25" s="294">
        <f t="shared" si="119"/>
        <v>1.38888888888889E-4</v>
      </c>
      <c r="JC25" s="295">
        <f t="shared" si="120"/>
        <v>1</v>
      </c>
      <c r="JD25" s="141">
        <f t="shared" si="121"/>
        <v>1</v>
      </c>
      <c r="JE25" s="294">
        <f t="shared" si="122"/>
        <v>2.7777777777777799E-4</v>
      </c>
      <c r="JF25" s="295">
        <f t="shared" si="123"/>
        <v>1</v>
      </c>
      <c r="JG25" s="141">
        <f t="shared" si="124"/>
        <v>1</v>
      </c>
      <c r="JH25" s="294">
        <f t="shared" si="125"/>
        <v>5.5555555555555599E-4</v>
      </c>
      <c r="JI25" s="295">
        <f t="shared" si="126"/>
        <v>1</v>
      </c>
      <c r="JJ25" s="141">
        <f t="shared" si="127"/>
        <v>1</v>
      </c>
      <c r="JK25" s="294">
        <f t="shared" si="128"/>
        <v>8.3333333333333404E-4</v>
      </c>
      <c r="JL25" s="295">
        <f t="shared" si="129"/>
        <v>1</v>
      </c>
      <c r="JM25" s="141">
        <f t="shared" si="130"/>
        <v>1</v>
      </c>
      <c r="JN25" s="294">
        <f t="shared" si="131"/>
        <v>1.111111111111112E-3</v>
      </c>
      <c r="JO25" s="295">
        <f t="shared" si="132"/>
        <v>1</v>
      </c>
      <c r="JP25" s="141">
        <f t="shared" si="133"/>
        <v>1</v>
      </c>
      <c r="JQ25" s="294">
        <f t="shared" si="134"/>
        <v>1.38888888888889E-3</v>
      </c>
      <c r="JR25" s="295">
        <f t="shared" si="135"/>
        <v>1</v>
      </c>
      <c r="JS25" s="141">
        <f t="shared" si="136"/>
        <v>1</v>
      </c>
      <c r="JT25" s="294">
        <f t="shared" si="137"/>
        <v>2.7777777777777801E-3</v>
      </c>
      <c r="JU25" s="295">
        <f t="shared" si="138"/>
        <v>1</v>
      </c>
      <c r="JV25" s="141">
        <f t="shared" si="139"/>
        <v>1</v>
      </c>
      <c r="JW25" s="294">
        <f t="shared" si="140"/>
        <v>5.5555555555555601E-3</v>
      </c>
      <c r="JX25" s="295">
        <f t="shared" si="141"/>
        <v>1</v>
      </c>
      <c r="JY25" s="141">
        <f t="shared" si="142"/>
        <v>1</v>
      </c>
      <c r="JZ25" s="294">
        <f t="shared" si="143"/>
        <v>8.3333333333333402E-3</v>
      </c>
      <c r="KA25" s="295">
        <f t="shared" si="144"/>
        <v>1</v>
      </c>
      <c r="KB25" s="141">
        <f t="shared" si="145"/>
        <v>1</v>
      </c>
      <c r="KC25" s="294">
        <f t="shared" si="146"/>
        <v>1.111111111111112E-2</v>
      </c>
      <c r="KD25" s="295">
        <f t="shared" si="147"/>
        <v>1</v>
      </c>
      <c r="KE25" s="141">
        <f t="shared" si="148"/>
        <v>1</v>
      </c>
      <c r="KF25" s="294">
        <f t="shared" si="149"/>
        <v>1.38888888888889E-2</v>
      </c>
      <c r="KK25" s="313">
        <f t="shared" ref="KK25:KT34" si="193">$AJ25*KK$4/10000*$F25*KK$3/$KS$1</f>
        <v>0</v>
      </c>
      <c r="KL25" s="313">
        <f t="shared" si="193"/>
        <v>0</v>
      </c>
      <c r="KM25" s="313">
        <f t="shared" si="193"/>
        <v>0</v>
      </c>
      <c r="KN25" s="313">
        <f t="shared" si="193"/>
        <v>1E-3</v>
      </c>
      <c r="KO25" s="313">
        <f t="shared" si="193"/>
        <v>1.25E-3</v>
      </c>
      <c r="KP25" s="313">
        <f t="shared" si="193"/>
        <v>2.5000000000000001E-3</v>
      </c>
      <c r="KQ25" s="313">
        <f t="shared" si="193"/>
        <v>5.0000000000000001E-3</v>
      </c>
      <c r="KR25" s="313">
        <f t="shared" si="193"/>
        <v>7.4999999999999997E-3</v>
      </c>
      <c r="KS25" s="313">
        <f t="shared" si="193"/>
        <v>0.01</v>
      </c>
      <c r="KT25" s="313">
        <f t="shared" si="193"/>
        <v>1.2500000000000001E-2</v>
      </c>
      <c r="KU25" s="313">
        <f t="shared" ref="KU25:LD34" si="194">$AJ25*KU$4/10000*$F25*KU$3/$KS$1</f>
        <v>2.5000000000000001E-2</v>
      </c>
      <c r="KV25" s="313">
        <f t="shared" si="194"/>
        <v>3.125E-2</v>
      </c>
      <c r="KW25" s="313">
        <f t="shared" si="194"/>
        <v>3.1245000000000005E-2</v>
      </c>
      <c r="KX25" s="313">
        <f t="shared" si="194"/>
        <v>3.1240000000000004E-2</v>
      </c>
      <c r="KY25" s="313">
        <f t="shared" si="194"/>
        <v>3.1237500000000001E-2</v>
      </c>
      <c r="KZ25" s="313">
        <f t="shared" si="194"/>
        <v>3.1225000000000006E-2</v>
      </c>
      <c r="LA25" s="313">
        <f t="shared" si="194"/>
        <v>3.1200000000000006E-2</v>
      </c>
      <c r="LB25" s="313">
        <f t="shared" si="194"/>
        <v>3.1200000000000006E-2</v>
      </c>
      <c r="LC25" s="313">
        <f t="shared" si="194"/>
        <v>3.1200000000000006E-2</v>
      </c>
      <c r="LD25" s="313">
        <f t="shared" si="194"/>
        <v>3.1125E-2</v>
      </c>
      <c r="LK25" s="78">
        <v>0</v>
      </c>
      <c r="LL25" s="78">
        <v>0</v>
      </c>
      <c r="LM25" s="78">
        <v>0</v>
      </c>
      <c r="LP25" s="105"/>
      <c r="LQ25" s="322">
        <v>0.05</v>
      </c>
      <c r="LR25" s="322">
        <v>0.05</v>
      </c>
      <c r="LS25" s="322">
        <v>0.05</v>
      </c>
      <c r="LT25" s="322">
        <v>0.05</v>
      </c>
      <c r="LU25" s="322">
        <v>0.05</v>
      </c>
      <c r="LV25" s="322">
        <v>2.5000000000000001E-2</v>
      </c>
      <c r="LW25" s="322">
        <v>2.5000000000000001E-2</v>
      </c>
      <c r="LX25" s="322">
        <v>2.5000000000000001E-2</v>
      </c>
      <c r="LY25" s="322">
        <v>2.5000000000000001E-2</v>
      </c>
      <c r="LZ25" s="322">
        <v>2.5000000000000001E-2</v>
      </c>
      <c r="MA25" s="322">
        <v>5.0000000000000001E-3</v>
      </c>
      <c r="MB25" s="322">
        <v>5.0000000000000001E-3</v>
      </c>
      <c r="MC25" s="322">
        <v>5.0000000000000001E-3</v>
      </c>
      <c r="MD25" s="322">
        <v>5.0000000000000001E-3</v>
      </c>
      <c r="ME25" s="322">
        <v>5.0000000000000001E-3</v>
      </c>
      <c r="MF25" s="322">
        <v>8.9999999999999998E-4</v>
      </c>
      <c r="MG25" s="322">
        <v>8.9999999999999998E-4</v>
      </c>
      <c r="MH25" s="322">
        <v>8.9999999999999998E-4</v>
      </c>
      <c r="MI25" s="322">
        <v>8.9999999999999998E-4</v>
      </c>
      <c r="MJ25" s="322">
        <v>8.9999999999999998E-4</v>
      </c>
      <c r="MK25" s="322">
        <v>5.9999999999999995E-4</v>
      </c>
      <c r="ML25" s="322">
        <v>4.4999999999999999E-4</v>
      </c>
      <c r="MM25" s="322">
        <v>4.0000000000000002E-4</v>
      </c>
      <c r="MN25" s="322">
        <v>2.9999999999999997E-4</v>
      </c>
      <c r="MO25" s="322">
        <v>2.5000000000000001E-4</v>
      </c>
      <c r="MP25" s="322">
        <v>2.5000000000000001E-4</v>
      </c>
      <c r="MQ25" s="322">
        <v>2.0000000000000001E-4</v>
      </c>
      <c r="MR25" s="322">
        <v>2.0000000000000001E-4</v>
      </c>
      <c r="MS25" s="322"/>
      <c r="MT25" s="102">
        <v>1</v>
      </c>
      <c r="MU25" s="102">
        <v>1</v>
      </c>
      <c r="MV25" s="102">
        <v>1</v>
      </c>
      <c r="MW25" s="102">
        <v>1</v>
      </c>
      <c r="MX25" s="102">
        <v>1</v>
      </c>
      <c r="MY25" s="102">
        <v>1</v>
      </c>
      <c r="MZ25" s="90">
        <v>1</v>
      </c>
      <c r="NA25" s="90">
        <v>1</v>
      </c>
      <c r="NB25" s="90">
        <v>1</v>
      </c>
      <c r="NC25" s="90">
        <v>1</v>
      </c>
      <c r="ND25" s="90">
        <v>1</v>
      </c>
      <c r="NE25" s="90">
        <v>1</v>
      </c>
      <c r="NF25" s="90">
        <v>1</v>
      </c>
      <c r="NG25" s="90">
        <v>1</v>
      </c>
      <c r="NH25" s="90">
        <v>1</v>
      </c>
      <c r="NI25" s="90">
        <v>2</v>
      </c>
      <c r="NJ25" s="90">
        <v>2</v>
      </c>
      <c r="NK25" s="90">
        <v>2</v>
      </c>
      <c r="NL25" s="90">
        <v>2</v>
      </c>
      <c r="NM25" s="90">
        <v>2</v>
      </c>
      <c r="NN25" s="90">
        <v>2</v>
      </c>
      <c r="NO25" s="90">
        <v>2</v>
      </c>
      <c r="NP25" s="90">
        <v>2</v>
      </c>
      <c r="NQ25" s="90">
        <v>2</v>
      </c>
      <c r="NR25" s="90">
        <v>2</v>
      </c>
      <c r="NS25" s="90">
        <v>2</v>
      </c>
      <c r="NT25" s="90">
        <v>2</v>
      </c>
      <c r="NU25" s="90">
        <v>2</v>
      </c>
      <c r="NV25" s="90"/>
      <c r="NW25" s="324">
        <f t="shared" si="152"/>
        <v>1.25E-3</v>
      </c>
      <c r="NX25" s="324">
        <f t="shared" si="153"/>
        <v>2.5000000000000001E-3</v>
      </c>
      <c r="NY25" s="324">
        <f t="shared" si="154"/>
        <v>3.7499999999999999E-3</v>
      </c>
      <c r="NZ25" s="324">
        <f t="shared" si="155"/>
        <v>5.0000000000000001E-3</v>
      </c>
      <c r="OA25" s="324">
        <f t="shared" si="156"/>
        <v>6.2500000000000003E-3</v>
      </c>
      <c r="OB25" s="324">
        <f t="shared" si="157"/>
        <v>6.2500000000000003E-3</v>
      </c>
      <c r="OC25" s="324">
        <f t="shared" si="158"/>
        <v>1.2500000000000001E-2</v>
      </c>
      <c r="OD25" s="324">
        <f t="shared" si="159"/>
        <v>1.8749999999999999E-2</v>
      </c>
      <c r="OE25" s="324">
        <f t="shared" si="160"/>
        <v>2.5000000000000001E-2</v>
      </c>
      <c r="OF25" s="324">
        <f t="shared" si="161"/>
        <v>3.125E-2</v>
      </c>
      <c r="OG25" s="324">
        <f t="shared" si="162"/>
        <v>1.2500000000000001E-2</v>
      </c>
      <c r="OH25" s="324">
        <f t="shared" si="163"/>
        <v>2.5000000000000001E-2</v>
      </c>
      <c r="OI25" s="324">
        <f t="shared" si="164"/>
        <v>3.7499999999999999E-2</v>
      </c>
      <c r="OJ25" s="324">
        <f t="shared" si="165"/>
        <v>0.05</v>
      </c>
      <c r="OK25" s="324">
        <f t="shared" si="166"/>
        <v>6.25E-2</v>
      </c>
      <c r="OL25" s="324">
        <f t="shared" si="167"/>
        <v>1.125E-2</v>
      </c>
      <c r="OM25" s="324">
        <f t="shared" si="168"/>
        <v>2.2499999999999999E-2</v>
      </c>
      <c r="ON25" s="324">
        <f t="shared" si="169"/>
        <v>3.3750000000000002E-2</v>
      </c>
      <c r="OO25" s="324">
        <f t="shared" si="170"/>
        <v>4.4999999999999998E-2</v>
      </c>
      <c r="OP25" s="324">
        <f t="shared" si="171"/>
        <v>5.6250000000000001E-2</v>
      </c>
      <c r="OQ25" s="324">
        <f t="shared" si="172"/>
        <v>5.6250000000000001E-2</v>
      </c>
      <c r="OR25" s="324">
        <f t="shared" si="173"/>
        <v>5.6250000000000001E-2</v>
      </c>
      <c r="OS25" s="324">
        <f t="shared" si="174"/>
        <v>6.25E-2</v>
      </c>
      <c r="OT25" s="324">
        <f t="shared" si="175"/>
        <v>5.6250000000000001E-2</v>
      </c>
      <c r="OU25" s="324">
        <f t="shared" si="176"/>
        <v>5.46875E-2</v>
      </c>
      <c r="OV25" s="324">
        <f t="shared" si="177"/>
        <v>6.25E-2</v>
      </c>
      <c r="OW25" s="324">
        <f t="shared" si="178"/>
        <v>5.6250000000000001E-2</v>
      </c>
      <c r="OX25" s="324">
        <f t="shared" si="179"/>
        <v>6.25E-2</v>
      </c>
      <c r="PG25" s="346"/>
      <c r="PH25" s="347">
        <f>PH$3*$F25*$AH25*PH$4/'[1]Sheet3 '!$AJ$5</f>
        <v>3.5000000000000005E-3</v>
      </c>
      <c r="PI25" s="347">
        <f>PI$3*$F25*$AH25*PI$4/'[1]Sheet3 '!$AJ$5</f>
        <v>3.4987500000000001E-3</v>
      </c>
      <c r="PJ25" s="347">
        <f>PJ$3*$F25*$AH25*PJ$4/'[1]Sheet3 '!$AJ$5</f>
        <v>3.5000000000000001E-3</v>
      </c>
      <c r="PK25" s="347">
        <f>PK$3*$F25*$AH25*PK$4/'[1]Sheet3 '!$AJ$5</f>
        <v>3.15E-3</v>
      </c>
      <c r="PL25" s="347">
        <f>PL$3*$F25*$AH25*PL$4/'[1]Sheet3 '!$AJ$5</f>
        <v>3.15E-3</v>
      </c>
      <c r="PM25" s="347">
        <f>PM$3*$F25*$AH25*PM$4/'[1]Sheet3 '!$AJ$5</f>
        <v>3.0000000000000001E-3</v>
      </c>
      <c r="PN25" s="347">
        <f>PN$3*$F25*$AH25*PN$4/'[1]Sheet3 '!$AJ$5</f>
        <v>2.7000000000000001E-3</v>
      </c>
      <c r="PO25" s="347">
        <f>PO$3*$F25*$AH25*PO$4/'[1]Sheet3 '!$AJ$5</f>
        <v>2.5500000000000002E-3</v>
      </c>
      <c r="PP25" s="347">
        <f>PP$3*$F25*$AH25*PP$4/'[1]Sheet3 '!$AJ$5</f>
        <v>2.3149999999999998E-3</v>
      </c>
      <c r="PQ25" s="347">
        <f>PQ$3*$F25*$AH25*PQ$4/'[1]Sheet3 '!$AJ$5</f>
        <v>2E-3</v>
      </c>
      <c r="PR25" s="347">
        <f>PR$3*$F25*$AH25*PR$4/'[1]Sheet3 '!$AJ$5</f>
        <v>1.8E-3</v>
      </c>
      <c r="PS25" s="347">
        <f>PS$3*$F25*$AH25*PS$4/'[1]Sheet3 '!$AJ$5</f>
        <v>1.6000000000000001E-3</v>
      </c>
      <c r="PT25" s="347">
        <f>PT$3*$F25*$AH25*PT$4/'[1]Sheet3 '!$AJ$5</f>
        <v>1E-3</v>
      </c>
      <c r="PU25" s="343"/>
      <c r="PV25" s="343"/>
      <c r="PW25" s="343"/>
    </row>
    <row r="26" spans="1:439" ht="16.2">
      <c r="A26" s="39">
        <v>21</v>
      </c>
      <c r="B26" s="39" t="s">
        <v>395</v>
      </c>
      <c r="C26" s="74">
        <v>3</v>
      </c>
      <c r="D26" s="74">
        <v>-1</v>
      </c>
      <c r="E26" s="74"/>
      <c r="F26" s="74">
        <v>25</v>
      </c>
      <c r="G26" s="74" t="s">
        <v>390</v>
      </c>
      <c r="H26" s="74">
        <f t="shared" si="6"/>
        <v>25</v>
      </c>
      <c r="I26" s="116"/>
      <c r="J26" s="39">
        <f t="shared" si="7"/>
        <v>25</v>
      </c>
      <c r="K26" s="116" t="s">
        <v>391</v>
      </c>
      <c r="L26" s="116"/>
      <c r="M26" s="123">
        <f t="shared" si="180"/>
        <v>21</v>
      </c>
      <c r="N26" s="39">
        <f t="shared" si="190"/>
        <v>0</v>
      </c>
      <c r="O26" s="39">
        <f t="shared" si="9"/>
        <v>0</v>
      </c>
      <c r="P26" s="39">
        <v>0</v>
      </c>
      <c r="Q26" s="136">
        <v>1.7361399999999999E-2</v>
      </c>
      <c r="R26" s="90">
        <v>2</v>
      </c>
      <c r="S26" s="137">
        <v>0</v>
      </c>
      <c r="T26" s="141">
        <f t="shared" si="10"/>
        <v>4.1669999999999997E-3</v>
      </c>
      <c r="U26" s="139">
        <v>0</v>
      </c>
      <c r="V26" s="139" t="s">
        <v>283</v>
      </c>
      <c r="W26" s="139">
        <v>1</v>
      </c>
      <c r="X26" s="142">
        <v>0</v>
      </c>
      <c r="Y26" s="147">
        <v>8</v>
      </c>
      <c r="Z26" s="159">
        <v>1</v>
      </c>
      <c r="AA26" s="139" t="str">
        <f t="shared" si="11"/>
        <v>[[0,1],[0,1],[0,1],[0,1],[0,1],[0,1],[0,1],[0,1],[0,1],[0,1],[0,2],[0,4],[0,6],[0,8],[0,10],[0,20],[0,40],[0,60],[0,80],[0,100]]</v>
      </c>
      <c r="AB26" s="139">
        <v>1</v>
      </c>
      <c r="AC26" s="139">
        <v>1</v>
      </c>
      <c r="AD26" s="139" t="str">
        <f t="shared" si="12"/>
        <v>[[1,1],[1,1],[1,1],[1,1],[1,1],[1,1],[1,1],[1,1],[1,1],[1,1],[1,1],[1,1],[1,1],[1,1],[1,1],[1,1],[1,1],[1,1],[1,1],[1,1]]</v>
      </c>
      <c r="AE26" s="39">
        <v>0</v>
      </c>
      <c r="AF26" s="161">
        <v>0</v>
      </c>
      <c r="AG26" s="177">
        <f t="shared" si="13"/>
        <v>0</v>
      </c>
      <c r="AH26" s="177">
        <v>0.05</v>
      </c>
      <c r="AI26" s="177">
        <v>0</v>
      </c>
      <c r="AJ26" s="178">
        <f>AJ14</f>
        <v>0.05</v>
      </c>
      <c r="AK26" s="178">
        <f t="shared" si="191"/>
        <v>0</v>
      </c>
      <c r="AL26" s="178">
        <f t="shared" si="192"/>
        <v>0</v>
      </c>
      <c r="AM26" s="179">
        <v>0</v>
      </c>
      <c r="AN26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6" s="39" t="str">
        <f t="shared" si="15"/>
        <v>[[2,5],[3,2],[4,1]]</v>
      </c>
      <c r="AP26" s="111" t="str">
        <f t="shared" si="16"/>
        <v>[0.133333,0.066667,0.044444]</v>
      </c>
      <c r="AQ26" s="111">
        <v>0</v>
      </c>
      <c r="AR26" s="111">
        <v>1</v>
      </c>
      <c r="AS26" s="111">
        <f t="shared" si="17"/>
        <v>1</v>
      </c>
      <c r="AT26" s="111">
        <v>0</v>
      </c>
      <c r="AU26" s="111">
        <v>0.4</v>
      </c>
      <c r="AV26" s="111" t="s">
        <v>284</v>
      </c>
      <c r="AW26" s="111">
        <v>1</v>
      </c>
      <c r="AX26" s="195">
        <v>7</v>
      </c>
      <c r="AY26" s="39">
        <v>13</v>
      </c>
      <c r="AZ26" s="39">
        <v>0</v>
      </c>
      <c r="BA26" s="39">
        <v>1</v>
      </c>
      <c r="BB26" s="94"/>
      <c r="BC26" s="94" t="s">
        <v>285</v>
      </c>
      <c r="BD26" s="39">
        <v>1</v>
      </c>
      <c r="BE26" s="112">
        <v>1.6</v>
      </c>
      <c r="BF26" s="39"/>
      <c r="BG26" s="39"/>
      <c r="BH26" s="39">
        <v>1</v>
      </c>
      <c r="BI26" s="39">
        <v>1</v>
      </c>
      <c r="BJ26" s="196" t="s">
        <v>396</v>
      </c>
      <c r="BK26" s="198">
        <v>0.75</v>
      </c>
      <c r="BL26" s="198">
        <v>0.6</v>
      </c>
      <c r="BM26" s="94">
        <f t="shared" si="19"/>
        <v>25</v>
      </c>
      <c r="BN26" s="94" t="s">
        <v>287</v>
      </c>
      <c r="BO26" s="94">
        <v>1</v>
      </c>
      <c r="BP26" s="94" t="s">
        <v>288</v>
      </c>
      <c r="BQ26" s="94" t="s">
        <v>397</v>
      </c>
      <c r="BR26" s="202" t="s">
        <v>398</v>
      </c>
      <c r="BS26" s="202" t="s">
        <v>398</v>
      </c>
      <c r="BT26" s="123">
        <v>22</v>
      </c>
      <c r="BU26" s="123">
        <v>1</v>
      </c>
      <c r="BV26" s="116"/>
      <c r="BW26" s="116"/>
      <c r="BX26" s="116" t="s">
        <v>291</v>
      </c>
      <c r="BY26" s="213">
        <v>0</v>
      </c>
      <c r="BZ26" s="123">
        <f t="shared" si="20"/>
        <v>18.75</v>
      </c>
      <c r="CA26" s="214" t="str">
        <f t="shared" si="21"/>
        <v>[18.75,6,25,18.75]</v>
      </c>
      <c r="CB26" s="42">
        <v>0</v>
      </c>
      <c r="CC26" s="42">
        <v>0</v>
      </c>
      <c r="CD26" s="42">
        <v>1</v>
      </c>
      <c r="CE26" s="42">
        <v>1</v>
      </c>
      <c r="CF26" s="42">
        <v>1</v>
      </c>
      <c r="CG26" s="42">
        <v>1</v>
      </c>
      <c r="CH26" s="42">
        <v>0</v>
      </c>
      <c r="CI26" s="42">
        <v>1</v>
      </c>
      <c r="CJ26" s="42"/>
      <c r="CK26" s="42"/>
      <c r="CL26" s="42"/>
      <c r="CM26" s="42"/>
      <c r="CN26" s="42"/>
      <c r="CO26" s="42"/>
      <c r="CP26" s="42"/>
      <c r="CQ26" s="42"/>
      <c r="CR26" s="42" t="s">
        <v>399</v>
      </c>
      <c r="CS26" s="42"/>
      <c r="CT26" s="42"/>
      <c r="CU26" s="53" t="s">
        <v>293</v>
      </c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 t="s">
        <v>400</v>
      </c>
      <c r="DX26" s="42">
        <f t="shared" si="22"/>
        <v>18.75</v>
      </c>
      <c r="DY26" s="123">
        <f t="shared" si="23"/>
        <v>6</v>
      </c>
      <c r="DZ26" s="123">
        <f t="shared" si="24"/>
        <v>25</v>
      </c>
      <c r="EA26" s="123">
        <f t="shared" si="25"/>
        <v>18.75</v>
      </c>
      <c r="EB26" s="123"/>
      <c r="EM26" s="260">
        <f t="shared" si="26"/>
        <v>27.500000000000004</v>
      </c>
      <c r="EN26" s="261">
        <f>EN14</f>
        <v>0.1</v>
      </c>
      <c r="EO26" s="262">
        <v>2</v>
      </c>
      <c r="EP26" s="105">
        <v>5</v>
      </c>
      <c r="EQ26" s="262">
        <v>3</v>
      </c>
      <c r="ER26" s="105">
        <v>2</v>
      </c>
      <c r="ES26" s="262">
        <v>4</v>
      </c>
      <c r="ET26" s="105">
        <v>1</v>
      </c>
      <c r="EU26" s="105">
        <f t="shared" si="27"/>
        <v>2.5</v>
      </c>
      <c r="EV26" s="105">
        <f t="shared" si="28"/>
        <v>7.5</v>
      </c>
      <c r="EW26" s="272">
        <f t="shared" si="29"/>
        <v>0.13333300000000001</v>
      </c>
      <c r="EX26" s="105">
        <f t="shared" si="30"/>
        <v>15</v>
      </c>
      <c r="EY26" s="281">
        <f t="shared" si="31"/>
        <v>6.6667000000000004E-2</v>
      </c>
      <c r="EZ26" s="105">
        <f t="shared" si="32"/>
        <v>22.5</v>
      </c>
      <c r="FA26" s="282">
        <f t="shared" si="33"/>
        <v>4.4443999999999997E-2</v>
      </c>
      <c r="FD26" s="287"/>
      <c r="FE26" s="90"/>
      <c r="FI26" s="294"/>
      <c r="FJ26" s="295">
        <v>0</v>
      </c>
      <c r="FK26" s="141">
        <v>1</v>
      </c>
      <c r="FL26" s="294">
        <f t="shared" si="34"/>
        <v>0</v>
      </c>
      <c r="FM26" s="295">
        <f t="shared" si="35"/>
        <v>0</v>
      </c>
      <c r="FN26" s="141">
        <f t="shared" si="36"/>
        <v>1</v>
      </c>
      <c r="FO26" s="294">
        <f t="shared" si="37"/>
        <v>0</v>
      </c>
      <c r="FP26" s="295">
        <f t="shared" si="38"/>
        <v>0</v>
      </c>
      <c r="FQ26" s="141">
        <f t="shared" si="39"/>
        <v>1</v>
      </c>
      <c r="FR26" s="294">
        <f t="shared" si="40"/>
        <v>0</v>
      </c>
      <c r="FS26" s="295">
        <f t="shared" si="41"/>
        <v>0</v>
      </c>
      <c r="FT26" s="141">
        <f t="shared" si="42"/>
        <v>1</v>
      </c>
      <c r="FU26" s="294">
        <f t="shared" si="43"/>
        <v>0</v>
      </c>
      <c r="FV26" s="295">
        <f t="shared" si="44"/>
        <v>0</v>
      </c>
      <c r="FW26" s="141">
        <f t="shared" si="45"/>
        <v>1</v>
      </c>
      <c r="FX26" s="294">
        <f t="shared" si="46"/>
        <v>0</v>
      </c>
      <c r="FY26" s="295">
        <f t="shared" si="47"/>
        <v>0</v>
      </c>
      <c r="FZ26" s="141">
        <f t="shared" si="48"/>
        <v>1</v>
      </c>
      <c r="GA26" s="294">
        <f t="shared" si="49"/>
        <v>0</v>
      </c>
      <c r="GB26" s="295">
        <f t="shared" si="50"/>
        <v>0</v>
      </c>
      <c r="GC26" s="141">
        <f t="shared" si="51"/>
        <v>1</v>
      </c>
      <c r="GD26" s="294">
        <f t="shared" si="52"/>
        <v>0</v>
      </c>
      <c r="GE26" s="295">
        <f t="shared" si="53"/>
        <v>0</v>
      </c>
      <c r="GF26" s="141">
        <f t="shared" si="54"/>
        <v>1</v>
      </c>
      <c r="GG26" s="294">
        <f t="shared" si="55"/>
        <v>0</v>
      </c>
      <c r="GH26" s="295">
        <f t="shared" si="56"/>
        <v>0</v>
      </c>
      <c r="GI26" s="141">
        <f t="shared" si="57"/>
        <v>1</v>
      </c>
      <c r="GJ26" s="294">
        <f t="shared" si="58"/>
        <v>0</v>
      </c>
      <c r="GK26" s="295">
        <f t="shared" si="59"/>
        <v>0</v>
      </c>
      <c r="GL26" s="141">
        <f t="shared" si="60"/>
        <v>1</v>
      </c>
      <c r="GM26" s="294">
        <f t="shared" si="61"/>
        <v>0</v>
      </c>
      <c r="GN26" s="295">
        <f t="shared" si="62"/>
        <v>0</v>
      </c>
      <c r="GO26" s="141">
        <f t="shared" si="63"/>
        <v>2</v>
      </c>
      <c r="GP26" s="294">
        <f t="shared" si="64"/>
        <v>0</v>
      </c>
      <c r="GQ26" s="295">
        <f t="shared" si="65"/>
        <v>0</v>
      </c>
      <c r="GR26" s="141">
        <f t="shared" si="66"/>
        <v>4</v>
      </c>
      <c r="GS26" s="294">
        <f t="shared" si="67"/>
        <v>0</v>
      </c>
      <c r="GT26" s="295">
        <f t="shared" si="68"/>
        <v>0</v>
      </c>
      <c r="GU26" s="141">
        <f t="shared" si="69"/>
        <v>6</v>
      </c>
      <c r="GV26" s="294">
        <f t="shared" si="70"/>
        <v>0</v>
      </c>
      <c r="GW26" s="295">
        <f t="shared" si="71"/>
        <v>0</v>
      </c>
      <c r="GX26" s="141">
        <f t="shared" si="72"/>
        <v>8</v>
      </c>
      <c r="GY26" s="294">
        <f t="shared" si="73"/>
        <v>0</v>
      </c>
      <c r="GZ26" s="295">
        <f t="shared" si="74"/>
        <v>0</v>
      </c>
      <c r="HA26" s="141">
        <f t="shared" si="75"/>
        <v>10</v>
      </c>
      <c r="HB26" s="294">
        <f t="shared" si="76"/>
        <v>0</v>
      </c>
      <c r="HC26" s="295">
        <f t="shared" si="77"/>
        <v>0</v>
      </c>
      <c r="HD26" s="141">
        <f t="shared" si="78"/>
        <v>20</v>
      </c>
      <c r="HE26" s="294">
        <f t="shared" si="79"/>
        <v>0</v>
      </c>
      <c r="HF26" s="295">
        <f t="shared" si="80"/>
        <v>0</v>
      </c>
      <c r="HG26" s="141">
        <f t="shared" si="81"/>
        <v>40</v>
      </c>
      <c r="HH26" s="294">
        <f t="shared" si="82"/>
        <v>0</v>
      </c>
      <c r="HI26" s="295">
        <f t="shared" si="83"/>
        <v>0</v>
      </c>
      <c r="HJ26" s="141">
        <f t="shared" si="84"/>
        <v>60</v>
      </c>
      <c r="HK26" s="294">
        <f t="shared" si="85"/>
        <v>0</v>
      </c>
      <c r="HL26" s="295">
        <f t="shared" si="86"/>
        <v>0</v>
      </c>
      <c r="HM26" s="141">
        <f t="shared" si="87"/>
        <v>80</v>
      </c>
      <c r="HN26" s="294">
        <f t="shared" si="88"/>
        <v>0</v>
      </c>
      <c r="HO26" s="295">
        <f t="shared" si="89"/>
        <v>0</v>
      </c>
      <c r="HP26" s="141">
        <f t="shared" si="90"/>
        <v>100</v>
      </c>
      <c r="HQ26" s="294">
        <f t="shared" si="91"/>
        <v>0</v>
      </c>
      <c r="HS26" s="287"/>
      <c r="HT26" s="90"/>
      <c r="HX26" s="294"/>
      <c r="HY26" s="295">
        <v>1</v>
      </c>
      <c r="HZ26" s="141">
        <v>1</v>
      </c>
      <c r="IA26" s="294">
        <f t="shared" si="92"/>
        <v>2.77777777777778E-6</v>
      </c>
      <c r="IB26" s="295">
        <f t="shared" si="93"/>
        <v>1</v>
      </c>
      <c r="IC26" s="141">
        <f t="shared" si="94"/>
        <v>1</v>
      </c>
      <c r="ID26" s="294">
        <f t="shared" si="95"/>
        <v>5.5555555555555601E-6</v>
      </c>
      <c r="IE26" s="295">
        <f t="shared" si="96"/>
        <v>1</v>
      </c>
      <c r="IF26" s="141">
        <f t="shared" si="97"/>
        <v>1</v>
      </c>
      <c r="IG26" s="294">
        <f t="shared" si="98"/>
        <v>8.3333333333333405E-6</v>
      </c>
      <c r="IH26" s="295">
        <f t="shared" si="99"/>
        <v>1</v>
      </c>
      <c r="II26" s="141">
        <f t="shared" si="100"/>
        <v>1</v>
      </c>
      <c r="IJ26" s="294">
        <f t="shared" si="101"/>
        <v>1.111111111111112E-5</v>
      </c>
      <c r="IK26" s="295">
        <f t="shared" si="102"/>
        <v>1</v>
      </c>
      <c r="IL26" s="141">
        <f t="shared" si="103"/>
        <v>1</v>
      </c>
      <c r="IM26" s="294">
        <f t="shared" si="104"/>
        <v>1.38888888888889E-5</v>
      </c>
      <c r="IN26" s="295">
        <f t="shared" si="105"/>
        <v>1</v>
      </c>
      <c r="IO26" s="141">
        <f t="shared" si="106"/>
        <v>1</v>
      </c>
      <c r="IP26" s="294">
        <f t="shared" si="107"/>
        <v>2.7777777777777799E-5</v>
      </c>
      <c r="IQ26" s="295">
        <f t="shared" si="108"/>
        <v>1</v>
      </c>
      <c r="IR26" s="141">
        <f t="shared" si="109"/>
        <v>1</v>
      </c>
      <c r="IS26" s="294">
        <f t="shared" si="110"/>
        <v>5.5555555555555599E-5</v>
      </c>
      <c r="IT26" s="295">
        <f t="shared" si="111"/>
        <v>1</v>
      </c>
      <c r="IU26" s="141">
        <f t="shared" si="112"/>
        <v>1</v>
      </c>
      <c r="IV26" s="294">
        <f t="shared" si="113"/>
        <v>8.3333333333333398E-5</v>
      </c>
      <c r="IW26" s="295">
        <f t="shared" si="114"/>
        <v>1</v>
      </c>
      <c r="IX26" s="141">
        <f t="shared" si="115"/>
        <v>1</v>
      </c>
      <c r="IY26" s="294">
        <f t="shared" si="116"/>
        <v>1.111111111111112E-4</v>
      </c>
      <c r="IZ26" s="295">
        <f t="shared" si="117"/>
        <v>1</v>
      </c>
      <c r="JA26" s="141">
        <f t="shared" si="118"/>
        <v>1</v>
      </c>
      <c r="JB26" s="294">
        <f t="shared" si="119"/>
        <v>1.38888888888889E-4</v>
      </c>
      <c r="JC26" s="295">
        <f t="shared" si="120"/>
        <v>1</v>
      </c>
      <c r="JD26" s="141">
        <f t="shared" si="121"/>
        <v>1</v>
      </c>
      <c r="JE26" s="294">
        <f t="shared" si="122"/>
        <v>2.7777777777777799E-4</v>
      </c>
      <c r="JF26" s="295">
        <f t="shared" si="123"/>
        <v>1</v>
      </c>
      <c r="JG26" s="141">
        <f t="shared" si="124"/>
        <v>1</v>
      </c>
      <c r="JH26" s="294">
        <f t="shared" si="125"/>
        <v>5.5555555555555599E-4</v>
      </c>
      <c r="JI26" s="295">
        <f t="shared" si="126"/>
        <v>1</v>
      </c>
      <c r="JJ26" s="141">
        <f t="shared" si="127"/>
        <v>1</v>
      </c>
      <c r="JK26" s="294">
        <f t="shared" si="128"/>
        <v>8.3333333333333404E-4</v>
      </c>
      <c r="JL26" s="295">
        <f t="shared" si="129"/>
        <v>1</v>
      </c>
      <c r="JM26" s="141">
        <f t="shared" si="130"/>
        <v>1</v>
      </c>
      <c r="JN26" s="294">
        <f t="shared" si="131"/>
        <v>1.111111111111112E-3</v>
      </c>
      <c r="JO26" s="295">
        <f t="shared" si="132"/>
        <v>1</v>
      </c>
      <c r="JP26" s="141">
        <f t="shared" si="133"/>
        <v>1</v>
      </c>
      <c r="JQ26" s="294">
        <f t="shared" si="134"/>
        <v>1.38888888888889E-3</v>
      </c>
      <c r="JR26" s="295">
        <f t="shared" si="135"/>
        <v>1</v>
      </c>
      <c r="JS26" s="141">
        <f t="shared" si="136"/>
        <v>1</v>
      </c>
      <c r="JT26" s="294">
        <f t="shared" si="137"/>
        <v>2.7777777777777801E-3</v>
      </c>
      <c r="JU26" s="295">
        <f t="shared" si="138"/>
        <v>1</v>
      </c>
      <c r="JV26" s="141">
        <f t="shared" si="139"/>
        <v>1</v>
      </c>
      <c r="JW26" s="294">
        <f t="shared" si="140"/>
        <v>5.5555555555555601E-3</v>
      </c>
      <c r="JX26" s="295">
        <f t="shared" si="141"/>
        <v>1</v>
      </c>
      <c r="JY26" s="141">
        <f t="shared" si="142"/>
        <v>1</v>
      </c>
      <c r="JZ26" s="294">
        <f t="shared" si="143"/>
        <v>8.3333333333333402E-3</v>
      </c>
      <c r="KA26" s="295">
        <f t="shared" si="144"/>
        <v>1</v>
      </c>
      <c r="KB26" s="141">
        <f t="shared" si="145"/>
        <v>1</v>
      </c>
      <c r="KC26" s="294">
        <f t="shared" si="146"/>
        <v>1.111111111111112E-2</v>
      </c>
      <c r="KD26" s="295">
        <f t="shared" si="147"/>
        <v>1</v>
      </c>
      <c r="KE26" s="141">
        <f t="shared" si="148"/>
        <v>1</v>
      </c>
      <c r="KF26" s="294">
        <f t="shared" si="149"/>
        <v>1.38888888888889E-2</v>
      </c>
      <c r="KK26" s="313">
        <f t="shared" si="193"/>
        <v>0</v>
      </c>
      <c r="KL26" s="313">
        <f t="shared" si="193"/>
        <v>0</v>
      </c>
      <c r="KM26" s="313">
        <f t="shared" si="193"/>
        <v>0</v>
      </c>
      <c r="KN26" s="313">
        <f t="shared" si="193"/>
        <v>1E-3</v>
      </c>
      <c r="KO26" s="313">
        <f t="shared" si="193"/>
        <v>1.25E-3</v>
      </c>
      <c r="KP26" s="313">
        <f t="shared" si="193"/>
        <v>2.5000000000000001E-3</v>
      </c>
      <c r="KQ26" s="313">
        <f t="shared" si="193"/>
        <v>5.0000000000000001E-3</v>
      </c>
      <c r="KR26" s="313">
        <f t="shared" si="193"/>
        <v>7.4999999999999997E-3</v>
      </c>
      <c r="KS26" s="313">
        <f t="shared" si="193"/>
        <v>0.01</v>
      </c>
      <c r="KT26" s="313">
        <f t="shared" si="193"/>
        <v>1.2500000000000001E-2</v>
      </c>
      <c r="KU26" s="313">
        <f t="shared" si="194"/>
        <v>2.5000000000000001E-2</v>
      </c>
      <c r="KV26" s="313">
        <f t="shared" si="194"/>
        <v>3.125E-2</v>
      </c>
      <c r="KW26" s="313">
        <f t="shared" si="194"/>
        <v>3.1245000000000005E-2</v>
      </c>
      <c r="KX26" s="313">
        <f t="shared" si="194"/>
        <v>3.1240000000000004E-2</v>
      </c>
      <c r="KY26" s="313">
        <f t="shared" si="194"/>
        <v>3.1237500000000001E-2</v>
      </c>
      <c r="KZ26" s="313">
        <f t="shared" si="194"/>
        <v>3.1225000000000006E-2</v>
      </c>
      <c r="LA26" s="313">
        <f t="shared" si="194"/>
        <v>3.1200000000000006E-2</v>
      </c>
      <c r="LB26" s="313">
        <f t="shared" si="194"/>
        <v>3.1200000000000006E-2</v>
      </c>
      <c r="LC26" s="313">
        <f t="shared" si="194"/>
        <v>3.1200000000000006E-2</v>
      </c>
      <c r="LD26" s="313">
        <f t="shared" si="194"/>
        <v>3.1125E-2</v>
      </c>
      <c r="LK26" s="78">
        <v>0</v>
      </c>
      <c r="LL26" s="78">
        <v>0</v>
      </c>
      <c r="LM26" s="78">
        <v>0</v>
      </c>
      <c r="LP26" s="105"/>
      <c r="LQ26" s="322">
        <v>0.05</v>
      </c>
      <c r="LR26" s="322">
        <v>0.05</v>
      </c>
      <c r="LS26" s="322">
        <v>0.05</v>
      </c>
      <c r="LT26" s="322">
        <v>0.05</v>
      </c>
      <c r="LU26" s="322">
        <v>0.05</v>
      </c>
      <c r="LV26" s="322">
        <v>2.5000000000000001E-2</v>
      </c>
      <c r="LW26" s="322">
        <v>2.5000000000000001E-2</v>
      </c>
      <c r="LX26" s="322">
        <v>2.5000000000000001E-2</v>
      </c>
      <c r="LY26" s="322">
        <v>2.5000000000000001E-2</v>
      </c>
      <c r="LZ26" s="322">
        <v>2.5000000000000001E-2</v>
      </c>
      <c r="MA26" s="322">
        <v>5.0000000000000001E-3</v>
      </c>
      <c r="MB26" s="322">
        <v>5.0000000000000001E-3</v>
      </c>
      <c r="MC26" s="322">
        <v>5.0000000000000001E-3</v>
      </c>
      <c r="MD26" s="322">
        <v>5.0000000000000001E-3</v>
      </c>
      <c r="ME26" s="322">
        <v>5.0000000000000001E-3</v>
      </c>
      <c r="MF26" s="322">
        <v>8.9999999999999998E-4</v>
      </c>
      <c r="MG26" s="322">
        <v>8.9999999999999998E-4</v>
      </c>
      <c r="MH26" s="322">
        <v>8.9999999999999998E-4</v>
      </c>
      <c r="MI26" s="322">
        <v>8.9999999999999998E-4</v>
      </c>
      <c r="MJ26" s="322">
        <v>8.9999999999999998E-4</v>
      </c>
      <c r="MK26" s="322">
        <v>5.9999999999999995E-4</v>
      </c>
      <c r="ML26" s="322">
        <v>4.4999999999999999E-4</v>
      </c>
      <c r="MM26" s="322">
        <v>4.0000000000000002E-4</v>
      </c>
      <c r="MN26" s="322">
        <v>2.9999999999999997E-4</v>
      </c>
      <c r="MO26" s="322">
        <v>2.5000000000000001E-4</v>
      </c>
      <c r="MP26" s="322">
        <v>2.5000000000000001E-4</v>
      </c>
      <c r="MQ26" s="322">
        <v>2.0000000000000001E-4</v>
      </c>
      <c r="MR26" s="322">
        <v>2.0000000000000001E-4</v>
      </c>
      <c r="MS26" s="322"/>
      <c r="MT26" s="102">
        <v>1</v>
      </c>
      <c r="MU26" s="102">
        <v>1</v>
      </c>
      <c r="MV26" s="102">
        <v>1</v>
      </c>
      <c r="MW26" s="102">
        <v>1</v>
      </c>
      <c r="MX26" s="102">
        <v>1</v>
      </c>
      <c r="MY26" s="102">
        <v>1</v>
      </c>
      <c r="MZ26" s="90">
        <v>1</v>
      </c>
      <c r="NA26" s="90">
        <v>1</v>
      </c>
      <c r="NB26" s="90">
        <v>1</v>
      </c>
      <c r="NC26" s="90">
        <v>1</v>
      </c>
      <c r="ND26" s="90">
        <v>1</v>
      </c>
      <c r="NE26" s="90">
        <v>1</v>
      </c>
      <c r="NF26" s="90">
        <v>1</v>
      </c>
      <c r="NG26" s="90">
        <v>1</v>
      </c>
      <c r="NH26" s="90">
        <v>1</v>
      </c>
      <c r="NI26" s="90">
        <v>2</v>
      </c>
      <c r="NJ26" s="90">
        <v>2</v>
      </c>
      <c r="NK26" s="90">
        <v>2</v>
      </c>
      <c r="NL26" s="90">
        <v>2</v>
      </c>
      <c r="NM26" s="90">
        <v>2</v>
      </c>
      <c r="NN26" s="90">
        <v>2</v>
      </c>
      <c r="NO26" s="90">
        <v>2</v>
      </c>
      <c r="NP26" s="90">
        <v>2</v>
      </c>
      <c r="NQ26" s="90">
        <v>2</v>
      </c>
      <c r="NR26" s="90">
        <v>2</v>
      </c>
      <c r="NS26" s="90">
        <v>2</v>
      </c>
      <c r="NT26" s="90">
        <v>2</v>
      </c>
      <c r="NU26" s="90">
        <v>2</v>
      </c>
      <c r="NV26" s="90"/>
      <c r="NW26" s="324">
        <f t="shared" si="152"/>
        <v>1.25E-3</v>
      </c>
      <c r="NX26" s="324">
        <f t="shared" si="153"/>
        <v>2.5000000000000001E-3</v>
      </c>
      <c r="NY26" s="324">
        <f t="shared" si="154"/>
        <v>3.7499999999999999E-3</v>
      </c>
      <c r="NZ26" s="324">
        <f t="shared" si="155"/>
        <v>5.0000000000000001E-3</v>
      </c>
      <c r="OA26" s="324">
        <f t="shared" si="156"/>
        <v>6.2500000000000003E-3</v>
      </c>
      <c r="OB26" s="324">
        <f t="shared" si="157"/>
        <v>6.2500000000000003E-3</v>
      </c>
      <c r="OC26" s="324">
        <f t="shared" si="158"/>
        <v>1.2500000000000001E-2</v>
      </c>
      <c r="OD26" s="324">
        <f t="shared" si="159"/>
        <v>1.8749999999999999E-2</v>
      </c>
      <c r="OE26" s="324">
        <f t="shared" si="160"/>
        <v>2.5000000000000001E-2</v>
      </c>
      <c r="OF26" s="324">
        <f t="shared" si="161"/>
        <v>3.125E-2</v>
      </c>
      <c r="OG26" s="324">
        <f t="shared" si="162"/>
        <v>1.2500000000000001E-2</v>
      </c>
      <c r="OH26" s="324">
        <f t="shared" si="163"/>
        <v>2.5000000000000001E-2</v>
      </c>
      <c r="OI26" s="324">
        <f t="shared" si="164"/>
        <v>3.7499999999999999E-2</v>
      </c>
      <c r="OJ26" s="324">
        <f t="shared" si="165"/>
        <v>0.05</v>
      </c>
      <c r="OK26" s="324">
        <f t="shared" si="166"/>
        <v>6.25E-2</v>
      </c>
      <c r="OL26" s="324">
        <f t="shared" si="167"/>
        <v>1.125E-2</v>
      </c>
      <c r="OM26" s="324">
        <f t="shared" si="168"/>
        <v>2.2499999999999999E-2</v>
      </c>
      <c r="ON26" s="324">
        <f t="shared" si="169"/>
        <v>3.3750000000000002E-2</v>
      </c>
      <c r="OO26" s="324">
        <f t="shared" si="170"/>
        <v>4.4999999999999998E-2</v>
      </c>
      <c r="OP26" s="324">
        <f t="shared" si="171"/>
        <v>5.6250000000000001E-2</v>
      </c>
      <c r="OQ26" s="324">
        <f t="shared" si="172"/>
        <v>5.6250000000000001E-2</v>
      </c>
      <c r="OR26" s="324">
        <f t="shared" si="173"/>
        <v>5.6250000000000001E-2</v>
      </c>
      <c r="OS26" s="324">
        <f t="shared" si="174"/>
        <v>6.25E-2</v>
      </c>
      <c r="OT26" s="324">
        <f t="shared" si="175"/>
        <v>5.6250000000000001E-2</v>
      </c>
      <c r="OU26" s="324">
        <f t="shared" si="176"/>
        <v>5.46875E-2</v>
      </c>
      <c r="OV26" s="324">
        <f t="shared" si="177"/>
        <v>6.25E-2</v>
      </c>
      <c r="OW26" s="324">
        <f t="shared" si="178"/>
        <v>5.6250000000000001E-2</v>
      </c>
      <c r="OX26" s="324">
        <f t="shared" si="179"/>
        <v>6.25E-2</v>
      </c>
      <c r="PG26" s="346"/>
      <c r="PH26" s="347">
        <f>PH$3*$F26*$AH26*PH$4/'[1]Sheet3 '!$AJ$5</f>
        <v>3.5000000000000005E-3</v>
      </c>
      <c r="PI26" s="347">
        <f>PI$3*$F26*$AH26*PI$4/'[1]Sheet3 '!$AJ$5</f>
        <v>3.4987500000000001E-3</v>
      </c>
      <c r="PJ26" s="347">
        <f>PJ$3*$F26*$AH26*PJ$4/'[1]Sheet3 '!$AJ$5</f>
        <v>3.5000000000000001E-3</v>
      </c>
      <c r="PK26" s="347">
        <f>PK$3*$F26*$AH26*PK$4/'[1]Sheet3 '!$AJ$5</f>
        <v>3.15E-3</v>
      </c>
      <c r="PL26" s="347">
        <f>PL$3*$F26*$AH26*PL$4/'[1]Sheet3 '!$AJ$5</f>
        <v>3.15E-3</v>
      </c>
      <c r="PM26" s="347">
        <f>PM$3*$F26*$AH26*PM$4/'[1]Sheet3 '!$AJ$5</f>
        <v>3.0000000000000001E-3</v>
      </c>
      <c r="PN26" s="347">
        <f>PN$3*$F26*$AH26*PN$4/'[1]Sheet3 '!$AJ$5</f>
        <v>2.7000000000000001E-3</v>
      </c>
      <c r="PO26" s="347">
        <f>PO$3*$F26*$AH26*PO$4/'[1]Sheet3 '!$AJ$5</f>
        <v>2.5500000000000002E-3</v>
      </c>
      <c r="PP26" s="347">
        <f>PP$3*$F26*$AH26*PP$4/'[1]Sheet3 '!$AJ$5</f>
        <v>2.3149999999999998E-3</v>
      </c>
      <c r="PQ26" s="347">
        <f>PQ$3*$F26*$AH26*PQ$4/'[1]Sheet3 '!$AJ$5</f>
        <v>2E-3</v>
      </c>
      <c r="PR26" s="347">
        <f>PR$3*$F26*$AH26*PR$4/'[1]Sheet3 '!$AJ$5</f>
        <v>1.8E-3</v>
      </c>
      <c r="PS26" s="347">
        <f>PS$3*$F26*$AH26*PS$4/'[1]Sheet3 '!$AJ$5</f>
        <v>1.6000000000000001E-3</v>
      </c>
      <c r="PT26" s="347">
        <f>PT$3*$F26*$AH26*PT$4/'[1]Sheet3 '!$AJ$5</f>
        <v>1E-3</v>
      </c>
      <c r="PU26" s="343"/>
      <c r="PV26" s="343"/>
      <c r="PW26" s="343"/>
    </row>
    <row r="27" spans="1:439" ht="16.2">
      <c r="A27" s="39">
        <v>22</v>
      </c>
      <c r="B27" s="39"/>
      <c r="C27" s="74">
        <v>1</v>
      </c>
      <c r="D27" s="74">
        <f>D13</f>
        <v>-1</v>
      </c>
      <c r="E27" s="74"/>
      <c r="F27" s="74">
        <f>F13</f>
        <v>4</v>
      </c>
      <c r="G27" s="74">
        <f>G13</f>
        <v>4</v>
      </c>
      <c r="H27" s="74">
        <f t="shared" si="6"/>
        <v>4</v>
      </c>
      <c r="I27" s="116"/>
      <c r="J27" s="39">
        <f t="shared" si="7"/>
        <v>4</v>
      </c>
      <c r="K27" s="116"/>
      <c r="L27" s="116"/>
      <c r="M27" s="123">
        <f t="shared" si="180"/>
        <v>22</v>
      </c>
      <c r="N27" s="39">
        <f>N13</f>
        <v>0</v>
      </c>
      <c r="O27" s="39">
        <f>O13</f>
        <v>0</v>
      </c>
      <c r="P27" s="39">
        <f>P13</f>
        <v>0</v>
      </c>
      <c r="Q27" s="39">
        <v>2.7775999999999999E-3</v>
      </c>
      <c r="R27" s="90">
        <v>1</v>
      </c>
      <c r="S27" s="143">
        <v>0</v>
      </c>
      <c r="T27" s="141">
        <f t="shared" si="10"/>
        <v>6.6699999999999995E-4</v>
      </c>
      <c r="U27" s="139">
        <v>0</v>
      </c>
      <c r="V27" s="139" t="s">
        <v>401</v>
      </c>
      <c r="W27" s="139">
        <v>1</v>
      </c>
      <c r="X27" s="144">
        <v>0</v>
      </c>
      <c r="Y27" s="147">
        <v>8</v>
      </c>
      <c r="Z27" s="39">
        <f>Z13</f>
        <v>1</v>
      </c>
      <c r="AA27" s="39" t="str">
        <f>AA13</f>
        <v>[[0,1],[0,1],[0,1],[0,1],[0,1],[0,1],[0,1],[0,1],[0,1],[0,1],[0,2],[0,4],[0,6],[0,8],[0,10],[0,20],[0,40],[0,60],[0,80],[0,100]]</v>
      </c>
      <c r="AB27" s="39">
        <f>AB13</f>
        <v>1</v>
      </c>
      <c r="AC27" s="139">
        <v>1</v>
      </c>
      <c r="AD27" s="139" t="str">
        <f t="shared" si="12"/>
        <v>[[1,1],[1,1],[1,1],[1,1],[1,1],[1,1],[1,1],[1,1],[1,1],[1,1],[1,1],[1,1],[1,1],[1,1],[1,1],[1,1],[1,1],[1,1],[1,1],[1,1]]</v>
      </c>
      <c r="AE27" s="39">
        <v>0</v>
      </c>
      <c r="AF27" s="39">
        <f>AF13</f>
        <v>0</v>
      </c>
      <c r="AG27" s="177">
        <f t="shared" si="13"/>
        <v>0</v>
      </c>
      <c r="AH27" s="177">
        <v>0.05</v>
      </c>
      <c r="AI27" s="177">
        <v>0</v>
      </c>
      <c r="AJ27" s="178">
        <f>AJ26</f>
        <v>0.05</v>
      </c>
      <c r="AK27" s="178">
        <f t="shared" si="191"/>
        <v>0</v>
      </c>
      <c r="AL27" s="178">
        <f t="shared" si="192"/>
        <v>0</v>
      </c>
      <c r="AM27" s="179">
        <v>0</v>
      </c>
      <c r="AN27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O27" s="39" t="str">
        <f>AO13</f>
        <v>[[1,5],[2,2],[3,1]]</v>
      </c>
      <c r="AP27" s="39" t="str">
        <f>AP13</f>
        <v>[0.035556,0.017778,0.011852]</v>
      </c>
      <c r="AQ27" s="111">
        <v>0</v>
      </c>
      <c r="AR27" s="39">
        <f>AR13</f>
        <v>1</v>
      </c>
      <c r="AS27" s="111">
        <f t="shared" si="17"/>
        <v>1</v>
      </c>
      <c r="AT27" s="111">
        <v>0</v>
      </c>
      <c r="AU27" s="111">
        <v>0.4</v>
      </c>
      <c r="AV27" s="111" t="s">
        <v>284</v>
      </c>
      <c r="AW27" s="111">
        <v>1</v>
      </c>
      <c r="AX27" s="195">
        <v>7</v>
      </c>
      <c r="AY27" s="39">
        <f>AY13</f>
        <v>-1</v>
      </c>
      <c r="AZ27" s="39">
        <f>AZ13</f>
        <v>0</v>
      </c>
      <c r="BA27" s="39">
        <f>BA13</f>
        <v>0</v>
      </c>
      <c r="BB27" s="39"/>
      <c r="BC27" s="94" t="s">
        <v>285</v>
      </c>
      <c r="BD27" s="39">
        <f>BD13</f>
        <v>1</v>
      </c>
      <c r="BE27" s="112">
        <f t="shared" ref="BE27:BE45" si="195">BD27*1.5</f>
        <v>1.5</v>
      </c>
      <c r="BF27" s="39"/>
      <c r="BG27" s="39"/>
      <c r="BH27" s="39">
        <f>BH13</f>
        <v>0.5</v>
      </c>
      <c r="BI27" s="39">
        <f>BI13</f>
        <v>1</v>
      </c>
      <c r="BJ27" s="39"/>
      <c r="BK27" s="198">
        <v>0.75</v>
      </c>
      <c r="BL27" s="198">
        <v>0.6</v>
      </c>
      <c r="BM27" s="39">
        <f>BM13</f>
        <v>4</v>
      </c>
      <c r="BN27" s="94" t="s">
        <v>287</v>
      </c>
      <c r="BO27" s="39">
        <f>BO13</f>
        <v>1</v>
      </c>
      <c r="BP27" s="39" t="str">
        <f>BP13</f>
        <v>20,0.1,1</v>
      </c>
      <c r="BQ27" s="94" t="str">
        <f>BQ13</f>
        <v>2.5,1.2</v>
      </c>
      <c r="BR27" s="39" t="str">
        <f>BR13</f>
        <v>5,4,90,24</v>
      </c>
      <c r="BS27" s="39" t="s">
        <v>340</v>
      </c>
      <c r="BT27" s="39"/>
      <c r="BU27" s="116"/>
      <c r="BV27" s="116"/>
      <c r="BW27" s="116"/>
      <c r="BX27" s="116" t="s">
        <v>291</v>
      </c>
      <c r="BY27" s="213">
        <v>0</v>
      </c>
      <c r="BZ27" s="123">
        <f t="shared" si="20"/>
        <v>3</v>
      </c>
      <c r="CA27" s="214" t="str">
        <f t="shared" si="21"/>
        <v>[3,4,4,3]</v>
      </c>
      <c r="CB27" s="42">
        <v>0</v>
      </c>
      <c r="CC27" s="42">
        <v>0</v>
      </c>
      <c r="CD27" s="42">
        <v>0</v>
      </c>
      <c r="CE27" s="42">
        <v>0</v>
      </c>
      <c r="CF27" s="42">
        <v>0</v>
      </c>
      <c r="CG27" s="42">
        <v>0</v>
      </c>
      <c r="CH27" s="42">
        <v>0</v>
      </c>
      <c r="CI27" s="42">
        <v>0</v>
      </c>
      <c r="CJ27" s="42"/>
      <c r="CK27" s="42"/>
      <c r="CL27" s="42"/>
      <c r="CM27" s="42"/>
      <c r="CN27" s="42"/>
      <c r="CO27" s="42"/>
      <c r="CP27" s="42"/>
      <c r="CQ27" s="42"/>
      <c r="CR27" s="42" t="s">
        <v>399</v>
      </c>
      <c r="CS27" s="42"/>
      <c r="CT27" s="42"/>
      <c r="CU27" s="53" t="s">
        <v>293</v>
      </c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 t="e">
        <v>#N/A</v>
      </c>
      <c r="DX27" s="42">
        <f t="shared" si="22"/>
        <v>3</v>
      </c>
      <c r="DY27" s="123">
        <f t="shared" si="23"/>
        <v>4</v>
      </c>
      <c r="DZ27" s="123">
        <f t="shared" si="24"/>
        <v>4</v>
      </c>
      <c r="EA27" s="123">
        <f t="shared" si="25"/>
        <v>3</v>
      </c>
      <c r="EB27" s="123"/>
      <c r="EM27" s="260">
        <f t="shared" si="26"/>
        <v>4.4000000000000004</v>
      </c>
      <c r="EN27" s="261">
        <f>EN26</f>
        <v>0.1</v>
      </c>
      <c r="EO27" s="262">
        <v>2</v>
      </c>
      <c r="EP27" s="105">
        <v>5</v>
      </c>
      <c r="EQ27" s="262">
        <v>3</v>
      </c>
      <c r="ER27" s="105">
        <v>2</v>
      </c>
      <c r="ES27" s="262">
        <v>4</v>
      </c>
      <c r="ET27" s="105">
        <v>1</v>
      </c>
      <c r="EU27" s="105">
        <f t="shared" si="27"/>
        <v>2.5</v>
      </c>
      <c r="EV27" s="105">
        <f t="shared" si="28"/>
        <v>7.5</v>
      </c>
      <c r="EW27" s="272">
        <f t="shared" si="29"/>
        <v>2.1333000000000001E-2</v>
      </c>
      <c r="EX27" s="105">
        <f t="shared" si="30"/>
        <v>15</v>
      </c>
      <c r="EY27" s="281">
        <f t="shared" si="31"/>
        <v>1.0666999999999999E-2</v>
      </c>
      <c r="EZ27" s="105">
        <f t="shared" si="32"/>
        <v>22.5</v>
      </c>
      <c r="FA27" s="282">
        <f t="shared" si="33"/>
        <v>7.1110000000000001E-3</v>
      </c>
      <c r="FD27" s="287"/>
      <c r="FE27" s="90"/>
      <c r="FI27" s="294"/>
      <c r="FJ27" s="295">
        <v>0</v>
      </c>
      <c r="FK27" s="141">
        <v>1</v>
      </c>
      <c r="FL27" s="294">
        <f t="shared" si="34"/>
        <v>0</v>
      </c>
      <c r="FM27" s="295">
        <f t="shared" si="35"/>
        <v>0</v>
      </c>
      <c r="FN27" s="141">
        <f t="shared" si="36"/>
        <v>1</v>
      </c>
      <c r="FO27" s="294">
        <f t="shared" si="37"/>
        <v>0</v>
      </c>
      <c r="FP27" s="295">
        <f t="shared" si="38"/>
        <v>0</v>
      </c>
      <c r="FQ27" s="141">
        <f t="shared" si="39"/>
        <v>1</v>
      </c>
      <c r="FR27" s="294">
        <f t="shared" si="40"/>
        <v>0</v>
      </c>
      <c r="FS27" s="295">
        <f t="shared" si="41"/>
        <v>0</v>
      </c>
      <c r="FT27" s="141">
        <f t="shared" si="42"/>
        <v>1</v>
      </c>
      <c r="FU27" s="294">
        <f t="shared" si="43"/>
        <v>0</v>
      </c>
      <c r="FV27" s="295">
        <f t="shared" si="44"/>
        <v>0</v>
      </c>
      <c r="FW27" s="141">
        <f t="shared" si="45"/>
        <v>1</v>
      </c>
      <c r="FX27" s="294">
        <f t="shared" si="46"/>
        <v>0</v>
      </c>
      <c r="FY27" s="295">
        <f t="shared" si="47"/>
        <v>0</v>
      </c>
      <c r="FZ27" s="141">
        <f t="shared" si="48"/>
        <v>1</v>
      </c>
      <c r="GA27" s="294">
        <f t="shared" si="49"/>
        <v>0</v>
      </c>
      <c r="GB27" s="295">
        <f t="shared" si="50"/>
        <v>0</v>
      </c>
      <c r="GC27" s="141">
        <f t="shared" si="51"/>
        <v>1</v>
      </c>
      <c r="GD27" s="294">
        <f t="shared" si="52"/>
        <v>0</v>
      </c>
      <c r="GE27" s="295">
        <f t="shared" si="53"/>
        <v>0</v>
      </c>
      <c r="GF27" s="141">
        <f t="shared" si="54"/>
        <v>1</v>
      </c>
      <c r="GG27" s="294">
        <f t="shared" si="55"/>
        <v>0</v>
      </c>
      <c r="GH27" s="295">
        <f t="shared" si="56"/>
        <v>0</v>
      </c>
      <c r="GI27" s="141">
        <f t="shared" si="57"/>
        <v>1</v>
      </c>
      <c r="GJ27" s="294">
        <f t="shared" si="58"/>
        <v>0</v>
      </c>
      <c r="GK27" s="295">
        <f t="shared" si="59"/>
        <v>0</v>
      </c>
      <c r="GL27" s="141">
        <f t="shared" si="60"/>
        <v>1</v>
      </c>
      <c r="GM27" s="294">
        <f t="shared" si="61"/>
        <v>0</v>
      </c>
      <c r="GN27" s="295">
        <f t="shared" si="62"/>
        <v>0</v>
      </c>
      <c r="GO27" s="141">
        <f t="shared" si="63"/>
        <v>2</v>
      </c>
      <c r="GP27" s="294">
        <f t="shared" si="64"/>
        <v>0</v>
      </c>
      <c r="GQ27" s="295">
        <f t="shared" si="65"/>
        <v>0</v>
      </c>
      <c r="GR27" s="141">
        <f t="shared" si="66"/>
        <v>4</v>
      </c>
      <c r="GS27" s="294">
        <f t="shared" si="67"/>
        <v>0</v>
      </c>
      <c r="GT27" s="295">
        <f t="shared" si="68"/>
        <v>0</v>
      </c>
      <c r="GU27" s="141">
        <f t="shared" si="69"/>
        <v>6</v>
      </c>
      <c r="GV27" s="294">
        <f t="shared" si="70"/>
        <v>0</v>
      </c>
      <c r="GW27" s="295">
        <f t="shared" si="71"/>
        <v>0</v>
      </c>
      <c r="GX27" s="141">
        <f t="shared" si="72"/>
        <v>8</v>
      </c>
      <c r="GY27" s="294">
        <f t="shared" si="73"/>
        <v>0</v>
      </c>
      <c r="GZ27" s="295">
        <f t="shared" si="74"/>
        <v>0</v>
      </c>
      <c r="HA27" s="141">
        <f t="shared" si="75"/>
        <v>10</v>
      </c>
      <c r="HB27" s="294">
        <f t="shared" si="76"/>
        <v>0</v>
      </c>
      <c r="HC27" s="295">
        <f t="shared" si="77"/>
        <v>0</v>
      </c>
      <c r="HD27" s="141">
        <f t="shared" si="78"/>
        <v>20</v>
      </c>
      <c r="HE27" s="294">
        <f t="shared" si="79"/>
        <v>0</v>
      </c>
      <c r="HF27" s="295">
        <f t="shared" si="80"/>
        <v>0</v>
      </c>
      <c r="HG27" s="141">
        <f t="shared" si="81"/>
        <v>40</v>
      </c>
      <c r="HH27" s="294">
        <f t="shared" si="82"/>
        <v>0</v>
      </c>
      <c r="HI27" s="295">
        <f t="shared" si="83"/>
        <v>0</v>
      </c>
      <c r="HJ27" s="141">
        <f t="shared" si="84"/>
        <v>60</v>
      </c>
      <c r="HK27" s="294">
        <f t="shared" si="85"/>
        <v>0</v>
      </c>
      <c r="HL27" s="295">
        <f t="shared" si="86"/>
        <v>0</v>
      </c>
      <c r="HM27" s="141">
        <f t="shared" si="87"/>
        <v>80</v>
      </c>
      <c r="HN27" s="294">
        <f t="shared" si="88"/>
        <v>0</v>
      </c>
      <c r="HO27" s="295">
        <f t="shared" si="89"/>
        <v>0</v>
      </c>
      <c r="HP27" s="141">
        <f t="shared" si="90"/>
        <v>100</v>
      </c>
      <c r="HQ27" s="294">
        <f t="shared" si="91"/>
        <v>0</v>
      </c>
      <c r="HS27" s="287"/>
      <c r="HT27" s="90"/>
      <c r="HX27" s="294"/>
      <c r="HY27" s="295">
        <f>HY11</f>
        <v>1</v>
      </c>
      <c r="HZ27" s="141">
        <v>1</v>
      </c>
      <c r="IA27" s="294">
        <f t="shared" si="92"/>
        <v>4.4444444444444481E-7</v>
      </c>
      <c r="IB27" s="295">
        <f t="shared" si="93"/>
        <v>1</v>
      </c>
      <c r="IC27" s="141">
        <f t="shared" si="94"/>
        <v>1</v>
      </c>
      <c r="ID27" s="294">
        <f t="shared" si="95"/>
        <v>8.8888888888888961E-7</v>
      </c>
      <c r="IE27" s="295">
        <f t="shared" si="96"/>
        <v>1</v>
      </c>
      <c r="IF27" s="141">
        <f t="shared" si="97"/>
        <v>1</v>
      </c>
      <c r="IG27" s="294">
        <f t="shared" si="98"/>
        <v>1.3333333333333345E-6</v>
      </c>
      <c r="IH27" s="295">
        <f t="shared" si="99"/>
        <v>1</v>
      </c>
      <c r="II27" s="141">
        <f t="shared" si="100"/>
        <v>1</v>
      </c>
      <c r="IJ27" s="294">
        <f t="shared" si="101"/>
        <v>1.7777777777777792E-6</v>
      </c>
      <c r="IK27" s="295">
        <f t="shared" si="102"/>
        <v>1</v>
      </c>
      <c r="IL27" s="141">
        <f t="shared" si="103"/>
        <v>1</v>
      </c>
      <c r="IM27" s="294">
        <f t="shared" si="104"/>
        <v>2.2222222222222242E-6</v>
      </c>
      <c r="IN27" s="295">
        <f t="shared" si="105"/>
        <v>1</v>
      </c>
      <c r="IO27" s="141">
        <f t="shared" si="106"/>
        <v>1</v>
      </c>
      <c r="IP27" s="294">
        <f t="shared" si="107"/>
        <v>4.4444444444444484E-6</v>
      </c>
      <c r="IQ27" s="295">
        <f t="shared" si="108"/>
        <v>1</v>
      </c>
      <c r="IR27" s="141">
        <f t="shared" si="109"/>
        <v>1</v>
      </c>
      <c r="IS27" s="294">
        <f t="shared" si="110"/>
        <v>8.8888888888888968E-6</v>
      </c>
      <c r="IT27" s="295">
        <f t="shared" si="111"/>
        <v>1</v>
      </c>
      <c r="IU27" s="141">
        <f t="shared" si="112"/>
        <v>1</v>
      </c>
      <c r="IV27" s="294">
        <f t="shared" si="113"/>
        <v>1.3333333333333343E-5</v>
      </c>
      <c r="IW27" s="295">
        <f t="shared" si="114"/>
        <v>1</v>
      </c>
      <c r="IX27" s="141">
        <f t="shared" si="115"/>
        <v>1</v>
      </c>
      <c r="IY27" s="294">
        <f t="shared" si="116"/>
        <v>1.7777777777777794E-5</v>
      </c>
      <c r="IZ27" s="295">
        <f t="shared" si="117"/>
        <v>1</v>
      </c>
      <c r="JA27" s="141">
        <f t="shared" si="118"/>
        <v>1</v>
      </c>
      <c r="JB27" s="294">
        <f t="shared" si="119"/>
        <v>2.222222222222224E-5</v>
      </c>
      <c r="JC27" s="295">
        <f t="shared" si="120"/>
        <v>1</v>
      </c>
      <c r="JD27" s="141">
        <f t="shared" si="121"/>
        <v>1</v>
      </c>
      <c r="JE27" s="294">
        <f t="shared" si="122"/>
        <v>4.444444444444448E-5</v>
      </c>
      <c r="JF27" s="295">
        <f t="shared" si="123"/>
        <v>1</v>
      </c>
      <c r="JG27" s="141">
        <f t="shared" si="124"/>
        <v>1</v>
      </c>
      <c r="JH27" s="294">
        <f t="shared" si="125"/>
        <v>8.8888888888888961E-5</v>
      </c>
      <c r="JI27" s="295">
        <f t="shared" si="126"/>
        <v>1</v>
      </c>
      <c r="JJ27" s="141">
        <f t="shared" si="127"/>
        <v>1</v>
      </c>
      <c r="JK27" s="294">
        <f t="shared" si="128"/>
        <v>1.3333333333333345E-4</v>
      </c>
      <c r="JL27" s="295">
        <f t="shared" si="129"/>
        <v>1</v>
      </c>
      <c r="JM27" s="141">
        <f t="shared" si="130"/>
        <v>1</v>
      </c>
      <c r="JN27" s="294">
        <f t="shared" si="131"/>
        <v>1.7777777777777792E-4</v>
      </c>
      <c r="JO27" s="295">
        <f t="shared" si="132"/>
        <v>1</v>
      </c>
      <c r="JP27" s="141">
        <f t="shared" si="133"/>
        <v>1</v>
      </c>
      <c r="JQ27" s="294">
        <f t="shared" si="134"/>
        <v>2.222222222222224E-4</v>
      </c>
      <c r="JR27" s="295">
        <f t="shared" si="135"/>
        <v>1</v>
      </c>
      <c r="JS27" s="141">
        <f t="shared" si="136"/>
        <v>1</v>
      </c>
      <c r="JT27" s="294">
        <f t="shared" si="137"/>
        <v>4.4444444444444479E-4</v>
      </c>
      <c r="JU27" s="295">
        <f t="shared" si="138"/>
        <v>1</v>
      </c>
      <c r="JV27" s="141">
        <f t="shared" si="139"/>
        <v>1</v>
      </c>
      <c r="JW27" s="294">
        <f t="shared" si="140"/>
        <v>8.8888888888888958E-4</v>
      </c>
      <c r="JX27" s="295">
        <f t="shared" si="141"/>
        <v>1</v>
      </c>
      <c r="JY27" s="141">
        <f t="shared" si="142"/>
        <v>1</v>
      </c>
      <c r="JZ27" s="294">
        <f t="shared" si="143"/>
        <v>1.3333333333333344E-3</v>
      </c>
      <c r="KA27" s="295">
        <f t="shared" si="144"/>
        <v>1</v>
      </c>
      <c r="KB27" s="141">
        <f t="shared" si="145"/>
        <v>1</v>
      </c>
      <c r="KC27" s="294">
        <f t="shared" si="146"/>
        <v>1.7777777777777792E-3</v>
      </c>
      <c r="KD27" s="295">
        <f t="shared" si="147"/>
        <v>1</v>
      </c>
      <c r="KE27" s="141">
        <f t="shared" si="148"/>
        <v>1</v>
      </c>
      <c r="KF27" s="294">
        <f t="shared" si="149"/>
        <v>2.222222222222224E-3</v>
      </c>
      <c r="KK27" s="313">
        <f t="shared" si="193"/>
        <v>0</v>
      </c>
      <c r="KL27" s="313">
        <f t="shared" si="193"/>
        <v>0</v>
      </c>
      <c r="KM27" s="313">
        <f t="shared" si="193"/>
        <v>0</v>
      </c>
      <c r="KN27" s="313">
        <f t="shared" si="193"/>
        <v>1.6000000000000001E-4</v>
      </c>
      <c r="KO27" s="313">
        <f t="shared" si="193"/>
        <v>2.0000000000000001E-4</v>
      </c>
      <c r="KP27" s="313">
        <f t="shared" si="193"/>
        <v>4.0000000000000002E-4</v>
      </c>
      <c r="KQ27" s="313">
        <f t="shared" si="193"/>
        <v>8.0000000000000004E-4</v>
      </c>
      <c r="KR27" s="313">
        <f t="shared" si="193"/>
        <v>1.1999999999999999E-3</v>
      </c>
      <c r="KS27" s="313">
        <f t="shared" si="193"/>
        <v>1.6000000000000001E-3</v>
      </c>
      <c r="KT27" s="313">
        <f t="shared" si="193"/>
        <v>2E-3</v>
      </c>
      <c r="KU27" s="313">
        <f t="shared" si="194"/>
        <v>4.0000000000000001E-3</v>
      </c>
      <c r="KV27" s="313">
        <f t="shared" si="194"/>
        <v>5.0000000000000001E-3</v>
      </c>
      <c r="KW27" s="313">
        <f t="shared" si="194"/>
        <v>4.9992000000000005E-3</v>
      </c>
      <c r="KX27" s="313">
        <f t="shared" si="194"/>
        <v>4.9984000000000009E-3</v>
      </c>
      <c r="KY27" s="313">
        <f t="shared" si="194"/>
        <v>4.9979999999999998E-3</v>
      </c>
      <c r="KZ27" s="313">
        <f t="shared" si="194"/>
        <v>4.9960000000000004E-3</v>
      </c>
      <c r="LA27" s="313">
        <f t="shared" si="194"/>
        <v>4.9920000000000008E-3</v>
      </c>
      <c r="LB27" s="313">
        <f t="shared" si="194"/>
        <v>4.9920000000000008E-3</v>
      </c>
      <c r="LC27" s="313">
        <f t="shared" si="194"/>
        <v>4.9920000000000008E-3</v>
      </c>
      <c r="LD27" s="313">
        <f t="shared" si="194"/>
        <v>4.9800000000000001E-3</v>
      </c>
      <c r="LK27" s="78">
        <v>0</v>
      </c>
      <c r="LL27" s="78">
        <v>0</v>
      </c>
      <c r="LM27" s="78">
        <v>0</v>
      </c>
      <c r="LP27" s="105"/>
      <c r="LQ27" s="322">
        <v>0.05</v>
      </c>
      <c r="LR27" s="322">
        <v>0.05</v>
      </c>
      <c r="LS27" s="322">
        <v>0.05</v>
      </c>
      <c r="LT27" s="322">
        <v>0.05</v>
      </c>
      <c r="LU27" s="322">
        <v>0.05</v>
      </c>
      <c r="LV27" s="322">
        <v>2.5000000000000001E-2</v>
      </c>
      <c r="LW27" s="322">
        <v>2.5000000000000001E-2</v>
      </c>
      <c r="LX27" s="322">
        <v>2.5000000000000001E-2</v>
      </c>
      <c r="LY27" s="322">
        <v>2.5000000000000001E-2</v>
      </c>
      <c r="LZ27" s="322">
        <v>2.5000000000000001E-2</v>
      </c>
      <c r="MA27" s="322">
        <v>5.0000000000000001E-3</v>
      </c>
      <c r="MB27" s="322">
        <v>5.0000000000000001E-3</v>
      </c>
      <c r="MC27" s="322">
        <v>5.0000000000000001E-3</v>
      </c>
      <c r="MD27" s="322">
        <v>5.0000000000000001E-3</v>
      </c>
      <c r="ME27" s="322">
        <v>5.0000000000000001E-3</v>
      </c>
      <c r="MF27" s="322">
        <v>8.9999999999999998E-4</v>
      </c>
      <c r="MG27" s="322">
        <v>8.9999999999999998E-4</v>
      </c>
      <c r="MH27" s="322">
        <v>8.9999999999999998E-4</v>
      </c>
      <c r="MI27" s="322">
        <v>8.9999999999999998E-4</v>
      </c>
      <c r="MJ27" s="322">
        <v>8.9999999999999998E-4</v>
      </c>
      <c r="MK27" s="322">
        <v>5.9999999999999995E-4</v>
      </c>
      <c r="ML27" s="322">
        <v>4.4999999999999999E-4</v>
      </c>
      <c r="MM27" s="322">
        <v>4.0000000000000002E-4</v>
      </c>
      <c r="MN27" s="322">
        <v>2.9999999999999997E-4</v>
      </c>
      <c r="MO27" s="322">
        <v>2.5000000000000001E-4</v>
      </c>
      <c r="MP27" s="322">
        <v>2.5000000000000001E-4</v>
      </c>
      <c r="MQ27" s="322">
        <v>2.0000000000000001E-4</v>
      </c>
      <c r="MR27" s="322">
        <v>2.0000000000000001E-4</v>
      </c>
      <c r="MS27" s="322"/>
      <c r="MT27" s="102">
        <v>1</v>
      </c>
      <c r="MU27" s="102">
        <v>1</v>
      </c>
      <c r="MV27" s="102">
        <v>1</v>
      </c>
      <c r="MW27" s="102">
        <v>1</v>
      </c>
      <c r="MX27" s="102">
        <v>1</v>
      </c>
      <c r="MY27" s="102">
        <v>1</v>
      </c>
      <c r="MZ27" s="90">
        <v>1</v>
      </c>
      <c r="NA27" s="90">
        <v>1</v>
      </c>
      <c r="NB27" s="90">
        <v>1</v>
      </c>
      <c r="NC27" s="90">
        <v>1</v>
      </c>
      <c r="ND27" s="90">
        <v>1</v>
      </c>
      <c r="NE27" s="90">
        <v>1</v>
      </c>
      <c r="NF27" s="90">
        <v>1</v>
      </c>
      <c r="NG27" s="90">
        <v>1</v>
      </c>
      <c r="NH27" s="90">
        <v>1</v>
      </c>
      <c r="NI27" s="90">
        <v>1</v>
      </c>
      <c r="NJ27" s="90">
        <v>1</v>
      </c>
      <c r="NK27" s="90">
        <v>1</v>
      </c>
      <c r="NL27" s="90">
        <v>1</v>
      </c>
      <c r="NM27" s="90">
        <v>1</v>
      </c>
      <c r="NN27" s="90">
        <v>1</v>
      </c>
      <c r="NO27" s="90">
        <v>1</v>
      </c>
      <c r="NP27" s="90">
        <v>1</v>
      </c>
      <c r="NQ27" s="90">
        <v>1</v>
      </c>
      <c r="NR27" s="90">
        <v>1</v>
      </c>
      <c r="NS27" s="90">
        <v>1</v>
      </c>
      <c r="NT27" s="90">
        <v>1</v>
      </c>
      <c r="NU27" s="90">
        <v>1</v>
      </c>
      <c r="NV27" s="90"/>
      <c r="NW27" s="324">
        <f t="shared" si="152"/>
        <v>2.0000000000000001E-4</v>
      </c>
      <c r="NX27" s="324">
        <f t="shared" si="153"/>
        <v>4.0000000000000002E-4</v>
      </c>
      <c r="NY27" s="324">
        <f t="shared" si="154"/>
        <v>5.9999999999999995E-4</v>
      </c>
      <c r="NZ27" s="324">
        <f t="shared" si="155"/>
        <v>8.0000000000000004E-4</v>
      </c>
      <c r="OA27" s="324">
        <f t="shared" si="156"/>
        <v>1E-3</v>
      </c>
      <c r="OB27" s="324">
        <f t="shared" si="157"/>
        <v>1E-3</v>
      </c>
      <c r="OC27" s="324">
        <f t="shared" si="158"/>
        <v>2E-3</v>
      </c>
      <c r="OD27" s="324">
        <f t="shared" si="159"/>
        <v>3.0000000000000001E-3</v>
      </c>
      <c r="OE27" s="324">
        <f t="shared" si="160"/>
        <v>4.0000000000000001E-3</v>
      </c>
      <c r="OF27" s="324">
        <f t="shared" si="161"/>
        <v>5.0000000000000001E-3</v>
      </c>
      <c r="OG27" s="324">
        <f t="shared" si="162"/>
        <v>2E-3</v>
      </c>
      <c r="OH27" s="324">
        <f t="shared" si="163"/>
        <v>4.0000000000000001E-3</v>
      </c>
      <c r="OI27" s="324">
        <f t="shared" si="164"/>
        <v>6.0000000000000001E-3</v>
      </c>
      <c r="OJ27" s="324">
        <f t="shared" si="165"/>
        <v>8.0000000000000002E-3</v>
      </c>
      <c r="OK27" s="324">
        <f t="shared" si="166"/>
        <v>0.01</v>
      </c>
      <c r="OL27" s="324">
        <f t="shared" si="167"/>
        <v>3.5999999999999999E-3</v>
      </c>
      <c r="OM27" s="324">
        <f t="shared" si="168"/>
        <v>7.1999999999999998E-3</v>
      </c>
      <c r="ON27" s="324">
        <f t="shared" si="169"/>
        <v>1.0800000000000001E-2</v>
      </c>
      <c r="OO27" s="324">
        <f t="shared" si="170"/>
        <v>1.44E-2</v>
      </c>
      <c r="OP27" s="324">
        <f t="shared" si="171"/>
        <v>1.7999999999999999E-2</v>
      </c>
      <c r="OQ27" s="324">
        <f t="shared" si="172"/>
        <v>1.7999999999999999E-2</v>
      </c>
      <c r="OR27" s="324">
        <f t="shared" si="173"/>
        <v>1.7999999999999999E-2</v>
      </c>
      <c r="OS27" s="324">
        <f t="shared" si="174"/>
        <v>0.02</v>
      </c>
      <c r="OT27" s="324">
        <f t="shared" si="175"/>
        <v>1.7999999999999999E-2</v>
      </c>
      <c r="OU27" s="324">
        <f t="shared" si="176"/>
        <v>1.7500000000000002E-2</v>
      </c>
      <c r="OV27" s="324">
        <f t="shared" si="177"/>
        <v>0.02</v>
      </c>
      <c r="OW27" s="324">
        <f t="shared" si="178"/>
        <v>1.7999999999999999E-2</v>
      </c>
      <c r="OX27" s="324">
        <f t="shared" si="179"/>
        <v>0.02</v>
      </c>
      <c r="PG27" s="346"/>
      <c r="PH27" s="347">
        <f>PH$3*$F27*$AH27*PH$4/'[1]Sheet3 '!$AJ$5</f>
        <v>5.6000000000000006E-4</v>
      </c>
      <c r="PI27" s="347">
        <f>PI$3*$F27*$AH27*PI$4/'[1]Sheet3 '!$AJ$5</f>
        <v>5.5979999999999995E-4</v>
      </c>
      <c r="PJ27" s="347">
        <f>PJ$3*$F27*$AH27*PJ$4/'[1]Sheet3 '!$AJ$5</f>
        <v>5.5999999999999995E-4</v>
      </c>
      <c r="PK27" s="347">
        <f>PK$3*$F27*$AH27*PK$4/'[1]Sheet3 '!$AJ$5</f>
        <v>5.04E-4</v>
      </c>
      <c r="PL27" s="347">
        <f>PL$3*$F27*$AH27*PL$4/'[1]Sheet3 '!$AJ$5</f>
        <v>5.04E-4</v>
      </c>
      <c r="PM27" s="347">
        <f>PM$3*$F27*$AH27*PM$4/'[1]Sheet3 '!$AJ$5</f>
        <v>4.8000000000000001E-4</v>
      </c>
      <c r="PN27" s="347">
        <f>PN$3*$F27*$AH27*PN$4/'[1]Sheet3 '!$AJ$5</f>
        <v>4.3199999999999998E-4</v>
      </c>
      <c r="PO27" s="347">
        <f>PO$3*$F27*$AH27*PO$4/'[1]Sheet3 '!$AJ$5</f>
        <v>4.08E-4</v>
      </c>
      <c r="PP27" s="347">
        <f>PP$3*$F27*$AH27*PP$4/'[1]Sheet3 '!$AJ$5</f>
        <v>3.704E-4</v>
      </c>
      <c r="PQ27" s="347">
        <f>PQ$3*$F27*$AH27*PQ$4/'[1]Sheet3 '!$AJ$5</f>
        <v>3.2000000000000003E-4</v>
      </c>
      <c r="PR27" s="347">
        <f>PR$3*$F27*$AH27*PR$4/'[1]Sheet3 '!$AJ$5</f>
        <v>2.8800000000000001E-4</v>
      </c>
      <c r="PS27" s="347">
        <f>PS$3*$F27*$AH27*PS$4/'[1]Sheet3 '!$AJ$5</f>
        <v>2.5599999999999999E-4</v>
      </c>
      <c r="PT27" s="347">
        <f>PT$3*$F27*$AH27*PT$4/'[1]Sheet3 '!$AJ$5</f>
        <v>1.6000000000000001E-4</v>
      </c>
      <c r="PU27" s="343"/>
      <c r="PV27" s="343"/>
      <c r="PW27" s="343"/>
    </row>
    <row r="28" spans="1:439" s="92" customFormat="1" ht="16.2">
      <c r="A28" s="106">
        <v>23</v>
      </c>
      <c r="B28" s="106"/>
      <c r="C28" s="106">
        <v>3</v>
      </c>
      <c r="D28" s="106">
        <v>-1</v>
      </c>
      <c r="E28" s="106"/>
      <c r="F28" s="106">
        <v>135</v>
      </c>
      <c r="G28" s="106"/>
      <c r="H28" s="106">
        <f t="shared" si="6"/>
        <v>135</v>
      </c>
      <c r="I28" s="124"/>
      <c r="J28" s="39">
        <f t="shared" si="7"/>
        <v>135</v>
      </c>
      <c r="K28" s="125" t="s">
        <v>402</v>
      </c>
      <c r="L28" s="125"/>
      <c r="M28" s="123">
        <f t="shared" si="180"/>
        <v>23</v>
      </c>
      <c r="N28" s="39">
        <v>0</v>
      </c>
      <c r="O28" s="39">
        <v>0</v>
      </c>
      <c r="P28" s="39">
        <v>0</v>
      </c>
      <c r="Q28" s="136">
        <v>9.3749600000000002E-2</v>
      </c>
      <c r="R28" s="90">
        <v>5</v>
      </c>
      <c r="S28" s="137">
        <v>0</v>
      </c>
      <c r="T28" s="141">
        <f t="shared" si="10"/>
        <v>2.2499999999999999E-2</v>
      </c>
      <c r="U28" s="139">
        <v>0</v>
      </c>
      <c r="V28" s="139" t="s">
        <v>401</v>
      </c>
      <c r="W28" s="139">
        <v>1</v>
      </c>
      <c r="X28" s="142">
        <v>0</v>
      </c>
      <c r="Y28" s="147">
        <v>8</v>
      </c>
      <c r="Z28" s="159">
        <v>1</v>
      </c>
      <c r="AA28" s="139" t="str">
        <f t="shared" ref="AA28:AA59" si="196">"[["&amp;FJ28&amp;","&amp;FK28&amp;"],["&amp;FM28&amp;","&amp;FN28&amp;"],["&amp;FP28&amp;","&amp;FQ28&amp;"],["&amp;FS28&amp;","&amp;FT28&amp;"],["&amp;FV28&amp;","&amp;FW28&amp;"],["&amp;FY28&amp;","&amp;FZ28&amp;"],["&amp;GB28&amp;","&amp;GC28&amp;"],["&amp;GE28&amp;","&amp;GF28&amp;"],["&amp;GH28&amp;","&amp;GI28&amp;"],["&amp;GK28&amp;","&amp;GL28&amp;"],["&amp;GN28&amp;","&amp;GO28&amp;"],["&amp;GQ28&amp;","&amp;GR28&amp;"],["&amp;GT28&amp;","&amp;GU28&amp;"],["&amp;GW28&amp;","&amp;GX28&amp;"],["&amp;GZ28&amp;","&amp;HA28&amp;"],["&amp;HC28&amp;","&amp;HD28&amp;"],["&amp;HF28&amp;","&amp;HG28&amp;"],["&amp;HI28&amp;","&amp;HJ28&amp;"],["&amp;HL28&amp;","&amp;HM28&amp;"],["&amp;HO28&amp;","&amp;HP28&amp;"]]"</f>
        <v>[[0,1],[0,1],[0,1],[0,1],[0,1],[0,1],[0,1],[0,1],[0,1],[0,1],[0,2],[0,4],[0,6],[0,8],[0,10],[0,20],[0,40],[0,60],[0,80],[0,100]]</v>
      </c>
      <c r="AB28" s="139">
        <v>1</v>
      </c>
      <c r="AC28" s="139">
        <v>1</v>
      </c>
      <c r="AD28" s="139" t="str">
        <f t="shared" si="12"/>
        <v>[[1,1],[1,1],[1,1],[1,1],[1,1],[1,1],[1,1],[1,1],[1,1],[1,1],[1,1],[1,1],[1,1],[1,1],[1,1],[1,1],[1,1],[1,1],[1,1],[1,1]]</v>
      </c>
      <c r="AE28" s="39">
        <v>0</v>
      </c>
      <c r="AF28" s="39">
        <f>AF14</f>
        <v>0</v>
      </c>
      <c r="AG28" s="177">
        <f t="shared" si="13"/>
        <v>0</v>
      </c>
      <c r="AH28" s="177">
        <v>0.05</v>
      </c>
      <c r="AI28" s="177">
        <v>0</v>
      </c>
      <c r="AJ28" s="178">
        <f>AJ37</f>
        <v>0.05</v>
      </c>
      <c r="AK28" s="178">
        <f t="shared" si="191"/>
        <v>0</v>
      </c>
      <c r="AL28" s="178">
        <f t="shared" si="192"/>
        <v>0</v>
      </c>
      <c r="AM28" s="179">
        <v>0</v>
      </c>
      <c r="AN28" s="105" t="str">
        <f t="shared" si="14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28" s="39" t="str">
        <f t="shared" ref="AO28:AO59" si="197">"[["&amp;EO28&amp;","&amp;EP28&amp;"],["&amp;EQ28&amp;","&amp;ER28&amp;"],["&amp;ES28&amp;","&amp;ET28&amp;"]]"</f>
        <v>[[2,5],[3,2],[4,1]]</v>
      </c>
      <c r="AP28" s="111" t="str">
        <f t="shared" ref="AP28:AP53" si="198">"["&amp;EW28&amp;","&amp;EY28&amp;","&amp;FA28&amp;"]"</f>
        <v>[0.72,0.36,0.24]</v>
      </c>
      <c r="AQ28" s="111">
        <v>0</v>
      </c>
      <c r="AR28" s="111">
        <v>1</v>
      </c>
      <c r="AS28" s="111">
        <f t="shared" si="17"/>
        <v>1</v>
      </c>
      <c r="AT28" s="111">
        <v>0</v>
      </c>
      <c r="AU28" s="111">
        <v>0.4</v>
      </c>
      <c r="AV28" s="111" t="s">
        <v>284</v>
      </c>
      <c r="AW28" s="111">
        <v>1</v>
      </c>
      <c r="AX28" s="195">
        <v>7</v>
      </c>
      <c r="AY28" s="39">
        <f>IF(C28=4,1,IF(C28=6,2,-1))</f>
        <v>-1</v>
      </c>
      <c r="AZ28" s="39">
        <v>0</v>
      </c>
      <c r="BA28" s="39">
        <f>BA14</f>
        <v>0</v>
      </c>
      <c r="BB28" s="94"/>
      <c r="BC28" s="94" t="s">
        <v>361</v>
      </c>
      <c r="BD28" s="39">
        <v>1</v>
      </c>
      <c r="BE28" s="112">
        <f t="shared" si="195"/>
        <v>1.5</v>
      </c>
      <c r="BF28" s="39"/>
      <c r="BG28" s="39"/>
      <c r="BH28" s="39">
        <v>1</v>
      </c>
      <c r="BI28" s="39">
        <v>1</v>
      </c>
      <c r="BJ28" s="39" t="s">
        <v>403</v>
      </c>
      <c r="BK28" s="198">
        <v>0.75</v>
      </c>
      <c r="BL28" s="198">
        <v>0.6</v>
      </c>
      <c r="BM28" s="94">
        <f t="shared" ref="BM28:BM42" si="199">F28</f>
        <v>135</v>
      </c>
      <c r="BN28" s="94" t="s">
        <v>287</v>
      </c>
      <c r="BO28" s="94">
        <v>1</v>
      </c>
      <c r="BP28" s="94" t="s">
        <v>288</v>
      </c>
      <c r="BQ28" s="94" t="s">
        <v>397</v>
      </c>
      <c r="BR28" s="202" t="s">
        <v>404</v>
      </c>
      <c r="BS28" s="202" t="s">
        <v>404</v>
      </c>
      <c r="BT28" s="116"/>
      <c r="BU28" s="116"/>
      <c r="BV28" s="116"/>
      <c r="BW28" s="116"/>
      <c r="BX28" s="116" t="s">
        <v>291</v>
      </c>
      <c r="BY28" s="213">
        <v>0</v>
      </c>
      <c r="BZ28" s="123">
        <f t="shared" si="20"/>
        <v>90</v>
      </c>
      <c r="CA28" s="214" t="str">
        <f t="shared" si="21"/>
        <v>[90,6,135,90]</v>
      </c>
      <c r="CB28" s="42">
        <v>0</v>
      </c>
      <c r="CC28" s="42">
        <v>1</v>
      </c>
      <c r="CD28" s="42">
        <v>1</v>
      </c>
      <c r="CE28" s="42">
        <v>1</v>
      </c>
      <c r="CF28" s="42">
        <v>1</v>
      </c>
      <c r="CG28" s="42">
        <v>1</v>
      </c>
      <c r="CH28" s="42">
        <v>0</v>
      </c>
      <c r="CI28" s="42">
        <v>1</v>
      </c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53" t="s">
        <v>293</v>
      </c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 t="e">
        <v>#N/A</v>
      </c>
      <c r="DX28" s="229">
        <f t="shared" si="22"/>
        <v>90</v>
      </c>
      <c r="DY28" s="230">
        <f t="shared" si="23"/>
        <v>6</v>
      </c>
      <c r="DZ28" s="230">
        <f t="shared" si="24"/>
        <v>135</v>
      </c>
      <c r="EA28" s="123">
        <f t="shared" si="25"/>
        <v>90</v>
      </c>
      <c r="EB28" s="230"/>
      <c r="EE28" s="250"/>
      <c r="EM28" s="264">
        <f t="shared" si="26"/>
        <v>148.5</v>
      </c>
      <c r="EN28" s="261">
        <f>EN37</f>
        <v>0.1</v>
      </c>
      <c r="EO28" s="265">
        <v>2</v>
      </c>
      <c r="EP28" s="265">
        <v>5</v>
      </c>
      <c r="EQ28" s="265">
        <v>3</v>
      </c>
      <c r="ER28" s="265">
        <v>2</v>
      </c>
      <c r="ES28" s="265">
        <v>4</v>
      </c>
      <c r="ET28" s="265">
        <v>1</v>
      </c>
      <c r="EU28" s="265">
        <f t="shared" si="27"/>
        <v>2.5</v>
      </c>
      <c r="EV28" s="265">
        <f t="shared" si="28"/>
        <v>7.5</v>
      </c>
      <c r="EW28" s="273">
        <f t="shared" si="29"/>
        <v>0.72</v>
      </c>
      <c r="EX28" s="265">
        <f t="shared" si="30"/>
        <v>15</v>
      </c>
      <c r="EY28" s="289">
        <f t="shared" si="31"/>
        <v>0.36</v>
      </c>
      <c r="EZ28" s="265">
        <f t="shared" si="32"/>
        <v>22.5</v>
      </c>
      <c r="FA28" s="290">
        <f t="shared" si="33"/>
        <v>0.24</v>
      </c>
      <c r="FD28" s="291"/>
      <c r="FI28" s="296"/>
      <c r="FJ28" s="297">
        <v>0</v>
      </c>
      <c r="FK28" s="297">
        <v>1</v>
      </c>
      <c r="FL28" s="296">
        <f t="shared" si="34"/>
        <v>0</v>
      </c>
      <c r="FM28" s="297">
        <f t="shared" si="35"/>
        <v>0</v>
      </c>
      <c r="FN28" s="297">
        <f t="shared" si="36"/>
        <v>1</v>
      </c>
      <c r="FO28" s="296">
        <f t="shared" si="37"/>
        <v>0</v>
      </c>
      <c r="FP28" s="297">
        <f t="shared" si="38"/>
        <v>0</v>
      </c>
      <c r="FQ28" s="297">
        <f t="shared" si="39"/>
        <v>1</v>
      </c>
      <c r="FR28" s="296">
        <f t="shared" si="40"/>
        <v>0</v>
      </c>
      <c r="FS28" s="297">
        <f t="shared" si="41"/>
        <v>0</v>
      </c>
      <c r="FT28" s="297">
        <f t="shared" si="42"/>
        <v>1</v>
      </c>
      <c r="FU28" s="296">
        <f t="shared" si="43"/>
        <v>0</v>
      </c>
      <c r="FV28" s="297">
        <f t="shared" si="44"/>
        <v>0</v>
      </c>
      <c r="FW28" s="297">
        <f t="shared" si="45"/>
        <v>1</v>
      </c>
      <c r="FX28" s="296">
        <f t="shared" si="46"/>
        <v>0</v>
      </c>
      <c r="FY28" s="297">
        <f t="shared" si="47"/>
        <v>0</v>
      </c>
      <c r="FZ28" s="297">
        <f t="shared" si="48"/>
        <v>1</v>
      </c>
      <c r="GA28" s="296">
        <f t="shared" si="49"/>
        <v>0</v>
      </c>
      <c r="GB28" s="297">
        <f t="shared" si="50"/>
        <v>0</v>
      </c>
      <c r="GC28" s="297">
        <f t="shared" si="51"/>
        <v>1</v>
      </c>
      <c r="GD28" s="296">
        <f t="shared" si="52"/>
        <v>0</v>
      </c>
      <c r="GE28" s="297">
        <f t="shared" si="53"/>
        <v>0</v>
      </c>
      <c r="GF28" s="297">
        <f t="shared" si="54"/>
        <v>1</v>
      </c>
      <c r="GG28" s="296">
        <f t="shared" si="55"/>
        <v>0</v>
      </c>
      <c r="GH28" s="297">
        <f t="shared" si="56"/>
        <v>0</v>
      </c>
      <c r="GI28" s="297">
        <f t="shared" si="57"/>
        <v>1</v>
      </c>
      <c r="GJ28" s="296">
        <f t="shared" si="58"/>
        <v>0</v>
      </c>
      <c r="GK28" s="297">
        <f t="shared" si="59"/>
        <v>0</v>
      </c>
      <c r="GL28" s="297">
        <f t="shared" si="60"/>
        <v>1</v>
      </c>
      <c r="GM28" s="296">
        <f t="shared" si="61"/>
        <v>0</v>
      </c>
      <c r="GN28" s="297">
        <f t="shared" si="62"/>
        <v>0</v>
      </c>
      <c r="GO28" s="297">
        <f t="shared" si="63"/>
        <v>2</v>
      </c>
      <c r="GP28" s="296">
        <f t="shared" si="64"/>
        <v>0</v>
      </c>
      <c r="GQ28" s="297">
        <f t="shared" si="65"/>
        <v>0</v>
      </c>
      <c r="GR28" s="297">
        <f t="shared" si="66"/>
        <v>4</v>
      </c>
      <c r="GS28" s="296">
        <f t="shared" si="67"/>
        <v>0</v>
      </c>
      <c r="GT28" s="297">
        <f t="shared" si="68"/>
        <v>0</v>
      </c>
      <c r="GU28" s="297">
        <f t="shared" si="69"/>
        <v>6</v>
      </c>
      <c r="GV28" s="296">
        <f t="shared" si="70"/>
        <v>0</v>
      </c>
      <c r="GW28" s="297">
        <f t="shared" si="71"/>
        <v>0</v>
      </c>
      <c r="GX28" s="297">
        <f t="shared" si="72"/>
        <v>8</v>
      </c>
      <c r="GY28" s="296">
        <f t="shared" si="73"/>
        <v>0</v>
      </c>
      <c r="GZ28" s="297">
        <f t="shared" si="74"/>
        <v>0</v>
      </c>
      <c r="HA28" s="297">
        <f t="shared" si="75"/>
        <v>10</v>
      </c>
      <c r="HB28" s="296">
        <f t="shared" si="76"/>
        <v>0</v>
      </c>
      <c r="HC28" s="297">
        <f t="shared" si="77"/>
        <v>0</v>
      </c>
      <c r="HD28" s="297">
        <f t="shared" si="78"/>
        <v>20</v>
      </c>
      <c r="HE28" s="296">
        <f t="shared" si="79"/>
        <v>0</v>
      </c>
      <c r="HF28" s="297">
        <f t="shared" si="80"/>
        <v>0</v>
      </c>
      <c r="HG28" s="297">
        <f t="shared" si="81"/>
        <v>40</v>
      </c>
      <c r="HH28" s="296">
        <f t="shared" si="82"/>
        <v>0</v>
      </c>
      <c r="HI28" s="297">
        <f t="shared" si="83"/>
        <v>0</v>
      </c>
      <c r="HJ28" s="297">
        <f t="shared" si="84"/>
        <v>60</v>
      </c>
      <c r="HK28" s="296">
        <f t="shared" si="85"/>
        <v>0</v>
      </c>
      <c r="HL28" s="297">
        <f t="shared" si="86"/>
        <v>0</v>
      </c>
      <c r="HM28" s="297">
        <f t="shared" si="87"/>
        <v>80</v>
      </c>
      <c r="HN28" s="296">
        <f t="shared" si="88"/>
        <v>0</v>
      </c>
      <c r="HO28" s="297">
        <f t="shared" si="89"/>
        <v>0</v>
      </c>
      <c r="HP28" s="297">
        <f t="shared" si="90"/>
        <v>100</v>
      </c>
      <c r="HQ28" s="296">
        <f t="shared" si="91"/>
        <v>0</v>
      </c>
      <c r="HS28" s="291"/>
      <c r="HX28" s="296"/>
      <c r="HY28" s="297">
        <v>1</v>
      </c>
      <c r="HZ28" s="297">
        <v>1</v>
      </c>
      <c r="IA28" s="296">
        <f t="shared" si="92"/>
        <v>1.5000000000000012E-5</v>
      </c>
      <c r="IB28" s="297">
        <f t="shared" si="93"/>
        <v>1</v>
      </c>
      <c r="IC28" s="297">
        <f t="shared" si="94"/>
        <v>1</v>
      </c>
      <c r="ID28" s="296">
        <f t="shared" si="95"/>
        <v>3.0000000000000024E-5</v>
      </c>
      <c r="IE28" s="297">
        <f t="shared" si="96"/>
        <v>1</v>
      </c>
      <c r="IF28" s="297">
        <f t="shared" si="97"/>
        <v>1</v>
      </c>
      <c r="IG28" s="296">
        <f t="shared" si="98"/>
        <v>4.5000000000000037E-5</v>
      </c>
      <c r="IH28" s="297">
        <f t="shared" si="99"/>
        <v>1</v>
      </c>
      <c r="II28" s="297">
        <f t="shared" si="100"/>
        <v>1</v>
      </c>
      <c r="IJ28" s="296">
        <f t="shared" si="101"/>
        <v>6.0000000000000049E-5</v>
      </c>
      <c r="IK28" s="297">
        <f t="shared" si="102"/>
        <v>1</v>
      </c>
      <c r="IL28" s="297">
        <f t="shared" si="103"/>
        <v>1</v>
      </c>
      <c r="IM28" s="296">
        <f t="shared" si="104"/>
        <v>7.5000000000000061E-5</v>
      </c>
      <c r="IN28" s="297">
        <f t="shared" si="105"/>
        <v>1</v>
      </c>
      <c r="IO28" s="297">
        <f t="shared" si="106"/>
        <v>1</v>
      </c>
      <c r="IP28" s="296">
        <f t="shared" si="107"/>
        <v>1.5000000000000012E-4</v>
      </c>
      <c r="IQ28" s="297">
        <f t="shared" si="108"/>
        <v>1</v>
      </c>
      <c r="IR28" s="297">
        <f t="shared" si="109"/>
        <v>1</v>
      </c>
      <c r="IS28" s="296">
        <f t="shared" si="110"/>
        <v>3.0000000000000024E-4</v>
      </c>
      <c r="IT28" s="297">
        <f t="shared" si="111"/>
        <v>1</v>
      </c>
      <c r="IU28" s="297">
        <f t="shared" si="112"/>
        <v>1</v>
      </c>
      <c r="IV28" s="296">
        <f t="shared" si="113"/>
        <v>4.5000000000000037E-4</v>
      </c>
      <c r="IW28" s="297">
        <f t="shared" si="114"/>
        <v>1</v>
      </c>
      <c r="IX28" s="297">
        <f t="shared" si="115"/>
        <v>1</v>
      </c>
      <c r="IY28" s="296">
        <f t="shared" si="116"/>
        <v>6.0000000000000049E-4</v>
      </c>
      <c r="IZ28" s="297">
        <f t="shared" si="117"/>
        <v>1</v>
      </c>
      <c r="JA28" s="297">
        <f t="shared" si="118"/>
        <v>1</v>
      </c>
      <c r="JB28" s="296">
        <f t="shared" si="119"/>
        <v>7.5000000000000056E-4</v>
      </c>
      <c r="JC28" s="297">
        <f t="shared" si="120"/>
        <v>1</v>
      </c>
      <c r="JD28" s="297">
        <f t="shared" si="121"/>
        <v>1</v>
      </c>
      <c r="JE28" s="296">
        <f t="shared" si="122"/>
        <v>1.5000000000000011E-3</v>
      </c>
      <c r="JF28" s="297">
        <f t="shared" si="123"/>
        <v>1</v>
      </c>
      <c r="JG28" s="297">
        <f t="shared" si="124"/>
        <v>1</v>
      </c>
      <c r="JH28" s="296">
        <f t="shared" si="125"/>
        <v>3.0000000000000022E-3</v>
      </c>
      <c r="JI28" s="297">
        <f t="shared" si="126"/>
        <v>1</v>
      </c>
      <c r="JJ28" s="297">
        <f t="shared" si="127"/>
        <v>1</v>
      </c>
      <c r="JK28" s="296">
        <f t="shared" si="128"/>
        <v>4.500000000000004E-3</v>
      </c>
      <c r="JL28" s="297">
        <f t="shared" si="129"/>
        <v>1</v>
      </c>
      <c r="JM28" s="297">
        <f t="shared" si="130"/>
        <v>1</v>
      </c>
      <c r="JN28" s="296">
        <f t="shared" si="131"/>
        <v>6.0000000000000045E-3</v>
      </c>
      <c r="JO28" s="297">
        <f t="shared" si="132"/>
        <v>1</v>
      </c>
      <c r="JP28" s="297">
        <f t="shared" si="133"/>
        <v>1</v>
      </c>
      <c r="JQ28" s="296">
        <f t="shared" si="134"/>
        <v>7.5000000000000058E-3</v>
      </c>
      <c r="JR28" s="297">
        <f t="shared" si="135"/>
        <v>1</v>
      </c>
      <c r="JS28" s="297">
        <f t="shared" si="136"/>
        <v>1</v>
      </c>
      <c r="JT28" s="296">
        <f t="shared" si="137"/>
        <v>1.5000000000000012E-2</v>
      </c>
      <c r="JU28" s="297">
        <f t="shared" si="138"/>
        <v>1</v>
      </c>
      <c r="JV28" s="297">
        <f t="shared" si="139"/>
        <v>1</v>
      </c>
      <c r="JW28" s="296">
        <f t="shared" si="140"/>
        <v>3.0000000000000023E-2</v>
      </c>
      <c r="JX28" s="297">
        <f t="shared" si="141"/>
        <v>1</v>
      </c>
      <c r="JY28" s="297">
        <f t="shared" si="142"/>
        <v>1</v>
      </c>
      <c r="JZ28" s="296">
        <f t="shared" si="143"/>
        <v>4.500000000000004E-2</v>
      </c>
      <c r="KA28" s="297">
        <f t="shared" si="144"/>
        <v>1</v>
      </c>
      <c r="KB28" s="297">
        <f t="shared" si="145"/>
        <v>1</v>
      </c>
      <c r="KC28" s="296">
        <f t="shared" si="146"/>
        <v>6.0000000000000046E-2</v>
      </c>
      <c r="KD28" s="297">
        <f t="shared" si="147"/>
        <v>1</v>
      </c>
      <c r="KE28" s="297">
        <f t="shared" si="148"/>
        <v>1</v>
      </c>
      <c r="KF28" s="296">
        <f t="shared" si="149"/>
        <v>7.5000000000000067E-2</v>
      </c>
      <c r="KK28" s="315">
        <f t="shared" si="193"/>
        <v>0</v>
      </c>
      <c r="KL28" s="315">
        <f t="shared" si="193"/>
        <v>0</v>
      </c>
      <c r="KM28" s="315">
        <f t="shared" si="193"/>
        <v>0</v>
      </c>
      <c r="KN28" s="315">
        <f t="shared" si="193"/>
        <v>5.4000000000000003E-3</v>
      </c>
      <c r="KO28" s="315">
        <f t="shared" si="193"/>
        <v>6.7499999999999999E-3</v>
      </c>
      <c r="KP28" s="315">
        <f t="shared" si="193"/>
        <v>1.35E-2</v>
      </c>
      <c r="KQ28" s="315">
        <f t="shared" si="193"/>
        <v>2.7E-2</v>
      </c>
      <c r="KR28" s="315">
        <f t="shared" si="193"/>
        <v>4.0500000000000001E-2</v>
      </c>
      <c r="KS28" s="315">
        <f t="shared" si="193"/>
        <v>5.3999999999999999E-2</v>
      </c>
      <c r="KT28" s="315">
        <f t="shared" si="193"/>
        <v>6.7500000000000004E-2</v>
      </c>
      <c r="KU28" s="315">
        <f t="shared" si="194"/>
        <v>0.13500000000000001</v>
      </c>
      <c r="KV28" s="315">
        <f t="shared" si="194"/>
        <v>0.16875000000000001</v>
      </c>
      <c r="KW28" s="315">
        <f t="shared" si="194"/>
        <v>0.16872299999999998</v>
      </c>
      <c r="KX28" s="315">
        <f t="shared" si="194"/>
        <v>0.16869600000000001</v>
      </c>
      <c r="KY28" s="315">
        <f t="shared" si="194"/>
        <v>0.16868250000000001</v>
      </c>
      <c r="KZ28" s="315">
        <f t="shared" si="194"/>
        <v>0.16861499999999999</v>
      </c>
      <c r="LA28" s="315">
        <f t="shared" si="194"/>
        <v>0.16848000000000005</v>
      </c>
      <c r="LB28" s="315">
        <f t="shared" si="194"/>
        <v>0.16848000000000005</v>
      </c>
      <c r="LC28" s="315">
        <f t="shared" si="194"/>
        <v>0.16848000000000005</v>
      </c>
      <c r="LD28" s="315">
        <f t="shared" si="194"/>
        <v>0.168075</v>
      </c>
      <c r="LK28" s="92">
        <v>0</v>
      </c>
      <c r="LL28" s="92">
        <v>0</v>
      </c>
      <c r="LM28" s="92">
        <v>0</v>
      </c>
      <c r="LP28" s="105"/>
      <c r="LQ28" s="322">
        <v>0.05</v>
      </c>
      <c r="LR28" s="322">
        <v>0.05</v>
      </c>
      <c r="LS28" s="322">
        <v>0.05</v>
      </c>
      <c r="LT28" s="322">
        <v>0.05</v>
      </c>
      <c r="LU28" s="322">
        <v>0.05</v>
      </c>
      <c r="LV28" s="322">
        <v>2.5000000000000001E-2</v>
      </c>
      <c r="LW28" s="322">
        <v>2.5000000000000001E-2</v>
      </c>
      <c r="LX28" s="322">
        <v>2.5000000000000001E-2</v>
      </c>
      <c r="LY28" s="322">
        <v>2.5000000000000001E-2</v>
      </c>
      <c r="LZ28" s="322">
        <v>2.5000000000000001E-2</v>
      </c>
      <c r="MA28" s="322">
        <v>5.0000000000000001E-3</v>
      </c>
      <c r="MB28" s="322">
        <v>5.0000000000000001E-3</v>
      </c>
      <c r="MC28" s="322">
        <v>5.0000000000000001E-3</v>
      </c>
      <c r="MD28" s="322">
        <v>5.0000000000000001E-3</v>
      </c>
      <c r="ME28" s="322">
        <v>5.0000000000000001E-3</v>
      </c>
      <c r="MF28" s="322">
        <v>8.9999999999999998E-4</v>
      </c>
      <c r="MG28" s="322">
        <v>8.9999999999999998E-4</v>
      </c>
      <c r="MH28" s="322">
        <v>8.9999999999999998E-4</v>
      </c>
      <c r="MI28" s="322">
        <v>8.9999999999999998E-4</v>
      </c>
      <c r="MJ28" s="322">
        <v>8.9999999999999998E-4</v>
      </c>
      <c r="MK28" s="322">
        <v>5.9999999999999995E-4</v>
      </c>
      <c r="ML28" s="322">
        <v>4.4999999999999999E-4</v>
      </c>
      <c r="MM28" s="322">
        <v>4.0000000000000002E-4</v>
      </c>
      <c r="MN28" s="322">
        <v>2.9999999999999997E-4</v>
      </c>
      <c r="MO28" s="322">
        <v>2.5000000000000001E-4</v>
      </c>
      <c r="MP28" s="322">
        <v>2.5000000000000001E-4</v>
      </c>
      <c r="MQ28" s="322">
        <v>2.0000000000000001E-4</v>
      </c>
      <c r="MR28" s="322">
        <v>2.0000000000000001E-4</v>
      </c>
      <c r="MS28" s="322"/>
      <c r="MT28" s="102">
        <v>1</v>
      </c>
      <c r="MU28" s="102">
        <v>1</v>
      </c>
      <c r="MV28" s="102">
        <v>1</v>
      </c>
      <c r="MW28" s="102">
        <v>1</v>
      </c>
      <c r="MX28" s="102">
        <v>1</v>
      </c>
      <c r="MY28" s="102">
        <v>1</v>
      </c>
      <c r="MZ28" s="90">
        <v>3</v>
      </c>
      <c r="NA28" s="90">
        <v>3</v>
      </c>
      <c r="NB28" s="90">
        <v>3</v>
      </c>
      <c r="NC28" s="90">
        <v>3</v>
      </c>
      <c r="ND28" s="90">
        <v>3</v>
      </c>
      <c r="NE28" s="90">
        <v>3</v>
      </c>
      <c r="NF28" s="90">
        <v>3</v>
      </c>
      <c r="NG28" s="90">
        <v>3</v>
      </c>
      <c r="NH28" s="90">
        <v>3</v>
      </c>
      <c r="NI28" s="90">
        <v>5</v>
      </c>
      <c r="NJ28" s="90">
        <v>5</v>
      </c>
      <c r="NK28" s="90">
        <v>5</v>
      </c>
      <c r="NL28" s="90">
        <v>5</v>
      </c>
      <c r="NM28" s="90">
        <v>5</v>
      </c>
      <c r="NN28" s="90">
        <v>5</v>
      </c>
      <c r="NO28" s="90">
        <v>5</v>
      </c>
      <c r="NP28" s="90">
        <v>5</v>
      </c>
      <c r="NQ28" s="90">
        <v>5</v>
      </c>
      <c r="NR28" s="90">
        <v>5</v>
      </c>
      <c r="NS28" s="90">
        <v>5</v>
      </c>
      <c r="NT28" s="90">
        <v>5</v>
      </c>
      <c r="NU28" s="90">
        <v>5</v>
      </c>
      <c r="NV28" s="90"/>
      <c r="NW28" s="324">
        <f t="shared" si="152"/>
        <v>6.7499999999999999E-3</v>
      </c>
      <c r="NX28" s="324">
        <f t="shared" si="153"/>
        <v>1.35E-2</v>
      </c>
      <c r="NY28" s="324">
        <f t="shared" si="154"/>
        <v>2.0250000000000001E-2</v>
      </c>
      <c r="NZ28" s="324">
        <f t="shared" si="155"/>
        <v>2.7E-2</v>
      </c>
      <c r="OA28" s="324">
        <f t="shared" si="156"/>
        <v>3.3750000000000002E-2</v>
      </c>
      <c r="OB28" s="324">
        <f t="shared" si="157"/>
        <v>3.3750000000000002E-2</v>
      </c>
      <c r="OC28" s="324">
        <f t="shared" si="158"/>
        <v>2.2499999999999999E-2</v>
      </c>
      <c r="OD28" s="324">
        <f t="shared" si="159"/>
        <v>3.3750000000000002E-2</v>
      </c>
      <c r="OE28" s="324">
        <f t="shared" si="160"/>
        <v>4.4999999999999998E-2</v>
      </c>
      <c r="OF28" s="324">
        <f t="shared" si="161"/>
        <v>5.6250000000000001E-2</v>
      </c>
      <c r="OG28" s="324">
        <f t="shared" si="162"/>
        <v>2.2499999999999999E-2</v>
      </c>
      <c r="OH28" s="324">
        <f t="shared" si="163"/>
        <v>4.4999999999999998E-2</v>
      </c>
      <c r="OI28" s="324">
        <f t="shared" si="164"/>
        <v>6.7500000000000004E-2</v>
      </c>
      <c r="OJ28" s="324">
        <f t="shared" si="165"/>
        <v>0.09</v>
      </c>
      <c r="OK28" s="324">
        <f t="shared" si="166"/>
        <v>0.1125</v>
      </c>
      <c r="OL28" s="324">
        <f t="shared" si="167"/>
        <v>2.4299999999999999E-2</v>
      </c>
      <c r="OM28" s="324">
        <f t="shared" si="168"/>
        <v>4.8599999999999997E-2</v>
      </c>
      <c r="ON28" s="324">
        <f t="shared" si="169"/>
        <v>7.2900000000000006E-2</v>
      </c>
      <c r="OO28" s="324">
        <f t="shared" si="170"/>
        <v>9.7199999999999995E-2</v>
      </c>
      <c r="OP28" s="324">
        <f t="shared" si="171"/>
        <v>0.1215</v>
      </c>
      <c r="OQ28" s="324">
        <f t="shared" si="172"/>
        <v>0.12149999999999998</v>
      </c>
      <c r="OR28" s="324">
        <f t="shared" si="173"/>
        <v>0.1215</v>
      </c>
      <c r="OS28" s="324">
        <f t="shared" si="174"/>
        <v>0.13500000000000001</v>
      </c>
      <c r="OT28" s="324">
        <f t="shared" si="175"/>
        <v>0.12149999999999998</v>
      </c>
      <c r="OU28" s="324">
        <f t="shared" si="176"/>
        <v>0.11812499999999999</v>
      </c>
      <c r="OV28" s="324">
        <f t="shared" si="177"/>
        <v>0.13500000000000001</v>
      </c>
      <c r="OW28" s="324">
        <f t="shared" si="178"/>
        <v>0.1215</v>
      </c>
      <c r="OX28" s="324">
        <f t="shared" si="179"/>
        <v>0.13500000000000001</v>
      </c>
      <c r="OZ28"/>
      <c r="PA28"/>
      <c r="PB28"/>
      <c r="PC28"/>
      <c r="PD28"/>
      <c r="PE28"/>
      <c r="PF28"/>
      <c r="PG28" s="346"/>
      <c r="PH28" s="347">
        <f>PH$3*$F28*$AH28*PH$4/'[1]Sheet3 '!$AJ$5</f>
        <v>1.8900000000000004E-2</v>
      </c>
      <c r="PI28" s="347">
        <f>PI$3*$F28*$AH28*PI$4/'[1]Sheet3 '!$AJ$5</f>
        <v>1.889325E-2</v>
      </c>
      <c r="PJ28" s="347">
        <f>PJ$3*$F28*$AH28*PJ$4/'[1]Sheet3 '!$AJ$5</f>
        <v>1.8899999999999997E-2</v>
      </c>
      <c r="PK28" s="347">
        <f>PK$3*$F28*$AH28*PK$4/'[1]Sheet3 '!$AJ$5</f>
        <v>1.7010000000000001E-2</v>
      </c>
      <c r="PL28" s="347">
        <f>PL$3*$F28*$AH28*PL$4/'[1]Sheet3 '!$AJ$5</f>
        <v>1.7010000000000001E-2</v>
      </c>
      <c r="PM28" s="347">
        <f>PM$3*$F28*$AH28*PM$4/'[1]Sheet3 '!$AJ$5</f>
        <v>1.6199999999999999E-2</v>
      </c>
      <c r="PN28" s="347">
        <f>PN$3*$F28*$AH28*PN$4/'[1]Sheet3 '!$AJ$5</f>
        <v>1.4579999999999999E-2</v>
      </c>
      <c r="PO28" s="347">
        <f>PO$3*$F28*$AH28*PO$4/'[1]Sheet3 '!$AJ$5</f>
        <v>1.3769999999999999E-2</v>
      </c>
      <c r="PP28" s="347">
        <f>PP$3*$F28*$AH28*PP$4/'[1]Sheet3 '!$AJ$5</f>
        <v>1.2501E-2</v>
      </c>
      <c r="PQ28" s="347">
        <f>PQ$3*$F28*$AH28*PQ$4/'[1]Sheet3 '!$AJ$5</f>
        <v>1.0800000000000001E-2</v>
      </c>
      <c r="PR28" s="347">
        <f>PR$3*$F28*$AH28*PR$4/'[1]Sheet3 '!$AJ$5</f>
        <v>9.7199999999999995E-3</v>
      </c>
      <c r="PS28" s="347">
        <f>PS$3*$F28*$AH28*PS$4/'[1]Sheet3 '!$AJ$5</f>
        <v>8.6400000000000001E-3</v>
      </c>
      <c r="PT28" s="347">
        <f>PT$3*$F28*$AH28*PT$4/'[1]Sheet3 '!$AJ$5</f>
        <v>5.4000000000000003E-3</v>
      </c>
      <c r="PU28" s="343"/>
      <c r="PV28" s="343"/>
      <c r="PW28" s="343"/>
    </row>
    <row r="29" spans="1:439" ht="16.2">
      <c r="A29" s="107">
        <v>59</v>
      </c>
      <c r="B29" s="108"/>
      <c r="C29" s="39">
        <v>3</v>
      </c>
      <c r="D29" s="39">
        <v>-1</v>
      </c>
      <c r="E29" s="39"/>
      <c r="F29" s="39">
        <v>30</v>
      </c>
      <c r="G29" s="39" t="s">
        <v>405</v>
      </c>
      <c r="H29" s="39">
        <f t="shared" si="6"/>
        <v>30</v>
      </c>
      <c r="I29" s="116"/>
      <c r="J29" s="39">
        <f t="shared" si="7"/>
        <v>30</v>
      </c>
      <c r="K29" s="116" t="s">
        <v>406</v>
      </c>
      <c r="L29" s="116"/>
      <c r="M29" s="123">
        <f t="shared" si="180"/>
        <v>59</v>
      </c>
      <c r="N29" s="39">
        <f>ROUND(IF(C29=4,F29*10%,0),0)</f>
        <v>0</v>
      </c>
      <c r="O29" s="39">
        <f>ROUND(IF(C29=4,F29*2%,0),0)</f>
        <v>0</v>
      </c>
      <c r="P29" s="39">
        <v>0</v>
      </c>
      <c r="Q29" s="136">
        <v>2.0833399999999998E-2</v>
      </c>
      <c r="R29" s="90">
        <v>2</v>
      </c>
      <c r="S29" s="137">
        <v>0</v>
      </c>
      <c r="T29" s="141">
        <f t="shared" si="10"/>
        <v>5.0000000000000001E-3</v>
      </c>
      <c r="U29" s="139">
        <v>0</v>
      </c>
      <c r="V29" s="139" t="s">
        <v>401</v>
      </c>
      <c r="W29" s="139">
        <v>1</v>
      </c>
      <c r="X29" s="142">
        <v>0</v>
      </c>
      <c r="Y29" s="147">
        <v>8</v>
      </c>
      <c r="Z29" s="159">
        <v>1</v>
      </c>
      <c r="AA29" s="139" t="str">
        <f t="shared" si="196"/>
        <v>[[0,1],[0,1],[0,1],[0,1],[0,1],[0,1],[0,1],[0,1],[0,1],[0,1],[0,2],[0,4],[0,6],[0,8],[0,10],[0,20],[0,40],[0,60],[0,80],[0,100]]</v>
      </c>
      <c r="AB29" s="139">
        <v>1</v>
      </c>
      <c r="AC29" s="139">
        <v>1</v>
      </c>
      <c r="AD29" s="139" t="str">
        <f t="shared" si="12"/>
        <v>[[1,1],[1,1],[1,1],[1,1],[1,1],[1,1],[1,1],[1,1],[1,1],[1,1],[1,1],[1,1],[1,1],[1,1],[1,1],[1,1],[1,1],[1,1],[1,1],[1,1]]</v>
      </c>
      <c r="AE29" s="39">
        <v>0</v>
      </c>
      <c r="AF29" s="161">
        <v>0</v>
      </c>
      <c r="AG29" s="177">
        <f t="shared" si="13"/>
        <v>0</v>
      </c>
      <c r="AH29" s="177">
        <v>0.05</v>
      </c>
      <c r="AI29" s="177">
        <v>0</v>
      </c>
      <c r="AJ29" s="178">
        <f>AJ26</f>
        <v>0.05</v>
      </c>
      <c r="AK29" s="178">
        <f t="shared" si="191"/>
        <v>0</v>
      </c>
      <c r="AL29" s="178">
        <f t="shared" si="192"/>
        <v>0</v>
      </c>
      <c r="AM29" s="179">
        <v>0</v>
      </c>
      <c r="AN29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29" s="39" t="str">
        <f t="shared" si="197"/>
        <v>[[2,5],[3,2],[4,1]]</v>
      </c>
      <c r="AP29" s="111" t="str">
        <f t="shared" si="198"/>
        <v>[0.16,0.08,0.053333]</v>
      </c>
      <c r="AQ29" s="111">
        <v>0</v>
      </c>
      <c r="AR29" s="111">
        <v>1</v>
      </c>
      <c r="AS29" s="111">
        <f t="shared" si="17"/>
        <v>1</v>
      </c>
      <c r="AT29" s="111">
        <v>0</v>
      </c>
      <c r="AU29" s="111">
        <v>0.4</v>
      </c>
      <c r="AV29" s="111" t="s">
        <v>284</v>
      </c>
      <c r="AW29" s="111">
        <v>1</v>
      </c>
      <c r="AX29" s="195">
        <v>8</v>
      </c>
      <c r="AY29" s="39">
        <v>-1</v>
      </c>
      <c r="AZ29" s="39">
        <v>0</v>
      </c>
      <c r="BA29" s="39">
        <f>BA15</f>
        <v>0</v>
      </c>
      <c r="BB29" s="94"/>
      <c r="BC29" s="94" t="s">
        <v>285</v>
      </c>
      <c r="BD29" s="39">
        <v>1</v>
      </c>
      <c r="BE29" s="112">
        <f t="shared" si="195"/>
        <v>1.5</v>
      </c>
      <c r="BF29" s="199"/>
      <c r="BG29" s="199"/>
      <c r="BH29" s="39">
        <v>1</v>
      </c>
      <c r="BI29" s="39">
        <v>1</v>
      </c>
      <c r="BJ29" s="196" t="s">
        <v>361</v>
      </c>
      <c r="BK29" s="198">
        <v>0.75</v>
      </c>
      <c r="BL29" s="198">
        <v>0.6</v>
      </c>
      <c r="BM29" s="94">
        <f t="shared" si="199"/>
        <v>30</v>
      </c>
      <c r="BN29" s="94" t="s">
        <v>317</v>
      </c>
      <c r="BO29" s="94">
        <v>1</v>
      </c>
      <c r="BP29" s="94" t="s">
        <v>288</v>
      </c>
      <c r="BQ29" s="94" t="s">
        <v>397</v>
      </c>
      <c r="BR29" s="206" t="s">
        <v>407</v>
      </c>
      <c r="BS29" s="206" t="s">
        <v>407</v>
      </c>
      <c r="BT29" s="116"/>
      <c r="BU29" s="116"/>
      <c r="BV29" s="116"/>
      <c r="BW29" s="116"/>
      <c r="BX29" s="116" t="s">
        <v>291</v>
      </c>
      <c r="BY29" s="213">
        <v>0</v>
      </c>
      <c r="BZ29" s="123">
        <f t="shared" si="20"/>
        <v>22.5</v>
      </c>
      <c r="CA29" s="214" t="str">
        <f t="shared" si="21"/>
        <v>[22.5,6,30,22.5]</v>
      </c>
      <c r="CB29" s="42">
        <v>0</v>
      </c>
      <c r="CC29" s="42">
        <v>0</v>
      </c>
      <c r="CD29" s="42">
        <v>0</v>
      </c>
      <c r="CE29" s="42">
        <v>0</v>
      </c>
      <c r="CF29" s="42">
        <v>0</v>
      </c>
      <c r="CG29" s="42">
        <v>0</v>
      </c>
      <c r="CH29" s="42">
        <v>0</v>
      </c>
      <c r="CI29" s="42">
        <v>0</v>
      </c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53" t="s">
        <v>293</v>
      </c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 t="e">
        <v>#N/A</v>
      </c>
      <c r="DX29" s="42">
        <f t="shared" si="22"/>
        <v>22.5</v>
      </c>
      <c r="DY29" s="123">
        <f t="shared" si="23"/>
        <v>6</v>
      </c>
      <c r="DZ29" s="123">
        <f t="shared" si="24"/>
        <v>30</v>
      </c>
      <c r="EA29" s="123">
        <f t="shared" si="25"/>
        <v>22.5</v>
      </c>
      <c r="EB29" s="123"/>
      <c r="EM29" s="260">
        <f t="shared" si="26"/>
        <v>33</v>
      </c>
      <c r="EN29" s="261">
        <f>EN27</f>
        <v>0.1</v>
      </c>
      <c r="EO29" s="262">
        <v>2</v>
      </c>
      <c r="EP29" s="105">
        <v>5</v>
      </c>
      <c r="EQ29" s="262">
        <v>3</v>
      </c>
      <c r="ER29" s="105">
        <v>2</v>
      </c>
      <c r="ES29" s="262">
        <v>4</v>
      </c>
      <c r="ET29" s="105">
        <v>1</v>
      </c>
      <c r="EU29" s="105">
        <f t="shared" si="27"/>
        <v>2.5</v>
      </c>
      <c r="EV29" s="105">
        <f t="shared" si="28"/>
        <v>7.5</v>
      </c>
      <c r="EW29" s="272">
        <f t="shared" si="29"/>
        <v>0.16</v>
      </c>
      <c r="EX29" s="105">
        <f t="shared" si="30"/>
        <v>15</v>
      </c>
      <c r="EY29" s="281">
        <f t="shared" si="31"/>
        <v>0.08</v>
      </c>
      <c r="EZ29" s="105">
        <f t="shared" si="32"/>
        <v>22.5</v>
      </c>
      <c r="FA29" s="282">
        <f t="shared" si="33"/>
        <v>5.3332999999999998E-2</v>
      </c>
      <c r="FD29" s="287"/>
      <c r="FE29" s="90"/>
      <c r="FI29" s="294"/>
      <c r="FJ29" s="295">
        <v>0</v>
      </c>
      <c r="FK29" s="141">
        <v>1</v>
      </c>
      <c r="FL29" s="294">
        <f t="shared" si="34"/>
        <v>0</v>
      </c>
      <c r="FM29" s="295">
        <f t="shared" si="35"/>
        <v>0</v>
      </c>
      <c r="FN29" s="141">
        <f t="shared" si="36"/>
        <v>1</v>
      </c>
      <c r="FO29" s="294">
        <f t="shared" si="37"/>
        <v>0</v>
      </c>
      <c r="FP29" s="295">
        <f t="shared" si="38"/>
        <v>0</v>
      </c>
      <c r="FQ29" s="141">
        <f t="shared" si="39"/>
        <v>1</v>
      </c>
      <c r="FR29" s="294">
        <f t="shared" si="40"/>
        <v>0</v>
      </c>
      <c r="FS29" s="295">
        <f t="shared" si="41"/>
        <v>0</v>
      </c>
      <c r="FT29" s="141">
        <f t="shared" si="42"/>
        <v>1</v>
      </c>
      <c r="FU29" s="294">
        <f t="shared" si="43"/>
        <v>0</v>
      </c>
      <c r="FV29" s="295">
        <f t="shared" si="44"/>
        <v>0</v>
      </c>
      <c r="FW29" s="141">
        <f t="shared" si="45"/>
        <v>1</v>
      </c>
      <c r="FX29" s="294">
        <f t="shared" si="46"/>
        <v>0</v>
      </c>
      <c r="FY29" s="295">
        <f t="shared" si="47"/>
        <v>0</v>
      </c>
      <c r="FZ29" s="141">
        <f t="shared" si="48"/>
        <v>1</v>
      </c>
      <c r="GA29" s="294">
        <f t="shared" si="49"/>
        <v>0</v>
      </c>
      <c r="GB29" s="295">
        <f t="shared" si="50"/>
        <v>0</v>
      </c>
      <c r="GC29" s="141">
        <f t="shared" si="51"/>
        <v>1</v>
      </c>
      <c r="GD29" s="294">
        <f t="shared" si="52"/>
        <v>0</v>
      </c>
      <c r="GE29" s="295">
        <f t="shared" si="53"/>
        <v>0</v>
      </c>
      <c r="GF29" s="141">
        <f t="shared" si="54"/>
        <v>1</v>
      </c>
      <c r="GG29" s="294">
        <f t="shared" si="55"/>
        <v>0</v>
      </c>
      <c r="GH29" s="295">
        <f t="shared" si="56"/>
        <v>0</v>
      </c>
      <c r="GI29" s="141">
        <f t="shared" si="57"/>
        <v>1</v>
      </c>
      <c r="GJ29" s="294">
        <f t="shared" si="58"/>
        <v>0</v>
      </c>
      <c r="GK29" s="295">
        <f t="shared" si="59"/>
        <v>0</v>
      </c>
      <c r="GL29" s="141">
        <f t="shared" si="60"/>
        <v>1</v>
      </c>
      <c r="GM29" s="294">
        <f t="shared" si="61"/>
        <v>0</v>
      </c>
      <c r="GN29" s="295">
        <f t="shared" si="62"/>
        <v>0</v>
      </c>
      <c r="GO29" s="141">
        <f t="shared" si="63"/>
        <v>2</v>
      </c>
      <c r="GP29" s="294">
        <f t="shared" si="64"/>
        <v>0</v>
      </c>
      <c r="GQ29" s="295">
        <f t="shared" si="65"/>
        <v>0</v>
      </c>
      <c r="GR29" s="141">
        <f t="shared" si="66"/>
        <v>4</v>
      </c>
      <c r="GS29" s="294">
        <f t="shared" si="67"/>
        <v>0</v>
      </c>
      <c r="GT29" s="295">
        <f t="shared" si="68"/>
        <v>0</v>
      </c>
      <c r="GU29" s="141">
        <f t="shared" si="69"/>
        <v>6</v>
      </c>
      <c r="GV29" s="294">
        <f t="shared" si="70"/>
        <v>0</v>
      </c>
      <c r="GW29" s="295">
        <f t="shared" si="71"/>
        <v>0</v>
      </c>
      <c r="GX29" s="141">
        <f t="shared" si="72"/>
        <v>8</v>
      </c>
      <c r="GY29" s="294">
        <f t="shared" si="73"/>
        <v>0</v>
      </c>
      <c r="GZ29" s="295">
        <f t="shared" si="74"/>
        <v>0</v>
      </c>
      <c r="HA29" s="141">
        <f t="shared" si="75"/>
        <v>10</v>
      </c>
      <c r="HB29" s="294">
        <f t="shared" si="76"/>
        <v>0</v>
      </c>
      <c r="HC29" s="295">
        <f t="shared" si="77"/>
        <v>0</v>
      </c>
      <c r="HD29" s="141">
        <f t="shared" si="78"/>
        <v>20</v>
      </c>
      <c r="HE29" s="294">
        <f t="shared" si="79"/>
        <v>0</v>
      </c>
      <c r="HF29" s="295">
        <f t="shared" si="80"/>
        <v>0</v>
      </c>
      <c r="HG29" s="141">
        <f t="shared" si="81"/>
        <v>40</v>
      </c>
      <c r="HH29" s="294">
        <f t="shared" si="82"/>
        <v>0</v>
      </c>
      <c r="HI29" s="295">
        <f t="shared" si="83"/>
        <v>0</v>
      </c>
      <c r="HJ29" s="141">
        <f t="shared" si="84"/>
        <v>60</v>
      </c>
      <c r="HK29" s="294">
        <f t="shared" si="85"/>
        <v>0</v>
      </c>
      <c r="HL29" s="295">
        <f t="shared" si="86"/>
        <v>0</v>
      </c>
      <c r="HM29" s="141">
        <f t="shared" si="87"/>
        <v>80</v>
      </c>
      <c r="HN29" s="294">
        <f t="shared" si="88"/>
        <v>0</v>
      </c>
      <c r="HO29" s="295">
        <f t="shared" si="89"/>
        <v>0</v>
      </c>
      <c r="HP29" s="141">
        <f t="shared" si="90"/>
        <v>100</v>
      </c>
      <c r="HQ29" s="294">
        <f t="shared" si="91"/>
        <v>0</v>
      </c>
      <c r="HS29" s="287"/>
      <c r="HT29" s="90"/>
      <c r="HX29" s="294"/>
      <c r="HY29" s="295">
        <v>1</v>
      </c>
      <c r="HZ29" s="141">
        <v>1</v>
      </c>
      <c r="IA29" s="294">
        <f t="shared" si="92"/>
        <v>3.3333333333333359E-6</v>
      </c>
      <c r="IB29" s="295">
        <f t="shared" si="93"/>
        <v>1</v>
      </c>
      <c r="IC29" s="141">
        <f t="shared" si="94"/>
        <v>1</v>
      </c>
      <c r="ID29" s="294">
        <f t="shared" si="95"/>
        <v>6.6666666666666717E-6</v>
      </c>
      <c r="IE29" s="295">
        <f t="shared" si="96"/>
        <v>1</v>
      </c>
      <c r="IF29" s="141">
        <f t="shared" si="97"/>
        <v>1</v>
      </c>
      <c r="IG29" s="294">
        <f t="shared" si="98"/>
        <v>1.0000000000000008E-5</v>
      </c>
      <c r="IH29" s="295">
        <f t="shared" si="99"/>
        <v>1</v>
      </c>
      <c r="II29" s="141">
        <f t="shared" si="100"/>
        <v>1</v>
      </c>
      <c r="IJ29" s="294">
        <f t="shared" si="101"/>
        <v>1.3333333333333343E-5</v>
      </c>
      <c r="IK29" s="295">
        <f t="shared" si="102"/>
        <v>1</v>
      </c>
      <c r="IL29" s="141">
        <f t="shared" si="103"/>
        <v>1</v>
      </c>
      <c r="IM29" s="294">
        <f t="shared" si="104"/>
        <v>1.6666666666666681E-5</v>
      </c>
      <c r="IN29" s="295">
        <f t="shared" si="105"/>
        <v>1</v>
      </c>
      <c r="IO29" s="141">
        <f t="shared" si="106"/>
        <v>1</v>
      </c>
      <c r="IP29" s="294">
        <f t="shared" si="107"/>
        <v>3.3333333333333362E-5</v>
      </c>
      <c r="IQ29" s="295">
        <f t="shared" si="108"/>
        <v>1</v>
      </c>
      <c r="IR29" s="141">
        <f t="shared" si="109"/>
        <v>1</v>
      </c>
      <c r="IS29" s="294">
        <f t="shared" si="110"/>
        <v>6.6666666666666724E-5</v>
      </c>
      <c r="IT29" s="295">
        <f t="shared" si="111"/>
        <v>1</v>
      </c>
      <c r="IU29" s="141">
        <f t="shared" si="112"/>
        <v>1</v>
      </c>
      <c r="IV29" s="294">
        <f t="shared" si="113"/>
        <v>1.0000000000000009E-4</v>
      </c>
      <c r="IW29" s="295">
        <f t="shared" si="114"/>
        <v>1</v>
      </c>
      <c r="IX29" s="141">
        <f t="shared" si="115"/>
        <v>1</v>
      </c>
      <c r="IY29" s="294">
        <f t="shared" si="116"/>
        <v>1.3333333333333345E-4</v>
      </c>
      <c r="IZ29" s="295">
        <f t="shared" si="117"/>
        <v>1</v>
      </c>
      <c r="JA29" s="141">
        <f t="shared" si="118"/>
        <v>1</v>
      </c>
      <c r="JB29" s="294">
        <f t="shared" si="119"/>
        <v>1.666666666666668E-4</v>
      </c>
      <c r="JC29" s="295">
        <f t="shared" si="120"/>
        <v>1</v>
      </c>
      <c r="JD29" s="141">
        <f t="shared" si="121"/>
        <v>1</v>
      </c>
      <c r="JE29" s="294">
        <f t="shared" si="122"/>
        <v>3.3333333333333359E-4</v>
      </c>
      <c r="JF29" s="295">
        <f t="shared" si="123"/>
        <v>1</v>
      </c>
      <c r="JG29" s="141">
        <f t="shared" si="124"/>
        <v>1</v>
      </c>
      <c r="JH29" s="294">
        <f t="shared" si="125"/>
        <v>6.6666666666666719E-4</v>
      </c>
      <c r="JI29" s="295">
        <f t="shared" si="126"/>
        <v>1</v>
      </c>
      <c r="JJ29" s="141">
        <f t="shared" si="127"/>
        <v>1</v>
      </c>
      <c r="JK29" s="294">
        <f t="shared" si="128"/>
        <v>1.0000000000000009E-3</v>
      </c>
      <c r="JL29" s="295">
        <f t="shared" si="129"/>
        <v>1</v>
      </c>
      <c r="JM29" s="141">
        <f t="shared" si="130"/>
        <v>1</v>
      </c>
      <c r="JN29" s="294">
        <f t="shared" si="131"/>
        <v>1.3333333333333344E-3</v>
      </c>
      <c r="JO29" s="295">
        <f t="shared" si="132"/>
        <v>1</v>
      </c>
      <c r="JP29" s="141">
        <f t="shared" si="133"/>
        <v>1</v>
      </c>
      <c r="JQ29" s="294">
        <f t="shared" si="134"/>
        <v>1.6666666666666681E-3</v>
      </c>
      <c r="JR29" s="295">
        <f t="shared" si="135"/>
        <v>1</v>
      </c>
      <c r="JS29" s="141">
        <f t="shared" si="136"/>
        <v>1</v>
      </c>
      <c r="JT29" s="294">
        <f t="shared" si="137"/>
        <v>3.3333333333333361E-3</v>
      </c>
      <c r="JU29" s="295">
        <f t="shared" si="138"/>
        <v>1</v>
      </c>
      <c r="JV29" s="141">
        <f t="shared" si="139"/>
        <v>1</v>
      </c>
      <c r="JW29" s="294">
        <f t="shared" si="140"/>
        <v>6.6666666666666723E-3</v>
      </c>
      <c r="JX29" s="295">
        <f t="shared" si="141"/>
        <v>1</v>
      </c>
      <c r="JY29" s="141">
        <f t="shared" si="142"/>
        <v>1</v>
      </c>
      <c r="JZ29" s="294">
        <f t="shared" si="143"/>
        <v>1.0000000000000009E-2</v>
      </c>
      <c r="KA29" s="295">
        <f t="shared" si="144"/>
        <v>1</v>
      </c>
      <c r="KB29" s="141">
        <f t="shared" si="145"/>
        <v>1</v>
      </c>
      <c r="KC29" s="294">
        <f t="shared" si="146"/>
        <v>1.3333333333333345E-2</v>
      </c>
      <c r="KD29" s="295">
        <f t="shared" si="147"/>
        <v>1</v>
      </c>
      <c r="KE29" s="141">
        <f t="shared" si="148"/>
        <v>1</v>
      </c>
      <c r="KF29" s="294">
        <f t="shared" si="149"/>
        <v>1.666666666666668E-2</v>
      </c>
      <c r="KK29" s="313">
        <f t="shared" si="193"/>
        <v>0</v>
      </c>
      <c r="KL29" s="313">
        <f t="shared" si="193"/>
        <v>0</v>
      </c>
      <c r="KM29" s="313">
        <f t="shared" si="193"/>
        <v>0</v>
      </c>
      <c r="KN29" s="313">
        <f t="shared" si="193"/>
        <v>1.1999999999999999E-3</v>
      </c>
      <c r="KO29" s="313">
        <f t="shared" si="193"/>
        <v>1.5E-3</v>
      </c>
      <c r="KP29" s="313">
        <f t="shared" si="193"/>
        <v>3.0000000000000001E-3</v>
      </c>
      <c r="KQ29" s="313">
        <f t="shared" si="193"/>
        <v>6.0000000000000001E-3</v>
      </c>
      <c r="KR29" s="313">
        <f t="shared" si="193"/>
        <v>8.9999999999999993E-3</v>
      </c>
      <c r="KS29" s="313">
        <f t="shared" si="193"/>
        <v>1.2E-2</v>
      </c>
      <c r="KT29" s="313">
        <f t="shared" si="193"/>
        <v>1.4999999999999999E-2</v>
      </c>
      <c r="KU29" s="313">
        <f t="shared" si="194"/>
        <v>0.03</v>
      </c>
      <c r="KV29" s="313">
        <f t="shared" si="194"/>
        <v>3.7499999999999999E-2</v>
      </c>
      <c r="KW29" s="313">
        <f t="shared" si="194"/>
        <v>3.7494E-2</v>
      </c>
      <c r="KX29" s="313">
        <f t="shared" si="194"/>
        <v>3.7488000000000007E-2</v>
      </c>
      <c r="KY29" s="313">
        <f t="shared" si="194"/>
        <v>3.7484999999999997E-2</v>
      </c>
      <c r="KZ29" s="313">
        <f t="shared" si="194"/>
        <v>3.7470000000000003E-2</v>
      </c>
      <c r="LA29" s="313">
        <f t="shared" si="194"/>
        <v>3.7440000000000008E-2</v>
      </c>
      <c r="LB29" s="313">
        <f t="shared" si="194"/>
        <v>3.7440000000000008E-2</v>
      </c>
      <c r="LC29" s="313">
        <f t="shared" si="194"/>
        <v>3.7440000000000008E-2</v>
      </c>
      <c r="LD29" s="313">
        <f t="shared" si="194"/>
        <v>3.7350000000000001E-2</v>
      </c>
      <c r="LK29" s="78">
        <v>0</v>
      </c>
      <c r="LL29" s="78">
        <v>0</v>
      </c>
      <c r="LM29" s="78">
        <v>0</v>
      </c>
      <c r="LP29" s="105"/>
      <c r="LQ29" s="322">
        <v>0.05</v>
      </c>
      <c r="LR29" s="322">
        <v>0.05</v>
      </c>
      <c r="LS29" s="322">
        <v>0.05</v>
      </c>
      <c r="LT29" s="322">
        <v>0.05</v>
      </c>
      <c r="LU29" s="322">
        <v>0.05</v>
      </c>
      <c r="LV29" s="322">
        <v>2.5000000000000001E-2</v>
      </c>
      <c r="LW29" s="322">
        <v>2.5000000000000001E-2</v>
      </c>
      <c r="LX29" s="322">
        <v>2.5000000000000001E-2</v>
      </c>
      <c r="LY29" s="322">
        <v>2.5000000000000001E-2</v>
      </c>
      <c r="LZ29" s="322">
        <v>2.5000000000000001E-2</v>
      </c>
      <c r="MA29" s="322">
        <v>5.0000000000000001E-3</v>
      </c>
      <c r="MB29" s="322">
        <v>5.0000000000000001E-3</v>
      </c>
      <c r="MC29" s="322">
        <v>5.0000000000000001E-3</v>
      </c>
      <c r="MD29" s="322">
        <v>5.0000000000000001E-3</v>
      </c>
      <c r="ME29" s="322">
        <v>5.0000000000000001E-3</v>
      </c>
      <c r="MF29" s="322">
        <v>8.9999999999999998E-4</v>
      </c>
      <c r="MG29" s="322">
        <v>8.9999999999999998E-4</v>
      </c>
      <c r="MH29" s="322">
        <v>8.9999999999999998E-4</v>
      </c>
      <c r="MI29" s="322">
        <v>8.9999999999999998E-4</v>
      </c>
      <c r="MJ29" s="322">
        <v>8.9999999999999998E-4</v>
      </c>
      <c r="MK29" s="322">
        <v>5.9999999999999995E-4</v>
      </c>
      <c r="ML29" s="322">
        <v>4.4999999999999999E-4</v>
      </c>
      <c r="MM29" s="322">
        <v>4.0000000000000002E-4</v>
      </c>
      <c r="MN29" s="322">
        <v>2.9999999999999997E-4</v>
      </c>
      <c r="MO29" s="322">
        <v>2.5000000000000001E-4</v>
      </c>
      <c r="MP29" s="322">
        <v>2.5000000000000001E-4</v>
      </c>
      <c r="MQ29" s="322">
        <v>2.0000000000000001E-4</v>
      </c>
      <c r="MR29" s="322">
        <v>2.0000000000000001E-4</v>
      </c>
      <c r="MS29" s="322"/>
      <c r="MT29" s="102">
        <v>1</v>
      </c>
      <c r="MU29" s="102">
        <v>1</v>
      </c>
      <c r="MV29" s="102">
        <v>1</v>
      </c>
      <c r="MW29" s="102">
        <v>1</v>
      </c>
      <c r="MX29" s="102">
        <v>1</v>
      </c>
      <c r="MY29" s="102">
        <v>1</v>
      </c>
      <c r="MZ29" s="90">
        <v>1</v>
      </c>
      <c r="NA29" s="90">
        <v>1</v>
      </c>
      <c r="NB29" s="90">
        <v>1</v>
      </c>
      <c r="NC29" s="90">
        <v>1</v>
      </c>
      <c r="ND29" s="90">
        <v>1</v>
      </c>
      <c r="NE29" s="90">
        <v>1</v>
      </c>
      <c r="NF29" s="90">
        <v>1</v>
      </c>
      <c r="NG29" s="90">
        <v>1</v>
      </c>
      <c r="NH29" s="90">
        <v>1</v>
      </c>
      <c r="NI29" s="90">
        <v>2</v>
      </c>
      <c r="NJ29" s="90">
        <v>2</v>
      </c>
      <c r="NK29" s="90">
        <v>2</v>
      </c>
      <c r="NL29" s="90">
        <v>2</v>
      </c>
      <c r="NM29" s="90">
        <v>2</v>
      </c>
      <c r="NN29" s="90">
        <v>2</v>
      </c>
      <c r="NO29" s="90">
        <v>2</v>
      </c>
      <c r="NP29" s="90">
        <v>2</v>
      </c>
      <c r="NQ29" s="90">
        <v>2</v>
      </c>
      <c r="NR29" s="90">
        <v>2</v>
      </c>
      <c r="NS29" s="90">
        <v>2</v>
      </c>
      <c r="NT29" s="90">
        <v>2</v>
      </c>
      <c r="NU29" s="90">
        <v>2</v>
      </c>
      <c r="NV29" s="90"/>
      <c r="NW29" s="324">
        <f t="shared" si="152"/>
        <v>1.5E-3</v>
      </c>
      <c r="NX29" s="324">
        <f t="shared" si="153"/>
        <v>3.0000000000000001E-3</v>
      </c>
      <c r="NY29" s="324">
        <f t="shared" si="154"/>
        <v>4.4999999999999997E-3</v>
      </c>
      <c r="NZ29" s="324">
        <f t="shared" si="155"/>
        <v>6.0000000000000001E-3</v>
      </c>
      <c r="OA29" s="324">
        <f t="shared" si="156"/>
        <v>7.4999999999999997E-3</v>
      </c>
      <c r="OB29" s="324">
        <f t="shared" si="157"/>
        <v>7.4999999999999997E-3</v>
      </c>
      <c r="OC29" s="324">
        <f t="shared" si="158"/>
        <v>1.4999999999999999E-2</v>
      </c>
      <c r="OD29" s="324">
        <f t="shared" si="159"/>
        <v>2.2499999999999999E-2</v>
      </c>
      <c r="OE29" s="324">
        <f t="shared" si="160"/>
        <v>0.03</v>
      </c>
      <c r="OF29" s="324">
        <f t="shared" si="161"/>
        <v>3.7499999999999999E-2</v>
      </c>
      <c r="OG29" s="324">
        <f t="shared" si="162"/>
        <v>1.4999999999999999E-2</v>
      </c>
      <c r="OH29" s="324">
        <f t="shared" si="163"/>
        <v>0.03</v>
      </c>
      <c r="OI29" s="324">
        <f t="shared" si="164"/>
        <v>4.4999999999999998E-2</v>
      </c>
      <c r="OJ29" s="324">
        <f t="shared" si="165"/>
        <v>0.06</v>
      </c>
      <c r="OK29" s="324">
        <f t="shared" si="166"/>
        <v>7.4999999999999997E-2</v>
      </c>
      <c r="OL29" s="324">
        <f t="shared" si="167"/>
        <v>1.35E-2</v>
      </c>
      <c r="OM29" s="324">
        <f t="shared" si="168"/>
        <v>2.7E-2</v>
      </c>
      <c r="ON29" s="324">
        <f t="shared" si="169"/>
        <v>4.0500000000000001E-2</v>
      </c>
      <c r="OO29" s="324">
        <f t="shared" si="170"/>
        <v>5.3999999999999999E-2</v>
      </c>
      <c r="OP29" s="324">
        <f t="shared" si="171"/>
        <v>6.7500000000000004E-2</v>
      </c>
      <c r="OQ29" s="324">
        <f t="shared" si="172"/>
        <v>6.7499999999999991E-2</v>
      </c>
      <c r="OR29" s="324">
        <f t="shared" si="173"/>
        <v>6.7500000000000004E-2</v>
      </c>
      <c r="OS29" s="324">
        <f t="shared" si="174"/>
        <v>7.4999999999999997E-2</v>
      </c>
      <c r="OT29" s="324">
        <f t="shared" si="175"/>
        <v>6.7499999999999991E-2</v>
      </c>
      <c r="OU29" s="324">
        <f t="shared" si="176"/>
        <v>6.5625000000000003E-2</v>
      </c>
      <c r="OV29" s="324">
        <f t="shared" si="177"/>
        <v>7.4999999999999997E-2</v>
      </c>
      <c r="OW29" s="324">
        <f t="shared" si="178"/>
        <v>6.7500000000000004E-2</v>
      </c>
      <c r="OX29" s="324">
        <f t="shared" si="179"/>
        <v>7.4999999999999997E-2</v>
      </c>
      <c r="PG29" s="346"/>
      <c r="PH29" s="347">
        <f>PH$3*$F29*$AH29*PH$4/'[1]Sheet3 '!$AJ$5</f>
        <v>4.2000000000000006E-3</v>
      </c>
      <c r="PI29" s="347">
        <f>PI$3*$F29*$AH29*PI$4/'[1]Sheet3 '!$AJ$5</f>
        <v>4.1985E-3</v>
      </c>
      <c r="PJ29" s="347">
        <f>PJ$3*$F29*$AH29*PJ$4/'[1]Sheet3 '!$AJ$5</f>
        <v>4.1999999999999997E-3</v>
      </c>
      <c r="PK29" s="347">
        <f>PK$3*$F29*$AH29*PK$4/'[1]Sheet3 '!$AJ$5</f>
        <v>3.7799999999999999E-3</v>
      </c>
      <c r="PL29" s="347">
        <f>PL$3*$F29*$AH29*PL$4/'[1]Sheet3 '!$AJ$5</f>
        <v>3.7799999999999999E-3</v>
      </c>
      <c r="PM29" s="347">
        <f>PM$3*$F29*$AH29*PM$4/'[1]Sheet3 '!$AJ$5</f>
        <v>3.5999999999999999E-3</v>
      </c>
      <c r="PN29" s="347">
        <f>PN$3*$F29*$AH29*PN$4/'[1]Sheet3 '!$AJ$5</f>
        <v>3.2399999999999998E-3</v>
      </c>
      <c r="PO29" s="347">
        <f>PO$3*$F29*$AH29*PO$4/'[1]Sheet3 '!$AJ$5</f>
        <v>3.0599999999999998E-3</v>
      </c>
      <c r="PP29" s="347">
        <f>PP$3*$F29*$AH29*PP$4/'[1]Sheet3 '!$AJ$5</f>
        <v>2.7780000000000001E-3</v>
      </c>
      <c r="PQ29" s="347">
        <f>PQ$3*$F29*$AH29*PQ$4/'[1]Sheet3 '!$AJ$5</f>
        <v>2.3999999999999998E-3</v>
      </c>
      <c r="PR29" s="347">
        <f>PR$3*$F29*$AH29*PR$4/'[1]Sheet3 '!$AJ$5</f>
        <v>2.16E-3</v>
      </c>
      <c r="PS29" s="347">
        <f>PS$3*$F29*$AH29*PS$4/'[1]Sheet3 '!$AJ$5</f>
        <v>1.92E-3</v>
      </c>
      <c r="PT29" s="347">
        <f>PT$3*$F29*$AH29*PT$4/'[1]Sheet3 '!$AJ$5</f>
        <v>1.1999999999999999E-3</v>
      </c>
      <c r="PU29" s="343"/>
      <c r="PV29" s="343"/>
      <c r="PW29" s="343"/>
    </row>
    <row r="30" spans="1:439" ht="16.2">
      <c r="A30" s="107">
        <v>60</v>
      </c>
      <c r="B30" s="108"/>
      <c r="C30" s="39">
        <v>3</v>
      </c>
      <c r="D30" s="39">
        <v>-1</v>
      </c>
      <c r="E30" s="39"/>
      <c r="F30" s="39">
        <v>35</v>
      </c>
      <c r="G30" s="39" t="s">
        <v>408</v>
      </c>
      <c r="H30" s="39">
        <f t="shared" si="6"/>
        <v>35</v>
      </c>
      <c r="I30" s="116"/>
      <c r="J30" s="39">
        <f t="shared" si="7"/>
        <v>35</v>
      </c>
      <c r="K30" s="116" t="s">
        <v>409</v>
      </c>
      <c r="L30" s="116"/>
      <c r="M30" s="123">
        <f t="shared" si="180"/>
        <v>60</v>
      </c>
      <c r="N30" s="39">
        <f>ROUND(IF(C30=4,F30*10%,0),0)</f>
        <v>0</v>
      </c>
      <c r="O30" s="39">
        <f>ROUND(IF(C30=4,F30*2%,0),0)</f>
        <v>0</v>
      </c>
      <c r="P30" s="39">
        <v>0</v>
      </c>
      <c r="Q30" s="136">
        <v>2.4305400000000001E-2</v>
      </c>
      <c r="R30" s="90">
        <v>2</v>
      </c>
      <c r="S30" s="137">
        <v>0</v>
      </c>
      <c r="T30" s="141">
        <f t="shared" si="10"/>
        <v>5.8329999999999996E-3</v>
      </c>
      <c r="U30" s="139">
        <v>0</v>
      </c>
      <c r="V30" s="139" t="s">
        <v>401</v>
      </c>
      <c r="W30" s="139">
        <v>1</v>
      </c>
      <c r="X30" s="142">
        <v>0</v>
      </c>
      <c r="Y30" s="147">
        <v>9</v>
      </c>
      <c r="Z30" s="159">
        <v>1</v>
      </c>
      <c r="AA30" s="139" t="str">
        <f t="shared" si="196"/>
        <v>[[0,1],[0,1],[0,1],[0,1],[0,1],[0,1],[0,1],[0,1],[0,1],[0,1],[0,2],[0,4],[0,6],[0,8],[0,10],[0,20],[0,40],[0,60],[0,80],[0,100]]</v>
      </c>
      <c r="AB30" s="139">
        <v>1</v>
      </c>
      <c r="AC30" s="139">
        <v>1</v>
      </c>
      <c r="AD30" s="139" t="str">
        <f t="shared" si="12"/>
        <v>[[1,1],[1,1],[1,1],[1,1],[1,1],[1,1],[1,1],[1,1],[1,1],[1,1],[1,1],[1,1],[1,1],[1,1],[1,1],[1,1],[1,1],[1,1],[1,1],[1,1]]</v>
      </c>
      <c r="AE30" s="39">
        <v>0</v>
      </c>
      <c r="AF30" s="161">
        <v>0</v>
      </c>
      <c r="AG30" s="177">
        <f t="shared" si="13"/>
        <v>0</v>
      </c>
      <c r="AH30" s="177">
        <v>0.05</v>
      </c>
      <c r="AI30" s="177">
        <v>0</v>
      </c>
      <c r="AJ30" s="178">
        <f>AJ27</f>
        <v>0.05</v>
      </c>
      <c r="AK30" s="178">
        <f t="shared" si="191"/>
        <v>0</v>
      </c>
      <c r="AL30" s="178">
        <f t="shared" si="192"/>
        <v>0</v>
      </c>
      <c r="AM30" s="179">
        <v>0</v>
      </c>
      <c r="AN30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0" s="39" t="str">
        <f t="shared" si="197"/>
        <v>[[2,5],[3,2],[4,1]]</v>
      </c>
      <c r="AP30" s="111" t="str">
        <f t="shared" si="198"/>
        <v>[0.186667,0.093333,0.062222]</v>
      </c>
      <c r="AQ30" s="111">
        <v>0</v>
      </c>
      <c r="AR30" s="111">
        <v>1</v>
      </c>
      <c r="AS30" s="111">
        <f t="shared" si="17"/>
        <v>1</v>
      </c>
      <c r="AT30" s="111">
        <v>0</v>
      </c>
      <c r="AU30" s="111">
        <v>0.4</v>
      </c>
      <c r="AV30" s="111" t="s">
        <v>284</v>
      </c>
      <c r="AW30" s="111">
        <v>1</v>
      </c>
      <c r="AX30" s="195">
        <v>8</v>
      </c>
      <c r="AY30" s="39">
        <v>-1</v>
      </c>
      <c r="AZ30" s="39">
        <v>0</v>
      </c>
      <c r="BA30" s="39">
        <f>BA16</f>
        <v>0</v>
      </c>
      <c r="BB30" s="94"/>
      <c r="BC30" s="94" t="s">
        <v>285</v>
      </c>
      <c r="BD30" s="39">
        <v>1</v>
      </c>
      <c r="BE30" s="112">
        <f t="shared" si="195"/>
        <v>1.5</v>
      </c>
      <c r="BF30" s="199"/>
      <c r="BG30" s="199"/>
      <c r="BH30" s="39">
        <v>1</v>
      </c>
      <c r="BI30" s="39">
        <v>1</v>
      </c>
      <c r="BJ30" s="39" t="s">
        <v>396</v>
      </c>
      <c r="BK30" s="198">
        <v>0.75</v>
      </c>
      <c r="BL30" s="198">
        <v>0.6</v>
      </c>
      <c r="BM30" s="94">
        <f t="shared" si="199"/>
        <v>35</v>
      </c>
      <c r="BN30" s="94" t="s">
        <v>317</v>
      </c>
      <c r="BO30" s="94">
        <v>1</v>
      </c>
      <c r="BP30" s="94" t="s">
        <v>288</v>
      </c>
      <c r="BQ30" s="94" t="s">
        <v>397</v>
      </c>
      <c r="BR30" s="206" t="s">
        <v>410</v>
      </c>
      <c r="BS30" s="206" t="s">
        <v>410</v>
      </c>
      <c r="BT30" s="116"/>
      <c r="BU30" s="116"/>
      <c r="BV30" s="116"/>
      <c r="BW30" s="116"/>
      <c r="BX30" s="116" t="s">
        <v>291</v>
      </c>
      <c r="BY30" s="213">
        <v>0</v>
      </c>
      <c r="BZ30" s="123">
        <f t="shared" si="20"/>
        <v>26.25</v>
      </c>
      <c r="CA30" s="214" t="str">
        <f t="shared" si="21"/>
        <v>[26.25,6,35,26.25]</v>
      </c>
      <c r="CB30" s="42">
        <v>0</v>
      </c>
      <c r="CC30" s="42">
        <v>0</v>
      </c>
      <c r="CD30" s="42">
        <v>0</v>
      </c>
      <c r="CE30" s="42">
        <v>0</v>
      </c>
      <c r="CF30" s="42">
        <v>0</v>
      </c>
      <c r="CG30" s="42">
        <v>0</v>
      </c>
      <c r="CH30" s="42">
        <v>0</v>
      </c>
      <c r="CI30" s="42">
        <v>0</v>
      </c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53" t="s">
        <v>293</v>
      </c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 t="e">
        <v>#N/A</v>
      </c>
      <c r="DX30" s="42">
        <f t="shared" si="22"/>
        <v>26.25</v>
      </c>
      <c r="DY30" s="123">
        <f t="shared" si="23"/>
        <v>6</v>
      </c>
      <c r="DZ30" s="123">
        <f t="shared" si="24"/>
        <v>35</v>
      </c>
      <c r="EA30" s="123">
        <f t="shared" si="25"/>
        <v>26.25</v>
      </c>
      <c r="EB30" s="123"/>
      <c r="EE30" s="251"/>
      <c r="EM30" s="260">
        <f t="shared" si="26"/>
        <v>38.5</v>
      </c>
      <c r="EN30" s="261">
        <f t="shared" ref="EN30:EN37" si="200">EN29</f>
        <v>0.1</v>
      </c>
      <c r="EO30" s="262">
        <v>2</v>
      </c>
      <c r="EP30" s="105">
        <v>5</v>
      </c>
      <c r="EQ30" s="262">
        <v>3</v>
      </c>
      <c r="ER30" s="105">
        <v>2</v>
      </c>
      <c r="ES30" s="262">
        <v>4</v>
      </c>
      <c r="ET30" s="105">
        <v>1</v>
      </c>
      <c r="EU30" s="105">
        <f t="shared" si="27"/>
        <v>2.5</v>
      </c>
      <c r="EV30" s="105">
        <f t="shared" si="28"/>
        <v>7.5</v>
      </c>
      <c r="EW30" s="272">
        <f t="shared" si="29"/>
        <v>0.186667</v>
      </c>
      <c r="EX30" s="105">
        <f t="shared" si="30"/>
        <v>15</v>
      </c>
      <c r="EY30" s="281">
        <f t="shared" si="31"/>
        <v>9.3332999999999999E-2</v>
      </c>
      <c r="EZ30" s="105">
        <f t="shared" si="32"/>
        <v>22.5</v>
      </c>
      <c r="FA30" s="282">
        <f t="shared" si="33"/>
        <v>6.2222E-2</v>
      </c>
      <c r="FD30" s="287"/>
      <c r="FE30" s="90"/>
      <c r="FI30" s="294"/>
      <c r="FJ30" s="295">
        <v>0</v>
      </c>
      <c r="FK30" s="141">
        <v>1</v>
      </c>
      <c r="FL30" s="294">
        <f t="shared" si="34"/>
        <v>0</v>
      </c>
      <c r="FM30" s="295">
        <f t="shared" si="35"/>
        <v>0</v>
      </c>
      <c r="FN30" s="141">
        <f t="shared" si="36"/>
        <v>1</v>
      </c>
      <c r="FO30" s="294">
        <f t="shared" si="37"/>
        <v>0</v>
      </c>
      <c r="FP30" s="295">
        <f t="shared" si="38"/>
        <v>0</v>
      </c>
      <c r="FQ30" s="141">
        <f t="shared" si="39"/>
        <v>1</v>
      </c>
      <c r="FR30" s="294">
        <f t="shared" si="40"/>
        <v>0</v>
      </c>
      <c r="FS30" s="295">
        <f t="shared" si="41"/>
        <v>0</v>
      </c>
      <c r="FT30" s="141">
        <f t="shared" si="42"/>
        <v>1</v>
      </c>
      <c r="FU30" s="294">
        <f t="shared" si="43"/>
        <v>0</v>
      </c>
      <c r="FV30" s="295">
        <f t="shared" si="44"/>
        <v>0</v>
      </c>
      <c r="FW30" s="141">
        <f t="shared" si="45"/>
        <v>1</v>
      </c>
      <c r="FX30" s="294">
        <f t="shared" si="46"/>
        <v>0</v>
      </c>
      <c r="FY30" s="295">
        <f t="shared" si="47"/>
        <v>0</v>
      </c>
      <c r="FZ30" s="141">
        <f t="shared" si="48"/>
        <v>1</v>
      </c>
      <c r="GA30" s="294">
        <f t="shared" si="49"/>
        <v>0</v>
      </c>
      <c r="GB30" s="295">
        <f t="shared" si="50"/>
        <v>0</v>
      </c>
      <c r="GC30" s="141">
        <f t="shared" si="51"/>
        <v>1</v>
      </c>
      <c r="GD30" s="294">
        <f t="shared" si="52"/>
        <v>0</v>
      </c>
      <c r="GE30" s="295">
        <f t="shared" si="53"/>
        <v>0</v>
      </c>
      <c r="GF30" s="141">
        <f t="shared" si="54"/>
        <v>1</v>
      </c>
      <c r="GG30" s="294">
        <f t="shared" si="55"/>
        <v>0</v>
      </c>
      <c r="GH30" s="295">
        <f t="shared" si="56"/>
        <v>0</v>
      </c>
      <c r="GI30" s="141">
        <f t="shared" si="57"/>
        <v>1</v>
      </c>
      <c r="GJ30" s="294">
        <f t="shared" si="58"/>
        <v>0</v>
      </c>
      <c r="GK30" s="295">
        <f t="shared" si="59"/>
        <v>0</v>
      </c>
      <c r="GL30" s="141">
        <f t="shared" si="60"/>
        <v>1</v>
      </c>
      <c r="GM30" s="294">
        <f t="shared" si="61"/>
        <v>0</v>
      </c>
      <c r="GN30" s="295">
        <f t="shared" si="62"/>
        <v>0</v>
      </c>
      <c r="GO30" s="141">
        <f t="shared" si="63"/>
        <v>2</v>
      </c>
      <c r="GP30" s="294">
        <f t="shared" si="64"/>
        <v>0</v>
      </c>
      <c r="GQ30" s="295">
        <f t="shared" si="65"/>
        <v>0</v>
      </c>
      <c r="GR30" s="141">
        <f t="shared" si="66"/>
        <v>4</v>
      </c>
      <c r="GS30" s="294">
        <f t="shared" si="67"/>
        <v>0</v>
      </c>
      <c r="GT30" s="295">
        <f t="shared" si="68"/>
        <v>0</v>
      </c>
      <c r="GU30" s="141">
        <f t="shared" si="69"/>
        <v>6</v>
      </c>
      <c r="GV30" s="294">
        <f t="shared" si="70"/>
        <v>0</v>
      </c>
      <c r="GW30" s="295">
        <f t="shared" si="71"/>
        <v>0</v>
      </c>
      <c r="GX30" s="141">
        <f t="shared" si="72"/>
        <v>8</v>
      </c>
      <c r="GY30" s="294">
        <f t="shared" si="73"/>
        <v>0</v>
      </c>
      <c r="GZ30" s="295">
        <f t="shared" si="74"/>
        <v>0</v>
      </c>
      <c r="HA30" s="141">
        <f t="shared" si="75"/>
        <v>10</v>
      </c>
      <c r="HB30" s="294">
        <f t="shared" si="76"/>
        <v>0</v>
      </c>
      <c r="HC30" s="295">
        <f t="shared" si="77"/>
        <v>0</v>
      </c>
      <c r="HD30" s="141">
        <f t="shared" si="78"/>
        <v>20</v>
      </c>
      <c r="HE30" s="294">
        <f t="shared" si="79"/>
        <v>0</v>
      </c>
      <c r="HF30" s="295">
        <f t="shared" si="80"/>
        <v>0</v>
      </c>
      <c r="HG30" s="141">
        <f t="shared" si="81"/>
        <v>40</v>
      </c>
      <c r="HH30" s="294">
        <f t="shared" si="82"/>
        <v>0</v>
      </c>
      <c r="HI30" s="295">
        <f t="shared" si="83"/>
        <v>0</v>
      </c>
      <c r="HJ30" s="141">
        <f t="shared" si="84"/>
        <v>60</v>
      </c>
      <c r="HK30" s="294">
        <f t="shared" si="85"/>
        <v>0</v>
      </c>
      <c r="HL30" s="295">
        <f t="shared" si="86"/>
        <v>0</v>
      </c>
      <c r="HM30" s="141">
        <f t="shared" si="87"/>
        <v>80</v>
      </c>
      <c r="HN30" s="294">
        <f t="shared" si="88"/>
        <v>0</v>
      </c>
      <c r="HO30" s="295">
        <f t="shared" si="89"/>
        <v>0</v>
      </c>
      <c r="HP30" s="141">
        <f t="shared" si="90"/>
        <v>100</v>
      </c>
      <c r="HQ30" s="294">
        <f t="shared" si="91"/>
        <v>0</v>
      </c>
      <c r="HS30" s="287"/>
      <c r="HT30" s="90"/>
      <c r="HX30" s="294"/>
      <c r="HY30" s="295">
        <v>1</v>
      </c>
      <c r="HZ30" s="141">
        <v>1</v>
      </c>
      <c r="IA30" s="294">
        <f t="shared" si="92"/>
        <v>3.8888888888888921E-6</v>
      </c>
      <c r="IB30" s="295">
        <f t="shared" si="93"/>
        <v>1</v>
      </c>
      <c r="IC30" s="141">
        <f t="shared" si="94"/>
        <v>1</v>
      </c>
      <c r="ID30" s="294">
        <f t="shared" si="95"/>
        <v>7.7777777777777842E-6</v>
      </c>
      <c r="IE30" s="295">
        <f t="shared" si="96"/>
        <v>1</v>
      </c>
      <c r="IF30" s="141">
        <f t="shared" si="97"/>
        <v>1</v>
      </c>
      <c r="IG30" s="294">
        <f t="shared" si="98"/>
        <v>1.1666666666666676E-5</v>
      </c>
      <c r="IH30" s="295">
        <f t="shared" si="99"/>
        <v>1</v>
      </c>
      <c r="II30" s="141">
        <f t="shared" si="100"/>
        <v>1</v>
      </c>
      <c r="IJ30" s="294">
        <f t="shared" si="101"/>
        <v>1.5555555555555568E-5</v>
      </c>
      <c r="IK30" s="295">
        <f t="shared" si="102"/>
        <v>1</v>
      </c>
      <c r="IL30" s="141">
        <f t="shared" si="103"/>
        <v>1</v>
      </c>
      <c r="IM30" s="294">
        <f t="shared" si="104"/>
        <v>1.9444444444444459E-5</v>
      </c>
      <c r="IN30" s="295">
        <f t="shared" si="105"/>
        <v>1</v>
      </c>
      <c r="IO30" s="141">
        <f t="shared" si="106"/>
        <v>1</v>
      </c>
      <c r="IP30" s="294">
        <f t="shared" si="107"/>
        <v>3.8888888888888918E-5</v>
      </c>
      <c r="IQ30" s="295">
        <f t="shared" si="108"/>
        <v>1</v>
      </c>
      <c r="IR30" s="141">
        <f t="shared" si="109"/>
        <v>1</v>
      </c>
      <c r="IS30" s="294">
        <f t="shared" si="110"/>
        <v>7.7777777777777836E-5</v>
      </c>
      <c r="IT30" s="295">
        <f t="shared" si="111"/>
        <v>1</v>
      </c>
      <c r="IU30" s="141">
        <f t="shared" si="112"/>
        <v>1</v>
      </c>
      <c r="IV30" s="294">
        <f t="shared" si="113"/>
        <v>1.1666666666666676E-4</v>
      </c>
      <c r="IW30" s="295">
        <f t="shared" si="114"/>
        <v>1</v>
      </c>
      <c r="IX30" s="141">
        <f t="shared" si="115"/>
        <v>1</v>
      </c>
      <c r="IY30" s="294">
        <f t="shared" si="116"/>
        <v>1.5555555555555567E-4</v>
      </c>
      <c r="IZ30" s="295">
        <f t="shared" si="117"/>
        <v>1</v>
      </c>
      <c r="JA30" s="141">
        <f t="shared" si="118"/>
        <v>1</v>
      </c>
      <c r="JB30" s="294">
        <f t="shared" si="119"/>
        <v>1.944444444444446E-4</v>
      </c>
      <c r="JC30" s="295">
        <f t="shared" si="120"/>
        <v>1</v>
      </c>
      <c r="JD30" s="141">
        <f t="shared" si="121"/>
        <v>1</v>
      </c>
      <c r="JE30" s="294">
        <f t="shared" si="122"/>
        <v>3.8888888888888919E-4</v>
      </c>
      <c r="JF30" s="295">
        <f t="shared" si="123"/>
        <v>1</v>
      </c>
      <c r="JG30" s="141">
        <f t="shared" si="124"/>
        <v>1</v>
      </c>
      <c r="JH30" s="294">
        <f t="shared" si="125"/>
        <v>7.7777777777777838E-4</v>
      </c>
      <c r="JI30" s="295">
        <f t="shared" si="126"/>
        <v>1</v>
      </c>
      <c r="JJ30" s="141">
        <f t="shared" si="127"/>
        <v>1</v>
      </c>
      <c r="JK30" s="294">
        <f t="shared" si="128"/>
        <v>1.1666666666666676E-3</v>
      </c>
      <c r="JL30" s="295">
        <f t="shared" si="129"/>
        <v>1</v>
      </c>
      <c r="JM30" s="141">
        <f t="shared" si="130"/>
        <v>1</v>
      </c>
      <c r="JN30" s="294">
        <f t="shared" si="131"/>
        <v>1.5555555555555568E-3</v>
      </c>
      <c r="JO30" s="295">
        <f t="shared" si="132"/>
        <v>1</v>
      </c>
      <c r="JP30" s="141">
        <f t="shared" si="133"/>
        <v>1</v>
      </c>
      <c r="JQ30" s="294">
        <f t="shared" si="134"/>
        <v>1.9444444444444461E-3</v>
      </c>
      <c r="JR30" s="295">
        <f t="shared" si="135"/>
        <v>1</v>
      </c>
      <c r="JS30" s="141">
        <f t="shared" si="136"/>
        <v>1</v>
      </c>
      <c r="JT30" s="294">
        <f t="shared" si="137"/>
        <v>3.8888888888888922E-3</v>
      </c>
      <c r="JU30" s="295">
        <f t="shared" si="138"/>
        <v>1</v>
      </c>
      <c r="JV30" s="141">
        <f t="shared" si="139"/>
        <v>1</v>
      </c>
      <c r="JW30" s="294">
        <f t="shared" si="140"/>
        <v>7.7777777777777845E-3</v>
      </c>
      <c r="JX30" s="295">
        <f t="shared" si="141"/>
        <v>1</v>
      </c>
      <c r="JY30" s="141">
        <f t="shared" si="142"/>
        <v>1</v>
      </c>
      <c r="JZ30" s="294">
        <f t="shared" si="143"/>
        <v>1.1666666666666676E-2</v>
      </c>
      <c r="KA30" s="295">
        <f t="shared" si="144"/>
        <v>1</v>
      </c>
      <c r="KB30" s="141">
        <f t="shared" si="145"/>
        <v>1</v>
      </c>
      <c r="KC30" s="294">
        <f t="shared" si="146"/>
        <v>1.5555555555555569E-2</v>
      </c>
      <c r="KD30" s="295">
        <f t="shared" si="147"/>
        <v>1</v>
      </c>
      <c r="KE30" s="141">
        <f t="shared" si="148"/>
        <v>1</v>
      </c>
      <c r="KF30" s="294">
        <f t="shared" si="149"/>
        <v>1.9444444444444459E-2</v>
      </c>
      <c r="KK30" s="313">
        <f t="shared" si="193"/>
        <v>0</v>
      </c>
      <c r="KL30" s="313">
        <f t="shared" si="193"/>
        <v>0</v>
      </c>
      <c r="KM30" s="313">
        <f t="shared" si="193"/>
        <v>0</v>
      </c>
      <c r="KN30" s="313">
        <f t="shared" si="193"/>
        <v>1.4E-3</v>
      </c>
      <c r="KO30" s="313">
        <f t="shared" si="193"/>
        <v>1.75E-3</v>
      </c>
      <c r="KP30" s="313">
        <f t="shared" si="193"/>
        <v>3.5000000000000001E-3</v>
      </c>
      <c r="KQ30" s="313">
        <f t="shared" si="193"/>
        <v>7.0000000000000001E-3</v>
      </c>
      <c r="KR30" s="313">
        <f t="shared" si="193"/>
        <v>1.0500000000000001E-2</v>
      </c>
      <c r="KS30" s="313">
        <f t="shared" si="193"/>
        <v>1.4E-2</v>
      </c>
      <c r="KT30" s="313">
        <f t="shared" si="193"/>
        <v>1.7500000000000002E-2</v>
      </c>
      <c r="KU30" s="313">
        <f t="shared" si="194"/>
        <v>3.5000000000000003E-2</v>
      </c>
      <c r="KV30" s="313">
        <f t="shared" si="194"/>
        <v>4.3749999999999997E-2</v>
      </c>
      <c r="KW30" s="313">
        <f t="shared" si="194"/>
        <v>4.3743000000000004E-2</v>
      </c>
      <c r="KX30" s="313">
        <f t="shared" si="194"/>
        <v>4.3736000000000004E-2</v>
      </c>
      <c r="KY30" s="313">
        <f t="shared" si="194"/>
        <v>4.3732500000000001E-2</v>
      </c>
      <c r="KZ30" s="313">
        <f t="shared" si="194"/>
        <v>4.3714999999999997E-2</v>
      </c>
      <c r="LA30" s="313">
        <f t="shared" si="194"/>
        <v>4.368000000000001E-2</v>
      </c>
      <c r="LB30" s="313">
        <f t="shared" si="194"/>
        <v>4.3679999999999997E-2</v>
      </c>
      <c r="LC30" s="313">
        <f t="shared" si="194"/>
        <v>4.368000000000001E-2</v>
      </c>
      <c r="LD30" s="313">
        <f t="shared" si="194"/>
        <v>4.3575000000000003E-2</v>
      </c>
      <c r="LK30" s="78">
        <v>0</v>
      </c>
      <c r="LL30" s="78">
        <v>0</v>
      </c>
      <c r="LM30" s="78">
        <v>0</v>
      </c>
      <c r="LP30" s="105"/>
      <c r="LQ30" s="322">
        <v>0.05</v>
      </c>
      <c r="LR30" s="322">
        <v>0.05</v>
      </c>
      <c r="LS30" s="322">
        <v>0.05</v>
      </c>
      <c r="LT30" s="322">
        <v>0.05</v>
      </c>
      <c r="LU30" s="322">
        <v>0.05</v>
      </c>
      <c r="LV30" s="322">
        <v>2.5000000000000001E-2</v>
      </c>
      <c r="LW30" s="322">
        <v>2.5000000000000001E-2</v>
      </c>
      <c r="LX30" s="322">
        <v>2.5000000000000001E-2</v>
      </c>
      <c r="LY30" s="322">
        <v>2.5000000000000001E-2</v>
      </c>
      <c r="LZ30" s="322">
        <v>2.5000000000000001E-2</v>
      </c>
      <c r="MA30" s="322">
        <v>5.0000000000000001E-3</v>
      </c>
      <c r="MB30" s="322">
        <v>5.0000000000000001E-3</v>
      </c>
      <c r="MC30" s="322">
        <v>5.0000000000000001E-3</v>
      </c>
      <c r="MD30" s="322">
        <v>5.0000000000000001E-3</v>
      </c>
      <c r="ME30" s="322">
        <v>5.0000000000000001E-3</v>
      </c>
      <c r="MF30" s="322">
        <v>8.9999999999999998E-4</v>
      </c>
      <c r="MG30" s="322">
        <v>8.9999999999999998E-4</v>
      </c>
      <c r="MH30" s="322">
        <v>8.9999999999999998E-4</v>
      </c>
      <c r="MI30" s="322">
        <v>8.9999999999999998E-4</v>
      </c>
      <c r="MJ30" s="322">
        <v>8.9999999999999998E-4</v>
      </c>
      <c r="MK30" s="322">
        <v>5.9999999999999995E-4</v>
      </c>
      <c r="ML30" s="322">
        <v>4.4999999999999999E-4</v>
      </c>
      <c r="MM30" s="322">
        <v>4.0000000000000002E-4</v>
      </c>
      <c r="MN30" s="322">
        <v>2.9999999999999997E-4</v>
      </c>
      <c r="MO30" s="322">
        <v>2.5000000000000001E-4</v>
      </c>
      <c r="MP30" s="322">
        <v>2.5000000000000001E-4</v>
      </c>
      <c r="MQ30" s="322">
        <v>2.0000000000000001E-4</v>
      </c>
      <c r="MR30" s="322">
        <v>2.0000000000000001E-4</v>
      </c>
      <c r="MS30" s="322"/>
      <c r="MT30" s="102">
        <v>1</v>
      </c>
      <c r="MU30" s="102">
        <v>1</v>
      </c>
      <c r="MV30" s="102">
        <v>1</v>
      </c>
      <c r="MW30" s="102">
        <v>1</v>
      </c>
      <c r="MX30" s="102">
        <v>1</v>
      </c>
      <c r="MY30" s="102">
        <v>1</v>
      </c>
      <c r="MZ30" s="90">
        <v>1</v>
      </c>
      <c r="NA30" s="90">
        <v>1</v>
      </c>
      <c r="NB30" s="90">
        <v>1</v>
      </c>
      <c r="NC30" s="90">
        <v>1</v>
      </c>
      <c r="ND30" s="90">
        <v>1</v>
      </c>
      <c r="NE30" s="90">
        <v>1</v>
      </c>
      <c r="NF30" s="90">
        <v>1</v>
      </c>
      <c r="NG30" s="90">
        <v>1</v>
      </c>
      <c r="NH30" s="90">
        <v>1</v>
      </c>
      <c r="NI30" s="90">
        <v>2</v>
      </c>
      <c r="NJ30" s="90">
        <v>2</v>
      </c>
      <c r="NK30" s="90">
        <v>2</v>
      </c>
      <c r="NL30" s="90">
        <v>2</v>
      </c>
      <c r="NM30" s="90">
        <v>2</v>
      </c>
      <c r="NN30" s="90">
        <v>2</v>
      </c>
      <c r="NO30" s="90">
        <v>2</v>
      </c>
      <c r="NP30" s="90">
        <v>2</v>
      </c>
      <c r="NQ30" s="90">
        <v>2</v>
      </c>
      <c r="NR30" s="90">
        <v>2</v>
      </c>
      <c r="NS30" s="90">
        <v>2</v>
      </c>
      <c r="NT30" s="90">
        <v>2</v>
      </c>
      <c r="NU30" s="90">
        <v>2</v>
      </c>
      <c r="NV30" s="90"/>
      <c r="NW30" s="324">
        <f t="shared" si="152"/>
        <v>1.75E-3</v>
      </c>
      <c r="NX30" s="324">
        <f t="shared" si="153"/>
        <v>3.5000000000000001E-3</v>
      </c>
      <c r="NY30" s="324">
        <f t="shared" si="154"/>
        <v>5.2500000000000003E-3</v>
      </c>
      <c r="NZ30" s="324">
        <f t="shared" si="155"/>
        <v>7.0000000000000001E-3</v>
      </c>
      <c r="OA30" s="324">
        <f t="shared" si="156"/>
        <v>8.7500000000000008E-3</v>
      </c>
      <c r="OB30" s="324">
        <f t="shared" si="157"/>
        <v>8.7500000000000008E-3</v>
      </c>
      <c r="OC30" s="324">
        <f t="shared" si="158"/>
        <v>1.7500000000000002E-2</v>
      </c>
      <c r="OD30" s="324">
        <f t="shared" si="159"/>
        <v>2.6249999999999999E-2</v>
      </c>
      <c r="OE30" s="324">
        <f t="shared" si="160"/>
        <v>3.5000000000000003E-2</v>
      </c>
      <c r="OF30" s="324">
        <f t="shared" si="161"/>
        <v>4.3749999999999997E-2</v>
      </c>
      <c r="OG30" s="324">
        <f t="shared" si="162"/>
        <v>1.7500000000000002E-2</v>
      </c>
      <c r="OH30" s="324">
        <f t="shared" si="163"/>
        <v>3.5000000000000003E-2</v>
      </c>
      <c r="OI30" s="324">
        <f t="shared" si="164"/>
        <v>5.2499999999999998E-2</v>
      </c>
      <c r="OJ30" s="324">
        <f t="shared" si="165"/>
        <v>7.0000000000000007E-2</v>
      </c>
      <c r="OK30" s="324">
        <f t="shared" si="166"/>
        <v>8.7499999999999994E-2</v>
      </c>
      <c r="OL30" s="324">
        <f t="shared" si="167"/>
        <v>1.575E-2</v>
      </c>
      <c r="OM30" s="324">
        <f t="shared" si="168"/>
        <v>3.15E-2</v>
      </c>
      <c r="ON30" s="324">
        <f t="shared" si="169"/>
        <v>4.725E-2</v>
      </c>
      <c r="OO30" s="324">
        <f t="shared" si="170"/>
        <v>6.3E-2</v>
      </c>
      <c r="OP30" s="324">
        <f t="shared" si="171"/>
        <v>7.8750000000000001E-2</v>
      </c>
      <c r="OQ30" s="324">
        <f t="shared" si="172"/>
        <v>7.8749999999999987E-2</v>
      </c>
      <c r="OR30" s="324">
        <f t="shared" si="173"/>
        <v>7.8750000000000001E-2</v>
      </c>
      <c r="OS30" s="324">
        <f t="shared" si="174"/>
        <v>8.7499999999999994E-2</v>
      </c>
      <c r="OT30" s="324">
        <f t="shared" si="175"/>
        <v>7.8749999999999987E-2</v>
      </c>
      <c r="OU30" s="324">
        <f t="shared" si="176"/>
        <v>7.6562500000000006E-2</v>
      </c>
      <c r="OV30" s="324">
        <f t="shared" si="177"/>
        <v>8.7499999999999994E-2</v>
      </c>
      <c r="OW30" s="324">
        <f t="shared" si="178"/>
        <v>7.8750000000000001E-2</v>
      </c>
      <c r="OX30" s="324">
        <f t="shared" si="179"/>
        <v>8.7499999999999994E-2</v>
      </c>
      <c r="PG30" s="346"/>
      <c r="PH30" s="347">
        <f>PH$3*$F30*$AH30*PH$4/'[1]Sheet3 '!$AJ$5</f>
        <v>4.9000000000000007E-3</v>
      </c>
      <c r="PI30" s="347">
        <f>PI$3*$F30*$AH30*PI$4/'[1]Sheet3 '!$AJ$5</f>
        <v>4.8982499999999998E-3</v>
      </c>
      <c r="PJ30" s="347">
        <f>PJ$3*$F30*$AH30*PJ$4/'[1]Sheet3 '!$AJ$5</f>
        <v>4.8999999999999998E-3</v>
      </c>
      <c r="PK30" s="347">
        <f>PK$3*$F30*$AH30*PK$4/'[1]Sheet3 '!$AJ$5</f>
        <v>4.4099999999999999E-3</v>
      </c>
      <c r="PL30" s="347">
        <f>PL$3*$F30*$AH30*PL$4/'[1]Sheet3 '!$AJ$5</f>
        <v>4.4099999999999999E-3</v>
      </c>
      <c r="PM30" s="347">
        <f>PM$3*$F30*$AH30*PM$4/'[1]Sheet3 '!$AJ$5</f>
        <v>4.1999999999999997E-3</v>
      </c>
      <c r="PN30" s="347">
        <f>PN$3*$F30*$AH30*PN$4/'[1]Sheet3 '!$AJ$5</f>
        <v>3.7799999999999999E-3</v>
      </c>
      <c r="PO30" s="347">
        <f>PO$3*$F30*$AH30*PO$4/'[1]Sheet3 '!$AJ$5</f>
        <v>3.5699999999999998E-3</v>
      </c>
      <c r="PP30" s="347">
        <f>PP$3*$F30*$AH30*PP$4/'[1]Sheet3 '!$AJ$5</f>
        <v>3.241E-3</v>
      </c>
      <c r="PQ30" s="347">
        <f>PQ$3*$F30*$AH30*PQ$4/'[1]Sheet3 '!$AJ$5</f>
        <v>2.8E-3</v>
      </c>
      <c r="PR30" s="347">
        <f>PR$3*$F30*$AH30*PR$4/'[1]Sheet3 '!$AJ$5</f>
        <v>2.5200000000000001E-3</v>
      </c>
      <c r="PS30" s="347">
        <f>PS$3*$F30*$AH30*PS$4/'[1]Sheet3 '!$AJ$5</f>
        <v>2.2399999999999998E-3</v>
      </c>
      <c r="PT30" s="347">
        <f>PT$3*$F30*$AH30*PT$4/'[1]Sheet3 '!$AJ$5</f>
        <v>1.4E-3</v>
      </c>
      <c r="PU30" s="343"/>
      <c r="PV30" s="343"/>
      <c r="PW30" s="343"/>
    </row>
    <row r="31" spans="1:439" ht="16.2">
      <c r="A31" s="39">
        <v>25</v>
      </c>
      <c r="B31" s="39" t="s">
        <v>411</v>
      </c>
      <c r="C31" s="39">
        <v>3</v>
      </c>
      <c r="D31" s="39">
        <v>-1</v>
      </c>
      <c r="E31" s="39"/>
      <c r="F31" s="39">
        <v>45</v>
      </c>
      <c r="G31" s="39" t="s">
        <v>412</v>
      </c>
      <c r="H31" s="39">
        <f t="shared" si="6"/>
        <v>45</v>
      </c>
      <c r="I31" s="116"/>
      <c r="J31" s="39">
        <f t="shared" si="7"/>
        <v>45</v>
      </c>
      <c r="K31" s="116" t="s">
        <v>413</v>
      </c>
      <c r="L31" s="116"/>
      <c r="M31" s="123">
        <f t="shared" si="180"/>
        <v>25</v>
      </c>
      <c r="N31" s="39">
        <f>ROUND(IF(C31=4,F31*10%,0),0)</f>
        <v>0</v>
      </c>
      <c r="O31" s="39">
        <f>ROUND(IF(C31=4,F31*2%,0),0)</f>
        <v>0</v>
      </c>
      <c r="P31" s="39">
        <v>0</v>
      </c>
      <c r="Q31" s="136">
        <v>3.12494E-2</v>
      </c>
      <c r="R31" s="90">
        <v>2</v>
      </c>
      <c r="S31" s="137">
        <v>0</v>
      </c>
      <c r="T31" s="141">
        <f t="shared" si="10"/>
        <v>7.4999999999999997E-3</v>
      </c>
      <c r="U31" s="139">
        <v>0</v>
      </c>
      <c r="V31" s="139" t="s">
        <v>283</v>
      </c>
      <c r="W31" s="139">
        <v>1</v>
      </c>
      <c r="X31" s="142">
        <v>0</v>
      </c>
      <c r="Y31" s="147">
        <v>11</v>
      </c>
      <c r="Z31" s="159">
        <v>1</v>
      </c>
      <c r="AA31" s="139" t="str">
        <f t="shared" si="196"/>
        <v>[[0,1],[0,1],[0,1],[0,1],[0,1],[0,1],[0,1],[0,1],[0,1],[0,1],[0,2],[0,4],[0,6],[0,8],[0,10],[0,20],[0,40],[0,60],[0,80],[0,100]]</v>
      </c>
      <c r="AB31" s="139">
        <v>1</v>
      </c>
      <c r="AC31" s="139">
        <v>1</v>
      </c>
      <c r="AD31" s="139" t="str">
        <f t="shared" si="12"/>
        <v>[[1,1],[1,1],[1,1],[1,1],[1,1],[1,1],[1,1],[1,1],[1,1],[1,1],[1,1],[1,1],[1,1],[1,1],[1,1],[1,1],[1,1],[1,1],[1,1],[1,1]]</v>
      </c>
      <c r="AE31" s="39">
        <v>0</v>
      </c>
      <c r="AF31" s="161">
        <v>0</v>
      </c>
      <c r="AG31" s="177">
        <f t="shared" si="13"/>
        <v>0</v>
      </c>
      <c r="AH31" s="177">
        <v>0.05</v>
      </c>
      <c r="AI31" s="177">
        <v>0</v>
      </c>
      <c r="AJ31" s="178">
        <f>AJ18</f>
        <v>0.05</v>
      </c>
      <c r="AK31" s="178">
        <f t="shared" si="191"/>
        <v>0</v>
      </c>
      <c r="AL31" s="178">
        <f t="shared" si="192"/>
        <v>0</v>
      </c>
      <c r="AM31" s="179">
        <v>0</v>
      </c>
      <c r="AN31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1" s="39" t="str">
        <f t="shared" si="197"/>
        <v>[[2,5],[3,2],[4,1]]</v>
      </c>
      <c r="AP31" s="111" t="str">
        <f t="shared" si="198"/>
        <v>[0.24,0.12,0.08]</v>
      </c>
      <c r="AQ31" s="111">
        <v>0</v>
      </c>
      <c r="AR31" s="111">
        <v>1</v>
      </c>
      <c r="AS31" s="111">
        <f t="shared" si="17"/>
        <v>1</v>
      </c>
      <c r="AT31" s="111">
        <v>0</v>
      </c>
      <c r="AU31" s="111">
        <v>0.4</v>
      </c>
      <c r="AV31" s="111" t="s">
        <v>284</v>
      </c>
      <c r="AW31" s="111">
        <v>1</v>
      </c>
      <c r="AX31" s="195">
        <v>9</v>
      </c>
      <c r="AY31" s="39">
        <v>13</v>
      </c>
      <c r="AZ31" s="39">
        <v>0</v>
      </c>
      <c r="BA31" s="39">
        <v>1</v>
      </c>
      <c r="BB31" s="94"/>
      <c r="BC31" s="94" t="s">
        <v>361</v>
      </c>
      <c r="BD31" s="39">
        <v>1</v>
      </c>
      <c r="BE31" s="112">
        <f t="shared" si="195"/>
        <v>1.5</v>
      </c>
      <c r="BF31" s="39"/>
      <c r="BG31" s="39"/>
      <c r="BH31" s="39">
        <v>1</v>
      </c>
      <c r="BI31" s="39">
        <v>1</v>
      </c>
      <c r="BJ31" s="39" t="s">
        <v>396</v>
      </c>
      <c r="BK31" s="198">
        <v>0.75</v>
      </c>
      <c r="BL31" s="198">
        <v>0.6</v>
      </c>
      <c r="BM31" s="94">
        <f t="shared" si="199"/>
        <v>45</v>
      </c>
      <c r="BN31" s="94" t="s">
        <v>287</v>
      </c>
      <c r="BO31" s="94">
        <v>1</v>
      </c>
      <c r="BP31" s="94" t="s">
        <v>288</v>
      </c>
      <c r="BQ31" s="94" t="s">
        <v>397</v>
      </c>
      <c r="BR31" s="202" t="s">
        <v>414</v>
      </c>
      <c r="BS31" s="202" t="s">
        <v>414</v>
      </c>
      <c r="BT31" s="123">
        <v>24</v>
      </c>
      <c r="BU31" s="123">
        <v>1</v>
      </c>
      <c r="BV31" s="116"/>
      <c r="BW31" s="116"/>
      <c r="BX31" s="116" t="s">
        <v>291</v>
      </c>
      <c r="BY31" s="213">
        <v>0</v>
      </c>
      <c r="BZ31" s="123">
        <f t="shared" si="20"/>
        <v>33.75</v>
      </c>
      <c r="CA31" s="214" t="str">
        <f t="shared" si="21"/>
        <v>[33.75,6,45,33.75]</v>
      </c>
      <c r="CB31" s="42">
        <v>0</v>
      </c>
      <c r="CC31" s="42">
        <v>0</v>
      </c>
      <c r="CD31" s="42">
        <v>1</v>
      </c>
      <c r="CE31" s="42">
        <v>1</v>
      </c>
      <c r="CF31" s="42">
        <v>1</v>
      </c>
      <c r="CG31" s="42">
        <v>1</v>
      </c>
      <c r="CH31" s="42">
        <v>1</v>
      </c>
      <c r="CI31" s="42">
        <v>1</v>
      </c>
      <c r="CJ31" s="42"/>
      <c r="CK31" s="42"/>
      <c r="CL31" s="42"/>
      <c r="CM31" s="42"/>
      <c r="CN31" s="42"/>
      <c r="CO31" s="42"/>
      <c r="CP31" s="42"/>
      <c r="CQ31" s="42"/>
      <c r="CR31" s="42" t="s">
        <v>399</v>
      </c>
      <c r="CS31" s="42"/>
      <c r="CT31" s="42"/>
      <c r="CU31" s="53" t="s">
        <v>293</v>
      </c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 t="s">
        <v>415</v>
      </c>
      <c r="DX31" s="42">
        <f t="shared" si="22"/>
        <v>33.75</v>
      </c>
      <c r="DY31" s="123">
        <f t="shared" si="23"/>
        <v>6</v>
      </c>
      <c r="DZ31" s="123">
        <f t="shared" si="24"/>
        <v>45</v>
      </c>
      <c r="EA31" s="123">
        <f t="shared" si="25"/>
        <v>33.75</v>
      </c>
      <c r="EB31" s="123"/>
      <c r="ED31" s="252"/>
      <c r="EE31" s="94"/>
      <c r="EF31" s="252"/>
      <c r="EG31" s="94"/>
      <c r="EH31" s="252"/>
      <c r="EI31" s="94"/>
      <c r="EJ31" s="94"/>
      <c r="EM31" s="260">
        <f t="shared" si="26"/>
        <v>49.500000000000007</v>
      </c>
      <c r="EN31" s="261">
        <f t="shared" si="200"/>
        <v>0.1</v>
      </c>
      <c r="EO31" s="262">
        <v>2</v>
      </c>
      <c r="EP31" s="105">
        <v>5</v>
      </c>
      <c r="EQ31" s="262">
        <v>3</v>
      </c>
      <c r="ER31" s="105">
        <v>2</v>
      </c>
      <c r="ES31" s="262">
        <v>4</v>
      </c>
      <c r="ET31" s="105">
        <v>1</v>
      </c>
      <c r="EU31" s="105">
        <f t="shared" si="27"/>
        <v>2.5</v>
      </c>
      <c r="EV31" s="105">
        <f t="shared" si="28"/>
        <v>7.5</v>
      </c>
      <c r="EW31" s="272">
        <f t="shared" si="29"/>
        <v>0.24</v>
      </c>
      <c r="EX31" s="105">
        <f t="shared" si="30"/>
        <v>15</v>
      </c>
      <c r="EY31" s="281">
        <f t="shared" si="31"/>
        <v>0.12</v>
      </c>
      <c r="EZ31" s="105">
        <f t="shared" si="32"/>
        <v>22.5</v>
      </c>
      <c r="FA31" s="282">
        <f t="shared" si="33"/>
        <v>0.08</v>
      </c>
      <c r="FD31" s="287"/>
      <c r="FE31" s="90"/>
      <c r="FI31" s="294"/>
      <c r="FJ31" s="295">
        <v>0</v>
      </c>
      <c r="FK31" s="141">
        <v>1</v>
      </c>
      <c r="FL31" s="294">
        <f t="shared" si="34"/>
        <v>0</v>
      </c>
      <c r="FM31" s="295">
        <f t="shared" si="35"/>
        <v>0</v>
      </c>
      <c r="FN31" s="141">
        <f t="shared" si="36"/>
        <v>1</v>
      </c>
      <c r="FO31" s="294">
        <f t="shared" si="37"/>
        <v>0</v>
      </c>
      <c r="FP31" s="295">
        <f t="shared" si="38"/>
        <v>0</v>
      </c>
      <c r="FQ31" s="141">
        <f t="shared" si="39"/>
        <v>1</v>
      </c>
      <c r="FR31" s="294">
        <f t="shared" si="40"/>
        <v>0</v>
      </c>
      <c r="FS31" s="295">
        <f t="shared" si="41"/>
        <v>0</v>
      </c>
      <c r="FT31" s="141">
        <f t="shared" si="42"/>
        <v>1</v>
      </c>
      <c r="FU31" s="294">
        <f t="shared" si="43"/>
        <v>0</v>
      </c>
      <c r="FV31" s="295">
        <f t="shared" si="44"/>
        <v>0</v>
      </c>
      <c r="FW31" s="141">
        <f t="shared" si="45"/>
        <v>1</v>
      </c>
      <c r="FX31" s="294">
        <f t="shared" si="46"/>
        <v>0</v>
      </c>
      <c r="FY31" s="295">
        <f t="shared" si="47"/>
        <v>0</v>
      </c>
      <c r="FZ31" s="141">
        <f t="shared" si="48"/>
        <v>1</v>
      </c>
      <c r="GA31" s="294">
        <f t="shared" si="49"/>
        <v>0</v>
      </c>
      <c r="GB31" s="295">
        <f t="shared" si="50"/>
        <v>0</v>
      </c>
      <c r="GC31" s="141">
        <f t="shared" si="51"/>
        <v>1</v>
      </c>
      <c r="GD31" s="294">
        <f t="shared" si="52"/>
        <v>0</v>
      </c>
      <c r="GE31" s="295">
        <f t="shared" si="53"/>
        <v>0</v>
      </c>
      <c r="GF31" s="141">
        <f t="shared" si="54"/>
        <v>1</v>
      </c>
      <c r="GG31" s="294">
        <f t="shared" si="55"/>
        <v>0</v>
      </c>
      <c r="GH31" s="295">
        <f t="shared" si="56"/>
        <v>0</v>
      </c>
      <c r="GI31" s="141">
        <f t="shared" si="57"/>
        <v>1</v>
      </c>
      <c r="GJ31" s="294">
        <f t="shared" si="58"/>
        <v>0</v>
      </c>
      <c r="GK31" s="295">
        <f t="shared" si="59"/>
        <v>0</v>
      </c>
      <c r="GL31" s="141">
        <f t="shared" si="60"/>
        <v>1</v>
      </c>
      <c r="GM31" s="294">
        <f t="shared" si="61"/>
        <v>0</v>
      </c>
      <c r="GN31" s="295">
        <f t="shared" si="62"/>
        <v>0</v>
      </c>
      <c r="GO31" s="141">
        <f t="shared" si="63"/>
        <v>2</v>
      </c>
      <c r="GP31" s="294">
        <f t="shared" si="64"/>
        <v>0</v>
      </c>
      <c r="GQ31" s="295">
        <f t="shared" si="65"/>
        <v>0</v>
      </c>
      <c r="GR31" s="141">
        <f t="shared" si="66"/>
        <v>4</v>
      </c>
      <c r="GS31" s="294">
        <f t="shared" si="67"/>
        <v>0</v>
      </c>
      <c r="GT31" s="295">
        <f t="shared" si="68"/>
        <v>0</v>
      </c>
      <c r="GU31" s="141">
        <f t="shared" si="69"/>
        <v>6</v>
      </c>
      <c r="GV31" s="294">
        <f t="shared" si="70"/>
        <v>0</v>
      </c>
      <c r="GW31" s="295">
        <f t="shared" si="71"/>
        <v>0</v>
      </c>
      <c r="GX31" s="141">
        <f t="shared" si="72"/>
        <v>8</v>
      </c>
      <c r="GY31" s="294">
        <f t="shared" si="73"/>
        <v>0</v>
      </c>
      <c r="GZ31" s="295">
        <f t="shared" si="74"/>
        <v>0</v>
      </c>
      <c r="HA31" s="141">
        <f t="shared" si="75"/>
        <v>10</v>
      </c>
      <c r="HB31" s="294">
        <f t="shared" si="76"/>
        <v>0</v>
      </c>
      <c r="HC31" s="295">
        <f t="shared" si="77"/>
        <v>0</v>
      </c>
      <c r="HD31" s="141">
        <f t="shared" si="78"/>
        <v>20</v>
      </c>
      <c r="HE31" s="294">
        <f t="shared" si="79"/>
        <v>0</v>
      </c>
      <c r="HF31" s="295">
        <f t="shared" si="80"/>
        <v>0</v>
      </c>
      <c r="HG31" s="141">
        <f t="shared" si="81"/>
        <v>40</v>
      </c>
      <c r="HH31" s="294">
        <f t="shared" si="82"/>
        <v>0</v>
      </c>
      <c r="HI31" s="295">
        <f t="shared" si="83"/>
        <v>0</v>
      </c>
      <c r="HJ31" s="141">
        <f t="shared" si="84"/>
        <v>60</v>
      </c>
      <c r="HK31" s="294">
        <f t="shared" si="85"/>
        <v>0</v>
      </c>
      <c r="HL31" s="295">
        <f t="shared" si="86"/>
        <v>0</v>
      </c>
      <c r="HM31" s="141">
        <f t="shared" si="87"/>
        <v>80</v>
      </c>
      <c r="HN31" s="294">
        <f t="shared" si="88"/>
        <v>0</v>
      </c>
      <c r="HO31" s="295">
        <f t="shared" si="89"/>
        <v>0</v>
      </c>
      <c r="HP31" s="141">
        <f t="shared" si="90"/>
        <v>100</v>
      </c>
      <c r="HQ31" s="294">
        <f t="shared" si="91"/>
        <v>0</v>
      </c>
      <c r="HS31" s="287"/>
      <c r="HT31" s="90"/>
      <c r="HX31" s="294"/>
      <c r="HY31" s="295">
        <v>1</v>
      </c>
      <c r="HZ31" s="141">
        <v>1</v>
      </c>
      <c r="IA31" s="294">
        <f t="shared" si="92"/>
        <v>5.0000000000000038E-6</v>
      </c>
      <c r="IB31" s="295">
        <f t="shared" si="93"/>
        <v>1</v>
      </c>
      <c r="IC31" s="141">
        <f t="shared" si="94"/>
        <v>1</v>
      </c>
      <c r="ID31" s="294">
        <f t="shared" si="95"/>
        <v>1.0000000000000008E-5</v>
      </c>
      <c r="IE31" s="295">
        <f t="shared" si="96"/>
        <v>1</v>
      </c>
      <c r="IF31" s="141">
        <f t="shared" si="97"/>
        <v>1</v>
      </c>
      <c r="IG31" s="294">
        <f t="shared" si="98"/>
        <v>1.5000000000000012E-5</v>
      </c>
      <c r="IH31" s="295">
        <f t="shared" si="99"/>
        <v>1</v>
      </c>
      <c r="II31" s="141">
        <f t="shared" si="100"/>
        <v>1</v>
      </c>
      <c r="IJ31" s="294">
        <f t="shared" si="101"/>
        <v>2.0000000000000015E-5</v>
      </c>
      <c r="IK31" s="295">
        <f t="shared" si="102"/>
        <v>1</v>
      </c>
      <c r="IL31" s="141">
        <f t="shared" si="103"/>
        <v>1</v>
      </c>
      <c r="IM31" s="294">
        <f t="shared" si="104"/>
        <v>2.5000000000000022E-5</v>
      </c>
      <c r="IN31" s="295">
        <f t="shared" si="105"/>
        <v>1</v>
      </c>
      <c r="IO31" s="141">
        <f t="shared" si="106"/>
        <v>1</v>
      </c>
      <c r="IP31" s="294">
        <f t="shared" si="107"/>
        <v>5.0000000000000043E-5</v>
      </c>
      <c r="IQ31" s="295">
        <f t="shared" si="108"/>
        <v>1</v>
      </c>
      <c r="IR31" s="141">
        <f t="shared" si="109"/>
        <v>1</v>
      </c>
      <c r="IS31" s="294">
        <f t="shared" si="110"/>
        <v>1.0000000000000009E-4</v>
      </c>
      <c r="IT31" s="295">
        <f t="shared" si="111"/>
        <v>1</v>
      </c>
      <c r="IU31" s="141">
        <f t="shared" si="112"/>
        <v>1</v>
      </c>
      <c r="IV31" s="294">
        <f t="shared" si="113"/>
        <v>1.5000000000000012E-4</v>
      </c>
      <c r="IW31" s="295">
        <f t="shared" si="114"/>
        <v>1</v>
      </c>
      <c r="IX31" s="141">
        <f t="shared" si="115"/>
        <v>1</v>
      </c>
      <c r="IY31" s="294">
        <f t="shared" si="116"/>
        <v>2.0000000000000017E-4</v>
      </c>
      <c r="IZ31" s="295">
        <f t="shared" si="117"/>
        <v>1</v>
      </c>
      <c r="JA31" s="141">
        <f t="shared" si="118"/>
        <v>1</v>
      </c>
      <c r="JB31" s="294">
        <f t="shared" si="119"/>
        <v>2.5000000000000022E-4</v>
      </c>
      <c r="JC31" s="295">
        <f t="shared" si="120"/>
        <v>1</v>
      </c>
      <c r="JD31" s="141">
        <f t="shared" si="121"/>
        <v>1</v>
      </c>
      <c r="JE31" s="294">
        <f t="shared" si="122"/>
        <v>5.0000000000000044E-4</v>
      </c>
      <c r="JF31" s="295">
        <f t="shared" si="123"/>
        <v>1</v>
      </c>
      <c r="JG31" s="141">
        <f t="shared" si="124"/>
        <v>1</v>
      </c>
      <c r="JH31" s="294">
        <f t="shared" si="125"/>
        <v>1.0000000000000009E-3</v>
      </c>
      <c r="JI31" s="295">
        <f t="shared" si="126"/>
        <v>1</v>
      </c>
      <c r="JJ31" s="141">
        <f t="shared" si="127"/>
        <v>1</v>
      </c>
      <c r="JK31" s="294">
        <f t="shared" si="128"/>
        <v>1.5000000000000011E-3</v>
      </c>
      <c r="JL31" s="295">
        <f t="shared" si="129"/>
        <v>1</v>
      </c>
      <c r="JM31" s="141">
        <f t="shared" si="130"/>
        <v>1</v>
      </c>
      <c r="JN31" s="294">
        <f t="shared" si="131"/>
        <v>2.0000000000000018E-3</v>
      </c>
      <c r="JO31" s="295">
        <f t="shared" si="132"/>
        <v>1</v>
      </c>
      <c r="JP31" s="141">
        <f t="shared" si="133"/>
        <v>1</v>
      </c>
      <c r="JQ31" s="294">
        <f t="shared" si="134"/>
        <v>2.5000000000000022E-3</v>
      </c>
      <c r="JR31" s="295">
        <f t="shared" si="135"/>
        <v>1</v>
      </c>
      <c r="JS31" s="141">
        <f t="shared" si="136"/>
        <v>1</v>
      </c>
      <c r="JT31" s="294">
        <f t="shared" si="137"/>
        <v>5.0000000000000044E-3</v>
      </c>
      <c r="JU31" s="295">
        <f t="shared" si="138"/>
        <v>1</v>
      </c>
      <c r="JV31" s="141">
        <f t="shared" si="139"/>
        <v>1</v>
      </c>
      <c r="JW31" s="294">
        <f t="shared" si="140"/>
        <v>1.0000000000000009E-2</v>
      </c>
      <c r="JX31" s="295">
        <f t="shared" si="141"/>
        <v>1</v>
      </c>
      <c r="JY31" s="141">
        <f t="shared" si="142"/>
        <v>1</v>
      </c>
      <c r="JZ31" s="294">
        <f t="shared" si="143"/>
        <v>1.5000000000000012E-2</v>
      </c>
      <c r="KA31" s="295">
        <f t="shared" si="144"/>
        <v>1</v>
      </c>
      <c r="KB31" s="141">
        <f t="shared" si="145"/>
        <v>1</v>
      </c>
      <c r="KC31" s="294">
        <f t="shared" si="146"/>
        <v>2.0000000000000018E-2</v>
      </c>
      <c r="KD31" s="295">
        <f t="shared" si="147"/>
        <v>1</v>
      </c>
      <c r="KE31" s="141">
        <f t="shared" si="148"/>
        <v>1</v>
      </c>
      <c r="KF31" s="294">
        <f t="shared" si="149"/>
        <v>2.5000000000000019E-2</v>
      </c>
      <c r="KK31" s="313">
        <f t="shared" si="193"/>
        <v>0</v>
      </c>
      <c r="KL31" s="313">
        <f t="shared" si="193"/>
        <v>0</v>
      </c>
      <c r="KM31" s="313">
        <f t="shared" si="193"/>
        <v>0</v>
      </c>
      <c r="KN31" s="313">
        <f t="shared" si="193"/>
        <v>1.8E-3</v>
      </c>
      <c r="KO31" s="313">
        <f t="shared" si="193"/>
        <v>2.2499999999999998E-3</v>
      </c>
      <c r="KP31" s="313">
        <f t="shared" si="193"/>
        <v>4.4999999999999997E-3</v>
      </c>
      <c r="KQ31" s="313">
        <f t="shared" si="193"/>
        <v>8.9999999999999993E-3</v>
      </c>
      <c r="KR31" s="313">
        <f t="shared" si="193"/>
        <v>1.35E-2</v>
      </c>
      <c r="KS31" s="313">
        <f t="shared" si="193"/>
        <v>1.7999999999999999E-2</v>
      </c>
      <c r="KT31" s="313">
        <f t="shared" si="193"/>
        <v>2.2499999999999999E-2</v>
      </c>
      <c r="KU31" s="313">
        <f t="shared" si="194"/>
        <v>4.4999999999999998E-2</v>
      </c>
      <c r="KV31" s="313">
        <f t="shared" si="194"/>
        <v>5.6250000000000001E-2</v>
      </c>
      <c r="KW31" s="313">
        <f t="shared" si="194"/>
        <v>5.6241000000000006E-2</v>
      </c>
      <c r="KX31" s="313">
        <f t="shared" si="194"/>
        <v>5.6232000000000004E-2</v>
      </c>
      <c r="KY31" s="313">
        <f t="shared" si="194"/>
        <v>5.6227500000000007E-2</v>
      </c>
      <c r="KZ31" s="313">
        <f t="shared" si="194"/>
        <v>5.6205000000000012E-2</v>
      </c>
      <c r="LA31" s="313">
        <f t="shared" si="194"/>
        <v>5.6160000000000009E-2</v>
      </c>
      <c r="LB31" s="313">
        <f t="shared" si="194"/>
        <v>5.6160000000000009E-2</v>
      </c>
      <c r="LC31" s="313">
        <f t="shared" si="194"/>
        <v>5.6160000000000009E-2</v>
      </c>
      <c r="LD31" s="313">
        <f t="shared" si="194"/>
        <v>5.6024999999999998E-2</v>
      </c>
      <c r="LK31" s="78">
        <v>0</v>
      </c>
      <c r="LL31" s="78">
        <v>0</v>
      </c>
      <c r="LM31" s="78">
        <v>0</v>
      </c>
      <c r="LP31" s="105"/>
      <c r="LQ31" s="322">
        <v>0.05</v>
      </c>
      <c r="LR31" s="322">
        <v>0.05</v>
      </c>
      <c r="LS31" s="322">
        <v>0.05</v>
      </c>
      <c r="LT31" s="322">
        <v>0.05</v>
      </c>
      <c r="LU31" s="322">
        <v>0.05</v>
      </c>
      <c r="LV31" s="322">
        <v>2.5000000000000001E-2</v>
      </c>
      <c r="LW31" s="322">
        <v>2.5000000000000001E-2</v>
      </c>
      <c r="LX31" s="322">
        <v>2.5000000000000001E-2</v>
      </c>
      <c r="LY31" s="322">
        <v>2.5000000000000001E-2</v>
      </c>
      <c r="LZ31" s="322">
        <v>2.5000000000000001E-2</v>
      </c>
      <c r="MA31" s="322">
        <v>5.0000000000000001E-3</v>
      </c>
      <c r="MB31" s="322">
        <v>5.0000000000000001E-3</v>
      </c>
      <c r="MC31" s="322">
        <v>5.0000000000000001E-3</v>
      </c>
      <c r="MD31" s="322">
        <v>5.0000000000000001E-3</v>
      </c>
      <c r="ME31" s="322">
        <v>5.0000000000000001E-3</v>
      </c>
      <c r="MF31" s="322">
        <v>8.9999999999999998E-4</v>
      </c>
      <c r="MG31" s="322">
        <v>8.9999999999999998E-4</v>
      </c>
      <c r="MH31" s="322">
        <v>8.9999999999999998E-4</v>
      </c>
      <c r="MI31" s="322">
        <v>8.9999999999999998E-4</v>
      </c>
      <c r="MJ31" s="322">
        <v>8.9999999999999998E-4</v>
      </c>
      <c r="MK31" s="322">
        <v>5.9999999999999995E-4</v>
      </c>
      <c r="ML31" s="322">
        <v>4.4999999999999999E-4</v>
      </c>
      <c r="MM31" s="322">
        <v>4.0000000000000002E-4</v>
      </c>
      <c r="MN31" s="322">
        <v>2.9999999999999997E-4</v>
      </c>
      <c r="MO31" s="322">
        <v>2.5000000000000001E-4</v>
      </c>
      <c r="MP31" s="322">
        <v>2.5000000000000001E-4</v>
      </c>
      <c r="MQ31" s="322">
        <v>2.0000000000000001E-4</v>
      </c>
      <c r="MR31" s="322">
        <v>2.0000000000000001E-4</v>
      </c>
      <c r="MS31" s="322"/>
      <c r="MT31" s="102">
        <v>1</v>
      </c>
      <c r="MU31" s="102">
        <v>1</v>
      </c>
      <c r="MV31" s="102">
        <v>1</v>
      </c>
      <c r="MW31" s="102">
        <v>1</v>
      </c>
      <c r="MX31" s="102">
        <v>1</v>
      </c>
      <c r="MY31" s="102">
        <v>1</v>
      </c>
      <c r="MZ31" s="90">
        <v>1</v>
      </c>
      <c r="NA31" s="90">
        <v>1</v>
      </c>
      <c r="NB31" s="90">
        <v>1</v>
      </c>
      <c r="NC31" s="90">
        <v>1</v>
      </c>
      <c r="ND31" s="90">
        <v>1</v>
      </c>
      <c r="NE31" s="90">
        <v>1</v>
      </c>
      <c r="NF31" s="90">
        <v>1</v>
      </c>
      <c r="NG31" s="90">
        <v>1</v>
      </c>
      <c r="NH31" s="90">
        <v>1</v>
      </c>
      <c r="NI31" s="90">
        <v>2</v>
      </c>
      <c r="NJ31" s="90">
        <v>2</v>
      </c>
      <c r="NK31" s="90">
        <v>2</v>
      </c>
      <c r="NL31" s="90">
        <v>2</v>
      </c>
      <c r="NM31" s="90">
        <v>2</v>
      </c>
      <c r="NN31" s="90">
        <v>2</v>
      </c>
      <c r="NO31" s="90">
        <v>2</v>
      </c>
      <c r="NP31" s="90">
        <v>2</v>
      </c>
      <c r="NQ31" s="90">
        <v>2</v>
      </c>
      <c r="NR31" s="90">
        <v>2</v>
      </c>
      <c r="NS31" s="90">
        <v>2</v>
      </c>
      <c r="NT31" s="90">
        <v>2</v>
      </c>
      <c r="NU31" s="90">
        <v>2</v>
      </c>
      <c r="NV31" s="90"/>
      <c r="NW31" s="324">
        <f t="shared" si="152"/>
        <v>2.2499999999999998E-3</v>
      </c>
      <c r="NX31" s="324">
        <f t="shared" si="153"/>
        <v>4.4999999999999997E-3</v>
      </c>
      <c r="NY31" s="324">
        <f t="shared" si="154"/>
        <v>6.7499999999999999E-3</v>
      </c>
      <c r="NZ31" s="324">
        <f t="shared" si="155"/>
        <v>8.9999999999999993E-3</v>
      </c>
      <c r="OA31" s="324">
        <f t="shared" si="156"/>
        <v>1.125E-2</v>
      </c>
      <c r="OB31" s="324">
        <f t="shared" si="157"/>
        <v>1.125E-2</v>
      </c>
      <c r="OC31" s="324">
        <f t="shared" si="158"/>
        <v>2.2499999999999999E-2</v>
      </c>
      <c r="OD31" s="324">
        <f t="shared" si="159"/>
        <v>3.3750000000000002E-2</v>
      </c>
      <c r="OE31" s="324">
        <f t="shared" si="160"/>
        <v>4.4999999999999998E-2</v>
      </c>
      <c r="OF31" s="324">
        <f t="shared" si="161"/>
        <v>5.6250000000000001E-2</v>
      </c>
      <c r="OG31" s="324">
        <f t="shared" si="162"/>
        <v>2.2499999999999999E-2</v>
      </c>
      <c r="OH31" s="324">
        <f t="shared" si="163"/>
        <v>4.4999999999999998E-2</v>
      </c>
      <c r="OI31" s="324">
        <f t="shared" si="164"/>
        <v>6.7500000000000004E-2</v>
      </c>
      <c r="OJ31" s="324">
        <f t="shared" si="165"/>
        <v>0.09</v>
      </c>
      <c r="OK31" s="324">
        <f t="shared" si="166"/>
        <v>0.1125</v>
      </c>
      <c r="OL31" s="324">
        <f t="shared" si="167"/>
        <v>2.0250000000000001E-2</v>
      </c>
      <c r="OM31" s="324">
        <f t="shared" si="168"/>
        <v>4.0500000000000001E-2</v>
      </c>
      <c r="ON31" s="324">
        <f t="shared" si="169"/>
        <v>6.0749999999999998E-2</v>
      </c>
      <c r="OO31" s="324">
        <f t="shared" si="170"/>
        <v>8.1000000000000003E-2</v>
      </c>
      <c r="OP31" s="324">
        <f t="shared" si="171"/>
        <v>0.10125000000000001</v>
      </c>
      <c r="OQ31" s="324">
        <f t="shared" si="172"/>
        <v>0.10124999999999999</v>
      </c>
      <c r="OR31" s="324">
        <f t="shared" si="173"/>
        <v>0.10125000000000001</v>
      </c>
      <c r="OS31" s="324">
        <f t="shared" si="174"/>
        <v>0.1125</v>
      </c>
      <c r="OT31" s="324">
        <f t="shared" si="175"/>
        <v>0.10124999999999999</v>
      </c>
      <c r="OU31" s="324">
        <f t="shared" si="176"/>
        <v>9.8437499999999997E-2</v>
      </c>
      <c r="OV31" s="324">
        <f t="shared" si="177"/>
        <v>0.1125</v>
      </c>
      <c r="OW31" s="324">
        <f t="shared" si="178"/>
        <v>0.10125000000000001</v>
      </c>
      <c r="OX31" s="324">
        <f t="shared" si="179"/>
        <v>0.1125</v>
      </c>
      <c r="PG31" s="346"/>
      <c r="PH31" s="347">
        <f>PH$3*$F31*$AH31*PH$4/'[1]Sheet3 '!$AJ$5</f>
        <v>6.3000000000000009E-3</v>
      </c>
      <c r="PI31" s="347">
        <f>PI$3*$F31*$AH31*PI$4/'[1]Sheet3 '!$AJ$5</f>
        <v>6.2977500000000004E-3</v>
      </c>
      <c r="PJ31" s="347">
        <f>PJ$3*$F31*$AH31*PJ$4/'[1]Sheet3 '!$AJ$5</f>
        <v>6.3E-3</v>
      </c>
      <c r="PK31" s="347">
        <f>PK$3*$F31*$AH31*PK$4/'[1]Sheet3 '!$AJ$5</f>
        <v>5.6699999999999997E-3</v>
      </c>
      <c r="PL31" s="347">
        <f>PL$3*$F31*$AH31*PL$4/'[1]Sheet3 '!$AJ$5</f>
        <v>5.6699999999999997E-3</v>
      </c>
      <c r="PM31" s="347">
        <f>PM$3*$F31*$AH31*PM$4/'[1]Sheet3 '!$AJ$5</f>
        <v>5.4000000000000003E-3</v>
      </c>
      <c r="PN31" s="347">
        <f>PN$3*$F31*$AH31*PN$4/'[1]Sheet3 '!$AJ$5</f>
        <v>4.8600000000000006E-3</v>
      </c>
      <c r="PO31" s="347">
        <f>PO$3*$F31*$AH31*PO$4/'[1]Sheet3 '!$AJ$5</f>
        <v>4.5900000000000003E-3</v>
      </c>
      <c r="PP31" s="347">
        <f>PP$3*$F31*$AH31*PP$4/'[1]Sheet3 '!$AJ$5</f>
        <v>4.1669999999999997E-3</v>
      </c>
      <c r="PQ31" s="347">
        <f>PQ$3*$F31*$AH31*PQ$4/'[1]Sheet3 '!$AJ$5</f>
        <v>3.5999999999999999E-3</v>
      </c>
      <c r="PR31" s="347">
        <f>PR$3*$F31*$AH31*PR$4/'[1]Sheet3 '!$AJ$5</f>
        <v>3.2399999999999998E-3</v>
      </c>
      <c r="PS31" s="347">
        <f>PS$3*$F31*$AH31*PS$4/'[1]Sheet3 '!$AJ$5</f>
        <v>2.8800000000000002E-3</v>
      </c>
      <c r="PT31" s="347">
        <f>PT$3*$F31*$AH31*PT$4/'[1]Sheet3 '!$AJ$5</f>
        <v>1.8E-3</v>
      </c>
      <c r="PU31" s="343"/>
      <c r="PV31" s="343"/>
      <c r="PW31" s="343"/>
    </row>
    <row r="32" spans="1:439" ht="16.2">
      <c r="A32" s="39">
        <v>26</v>
      </c>
      <c r="B32" s="39" t="s">
        <v>416</v>
      </c>
      <c r="C32" s="39">
        <v>4</v>
      </c>
      <c r="D32" s="39">
        <v>-1</v>
      </c>
      <c r="E32" s="39"/>
      <c r="F32" s="94">
        <v>70</v>
      </c>
      <c r="G32" s="39" t="s">
        <v>417</v>
      </c>
      <c r="H32" s="39">
        <f t="shared" si="6"/>
        <v>70</v>
      </c>
      <c r="I32" s="124"/>
      <c r="J32" s="39">
        <f t="shared" si="7"/>
        <v>70</v>
      </c>
      <c r="K32" s="116" t="s">
        <v>418</v>
      </c>
      <c r="L32" s="116"/>
      <c r="M32" s="123">
        <f t="shared" si="180"/>
        <v>26</v>
      </c>
      <c r="N32" s="39">
        <v>0</v>
      </c>
      <c r="O32" s="39">
        <v>0</v>
      </c>
      <c r="P32" s="39">
        <v>0</v>
      </c>
      <c r="Q32" s="136">
        <v>4.8610800000000003E-2</v>
      </c>
      <c r="R32" s="90">
        <v>2</v>
      </c>
      <c r="S32" s="137">
        <v>0</v>
      </c>
      <c r="T32" s="141">
        <f t="shared" si="10"/>
        <v>2.3333E-2</v>
      </c>
      <c r="U32" s="139">
        <f t="shared" ref="U32:U52" si="201">IF(F32&lt;100,1,IF(F32&lt;300,2,IF(F32&lt;500,3,IF(F32&lt;800,4,IF(F32&lt;1500,5,6)))))</f>
        <v>1</v>
      </c>
      <c r="V32" s="139" t="s">
        <v>283</v>
      </c>
      <c r="W32" s="139">
        <v>1</v>
      </c>
      <c r="X32" s="142">
        <v>0</v>
      </c>
      <c r="Y32" s="147">
        <v>12</v>
      </c>
      <c r="Z32" s="159">
        <v>1</v>
      </c>
      <c r="AA32" s="139" t="str">
        <f t="shared" si="196"/>
        <v>[[0,1],[0,1],[0,1],[0,1],[0,1],[0,1],[0,1],[0,1],[0,1],[0,1],[0,2],[0,4],[0,6],[0,8],[0,10],[0,20],[0,40],[0,60],[0,80],[0,100]]</v>
      </c>
      <c r="AB32" s="139">
        <v>1</v>
      </c>
      <c r="AC32" s="139">
        <v>1</v>
      </c>
      <c r="AD32" s="139" t="str">
        <f t="shared" si="12"/>
        <v>[[1,1],[1,1],[1,1],[1,1],[1,1],[1,1],[1,1],[1,1],[1,1],[1,1],[1,1],[1,1],[1,1],[1,1],[1,1],[1,1],[1,1],[1,1],[1,1],[1,1]]</v>
      </c>
      <c r="AE32" s="39">
        <v>0</v>
      </c>
      <c r="AF32" s="162">
        <v>1</v>
      </c>
      <c r="AG32" s="177">
        <f>AG31</f>
        <v>0</v>
      </c>
      <c r="AH32" s="177">
        <v>0.1</v>
      </c>
      <c r="AI32" s="177">
        <v>0</v>
      </c>
      <c r="AJ32" s="178">
        <f t="shared" ref="AJ32:AJ40" si="202">AJ31</f>
        <v>0.05</v>
      </c>
      <c r="AK32" s="178">
        <v>0.02</v>
      </c>
      <c r="AL32" s="178">
        <v>8.0000000000000002E-3</v>
      </c>
      <c r="AM32" s="179">
        <v>2E-3</v>
      </c>
      <c r="AN32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2" s="39" t="str">
        <f t="shared" si="197"/>
        <v>[[2,5],[3,2],[4,1]]</v>
      </c>
      <c r="AP32" s="111" t="str">
        <f t="shared" si="198"/>
        <v>[0.373333,0.186667,0.124444]</v>
      </c>
      <c r="AQ32" s="111">
        <v>0</v>
      </c>
      <c r="AR32" s="111">
        <v>1</v>
      </c>
      <c r="AS32" s="111">
        <f t="shared" si="17"/>
        <v>1</v>
      </c>
      <c r="AT32" s="111">
        <v>1</v>
      </c>
      <c r="AU32" s="111">
        <v>0.8</v>
      </c>
      <c r="AV32" s="111" t="s">
        <v>284</v>
      </c>
      <c r="AW32" s="111">
        <v>2</v>
      </c>
      <c r="AX32" s="195">
        <v>9</v>
      </c>
      <c r="AY32" s="39">
        <f t="shared" ref="AY32:AY40" si="203">IF(C32=4,1,IF(C32=6,2,-1))</f>
        <v>1</v>
      </c>
      <c r="AZ32" s="39">
        <v>0</v>
      </c>
      <c r="BA32" s="94">
        <v>2</v>
      </c>
      <c r="BB32" s="94"/>
      <c r="BC32" s="94" t="s">
        <v>285</v>
      </c>
      <c r="BD32" s="196">
        <v>1.2</v>
      </c>
      <c r="BE32" s="112">
        <f t="shared" si="195"/>
        <v>1.7999999999999998</v>
      </c>
      <c r="BF32" s="196"/>
      <c r="BG32" s="196"/>
      <c r="BH32" s="39">
        <v>1</v>
      </c>
      <c r="BI32" s="39">
        <v>1</v>
      </c>
      <c r="BJ32" s="39" t="s">
        <v>419</v>
      </c>
      <c r="BK32" s="198">
        <v>1</v>
      </c>
      <c r="BL32" s="198">
        <v>0.6</v>
      </c>
      <c r="BM32" s="94">
        <f t="shared" si="199"/>
        <v>70</v>
      </c>
      <c r="BN32" s="94" t="s">
        <v>420</v>
      </c>
      <c r="BO32" s="94">
        <v>1</v>
      </c>
      <c r="BP32" s="94" t="s">
        <v>288</v>
      </c>
      <c r="BQ32" s="94" t="s">
        <v>397</v>
      </c>
      <c r="BR32" s="203" t="s">
        <v>421</v>
      </c>
      <c r="BS32" s="203" t="s">
        <v>421</v>
      </c>
      <c r="BT32" s="123">
        <v>1</v>
      </c>
      <c r="BU32" s="123">
        <v>1</v>
      </c>
      <c r="BV32" s="116"/>
      <c r="BW32" s="116"/>
      <c r="BX32" s="116" t="s">
        <v>291</v>
      </c>
      <c r="BY32" s="213">
        <v>0</v>
      </c>
      <c r="BZ32" s="123">
        <f t="shared" si="20"/>
        <v>7</v>
      </c>
      <c r="CA32" s="214" t="str">
        <f t="shared" si="21"/>
        <v>[7,6,70,7]</v>
      </c>
      <c r="CB32" s="42">
        <v>1</v>
      </c>
      <c r="CC32" s="42">
        <v>1</v>
      </c>
      <c r="CD32" s="42">
        <v>1</v>
      </c>
      <c r="CE32" s="42">
        <v>1</v>
      </c>
      <c r="CF32" s="42">
        <v>1</v>
      </c>
      <c r="CG32" s="42">
        <v>1</v>
      </c>
      <c r="CH32" s="42">
        <v>1</v>
      </c>
      <c r="CI32" s="42">
        <v>1</v>
      </c>
      <c r="CJ32" s="42"/>
      <c r="CK32" s="42"/>
      <c r="CL32" s="42"/>
      <c r="CM32" s="42"/>
      <c r="CN32" s="42"/>
      <c r="CO32" s="42"/>
      <c r="CP32" s="42"/>
      <c r="CQ32" s="42"/>
      <c r="CR32" s="42" t="s">
        <v>422</v>
      </c>
      <c r="CS32" s="42"/>
      <c r="CT32" s="42"/>
      <c r="CU32" s="53" t="s">
        <v>293</v>
      </c>
      <c r="CV32" s="53">
        <v>1</v>
      </c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 t="s">
        <v>423</v>
      </c>
      <c r="DX32" s="42">
        <f t="shared" si="22"/>
        <v>7</v>
      </c>
      <c r="DY32" s="123">
        <f t="shared" si="23"/>
        <v>6</v>
      </c>
      <c r="DZ32" s="123">
        <f t="shared" si="24"/>
        <v>70</v>
      </c>
      <c r="EA32" s="123">
        <f t="shared" si="25"/>
        <v>7</v>
      </c>
      <c r="EB32" s="123"/>
      <c r="EC32" s="160"/>
      <c r="ED32" s="252"/>
      <c r="EE32" s="94"/>
      <c r="EF32" s="253"/>
      <c r="EG32" s="94"/>
      <c r="EH32" s="112"/>
      <c r="EI32" s="94"/>
      <c r="EJ32" s="266"/>
      <c r="EK32" s="94"/>
      <c r="EL32" s="94"/>
      <c r="EM32" s="260">
        <f t="shared" si="26"/>
        <v>77</v>
      </c>
      <c r="EN32" s="261">
        <f t="shared" si="200"/>
        <v>0.1</v>
      </c>
      <c r="EO32" s="262">
        <v>2</v>
      </c>
      <c r="EP32" s="105">
        <v>5</v>
      </c>
      <c r="EQ32" s="262">
        <v>3</v>
      </c>
      <c r="ER32" s="105">
        <v>2</v>
      </c>
      <c r="ES32" s="262">
        <v>4</v>
      </c>
      <c r="ET32" s="105">
        <v>1</v>
      </c>
      <c r="EU32" s="105">
        <f t="shared" si="27"/>
        <v>2.5</v>
      </c>
      <c r="EV32" s="105">
        <f t="shared" si="28"/>
        <v>7.5</v>
      </c>
      <c r="EW32" s="272">
        <f t="shared" si="29"/>
        <v>0.37333300000000003</v>
      </c>
      <c r="EX32" s="105">
        <f t="shared" si="30"/>
        <v>15</v>
      </c>
      <c r="EY32" s="281">
        <f t="shared" si="31"/>
        <v>0.186667</v>
      </c>
      <c r="EZ32" s="105">
        <f t="shared" si="32"/>
        <v>22.5</v>
      </c>
      <c r="FA32" s="282">
        <f t="shared" si="33"/>
        <v>0.124444</v>
      </c>
      <c r="FD32" s="287"/>
      <c r="FE32" s="90"/>
      <c r="FI32" s="294"/>
      <c r="FJ32" s="295">
        <v>0</v>
      </c>
      <c r="FK32" s="141">
        <v>1</v>
      </c>
      <c r="FL32" s="294">
        <f t="shared" si="34"/>
        <v>0</v>
      </c>
      <c r="FM32" s="295">
        <f t="shared" si="35"/>
        <v>0</v>
      </c>
      <c r="FN32" s="141">
        <f t="shared" si="36"/>
        <v>1</v>
      </c>
      <c r="FO32" s="294">
        <f t="shared" si="37"/>
        <v>0</v>
      </c>
      <c r="FP32" s="295">
        <f t="shared" si="38"/>
        <v>0</v>
      </c>
      <c r="FQ32" s="141">
        <f t="shared" si="39"/>
        <v>1</v>
      </c>
      <c r="FR32" s="294">
        <f t="shared" si="40"/>
        <v>0</v>
      </c>
      <c r="FS32" s="295">
        <f t="shared" si="41"/>
        <v>0</v>
      </c>
      <c r="FT32" s="141">
        <f t="shared" si="42"/>
        <v>1</v>
      </c>
      <c r="FU32" s="294">
        <f t="shared" si="43"/>
        <v>0</v>
      </c>
      <c r="FV32" s="295">
        <f t="shared" si="44"/>
        <v>0</v>
      </c>
      <c r="FW32" s="141">
        <f t="shared" si="45"/>
        <v>1</v>
      </c>
      <c r="FX32" s="294">
        <f t="shared" si="46"/>
        <v>0</v>
      </c>
      <c r="FY32" s="295">
        <f t="shared" si="47"/>
        <v>0</v>
      </c>
      <c r="FZ32" s="141">
        <f t="shared" si="48"/>
        <v>1</v>
      </c>
      <c r="GA32" s="294">
        <f t="shared" si="49"/>
        <v>0</v>
      </c>
      <c r="GB32" s="295">
        <f t="shared" si="50"/>
        <v>0</v>
      </c>
      <c r="GC32" s="141">
        <f t="shared" si="51"/>
        <v>1</v>
      </c>
      <c r="GD32" s="294">
        <f t="shared" si="52"/>
        <v>0</v>
      </c>
      <c r="GE32" s="295">
        <f t="shared" si="53"/>
        <v>0</v>
      </c>
      <c r="GF32" s="141">
        <f t="shared" si="54"/>
        <v>1</v>
      </c>
      <c r="GG32" s="294">
        <f t="shared" si="55"/>
        <v>0</v>
      </c>
      <c r="GH32" s="295">
        <f t="shared" si="56"/>
        <v>0</v>
      </c>
      <c r="GI32" s="141">
        <f t="shared" si="57"/>
        <v>1</v>
      </c>
      <c r="GJ32" s="294">
        <f t="shared" si="58"/>
        <v>0</v>
      </c>
      <c r="GK32" s="295">
        <f t="shared" si="59"/>
        <v>0</v>
      </c>
      <c r="GL32" s="141">
        <f t="shared" si="60"/>
        <v>1</v>
      </c>
      <c r="GM32" s="294">
        <f t="shared" si="61"/>
        <v>0</v>
      </c>
      <c r="GN32" s="295">
        <f t="shared" si="62"/>
        <v>0</v>
      </c>
      <c r="GO32" s="141">
        <f t="shared" si="63"/>
        <v>2</v>
      </c>
      <c r="GP32" s="294">
        <f t="shared" si="64"/>
        <v>0</v>
      </c>
      <c r="GQ32" s="295">
        <f t="shared" si="65"/>
        <v>0</v>
      </c>
      <c r="GR32" s="141">
        <f t="shared" si="66"/>
        <v>4</v>
      </c>
      <c r="GS32" s="294">
        <f t="shared" si="67"/>
        <v>0</v>
      </c>
      <c r="GT32" s="295">
        <f t="shared" si="68"/>
        <v>0</v>
      </c>
      <c r="GU32" s="141">
        <f t="shared" si="69"/>
        <v>6</v>
      </c>
      <c r="GV32" s="294">
        <f t="shared" si="70"/>
        <v>0</v>
      </c>
      <c r="GW32" s="295">
        <f t="shared" si="71"/>
        <v>0</v>
      </c>
      <c r="GX32" s="141">
        <f t="shared" si="72"/>
        <v>8</v>
      </c>
      <c r="GY32" s="294">
        <f t="shared" si="73"/>
        <v>0</v>
      </c>
      <c r="GZ32" s="295">
        <f t="shared" si="74"/>
        <v>0</v>
      </c>
      <c r="HA32" s="141">
        <f t="shared" si="75"/>
        <v>10</v>
      </c>
      <c r="HB32" s="294">
        <f t="shared" si="76"/>
        <v>0</v>
      </c>
      <c r="HC32" s="295">
        <f t="shared" si="77"/>
        <v>0</v>
      </c>
      <c r="HD32" s="141">
        <f t="shared" si="78"/>
        <v>20</v>
      </c>
      <c r="HE32" s="294">
        <f t="shared" si="79"/>
        <v>0</v>
      </c>
      <c r="HF32" s="295">
        <f t="shared" si="80"/>
        <v>0</v>
      </c>
      <c r="HG32" s="141">
        <f t="shared" si="81"/>
        <v>40</v>
      </c>
      <c r="HH32" s="294">
        <f t="shared" si="82"/>
        <v>0</v>
      </c>
      <c r="HI32" s="295">
        <f t="shared" si="83"/>
        <v>0</v>
      </c>
      <c r="HJ32" s="141">
        <f t="shared" si="84"/>
        <v>60</v>
      </c>
      <c r="HK32" s="294">
        <f t="shared" si="85"/>
        <v>0</v>
      </c>
      <c r="HL32" s="295">
        <f t="shared" si="86"/>
        <v>0</v>
      </c>
      <c r="HM32" s="141">
        <f t="shared" si="87"/>
        <v>80</v>
      </c>
      <c r="HN32" s="294">
        <f t="shared" si="88"/>
        <v>0</v>
      </c>
      <c r="HO32" s="295">
        <f t="shared" si="89"/>
        <v>0</v>
      </c>
      <c r="HP32" s="141">
        <f t="shared" si="90"/>
        <v>100</v>
      </c>
      <c r="HQ32" s="294">
        <f t="shared" si="91"/>
        <v>0</v>
      </c>
      <c r="HS32" s="287"/>
      <c r="HT32" s="90"/>
      <c r="HX32" s="294"/>
      <c r="HY32" s="295">
        <v>1</v>
      </c>
      <c r="HZ32" s="141">
        <v>1</v>
      </c>
      <c r="IA32" s="294">
        <f t="shared" si="92"/>
        <v>7.7777777777777842E-6</v>
      </c>
      <c r="IB32" s="295">
        <f t="shared" si="93"/>
        <v>1</v>
      </c>
      <c r="IC32" s="141">
        <f t="shared" si="94"/>
        <v>1</v>
      </c>
      <c r="ID32" s="294">
        <f t="shared" si="95"/>
        <v>1.5555555555555568E-5</v>
      </c>
      <c r="IE32" s="295">
        <f t="shared" si="96"/>
        <v>1</v>
      </c>
      <c r="IF32" s="141">
        <f t="shared" si="97"/>
        <v>1</v>
      </c>
      <c r="IG32" s="294">
        <f t="shared" si="98"/>
        <v>2.3333333333333353E-5</v>
      </c>
      <c r="IH32" s="295">
        <f t="shared" si="99"/>
        <v>1</v>
      </c>
      <c r="II32" s="141">
        <f t="shared" si="100"/>
        <v>1</v>
      </c>
      <c r="IJ32" s="294">
        <f t="shared" si="101"/>
        <v>3.1111111111111137E-5</v>
      </c>
      <c r="IK32" s="295">
        <f t="shared" si="102"/>
        <v>1</v>
      </c>
      <c r="IL32" s="141">
        <f t="shared" si="103"/>
        <v>1</v>
      </c>
      <c r="IM32" s="294">
        <f t="shared" si="104"/>
        <v>3.8888888888888918E-5</v>
      </c>
      <c r="IN32" s="295">
        <f t="shared" si="105"/>
        <v>1</v>
      </c>
      <c r="IO32" s="141">
        <f t="shared" si="106"/>
        <v>1</v>
      </c>
      <c r="IP32" s="294">
        <f t="shared" si="107"/>
        <v>7.7777777777777836E-5</v>
      </c>
      <c r="IQ32" s="295">
        <f t="shared" si="108"/>
        <v>1</v>
      </c>
      <c r="IR32" s="141">
        <f t="shared" si="109"/>
        <v>1</v>
      </c>
      <c r="IS32" s="294">
        <f t="shared" si="110"/>
        <v>1.5555555555555567E-4</v>
      </c>
      <c r="IT32" s="295">
        <f t="shared" si="111"/>
        <v>1</v>
      </c>
      <c r="IU32" s="141">
        <f t="shared" si="112"/>
        <v>1</v>
      </c>
      <c r="IV32" s="294">
        <f t="shared" si="113"/>
        <v>2.3333333333333352E-4</v>
      </c>
      <c r="IW32" s="295">
        <f t="shared" si="114"/>
        <v>1</v>
      </c>
      <c r="IX32" s="141">
        <f t="shared" si="115"/>
        <v>1</v>
      </c>
      <c r="IY32" s="294">
        <f t="shared" si="116"/>
        <v>3.1111111111111134E-4</v>
      </c>
      <c r="IZ32" s="295">
        <f t="shared" si="117"/>
        <v>1</v>
      </c>
      <c r="JA32" s="141">
        <f t="shared" si="118"/>
        <v>1</v>
      </c>
      <c r="JB32" s="294">
        <f t="shared" si="119"/>
        <v>3.8888888888888919E-4</v>
      </c>
      <c r="JC32" s="295">
        <f t="shared" si="120"/>
        <v>1</v>
      </c>
      <c r="JD32" s="141">
        <f t="shared" si="121"/>
        <v>1</v>
      </c>
      <c r="JE32" s="294">
        <f t="shared" si="122"/>
        <v>7.7777777777777838E-4</v>
      </c>
      <c r="JF32" s="295">
        <f t="shared" si="123"/>
        <v>1</v>
      </c>
      <c r="JG32" s="141">
        <f t="shared" si="124"/>
        <v>1</v>
      </c>
      <c r="JH32" s="294">
        <f t="shared" si="125"/>
        <v>1.5555555555555568E-3</v>
      </c>
      <c r="JI32" s="295">
        <f t="shared" si="126"/>
        <v>1</v>
      </c>
      <c r="JJ32" s="141">
        <f t="shared" si="127"/>
        <v>1</v>
      </c>
      <c r="JK32" s="294">
        <f t="shared" si="128"/>
        <v>2.3333333333333353E-3</v>
      </c>
      <c r="JL32" s="295">
        <f t="shared" si="129"/>
        <v>1</v>
      </c>
      <c r="JM32" s="141">
        <f t="shared" si="130"/>
        <v>1</v>
      </c>
      <c r="JN32" s="294">
        <f t="shared" si="131"/>
        <v>3.1111111111111135E-3</v>
      </c>
      <c r="JO32" s="295">
        <f t="shared" si="132"/>
        <v>1</v>
      </c>
      <c r="JP32" s="141">
        <f t="shared" si="133"/>
        <v>1</v>
      </c>
      <c r="JQ32" s="294">
        <f t="shared" si="134"/>
        <v>3.8888888888888922E-3</v>
      </c>
      <c r="JR32" s="295">
        <f t="shared" si="135"/>
        <v>1</v>
      </c>
      <c r="JS32" s="141">
        <f t="shared" si="136"/>
        <v>1</v>
      </c>
      <c r="JT32" s="294">
        <f t="shared" si="137"/>
        <v>7.7777777777777845E-3</v>
      </c>
      <c r="JU32" s="295">
        <f t="shared" si="138"/>
        <v>1</v>
      </c>
      <c r="JV32" s="141">
        <f t="shared" si="139"/>
        <v>1</v>
      </c>
      <c r="JW32" s="294">
        <f t="shared" si="140"/>
        <v>1.5555555555555569E-2</v>
      </c>
      <c r="JX32" s="295">
        <f t="shared" si="141"/>
        <v>1</v>
      </c>
      <c r="JY32" s="141">
        <f t="shared" si="142"/>
        <v>1</v>
      </c>
      <c r="JZ32" s="294">
        <f t="shared" si="143"/>
        <v>2.3333333333333352E-2</v>
      </c>
      <c r="KA32" s="295">
        <f t="shared" si="144"/>
        <v>1</v>
      </c>
      <c r="KB32" s="141">
        <f t="shared" si="145"/>
        <v>1</v>
      </c>
      <c r="KC32" s="294">
        <f t="shared" si="146"/>
        <v>3.1111111111111138E-2</v>
      </c>
      <c r="KD32" s="295">
        <f t="shared" si="147"/>
        <v>1</v>
      </c>
      <c r="KE32" s="141">
        <f t="shared" si="148"/>
        <v>1</v>
      </c>
      <c r="KF32" s="294">
        <f t="shared" si="149"/>
        <v>3.8888888888888917E-2</v>
      </c>
      <c r="KK32" s="313">
        <f t="shared" si="193"/>
        <v>0</v>
      </c>
      <c r="KL32" s="313">
        <f t="shared" si="193"/>
        <v>0</v>
      </c>
      <c r="KM32" s="313">
        <f t="shared" si="193"/>
        <v>0</v>
      </c>
      <c r="KN32" s="313">
        <f t="shared" si="193"/>
        <v>2.8E-3</v>
      </c>
      <c r="KO32" s="313">
        <f t="shared" si="193"/>
        <v>3.5000000000000001E-3</v>
      </c>
      <c r="KP32" s="313">
        <f t="shared" si="193"/>
        <v>7.0000000000000001E-3</v>
      </c>
      <c r="KQ32" s="313">
        <f t="shared" si="193"/>
        <v>1.4E-2</v>
      </c>
      <c r="KR32" s="313">
        <f t="shared" si="193"/>
        <v>2.1000000000000001E-2</v>
      </c>
      <c r="KS32" s="313">
        <f t="shared" si="193"/>
        <v>2.8000000000000001E-2</v>
      </c>
      <c r="KT32" s="313">
        <f t="shared" si="193"/>
        <v>3.5000000000000003E-2</v>
      </c>
      <c r="KU32" s="313">
        <f t="shared" si="194"/>
        <v>7.0000000000000007E-2</v>
      </c>
      <c r="KV32" s="313">
        <f t="shared" si="194"/>
        <v>8.7499999999999994E-2</v>
      </c>
      <c r="KW32" s="313">
        <f t="shared" si="194"/>
        <v>8.7486000000000008E-2</v>
      </c>
      <c r="KX32" s="313">
        <f t="shared" si="194"/>
        <v>8.7472000000000008E-2</v>
      </c>
      <c r="KY32" s="313">
        <f t="shared" si="194"/>
        <v>8.7465000000000001E-2</v>
      </c>
      <c r="KZ32" s="313">
        <f t="shared" si="194"/>
        <v>8.7429999999999994E-2</v>
      </c>
      <c r="LA32" s="313">
        <f t="shared" si="194"/>
        <v>8.7360000000000021E-2</v>
      </c>
      <c r="LB32" s="313">
        <f t="shared" si="194"/>
        <v>8.7359999999999993E-2</v>
      </c>
      <c r="LC32" s="313">
        <f t="shared" si="194"/>
        <v>8.7360000000000021E-2</v>
      </c>
      <c r="LD32" s="313">
        <f t="shared" si="194"/>
        <v>8.7150000000000005E-2</v>
      </c>
      <c r="LK32" s="78">
        <v>1.4E-2</v>
      </c>
      <c r="LL32" s="78">
        <v>5.6000000000000001E-2</v>
      </c>
      <c r="LM32" s="78">
        <v>0.7</v>
      </c>
      <c r="LP32" s="105"/>
      <c r="LQ32" s="322">
        <v>0.05</v>
      </c>
      <c r="LR32" s="322">
        <v>0.05</v>
      </c>
      <c r="LS32" s="322">
        <v>0.05</v>
      </c>
      <c r="LT32" s="322">
        <v>0.05</v>
      </c>
      <c r="LU32" s="322">
        <v>0.05</v>
      </c>
      <c r="LV32" s="322">
        <v>2.5000000000000001E-2</v>
      </c>
      <c r="LW32" s="322">
        <v>2.5000000000000001E-2</v>
      </c>
      <c r="LX32" s="322">
        <v>2.5000000000000001E-2</v>
      </c>
      <c r="LY32" s="322">
        <v>2.5000000000000001E-2</v>
      </c>
      <c r="LZ32" s="322">
        <v>2.5000000000000001E-2</v>
      </c>
      <c r="MA32" s="322">
        <v>5.0000000000000001E-3</v>
      </c>
      <c r="MB32" s="322">
        <v>5.0000000000000001E-3</v>
      </c>
      <c r="MC32" s="322">
        <v>5.0000000000000001E-3</v>
      </c>
      <c r="MD32" s="322">
        <v>5.0000000000000001E-3</v>
      </c>
      <c r="ME32" s="322">
        <v>5.0000000000000001E-3</v>
      </c>
      <c r="MF32" s="322">
        <v>8.9999999999999998E-4</v>
      </c>
      <c r="MG32" s="322">
        <v>8.9999999999999998E-4</v>
      </c>
      <c r="MH32" s="322">
        <v>8.9999999999999998E-4</v>
      </c>
      <c r="MI32" s="322">
        <v>8.9999999999999998E-4</v>
      </c>
      <c r="MJ32" s="322">
        <v>8.9999999999999998E-4</v>
      </c>
      <c r="MK32" s="322">
        <v>5.9999999999999995E-4</v>
      </c>
      <c r="ML32" s="322">
        <v>4.4999999999999999E-4</v>
      </c>
      <c r="MM32" s="322">
        <v>4.0000000000000002E-4</v>
      </c>
      <c r="MN32" s="322">
        <v>2.9999999999999997E-4</v>
      </c>
      <c r="MO32" s="322">
        <v>2.5000000000000001E-4</v>
      </c>
      <c r="MP32" s="322">
        <v>2.5000000000000001E-4</v>
      </c>
      <c r="MQ32" s="322">
        <v>2.0000000000000001E-4</v>
      </c>
      <c r="MR32" s="322">
        <v>2.0000000000000001E-4</v>
      </c>
      <c r="MS32" s="322"/>
      <c r="MT32" s="102">
        <v>1</v>
      </c>
      <c r="MU32" s="102">
        <v>1</v>
      </c>
      <c r="MV32" s="102">
        <v>1</v>
      </c>
      <c r="MW32" s="102">
        <v>1</v>
      </c>
      <c r="MX32" s="102">
        <v>1</v>
      </c>
      <c r="MY32" s="102">
        <v>1</v>
      </c>
      <c r="MZ32" s="90">
        <v>1</v>
      </c>
      <c r="NA32" s="90">
        <v>1</v>
      </c>
      <c r="NB32" s="90">
        <v>1</v>
      </c>
      <c r="NC32" s="90">
        <v>1</v>
      </c>
      <c r="ND32" s="90">
        <v>1</v>
      </c>
      <c r="NE32" s="90">
        <v>1</v>
      </c>
      <c r="NF32" s="90">
        <v>1</v>
      </c>
      <c r="NG32" s="90">
        <v>1</v>
      </c>
      <c r="NH32" s="90">
        <v>1</v>
      </c>
      <c r="NI32" s="90">
        <v>2</v>
      </c>
      <c r="NJ32" s="90">
        <v>2</v>
      </c>
      <c r="NK32" s="90">
        <v>2</v>
      </c>
      <c r="NL32" s="90">
        <v>2</v>
      </c>
      <c r="NM32" s="90">
        <v>2</v>
      </c>
      <c r="NN32" s="90">
        <v>2</v>
      </c>
      <c r="NO32" s="90">
        <v>2</v>
      </c>
      <c r="NP32" s="90">
        <v>2</v>
      </c>
      <c r="NQ32" s="90">
        <v>2</v>
      </c>
      <c r="NR32" s="90">
        <v>2</v>
      </c>
      <c r="NS32" s="90">
        <v>2</v>
      </c>
      <c r="NT32" s="90">
        <v>2</v>
      </c>
      <c r="NU32" s="90">
        <v>2</v>
      </c>
      <c r="NV32" s="90"/>
      <c r="NW32" s="324">
        <f t="shared" si="152"/>
        <v>3.5000000000000001E-3</v>
      </c>
      <c r="NX32" s="324">
        <f t="shared" si="153"/>
        <v>7.0000000000000001E-3</v>
      </c>
      <c r="NY32" s="324">
        <f t="shared" si="154"/>
        <v>1.0500000000000001E-2</v>
      </c>
      <c r="NZ32" s="324">
        <f t="shared" si="155"/>
        <v>1.4E-2</v>
      </c>
      <c r="OA32" s="324">
        <f t="shared" si="156"/>
        <v>1.7500000000000002E-2</v>
      </c>
      <c r="OB32" s="324">
        <f t="shared" si="157"/>
        <v>1.7500000000000002E-2</v>
      </c>
      <c r="OC32" s="324">
        <f t="shared" si="158"/>
        <v>3.5000000000000003E-2</v>
      </c>
      <c r="OD32" s="324">
        <f t="shared" si="159"/>
        <v>5.2499999999999998E-2</v>
      </c>
      <c r="OE32" s="324">
        <f t="shared" si="160"/>
        <v>7.0000000000000007E-2</v>
      </c>
      <c r="OF32" s="324">
        <f t="shared" si="161"/>
        <v>8.7499999999999994E-2</v>
      </c>
      <c r="OG32" s="324">
        <f t="shared" si="162"/>
        <v>3.5000000000000003E-2</v>
      </c>
      <c r="OH32" s="324">
        <f t="shared" si="163"/>
        <v>7.0000000000000007E-2</v>
      </c>
      <c r="OI32" s="324">
        <f t="shared" si="164"/>
        <v>0.105</v>
      </c>
      <c r="OJ32" s="324">
        <f t="shared" si="165"/>
        <v>0.14000000000000001</v>
      </c>
      <c r="OK32" s="324">
        <f t="shared" si="166"/>
        <v>0.17499999999999999</v>
      </c>
      <c r="OL32" s="324">
        <f t="shared" si="167"/>
        <v>3.15E-2</v>
      </c>
      <c r="OM32" s="324">
        <f t="shared" si="168"/>
        <v>6.3E-2</v>
      </c>
      <c r="ON32" s="324">
        <f t="shared" si="169"/>
        <v>9.4500000000000001E-2</v>
      </c>
      <c r="OO32" s="324">
        <f t="shared" si="170"/>
        <v>0.126</v>
      </c>
      <c r="OP32" s="324">
        <f t="shared" si="171"/>
        <v>0.1575</v>
      </c>
      <c r="OQ32" s="324">
        <f t="shared" si="172"/>
        <v>0.15749999999999997</v>
      </c>
      <c r="OR32" s="324">
        <f t="shared" si="173"/>
        <v>0.1575</v>
      </c>
      <c r="OS32" s="324">
        <f t="shared" si="174"/>
        <v>0.17499999999999999</v>
      </c>
      <c r="OT32" s="324">
        <f t="shared" si="175"/>
        <v>0.15749999999999997</v>
      </c>
      <c r="OU32" s="324">
        <f t="shared" si="176"/>
        <v>0.15312500000000001</v>
      </c>
      <c r="OV32" s="324">
        <f t="shared" si="177"/>
        <v>0.17499999999999999</v>
      </c>
      <c r="OW32" s="324">
        <f t="shared" si="178"/>
        <v>0.1575</v>
      </c>
      <c r="OX32" s="324">
        <f t="shared" si="179"/>
        <v>0.17499999999999999</v>
      </c>
      <c r="PG32" s="346"/>
      <c r="PH32" s="347">
        <f>PH$3*$F32*$AH32*PH$4/'[1]Sheet3 '!$AJ$5</f>
        <v>1.9600000000000003E-2</v>
      </c>
      <c r="PI32" s="347">
        <f>PI$3*$F32*$AH32*PI$4/'[1]Sheet3 '!$AJ$5</f>
        <v>1.9592999999999999E-2</v>
      </c>
      <c r="PJ32" s="347">
        <f>PJ$3*$F32*$AH32*PJ$4/'[1]Sheet3 '!$AJ$5</f>
        <v>1.9599999999999999E-2</v>
      </c>
      <c r="PK32" s="347">
        <f>PK$3*$F32*$AH32*PK$4/'[1]Sheet3 '!$AJ$5</f>
        <v>1.7639999999999999E-2</v>
      </c>
      <c r="PL32" s="347">
        <f>PL$3*$F32*$AH32*PL$4/'[1]Sheet3 '!$AJ$5</f>
        <v>1.7639999999999999E-2</v>
      </c>
      <c r="PM32" s="347">
        <f>PM$3*$F32*$AH32*PM$4/'[1]Sheet3 '!$AJ$5</f>
        <v>1.6799999999999999E-2</v>
      </c>
      <c r="PN32" s="347">
        <f>PN$3*$F32*$AH32*PN$4/'[1]Sheet3 '!$AJ$5</f>
        <v>1.512E-2</v>
      </c>
      <c r="PO32" s="347">
        <f>PO$3*$F32*$AH32*PO$4/'[1]Sheet3 '!$AJ$5</f>
        <v>1.4279999999999999E-2</v>
      </c>
      <c r="PP32" s="347">
        <f>PP$3*$F32*$AH32*PP$4/'[1]Sheet3 '!$AJ$5</f>
        <v>1.2964E-2</v>
      </c>
      <c r="PQ32" s="347">
        <f>PQ$3*$F32*$AH32*PQ$4/'[1]Sheet3 '!$AJ$5</f>
        <v>1.12E-2</v>
      </c>
      <c r="PR32" s="347">
        <f>PR$3*$F32*$AH32*PR$4/'[1]Sheet3 '!$AJ$5</f>
        <v>1.008E-2</v>
      </c>
      <c r="PS32" s="347">
        <f>PS$3*$F32*$AH32*PS$4/'[1]Sheet3 '!$AJ$5</f>
        <v>8.9599999999999992E-3</v>
      </c>
      <c r="PT32" s="347">
        <f>PT$3*$F32*$AH32*PT$4/'[1]Sheet3 '!$AJ$5</f>
        <v>5.5999999999999999E-3</v>
      </c>
      <c r="PU32" s="343"/>
      <c r="PV32" s="343"/>
      <c r="PW32" s="343"/>
    </row>
    <row r="33" spans="1:439" ht="16.2">
      <c r="A33" s="39">
        <v>27</v>
      </c>
      <c r="B33" s="39" t="s">
        <v>424</v>
      </c>
      <c r="C33" s="39">
        <v>4</v>
      </c>
      <c r="D33" s="39">
        <v>-1</v>
      </c>
      <c r="E33" s="39"/>
      <c r="F33" s="94">
        <v>80</v>
      </c>
      <c r="G33" s="39" t="s">
        <v>425</v>
      </c>
      <c r="H33" s="39">
        <f t="shared" si="6"/>
        <v>80</v>
      </c>
      <c r="I33" s="124"/>
      <c r="J33" s="39">
        <f t="shared" si="7"/>
        <v>80</v>
      </c>
      <c r="K33" s="116" t="s">
        <v>426</v>
      </c>
      <c r="L33" s="116"/>
      <c r="M33" s="123">
        <f t="shared" si="180"/>
        <v>27</v>
      </c>
      <c r="N33" s="39">
        <f t="shared" ref="N33:O40" si="204">N32</f>
        <v>0</v>
      </c>
      <c r="O33" s="39">
        <f t="shared" si="204"/>
        <v>0</v>
      </c>
      <c r="P33" s="39">
        <v>0</v>
      </c>
      <c r="Q33" s="136">
        <v>5.55562E-2</v>
      </c>
      <c r="R33" s="90">
        <v>2</v>
      </c>
      <c r="S33" s="137">
        <v>0</v>
      </c>
      <c r="T33" s="141">
        <f t="shared" si="10"/>
        <v>2.6667E-2</v>
      </c>
      <c r="U33" s="139">
        <f t="shared" si="201"/>
        <v>1</v>
      </c>
      <c r="V33" s="139" t="s">
        <v>283</v>
      </c>
      <c r="W33" s="139">
        <v>1</v>
      </c>
      <c r="X33" s="142">
        <v>0</v>
      </c>
      <c r="Y33" s="147">
        <v>12</v>
      </c>
      <c r="Z33" s="159">
        <v>1</v>
      </c>
      <c r="AA33" s="139" t="str">
        <f t="shared" si="196"/>
        <v>[[0,1],[0,1],[0,1],[0,1],[0,1],[0,1],[0,1],[0,1],[0,1],[0,1],[0,2],[0,4],[0,6],[0,8],[0,10],[0,20],[0,40],[0,60],[0,80],[0,100]]</v>
      </c>
      <c r="AB33" s="139">
        <v>1</v>
      </c>
      <c r="AC33" s="139">
        <v>1</v>
      </c>
      <c r="AD33" s="139" t="str">
        <f t="shared" si="12"/>
        <v>[[1,1],[1,1],[1,1],[1,1],[1,1],[1,1],[1,1],[1,1],[1,1],[1,1],[1,1],[1,1],[1,1],[1,1],[1,1],[1,1],[1,1],[1,1],[1,1],[1,1]]</v>
      </c>
      <c r="AE33" s="39">
        <v>0</v>
      </c>
      <c r="AF33" s="162">
        <v>1</v>
      </c>
      <c r="AG33" s="177">
        <f t="shared" ref="AG33:AG64" si="205">(N33+O33)/100</f>
        <v>0</v>
      </c>
      <c r="AH33" s="177">
        <v>0.1</v>
      </c>
      <c r="AI33" s="177">
        <v>0</v>
      </c>
      <c r="AJ33" s="178">
        <f t="shared" si="202"/>
        <v>0.05</v>
      </c>
      <c r="AK33" s="178">
        <f t="shared" ref="AK33:AL40" si="206">AK32</f>
        <v>0.02</v>
      </c>
      <c r="AL33" s="178">
        <f t="shared" si="206"/>
        <v>8.0000000000000002E-3</v>
      </c>
      <c r="AM33" s="179">
        <v>2E-3</v>
      </c>
      <c r="AN33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3" s="39" t="str">
        <f t="shared" si="197"/>
        <v>[[2,5],[3,2],[4,1]]</v>
      </c>
      <c r="AP33" s="111" t="str">
        <f t="shared" si="198"/>
        <v>[0.426667,0.213333,0.142222]</v>
      </c>
      <c r="AQ33" s="111">
        <v>0</v>
      </c>
      <c r="AR33" s="111">
        <v>1</v>
      </c>
      <c r="AS33" s="111">
        <f t="shared" si="17"/>
        <v>1</v>
      </c>
      <c r="AT33" s="111">
        <v>1</v>
      </c>
      <c r="AU33" s="111">
        <v>0.8</v>
      </c>
      <c r="AV33" s="111" t="s">
        <v>284</v>
      </c>
      <c r="AW33" s="111">
        <v>2</v>
      </c>
      <c r="AX33" s="195">
        <v>9</v>
      </c>
      <c r="AY33" s="39">
        <f t="shared" si="203"/>
        <v>1</v>
      </c>
      <c r="AZ33" s="39">
        <v>0</v>
      </c>
      <c r="BA33" s="94">
        <v>2</v>
      </c>
      <c r="BB33" s="94"/>
      <c r="BC33" s="94" t="s">
        <v>285</v>
      </c>
      <c r="BD33" s="196">
        <v>1</v>
      </c>
      <c r="BE33" s="112">
        <f t="shared" si="195"/>
        <v>1.5</v>
      </c>
      <c r="BF33" s="196"/>
      <c r="BG33" s="196"/>
      <c r="BH33" s="39">
        <v>1</v>
      </c>
      <c r="BI33" s="39">
        <v>1</v>
      </c>
      <c r="BJ33" s="39" t="s">
        <v>427</v>
      </c>
      <c r="BK33" s="198">
        <v>1</v>
      </c>
      <c r="BL33" s="198">
        <v>0.6</v>
      </c>
      <c r="BM33" s="94">
        <f t="shared" si="199"/>
        <v>80</v>
      </c>
      <c r="BN33" s="94" t="s">
        <v>420</v>
      </c>
      <c r="BO33" s="94">
        <v>1</v>
      </c>
      <c r="BP33" s="94" t="s">
        <v>288</v>
      </c>
      <c r="BQ33" s="94" t="s">
        <v>397</v>
      </c>
      <c r="BR33" s="202" t="s">
        <v>428</v>
      </c>
      <c r="BS33" s="202" t="s">
        <v>428</v>
      </c>
      <c r="BT33" s="123">
        <v>2</v>
      </c>
      <c r="BU33" s="123">
        <v>1</v>
      </c>
      <c r="BV33" s="116"/>
      <c r="BW33" s="116"/>
      <c r="BX33" s="116" t="s">
        <v>291</v>
      </c>
      <c r="BY33" s="213">
        <v>0</v>
      </c>
      <c r="BZ33" s="123">
        <f t="shared" si="20"/>
        <v>8</v>
      </c>
      <c r="CA33" s="214" t="str">
        <f t="shared" si="21"/>
        <v>[8,6,80,8]</v>
      </c>
      <c r="CB33" s="42">
        <v>0</v>
      </c>
      <c r="CC33" s="42">
        <v>0</v>
      </c>
      <c r="CD33" s="42">
        <v>1</v>
      </c>
      <c r="CE33" s="42">
        <v>1</v>
      </c>
      <c r="CF33" s="42">
        <v>1</v>
      </c>
      <c r="CG33" s="42">
        <v>1</v>
      </c>
      <c r="CH33" s="42">
        <v>1</v>
      </c>
      <c r="CI33" s="42">
        <v>1</v>
      </c>
      <c r="CJ33" s="42"/>
      <c r="CK33" s="42"/>
      <c r="CL33" s="42"/>
      <c r="CM33" s="42"/>
      <c r="CN33" s="42"/>
      <c r="CO33" s="42"/>
      <c r="CP33" s="42"/>
      <c r="CQ33" s="42"/>
      <c r="CR33" s="42" t="s">
        <v>399</v>
      </c>
      <c r="CS33" s="42"/>
      <c r="CT33" s="42"/>
      <c r="CU33" s="53" t="s">
        <v>293</v>
      </c>
      <c r="CV33" s="53">
        <v>1</v>
      </c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 t="s">
        <v>429</v>
      </c>
      <c r="DX33" s="42">
        <f t="shared" si="22"/>
        <v>8</v>
      </c>
      <c r="DY33" s="123">
        <f t="shared" si="23"/>
        <v>6</v>
      </c>
      <c r="DZ33" s="123">
        <f t="shared" si="24"/>
        <v>80</v>
      </c>
      <c r="EA33" s="123">
        <f t="shared" si="25"/>
        <v>8</v>
      </c>
      <c r="EB33" s="123"/>
      <c r="EC33" s="160"/>
      <c r="ED33" s="253"/>
      <c r="EE33" s="94"/>
      <c r="EF33" s="254"/>
      <c r="EG33" s="94"/>
      <c r="EH33" s="112"/>
      <c r="EI33" s="94"/>
      <c r="EJ33" s="266"/>
      <c r="EK33" s="94"/>
      <c r="EL33" s="94"/>
      <c r="EM33" s="260">
        <f t="shared" si="26"/>
        <v>88</v>
      </c>
      <c r="EN33" s="261">
        <f t="shared" si="200"/>
        <v>0.1</v>
      </c>
      <c r="EO33" s="262">
        <v>2</v>
      </c>
      <c r="EP33" s="105">
        <v>5</v>
      </c>
      <c r="EQ33" s="262">
        <v>3</v>
      </c>
      <c r="ER33" s="105">
        <v>2</v>
      </c>
      <c r="ES33" s="262">
        <v>4</v>
      </c>
      <c r="ET33" s="105">
        <v>1</v>
      </c>
      <c r="EU33" s="105">
        <f t="shared" si="27"/>
        <v>2.5</v>
      </c>
      <c r="EV33" s="105">
        <f t="shared" si="28"/>
        <v>7.5</v>
      </c>
      <c r="EW33" s="272">
        <f t="shared" si="29"/>
        <v>0.42666700000000002</v>
      </c>
      <c r="EX33" s="105">
        <f t="shared" si="30"/>
        <v>15</v>
      </c>
      <c r="EY33" s="281">
        <f t="shared" si="31"/>
        <v>0.21333299999999999</v>
      </c>
      <c r="EZ33" s="105">
        <f t="shared" si="32"/>
        <v>22.5</v>
      </c>
      <c r="FA33" s="282">
        <f t="shared" si="33"/>
        <v>0.14222199999999999</v>
      </c>
      <c r="FD33" s="287"/>
      <c r="FE33" s="90"/>
      <c r="FI33" s="294"/>
      <c r="FJ33" s="295">
        <v>0</v>
      </c>
      <c r="FK33" s="141">
        <v>1</v>
      </c>
      <c r="FL33" s="294">
        <f t="shared" si="34"/>
        <v>0</v>
      </c>
      <c r="FM33" s="295">
        <f t="shared" si="35"/>
        <v>0</v>
      </c>
      <c r="FN33" s="141">
        <f t="shared" si="36"/>
        <v>1</v>
      </c>
      <c r="FO33" s="294">
        <f t="shared" si="37"/>
        <v>0</v>
      </c>
      <c r="FP33" s="295">
        <f t="shared" si="38"/>
        <v>0</v>
      </c>
      <c r="FQ33" s="141">
        <f t="shared" si="39"/>
        <v>1</v>
      </c>
      <c r="FR33" s="294">
        <f t="shared" si="40"/>
        <v>0</v>
      </c>
      <c r="FS33" s="295">
        <f t="shared" si="41"/>
        <v>0</v>
      </c>
      <c r="FT33" s="141">
        <f t="shared" si="42"/>
        <v>1</v>
      </c>
      <c r="FU33" s="294">
        <f t="shared" si="43"/>
        <v>0</v>
      </c>
      <c r="FV33" s="295">
        <f t="shared" si="44"/>
        <v>0</v>
      </c>
      <c r="FW33" s="141">
        <f t="shared" si="45"/>
        <v>1</v>
      </c>
      <c r="FX33" s="294">
        <f t="shared" si="46"/>
        <v>0</v>
      </c>
      <c r="FY33" s="295">
        <f t="shared" si="47"/>
        <v>0</v>
      </c>
      <c r="FZ33" s="141">
        <f t="shared" si="48"/>
        <v>1</v>
      </c>
      <c r="GA33" s="294">
        <f t="shared" si="49"/>
        <v>0</v>
      </c>
      <c r="GB33" s="295">
        <f t="shared" si="50"/>
        <v>0</v>
      </c>
      <c r="GC33" s="141">
        <f t="shared" si="51"/>
        <v>1</v>
      </c>
      <c r="GD33" s="294">
        <f t="shared" si="52"/>
        <v>0</v>
      </c>
      <c r="GE33" s="295">
        <f t="shared" si="53"/>
        <v>0</v>
      </c>
      <c r="GF33" s="141">
        <f t="shared" si="54"/>
        <v>1</v>
      </c>
      <c r="GG33" s="294">
        <f t="shared" si="55"/>
        <v>0</v>
      </c>
      <c r="GH33" s="295">
        <f t="shared" si="56"/>
        <v>0</v>
      </c>
      <c r="GI33" s="141">
        <f t="shared" si="57"/>
        <v>1</v>
      </c>
      <c r="GJ33" s="294">
        <f t="shared" si="58"/>
        <v>0</v>
      </c>
      <c r="GK33" s="295">
        <f t="shared" si="59"/>
        <v>0</v>
      </c>
      <c r="GL33" s="141">
        <f t="shared" si="60"/>
        <v>1</v>
      </c>
      <c r="GM33" s="294">
        <f t="shared" si="61"/>
        <v>0</v>
      </c>
      <c r="GN33" s="295">
        <f t="shared" si="62"/>
        <v>0</v>
      </c>
      <c r="GO33" s="141">
        <f t="shared" si="63"/>
        <v>2</v>
      </c>
      <c r="GP33" s="294">
        <f t="shared" si="64"/>
        <v>0</v>
      </c>
      <c r="GQ33" s="295">
        <f t="shared" si="65"/>
        <v>0</v>
      </c>
      <c r="GR33" s="141">
        <f t="shared" si="66"/>
        <v>4</v>
      </c>
      <c r="GS33" s="294">
        <f t="shared" si="67"/>
        <v>0</v>
      </c>
      <c r="GT33" s="295">
        <f t="shared" si="68"/>
        <v>0</v>
      </c>
      <c r="GU33" s="141">
        <f t="shared" si="69"/>
        <v>6</v>
      </c>
      <c r="GV33" s="294">
        <f t="shared" si="70"/>
        <v>0</v>
      </c>
      <c r="GW33" s="295">
        <f t="shared" si="71"/>
        <v>0</v>
      </c>
      <c r="GX33" s="141">
        <f t="shared" si="72"/>
        <v>8</v>
      </c>
      <c r="GY33" s="294">
        <f t="shared" si="73"/>
        <v>0</v>
      </c>
      <c r="GZ33" s="295">
        <f t="shared" si="74"/>
        <v>0</v>
      </c>
      <c r="HA33" s="141">
        <f t="shared" si="75"/>
        <v>10</v>
      </c>
      <c r="HB33" s="294">
        <f t="shared" si="76"/>
        <v>0</v>
      </c>
      <c r="HC33" s="295">
        <f t="shared" si="77"/>
        <v>0</v>
      </c>
      <c r="HD33" s="141">
        <f t="shared" si="78"/>
        <v>20</v>
      </c>
      <c r="HE33" s="294">
        <f t="shared" si="79"/>
        <v>0</v>
      </c>
      <c r="HF33" s="295">
        <f t="shared" si="80"/>
        <v>0</v>
      </c>
      <c r="HG33" s="141">
        <f t="shared" si="81"/>
        <v>40</v>
      </c>
      <c r="HH33" s="294">
        <f t="shared" si="82"/>
        <v>0</v>
      </c>
      <c r="HI33" s="295">
        <f t="shared" si="83"/>
        <v>0</v>
      </c>
      <c r="HJ33" s="141">
        <f t="shared" si="84"/>
        <v>60</v>
      </c>
      <c r="HK33" s="294">
        <f t="shared" si="85"/>
        <v>0</v>
      </c>
      <c r="HL33" s="295">
        <f t="shared" si="86"/>
        <v>0</v>
      </c>
      <c r="HM33" s="141">
        <f t="shared" si="87"/>
        <v>80</v>
      </c>
      <c r="HN33" s="294">
        <f t="shared" si="88"/>
        <v>0</v>
      </c>
      <c r="HO33" s="295">
        <f t="shared" si="89"/>
        <v>0</v>
      </c>
      <c r="HP33" s="141">
        <f t="shared" si="90"/>
        <v>100</v>
      </c>
      <c r="HQ33" s="294">
        <f t="shared" si="91"/>
        <v>0</v>
      </c>
      <c r="HS33" s="287"/>
      <c r="HT33" s="90"/>
      <c r="HX33" s="294"/>
      <c r="HY33" s="295">
        <v>1</v>
      </c>
      <c r="HZ33" s="141">
        <v>1</v>
      </c>
      <c r="IA33" s="294">
        <f t="shared" si="92"/>
        <v>8.8888888888888968E-6</v>
      </c>
      <c r="IB33" s="295">
        <f t="shared" si="93"/>
        <v>1</v>
      </c>
      <c r="IC33" s="141">
        <f t="shared" si="94"/>
        <v>1</v>
      </c>
      <c r="ID33" s="294">
        <f t="shared" si="95"/>
        <v>1.7777777777777794E-5</v>
      </c>
      <c r="IE33" s="295">
        <f t="shared" si="96"/>
        <v>1</v>
      </c>
      <c r="IF33" s="141">
        <f t="shared" si="97"/>
        <v>1</v>
      </c>
      <c r="IG33" s="294">
        <f t="shared" si="98"/>
        <v>2.6666666666666687E-5</v>
      </c>
      <c r="IH33" s="295">
        <f t="shared" si="99"/>
        <v>1</v>
      </c>
      <c r="II33" s="141">
        <f t="shared" si="100"/>
        <v>1</v>
      </c>
      <c r="IJ33" s="294">
        <f t="shared" si="101"/>
        <v>3.5555555555555587E-5</v>
      </c>
      <c r="IK33" s="295">
        <f t="shared" si="102"/>
        <v>1</v>
      </c>
      <c r="IL33" s="141">
        <f t="shared" si="103"/>
        <v>1</v>
      </c>
      <c r="IM33" s="294">
        <f t="shared" si="104"/>
        <v>4.444444444444448E-5</v>
      </c>
      <c r="IN33" s="295">
        <f t="shared" si="105"/>
        <v>1</v>
      </c>
      <c r="IO33" s="141">
        <f t="shared" si="106"/>
        <v>1</v>
      </c>
      <c r="IP33" s="294">
        <f t="shared" si="107"/>
        <v>8.8888888888888961E-5</v>
      </c>
      <c r="IQ33" s="295">
        <f t="shared" si="108"/>
        <v>1</v>
      </c>
      <c r="IR33" s="141">
        <f t="shared" si="109"/>
        <v>1</v>
      </c>
      <c r="IS33" s="294">
        <f t="shared" si="110"/>
        <v>1.7777777777777792E-4</v>
      </c>
      <c r="IT33" s="295">
        <f t="shared" si="111"/>
        <v>1</v>
      </c>
      <c r="IU33" s="141">
        <f t="shared" si="112"/>
        <v>1</v>
      </c>
      <c r="IV33" s="294">
        <f t="shared" si="113"/>
        <v>2.666666666666669E-4</v>
      </c>
      <c r="IW33" s="295">
        <f t="shared" si="114"/>
        <v>1</v>
      </c>
      <c r="IX33" s="141">
        <f t="shared" si="115"/>
        <v>1</v>
      </c>
      <c r="IY33" s="294">
        <f t="shared" si="116"/>
        <v>3.5555555555555584E-4</v>
      </c>
      <c r="IZ33" s="295">
        <f t="shared" si="117"/>
        <v>1</v>
      </c>
      <c r="JA33" s="141">
        <f t="shared" si="118"/>
        <v>1</v>
      </c>
      <c r="JB33" s="294">
        <f t="shared" si="119"/>
        <v>4.4444444444444479E-4</v>
      </c>
      <c r="JC33" s="295">
        <f t="shared" si="120"/>
        <v>1</v>
      </c>
      <c r="JD33" s="141">
        <f t="shared" si="121"/>
        <v>1</v>
      </c>
      <c r="JE33" s="294">
        <f t="shared" si="122"/>
        <v>8.8888888888888958E-4</v>
      </c>
      <c r="JF33" s="295">
        <f t="shared" si="123"/>
        <v>1</v>
      </c>
      <c r="JG33" s="141">
        <f t="shared" si="124"/>
        <v>1</v>
      </c>
      <c r="JH33" s="294">
        <f t="shared" si="125"/>
        <v>1.7777777777777792E-3</v>
      </c>
      <c r="JI33" s="295">
        <f t="shared" si="126"/>
        <v>1</v>
      </c>
      <c r="JJ33" s="141">
        <f t="shared" si="127"/>
        <v>1</v>
      </c>
      <c r="JK33" s="294">
        <f t="shared" si="128"/>
        <v>2.6666666666666687E-3</v>
      </c>
      <c r="JL33" s="295">
        <f t="shared" si="129"/>
        <v>1</v>
      </c>
      <c r="JM33" s="141">
        <f t="shared" si="130"/>
        <v>1</v>
      </c>
      <c r="JN33" s="294">
        <f t="shared" si="131"/>
        <v>3.5555555555555583E-3</v>
      </c>
      <c r="JO33" s="295">
        <f t="shared" si="132"/>
        <v>1</v>
      </c>
      <c r="JP33" s="141">
        <f t="shared" si="133"/>
        <v>1</v>
      </c>
      <c r="JQ33" s="294">
        <f t="shared" si="134"/>
        <v>4.4444444444444479E-3</v>
      </c>
      <c r="JR33" s="295">
        <f t="shared" si="135"/>
        <v>1</v>
      </c>
      <c r="JS33" s="141">
        <f t="shared" si="136"/>
        <v>1</v>
      </c>
      <c r="JT33" s="294">
        <f t="shared" si="137"/>
        <v>8.8888888888888958E-3</v>
      </c>
      <c r="JU33" s="295">
        <f t="shared" si="138"/>
        <v>1</v>
      </c>
      <c r="JV33" s="141">
        <f t="shared" si="139"/>
        <v>1</v>
      </c>
      <c r="JW33" s="294">
        <f t="shared" si="140"/>
        <v>1.7777777777777792E-2</v>
      </c>
      <c r="JX33" s="295">
        <f t="shared" si="141"/>
        <v>1</v>
      </c>
      <c r="JY33" s="141">
        <f t="shared" si="142"/>
        <v>1</v>
      </c>
      <c r="JZ33" s="294">
        <f t="shared" si="143"/>
        <v>2.6666666666666689E-2</v>
      </c>
      <c r="KA33" s="295">
        <f t="shared" si="144"/>
        <v>1</v>
      </c>
      <c r="KB33" s="141">
        <f t="shared" si="145"/>
        <v>1</v>
      </c>
      <c r="KC33" s="294">
        <f t="shared" si="146"/>
        <v>3.5555555555555583E-2</v>
      </c>
      <c r="KD33" s="295">
        <f t="shared" si="147"/>
        <v>1</v>
      </c>
      <c r="KE33" s="141">
        <f t="shared" si="148"/>
        <v>1</v>
      </c>
      <c r="KF33" s="294">
        <f t="shared" si="149"/>
        <v>4.4444444444444481E-2</v>
      </c>
      <c r="KK33" s="313">
        <f t="shared" si="193"/>
        <v>0</v>
      </c>
      <c r="KL33" s="313">
        <f t="shared" si="193"/>
        <v>0</v>
      </c>
      <c r="KM33" s="313">
        <f t="shared" si="193"/>
        <v>0</v>
      </c>
      <c r="KN33" s="313">
        <f t="shared" si="193"/>
        <v>3.2000000000000002E-3</v>
      </c>
      <c r="KO33" s="313">
        <f t="shared" si="193"/>
        <v>4.0000000000000001E-3</v>
      </c>
      <c r="KP33" s="313">
        <f t="shared" si="193"/>
        <v>8.0000000000000002E-3</v>
      </c>
      <c r="KQ33" s="313">
        <f t="shared" si="193"/>
        <v>1.6E-2</v>
      </c>
      <c r="KR33" s="313">
        <f t="shared" si="193"/>
        <v>2.4E-2</v>
      </c>
      <c r="KS33" s="313">
        <f t="shared" si="193"/>
        <v>3.2000000000000001E-2</v>
      </c>
      <c r="KT33" s="313">
        <f t="shared" si="193"/>
        <v>0.04</v>
      </c>
      <c r="KU33" s="313">
        <f t="shared" si="194"/>
        <v>0.08</v>
      </c>
      <c r="KV33" s="313">
        <f t="shared" si="194"/>
        <v>0.1</v>
      </c>
      <c r="KW33" s="313">
        <f t="shared" si="194"/>
        <v>9.9984000000000017E-2</v>
      </c>
      <c r="KX33" s="313">
        <f t="shared" si="194"/>
        <v>9.9968000000000015E-2</v>
      </c>
      <c r="KY33" s="313">
        <f t="shared" si="194"/>
        <v>9.9959999999999993E-2</v>
      </c>
      <c r="KZ33" s="313">
        <f t="shared" si="194"/>
        <v>9.9919999999999995E-2</v>
      </c>
      <c r="LA33" s="313">
        <f t="shared" si="194"/>
        <v>9.9840000000000012E-2</v>
      </c>
      <c r="LB33" s="313">
        <f t="shared" si="194"/>
        <v>9.9840000000000012E-2</v>
      </c>
      <c r="LC33" s="313">
        <f t="shared" si="194"/>
        <v>9.9840000000000012E-2</v>
      </c>
      <c r="LD33" s="313">
        <f t="shared" si="194"/>
        <v>9.9599999999999994E-2</v>
      </c>
      <c r="LK33" s="78">
        <v>1.6E-2</v>
      </c>
      <c r="LL33" s="78">
        <v>6.4000000000000001E-2</v>
      </c>
      <c r="LM33" s="78">
        <v>0.8</v>
      </c>
      <c r="LP33" s="105"/>
      <c r="LQ33" s="322">
        <v>0.05</v>
      </c>
      <c r="LR33" s="322">
        <v>0.05</v>
      </c>
      <c r="LS33" s="322">
        <v>0.05</v>
      </c>
      <c r="LT33" s="322">
        <v>0.05</v>
      </c>
      <c r="LU33" s="322">
        <v>0.05</v>
      </c>
      <c r="LV33" s="322">
        <v>2.5000000000000001E-2</v>
      </c>
      <c r="LW33" s="322">
        <v>2.5000000000000001E-2</v>
      </c>
      <c r="LX33" s="322">
        <v>2.5000000000000001E-2</v>
      </c>
      <c r="LY33" s="322">
        <v>2.5000000000000001E-2</v>
      </c>
      <c r="LZ33" s="322">
        <v>2.5000000000000001E-2</v>
      </c>
      <c r="MA33" s="322">
        <v>5.0000000000000001E-3</v>
      </c>
      <c r="MB33" s="322">
        <v>5.0000000000000001E-3</v>
      </c>
      <c r="MC33" s="322">
        <v>5.0000000000000001E-3</v>
      </c>
      <c r="MD33" s="322">
        <v>5.0000000000000001E-3</v>
      </c>
      <c r="ME33" s="322">
        <v>5.0000000000000001E-3</v>
      </c>
      <c r="MF33" s="322">
        <v>8.9999999999999998E-4</v>
      </c>
      <c r="MG33" s="322">
        <v>8.9999999999999998E-4</v>
      </c>
      <c r="MH33" s="322">
        <v>8.9999999999999998E-4</v>
      </c>
      <c r="MI33" s="322">
        <v>8.9999999999999998E-4</v>
      </c>
      <c r="MJ33" s="322">
        <v>8.9999999999999998E-4</v>
      </c>
      <c r="MK33" s="322">
        <v>5.9999999999999995E-4</v>
      </c>
      <c r="ML33" s="322">
        <v>4.4999999999999999E-4</v>
      </c>
      <c r="MM33" s="322">
        <v>4.0000000000000002E-4</v>
      </c>
      <c r="MN33" s="322">
        <v>2.9999999999999997E-4</v>
      </c>
      <c r="MO33" s="322">
        <v>2.5000000000000001E-4</v>
      </c>
      <c r="MP33" s="322">
        <v>2.5000000000000001E-4</v>
      </c>
      <c r="MQ33" s="322">
        <v>2.0000000000000001E-4</v>
      </c>
      <c r="MR33" s="322">
        <v>2.0000000000000001E-4</v>
      </c>
      <c r="MS33" s="322"/>
      <c r="MT33" s="102">
        <v>1</v>
      </c>
      <c r="MU33" s="102">
        <v>1</v>
      </c>
      <c r="MV33" s="102">
        <v>1</v>
      </c>
      <c r="MW33" s="102">
        <v>1</v>
      </c>
      <c r="MX33" s="102">
        <v>1</v>
      </c>
      <c r="MY33" s="102">
        <v>1</v>
      </c>
      <c r="MZ33" s="90">
        <v>1</v>
      </c>
      <c r="NA33" s="90">
        <v>1</v>
      </c>
      <c r="NB33" s="90">
        <v>1</v>
      </c>
      <c r="NC33" s="90">
        <v>1</v>
      </c>
      <c r="ND33" s="90">
        <v>1</v>
      </c>
      <c r="NE33" s="90">
        <v>1</v>
      </c>
      <c r="NF33" s="90">
        <v>1</v>
      </c>
      <c r="NG33" s="90">
        <v>1</v>
      </c>
      <c r="NH33" s="90">
        <v>1</v>
      </c>
      <c r="NI33" s="90">
        <v>2</v>
      </c>
      <c r="NJ33" s="90">
        <v>2</v>
      </c>
      <c r="NK33" s="90">
        <v>2</v>
      </c>
      <c r="NL33" s="90">
        <v>2</v>
      </c>
      <c r="NM33" s="90">
        <v>2</v>
      </c>
      <c r="NN33" s="90">
        <v>2</v>
      </c>
      <c r="NO33" s="90">
        <v>2</v>
      </c>
      <c r="NP33" s="90">
        <v>2</v>
      </c>
      <c r="NQ33" s="90">
        <v>2</v>
      </c>
      <c r="NR33" s="90">
        <v>2</v>
      </c>
      <c r="NS33" s="90">
        <v>2</v>
      </c>
      <c r="NT33" s="90">
        <v>2</v>
      </c>
      <c r="NU33" s="90">
        <v>2</v>
      </c>
      <c r="NV33" s="90"/>
      <c r="NW33" s="324">
        <f t="shared" si="152"/>
        <v>4.0000000000000001E-3</v>
      </c>
      <c r="NX33" s="324">
        <f t="shared" si="153"/>
        <v>8.0000000000000002E-3</v>
      </c>
      <c r="NY33" s="324">
        <f t="shared" si="154"/>
        <v>1.2E-2</v>
      </c>
      <c r="NZ33" s="324">
        <f t="shared" si="155"/>
        <v>1.6E-2</v>
      </c>
      <c r="OA33" s="324">
        <f t="shared" si="156"/>
        <v>0.02</v>
      </c>
      <c r="OB33" s="324">
        <f t="shared" si="157"/>
        <v>0.02</v>
      </c>
      <c r="OC33" s="324">
        <f t="shared" si="158"/>
        <v>0.04</v>
      </c>
      <c r="OD33" s="324">
        <f t="shared" si="159"/>
        <v>0.06</v>
      </c>
      <c r="OE33" s="324">
        <f t="shared" si="160"/>
        <v>0.08</v>
      </c>
      <c r="OF33" s="324">
        <f t="shared" si="161"/>
        <v>0.1</v>
      </c>
      <c r="OG33" s="324">
        <f t="shared" si="162"/>
        <v>0.04</v>
      </c>
      <c r="OH33" s="324">
        <f t="shared" si="163"/>
        <v>0.08</v>
      </c>
      <c r="OI33" s="324">
        <f t="shared" si="164"/>
        <v>0.12</v>
      </c>
      <c r="OJ33" s="324">
        <f t="shared" si="165"/>
        <v>0.16</v>
      </c>
      <c r="OK33" s="324">
        <f t="shared" si="166"/>
        <v>0.2</v>
      </c>
      <c r="OL33" s="324">
        <f t="shared" si="167"/>
        <v>3.5999999999999997E-2</v>
      </c>
      <c r="OM33" s="324">
        <f t="shared" si="168"/>
        <v>7.1999999999999995E-2</v>
      </c>
      <c r="ON33" s="324">
        <f t="shared" si="169"/>
        <v>0.108</v>
      </c>
      <c r="OO33" s="324">
        <f t="shared" si="170"/>
        <v>0.14399999999999999</v>
      </c>
      <c r="OP33" s="324">
        <f t="shared" si="171"/>
        <v>0.18</v>
      </c>
      <c r="OQ33" s="324">
        <f t="shared" si="172"/>
        <v>0.17999999999999997</v>
      </c>
      <c r="OR33" s="324">
        <f t="shared" si="173"/>
        <v>0.18</v>
      </c>
      <c r="OS33" s="324">
        <f t="shared" si="174"/>
        <v>0.2</v>
      </c>
      <c r="OT33" s="324">
        <f t="shared" si="175"/>
        <v>0.17999999999999997</v>
      </c>
      <c r="OU33" s="324">
        <f t="shared" si="176"/>
        <v>0.17499999999999999</v>
      </c>
      <c r="OV33" s="324">
        <f t="shared" si="177"/>
        <v>0.2</v>
      </c>
      <c r="OW33" s="324">
        <f t="shared" si="178"/>
        <v>0.18</v>
      </c>
      <c r="OX33" s="324">
        <f t="shared" si="179"/>
        <v>0.2</v>
      </c>
      <c r="PB33" t="s">
        <v>430</v>
      </c>
      <c r="PG33" s="346"/>
      <c r="PH33" s="347">
        <f>PH$3*$F33*$AH33*PH$4/'[1]Sheet3 '!$AJ$5</f>
        <v>2.24E-2</v>
      </c>
      <c r="PI33" s="347">
        <f>PI$3*$F33*$AH33*PI$4/'[1]Sheet3 '!$AJ$5</f>
        <v>2.2391999999999999E-2</v>
      </c>
      <c r="PJ33" s="347">
        <f>PJ$3*$F33*$AH33*PJ$4/'[1]Sheet3 '!$AJ$5</f>
        <v>2.24E-2</v>
      </c>
      <c r="PK33" s="347">
        <f>PK$3*$F33*$AH33*PK$4/'[1]Sheet3 '!$AJ$5</f>
        <v>2.0160000000000001E-2</v>
      </c>
      <c r="PL33" s="347">
        <f>PL$3*$F33*$AH33*PL$4/'[1]Sheet3 '!$AJ$5</f>
        <v>2.0160000000000001E-2</v>
      </c>
      <c r="PM33" s="347">
        <f>PM$3*$F33*$AH33*PM$4/'[1]Sheet3 '!$AJ$5</f>
        <v>1.9199999999999998E-2</v>
      </c>
      <c r="PN33" s="347">
        <f>PN$3*$F33*$AH33*PN$4/'[1]Sheet3 '!$AJ$5</f>
        <v>1.728E-2</v>
      </c>
      <c r="PO33" s="347">
        <f>PO$3*$F33*$AH33*PO$4/'[1]Sheet3 '!$AJ$5</f>
        <v>1.6320000000000001E-2</v>
      </c>
      <c r="PP33" s="347">
        <f>PP$3*$F33*$AH33*PP$4/'[1]Sheet3 '!$AJ$5</f>
        <v>1.4815999999999999E-2</v>
      </c>
      <c r="PQ33" s="347">
        <f>PQ$3*$F33*$AH33*PQ$4/'[1]Sheet3 '!$AJ$5</f>
        <v>1.2800000000000001E-2</v>
      </c>
      <c r="PR33" s="347">
        <f>PR$3*$F33*$AH33*PR$4/'[1]Sheet3 '!$AJ$5</f>
        <v>1.1520000000000001E-2</v>
      </c>
      <c r="PS33" s="347">
        <f>PS$3*$F33*$AH33*PS$4/'[1]Sheet3 '!$AJ$5</f>
        <v>1.0240000000000001E-2</v>
      </c>
      <c r="PT33" s="347">
        <f>PT$3*$F33*$AH33*PT$4/'[1]Sheet3 '!$AJ$5</f>
        <v>6.4000000000000003E-3</v>
      </c>
      <c r="PU33" s="343"/>
      <c r="PV33" s="343"/>
      <c r="PW33" s="343"/>
    </row>
    <row r="34" spans="1:439" ht="16.2">
      <c r="A34" s="39">
        <v>28</v>
      </c>
      <c r="B34" s="39" t="s">
        <v>431</v>
      </c>
      <c r="C34" s="39">
        <v>4</v>
      </c>
      <c r="D34" s="39">
        <v>-1</v>
      </c>
      <c r="E34" s="39"/>
      <c r="F34" s="94">
        <v>90</v>
      </c>
      <c r="G34" s="39" t="s">
        <v>432</v>
      </c>
      <c r="H34" s="39">
        <f t="shared" si="6"/>
        <v>90</v>
      </c>
      <c r="I34" s="124"/>
      <c r="J34" s="39">
        <f t="shared" si="7"/>
        <v>90</v>
      </c>
      <c r="K34" s="116" t="s">
        <v>433</v>
      </c>
      <c r="L34" s="116"/>
      <c r="M34" s="123">
        <f t="shared" si="180"/>
        <v>28</v>
      </c>
      <c r="N34" s="39">
        <f t="shared" si="204"/>
        <v>0</v>
      </c>
      <c r="O34" s="39">
        <f t="shared" si="204"/>
        <v>0</v>
      </c>
      <c r="P34" s="39">
        <v>0</v>
      </c>
      <c r="Q34" s="136">
        <v>6.2500200000000006E-2</v>
      </c>
      <c r="R34" s="90">
        <v>2</v>
      </c>
      <c r="S34" s="137">
        <v>0</v>
      </c>
      <c r="T34" s="141">
        <f t="shared" si="10"/>
        <v>0.03</v>
      </c>
      <c r="U34" s="139">
        <f t="shared" si="201"/>
        <v>1</v>
      </c>
      <c r="V34" s="139" t="s">
        <v>283</v>
      </c>
      <c r="W34" s="139">
        <v>1</v>
      </c>
      <c r="X34" s="142">
        <v>0</v>
      </c>
      <c r="Y34" s="147">
        <v>12</v>
      </c>
      <c r="Z34" s="159">
        <v>1</v>
      </c>
      <c r="AA34" s="139" t="str">
        <f t="shared" si="196"/>
        <v>[[0,1],[0,1],[0,1],[0,1],[0,1],[0,1],[0,1],[0,1],[0,1],[0,1],[0,2],[0,4],[0,6],[0,8],[0,10],[0,20],[0,40],[0,60],[0,80],[0,100]]</v>
      </c>
      <c r="AB34" s="139">
        <v>1</v>
      </c>
      <c r="AC34" s="139">
        <v>1</v>
      </c>
      <c r="AD34" s="139" t="str">
        <f t="shared" si="12"/>
        <v>[[1,1],[1,1],[1,1],[1,1],[1,1],[1,1],[1,1],[1,1],[1,1],[1,1],[1,1],[1,1],[1,1],[1,1],[1,1],[1,1],[1,1],[1,1],[1,1],[1,1]]</v>
      </c>
      <c r="AE34" s="39">
        <v>0</v>
      </c>
      <c r="AF34" s="162">
        <v>1</v>
      </c>
      <c r="AG34" s="177">
        <f t="shared" si="205"/>
        <v>0</v>
      </c>
      <c r="AH34" s="177">
        <v>0.1</v>
      </c>
      <c r="AI34" s="177">
        <v>0</v>
      </c>
      <c r="AJ34" s="178">
        <f t="shared" si="202"/>
        <v>0.05</v>
      </c>
      <c r="AK34" s="178">
        <f t="shared" si="206"/>
        <v>0.02</v>
      </c>
      <c r="AL34" s="178">
        <f t="shared" si="206"/>
        <v>8.0000000000000002E-3</v>
      </c>
      <c r="AM34" s="179">
        <v>2E-3</v>
      </c>
      <c r="AN34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4" s="39" t="str">
        <f t="shared" si="197"/>
        <v>[[2,5],[3,2],[4,1]]</v>
      </c>
      <c r="AP34" s="111" t="str">
        <f t="shared" si="198"/>
        <v>[0.48,0.24,0.16]</v>
      </c>
      <c r="AQ34" s="111">
        <v>0</v>
      </c>
      <c r="AR34" s="111">
        <v>1</v>
      </c>
      <c r="AS34" s="111">
        <f t="shared" si="17"/>
        <v>1</v>
      </c>
      <c r="AT34" s="111">
        <v>1</v>
      </c>
      <c r="AU34" s="111">
        <v>0.8</v>
      </c>
      <c r="AV34" s="111" t="s">
        <v>284</v>
      </c>
      <c r="AW34" s="111">
        <v>2</v>
      </c>
      <c r="AX34" s="195">
        <v>9</v>
      </c>
      <c r="AY34" s="39">
        <f t="shared" si="203"/>
        <v>1</v>
      </c>
      <c r="AZ34" s="39">
        <v>0</v>
      </c>
      <c r="BA34" s="94">
        <v>2</v>
      </c>
      <c r="BB34" s="94"/>
      <c r="BC34" s="94" t="s">
        <v>361</v>
      </c>
      <c r="BD34" s="196">
        <v>1.3</v>
      </c>
      <c r="BE34" s="112">
        <f t="shared" si="195"/>
        <v>1.9500000000000002</v>
      </c>
      <c r="BF34" s="196"/>
      <c r="BG34" s="196"/>
      <c r="BH34" s="39">
        <v>1</v>
      </c>
      <c r="BI34" s="39">
        <v>1</v>
      </c>
      <c r="BJ34" s="39" t="s">
        <v>361</v>
      </c>
      <c r="BK34" s="198">
        <v>1</v>
      </c>
      <c r="BL34" s="198">
        <v>0.6</v>
      </c>
      <c r="BM34" s="94">
        <f t="shared" si="199"/>
        <v>90</v>
      </c>
      <c r="BN34" s="94" t="s">
        <v>420</v>
      </c>
      <c r="BO34" s="94">
        <v>1</v>
      </c>
      <c r="BP34" s="94" t="s">
        <v>288</v>
      </c>
      <c r="BQ34" s="94" t="s">
        <v>397</v>
      </c>
      <c r="BR34" s="202" t="s">
        <v>434</v>
      </c>
      <c r="BS34" s="202" t="s">
        <v>435</v>
      </c>
      <c r="BT34" s="123">
        <v>3</v>
      </c>
      <c r="BU34" s="123">
        <v>1</v>
      </c>
      <c r="BV34" s="116"/>
      <c r="BW34" s="116"/>
      <c r="BX34" s="116" t="s">
        <v>291</v>
      </c>
      <c r="BY34" s="213">
        <v>0</v>
      </c>
      <c r="BZ34" s="123">
        <f t="shared" si="20"/>
        <v>9</v>
      </c>
      <c r="CA34" s="214" t="str">
        <f t="shared" si="21"/>
        <v>[9,6,90,9]</v>
      </c>
      <c r="CB34" s="42">
        <v>1</v>
      </c>
      <c r="CC34" s="42">
        <v>1</v>
      </c>
      <c r="CD34" s="42">
        <v>1</v>
      </c>
      <c r="CE34" s="42">
        <v>1</v>
      </c>
      <c r="CF34" s="42">
        <v>1</v>
      </c>
      <c r="CG34" s="42">
        <v>1</v>
      </c>
      <c r="CH34" s="42">
        <v>1</v>
      </c>
      <c r="CI34" s="42">
        <v>1</v>
      </c>
      <c r="CJ34" s="42"/>
      <c r="CK34" s="42"/>
      <c r="CL34" s="42"/>
      <c r="CM34" s="42"/>
      <c r="CN34" s="42"/>
      <c r="CO34" s="42"/>
      <c r="CP34" s="42"/>
      <c r="CQ34" s="42"/>
      <c r="CR34" s="42" t="s">
        <v>422</v>
      </c>
      <c r="CS34" s="42"/>
      <c r="CT34" s="42"/>
      <c r="CU34" s="53" t="s">
        <v>293</v>
      </c>
      <c r="CV34" s="53">
        <v>1</v>
      </c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 t="s">
        <v>436</v>
      </c>
      <c r="DX34" s="42">
        <f t="shared" si="22"/>
        <v>9</v>
      </c>
      <c r="DY34" s="123">
        <f t="shared" si="23"/>
        <v>6</v>
      </c>
      <c r="DZ34" s="123">
        <f t="shared" si="24"/>
        <v>90</v>
      </c>
      <c r="EA34" s="123">
        <f t="shared" si="25"/>
        <v>9</v>
      </c>
      <c r="EB34" s="123"/>
      <c r="EC34" s="160"/>
      <c r="ED34" s="253"/>
      <c r="EE34" s="94"/>
      <c r="EF34" s="254"/>
      <c r="EG34" s="94"/>
      <c r="EH34" s="112"/>
      <c r="EI34" s="94"/>
      <c r="EJ34" s="266"/>
      <c r="EK34" s="94"/>
      <c r="EL34" s="94"/>
      <c r="EM34" s="260">
        <f t="shared" si="26"/>
        <v>99.000000000000014</v>
      </c>
      <c r="EN34" s="261">
        <f t="shared" si="200"/>
        <v>0.1</v>
      </c>
      <c r="EO34" s="262">
        <v>2</v>
      </c>
      <c r="EP34" s="105">
        <v>5</v>
      </c>
      <c r="EQ34" s="262">
        <v>3</v>
      </c>
      <c r="ER34" s="105">
        <v>2</v>
      </c>
      <c r="ES34" s="262">
        <v>4</v>
      </c>
      <c r="ET34" s="105">
        <v>1</v>
      </c>
      <c r="EU34" s="105">
        <f t="shared" si="27"/>
        <v>2.5</v>
      </c>
      <c r="EV34" s="105">
        <f t="shared" si="28"/>
        <v>7.5</v>
      </c>
      <c r="EW34" s="272">
        <f t="shared" si="29"/>
        <v>0.48</v>
      </c>
      <c r="EX34" s="105">
        <f t="shared" si="30"/>
        <v>15</v>
      </c>
      <c r="EY34" s="281">
        <f t="shared" si="31"/>
        <v>0.24</v>
      </c>
      <c r="EZ34" s="105">
        <f t="shared" si="32"/>
        <v>22.5</v>
      </c>
      <c r="FA34" s="282">
        <f t="shared" si="33"/>
        <v>0.16</v>
      </c>
      <c r="FD34" s="287"/>
      <c r="FE34" s="90"/>
      <c r="FI34" s="294"/>
      <c r="FJ34" s="295">
        <v>0</v>
      </c>
      <c r="FK34" s="141">
        <v>1</v>
      </c>
      <c r="FL34" s="294">
        <f t="shared" si="34"/>
        <v>0</v>
      </c>
      <c r="FM34" s="295">
        <f t="shared" si="35"/>
        <v>0</v>
      </c>
      <c r="FN34" s="141">
        <f t="shared" si="36"/>
        <v>1</v>
      </c>
      <c r="FO34" s="294">
        <f t="shared" si="37"/>
        <v>0</v>
      </c>
      <c r="FP34" s="295">
        <f t="shared" si="38"/>
        <v>0</v>
      </c>
      <c r="FQ34" s="141">
        <f t="shared" si="39"/>
        <v>1</v>
      </c>
      <c r="FR34" s="294">
        <f t="shared" si="40"/>
        <v>0</v>
      </c>
      <c r="FS34" s="295">
        <f t="shared" si="41"/>
        <v>0</v>
      </c>
      <c r="FT34" s="141">
        <f t="shared" si="42"/>
        <v>1</v>
      </c>
      <c r="FU34" s="294">
        <f t="shared" si="43"/>
        <v>0</v>
      </c>
      <c r="FV34" s="295">
        <f t="shared" si="44"/>
        <v>0</v>
      </c>
      <c r="FW34" s="141">
        <f t="shared" si="45"/>
        <v>1</v>
      </c>
      <c r="FX34" s="294">
        <f t="shared" si="46"/>
        <v>0</v>
      </c>
      <c r="FY34" s="295">
        <f t="shared" si="47"/>
        <v>0</v>
      </c>
      <c r="FZ34" s="141">
        <f t="shared" si="48"/>
        <v>1</v>
      </c>
      <c r="GA34" s="294">
        <f t="shared" si="49"/>
        <v>0</v>
      </c>
      <c r="GB34" s="295">
        <f t="shared" si="50"/>
        <v>0</v>
      </c>
      <c r="GC34" s="141">
        <f t="shared" si="51"/>
        <v>1</v>
      </c>
      <c r="GD34" s="294">
        <f t="shared" si="52"/>
        <v>0</v>
      </c>
      <c r="GE34" s="295">
        <f t="shared" si="53"/>
        <v>0</v>
      </c>
      <c r="GF34" s="141">
        <f t="shared" si="54"/>
        <v>1</v>
      </c>
      <c r="GG34" s="294">
        <f t="shared" si="55"/>
        <v>0</v>
      </c>
      <c r="GH34" s="295">
        <f t="shared" si="56"/>
        <v>0</v>
      </c>
      <c r="GI34" s="141">
        <f t="shared" si="57"/>
        <v>1</v>
      </c>
      <c r="GJ34" s="294">
        <f t="shared" si="58"/>
        <v>0</v>
      </c>
      <c r="GK34" s="295">
        <f t="shared" si="59"/>
        <v>0</v>
      </c>
      <c r="GL34" s="141">
        <f t="shared" si="60"/>
        <v>1</v>
      </c>
      <c r="GM34" s="294">
        <f t="shared" si="61"/>
        <v>0</v>
      </c>
      <c r="GN34" s="295">
        <f t="shared" si="62"/>
        <v>0</v>
      </c>
      <c r="GO34" s="141">
        <f t="shared" si="63"/>
        <v>2</v>
      </c>
      <c r="GP34" s="294">
        <f t="shared" si="64"/>
        <v>0</v>
      </c>
      <c r="GQ34" s="295">
        <f t="shared" si="65"/>
        <v>0</v>
      </c>
      <c r="GR34" s="141">
        <f t="shared" si="66"/>
        <v>4</v>
      </c>
      <c r="GS34" s="294">
        <f t="shared" si="67"/>
        <v>0</v>
      </c>
      <c r="GT34" s="295">
        <f t="shared" si="68"/>
        <v>0</v>
      </c>
      <c r="GU34" s="141">
        <f t="shared" si="69"/>
        <v>6</v>
      </c>
      <c r="GV34" s="294">
        <f t="shared" si="70"/>
        <v>0</v>
      </c>
      <c r="GW34" s="295">
        <f t="shared" si="71"/>
        <v>0</v>
      </c>
      <c r="GX34" s="141">
        <f t="shared" si="72"/>
        <v>8</v>
      </c>
      <c r="GY34" s="294">
        <f t="shared" si="73"/>
        <v>0</v>
      </c>
      <c r="GZ34" s="295">
        <f t="shared" si="74"/>
        <v>0</v>
      </c>
      <c r="HA34" s="141">
        <f t="shared" si="75"/>
        <v>10</v>
      </c>
      <c r="HB34" s="294">
        <f t="shared" si="76"/>
        <v>0</v>
      </c>
      <c r="HC34" s="295">
        <f t="shared" si="77"/>
        <v>0</v>
      </c>
      <c r="HD34" s="141">
        <f t="shared" si="78"/>
        <v>20</v>
      </c>
      <c r="HE34" s="294">
        <f t="shared" si="79"/>
        <v>0</v>
      </c>
      <c r="HF34" s="295">
        <f t="shared" si="80"/>
        <v>0</v>
      </c>
      <c r="HG34" s="141">
        <f t="shared" si="81"/>
        <v>40</v>
      </c>
      <c r="HH34" s="294">
        <f t="shared" si="82"/>
        <v>0</v>
      </c>
      <c r="HI34" s="295">
        <f t="shared" si="83"/>
        <v>0</v>
      </c>
      <c r="HJ34" s="141">
        <f t="shared" si="84"/>
        <v>60</v>
      </c>
      <c r="HK34" s="294">
        <f t="shared" si="85"/>
        <v>0</v>
      </c>
      <c r="HL34" s="295">
        <f t="shared" si="86"/>
        <v>0</v>
      </c>
      <c r="HM34" s="141">
        <f t="shared" si="87"/>
        <v>80</v>
      </c>
      <c r="HN34" s="294">
        <f t="shared" si="88"/>
        <v>0</v>
      </c>
      <c r="HO34" s="295">
        <f t="shared" si="89"/>
        <v>0</v>
      </c>
      <c r="HP34" s="141">
        <f t="shared" si="90"/>
        <v>100</v>
      </c>
      <c r="HQ34" s="294">
        <f t="shared" si="91"/>
        <v>0</v>
      </c>
      <c r="HS34" s="287"/>
      <c r="HT34" s="90"/>
      <c r="HX34" s="294"/>
      <c r="HY34" s="295">
        <v>1</v>
      </c>
      <c r="HZ34" s="141">
        <v>1</v>
      </c>
      <c r="IA34" s="294">
        <f t="shared" si="92"/>
        <v>1.0000000000000008E-5</v>
      </c>
      <c r="IB34" s="295">
        <f t="shared" si="93"/>
        <v>1</v>
      </c>
      <c r="IC34" s="141">
        <f t="shared" si="94"/>
        <v>1</v>
      </c>
      <c r="ID34" s="294">
        <f t="shared" si="95"/>
        <v>2.0000000000000015E-5</v>
      </c>
      <c r="IE34" s="295">
        <f t="shared" si="96"/>
        <v>1</v>
      </c>
      <c r="IF34" s="141">
        <f t="shared" si="97"/>
        <v>1</v>
      </c>
      <c r="IG34" s="294">
        <f t="shared" si="98"/>
        <v>3.0000000000000024E-5</v>
      </c>
      <c r="IH34" s="295">
        <f t="shared" si="99"/>
        <v>1</v>
      </c>
      <c r="II34" s="141">
        <f t="shared" si="100"/>
        <v>1</v>
      </c>
      <c r="IJ34" s="294">
        <f t="shared" si="101"/>
        <v>4.000000000000003E-5</v>
      </c>
      <c r="IK34" s="295">
        <f t="shared" si="102"/>
        <v>1</v>
      </c>
      <c r="IL34" s="141">
        <f t="shared" si="103"/>
        <v>1</v>
      </c>
      <c r="IM34" s="294">
        <f t="shared" si="104"/>
        <v>5.0000000000000043E-5</v>
      </c>
      <c r="IN34" s="295">
        <f t="shared" si="105"/>
        <v>1</v>
      </c>
      <c r="IO34" s="141">
        <f t="shared" si="106"/>
        <v>1</v>
      </c>
      <c r="IP34" s="294">
        <f t="shared" si="107"/>
        <v>1.0000000000000009E-4</v>
      </c>
      <c r="IQ34" s="295">
        <f t="shared" si="108"/>
        <v>1</v>
      </c>
      <c r="IR34" s="141">
        <f t="shared" si="109"/>
        <v>1</v>
      </c>
      <c r="IS34" s="294">
        <f t="shared" si="110"/>
        <v>2.0000000000000017E-4</v>
      </c>
      <c r="IT34" s="295">
        <f t="shared" si="111"/>
        <v>1</v>
      </c>
      <c r="IU34" s="141">
        <f t="shared" si="112"/>
        <v>1</v>
      </c>
      <c r="IV34" s="294">
        <f t="shared" si="113"/>
        <v>3.0000000000000024E-4</v>
      </c>
      <c r="IW34" s="295">
        <f t="shared" si="114"/>
        <v>1</v>
      </c>
      <c r="IX34" s="141">
        <f t="shared" si="115"/>
        <v>1</v>
      </c>
      <c r="IY34" s="294">
        <f t="shared" si="116"/>
        <v>4.0000000000000034E-4</v>
      </c>
      <c r="IZ34" s="295">
        <f t="shared" si="117"/>
        <v>1</v>
      </c>
      <c r="JA34" s="141">
        <f t="shared" si="118"/>
        <v>1</v>
      </c>
      <c r="JB34" s="294">
        <f t="shared" si="119"/>
        <v>5.0000000000000044E-4</v>
      </c>
      <c r="JC34" s="295">
        <f t="shared" si="120"/>
        <v>1</v>
      </c>
      <c r="JD34" s="141">
        <f t="shared" si="121"/>
        <v>1</v>
      </c>
      <c r="JE34" s="294">
        <f t="shared" si="122"/>
        <v>1.0000000000000009E-3</v>
      </c>
      <c r="JF34" s="295">
        <f t="shared" si="123"/>
        <v>1</v>
      </c>
      <c r="JG34" s="141">
        <f t="shared" si="124"/>
        <v>1</v>
      </c>
      <c r="JH34" s="294">
        <f t="shared" si="125"/>
        <v>2.0000000000000018E-3</v>
      </c>
      <c r="JI34" s="295">
        <f t="shared" si="126"/>
        <v>1</v>
      </c>
      <c r="JJ34" s="141">
        <f t="shared" si="127"/>
        <v>1</v>
      </c>
      <c r="JK34" s="294">
        <f t="shared" si="128"/>
        <v>3.0000000000000022E-3</v>
      </c>
      <c r="JL34" s="295">
        <f t="shared" si="129"/>
        <v>1</v>
      </c>
      <c r="JM34" s="141">
        <f t="shared" si="130"/>
        <v>1</v>
      </c>
      <c r="JN34" s="294">
        <f t="shared" si="131"/>
        <v>4.0000000000000036E-3</v>
      </c>
      <c r="JO34" s="295">
        <f t="shared" si="132"/>
        <v>1</v>
      </c>
      <c r="JP34" s="141">
        <f t="shared" si="133"/>
        <v>1</v>
      </c>
      <c r="JQ34" s="294">
        <f t="shared" si="134"/>
        <v>5.0000000000000044E-3</v>
      </c>
      <c r="JR34" s="295">
        <f t="shared" si="135"/>
        <v>1</v>
      </c>
      <c r="JS34" s="141">
        <f t="shared" si="136"/>
        <v>1</v>
      </c>
      <c r="JT34" s="294">
        <f t="shared" si="137"/>
        <v>1.0000000000000009E-2</v>
      </c>
      <c r="JU34" s="295">
        <f t="shared" si="138"/>
        <v>1</v>
      </c>
      <c r="JV34" s="141">
        <f t="shared" si="139"/>
        <v>1</v>
      </c>
      <c r="JW34" s="294">
        <f t="shared" si="140"/>
        <v>2.0000000000000018E-2</v>
      </c>
      <c r="JX34" s="295">
        <f t="shared" si="141"/>
        <v>1</v>
      </c>
      <c r="JY34" s="141">
        <f t="shared" si="142"/>
        <v>1</v>
      </c>
      <c r="JZ34" s="294">
        <f t="shared" si="143"/>
        <v>3.0000000000000023E-2</v>
      </c>
      <c r="KA34" s="295">
        <f t="shared" si="144"/>
        <v>1</v>
      </c>
      <c r="KB34" s="141">
        <f t="shared" si="145"/>
        <v>1</v>
      </c>
      <c r="KC34" s="294">
        <f t="shared" si="146"/>
        <v>4.0000000000000036E-2</v>
      </c>
      <c r="KD34" s="295">
        <f t="shared" si="147"/>
        <v>1</v>
      </c>
      <c r="KE34" s="141">
        <f t="shared" si="148"/>
        <v>1</v>
      </c>
      <c r="KF34" s="294">
        <f t="shared" si="149"/>
        <v>5.0000000000000037E-2</v>
      </c>
      <c r="KK34" s="313">
        <f t="shared" si="193"/>
        <v>0</v>
      </c>
      <c r="KL34" s="313">
        <f t="shared" si="193"/>
        <v>0</v>
      </c>
      <c r="KM34" s="313">
        <f t="shared" si="193"/>
        <v>0</v>
      </c>
      <c r="KN34" s="313">
        <f t="shared" si="193"/>
        <v>3.5999999999999999E-3</v>
      </c>
      <c r="KO34" s="313">
        <f t="shared" si="193"/>
        <v>4.4999999999999997E-3</v>
      </c>
      <c r="KP34" s="313">
        <f t="shared" si="193"/>
        <v>8.9999999999999993E-3</v>
      </c>
      <c r="KQ34" s="313">
        <f t="shared" si="193"/>
        <v>1.7999999999999999E-2</v>
      </c>
      <c r="KR34" s="313">
        <f t="shared" si="193"/>
        <v>2.7E-2</v>
      </c>
      <c r="KS34" s="313">
        <f t="shared" si="193"/>
        <v>3.5999999999999997E-2</v>
      </c>
      <c r="KT34" s="313">
        <f t="shared" si="193"/>
        <v>4.4999999999999998E-2</v>
      </c>
      <c r="KU34" s="313">
        <f t="shared" si="194"/>
        <v>0.09</v>
      </c>
      <c r="KV34" s="313">
        <f t="shared" si="194"/>
        <v>0.1125</v>
      </c>
      <c r="KW34" s="313">
        <f t="shared" si="194"/>
        <v>0.11248200000000001</v>
      </c>
      <c r="KX34" s="313">
        <f t="shared" si="194"/>
        <v>0.11246400000000001</v>
      </c>
      <c r="KY34" s="313">
        <f t="shared" si="194"/>
        <v>0.11245500000000001</v>
      </c>
      <c r="KZ34" s="313">
        <f t="shared" si="194"/>
        <v>0.11241000000000002</v>
      </c>
      <c r="LA34" s="313">
        <f t="shared" si="194"/>
        <v>0.11232000000000002</v>
      </c>
      <c r="LB34" s="313">
        <f t="shared" si="194"/>
        <v>0.11232000000000002</v>
      </c>
      <c r="LC34" s="313">
        <f t="shared" si="194"/>
        <v>0.11232000000000002</v>
      </c>
      <c r="LD34" s="313">
        <f t="shared" si="194"/>
        <v>0.11205</v>
      </c>
      <c r="LK34" s="78">
        <v>1.7999999999999999E-2</v>
      </c>
      <c r="LL34" s="78">
        <v>7.1999999999999995E-2</v>
      </c>
      <c r="LM34" s="78">
        <v>0.9</v>
      </c>
      <c r="LP34" s="105"/>
      <c r="LQ34" s="322">
        <v>0.05</v>
      </c>
      <c r="LR34" s="322">
        <v>0.05</v>
      </c>
      <c r="LS34" s="322">
        <v>0.05</v>
      </c>
      <c r="LT34" s="322">
        <v>0.05</v>
      </c>
      <c r="LU34" s="322">
        <v>0.05</v>
      </c>
      <c r="LV34" s="322">
        <v>2.5000000000000001E-2</v>
      </c>
      <c r="LW34" s="322">
        <v>2.5000000000000001E-2</v>
      </c>
      <c r="LX34" s="322">
        <v>2.5000000000000001E-2</v>
      </c>
      <c r="LY34" s="322">
        <v>2.5000000000000001E-2</v>
      </c>
      <c r="LZ34" s="322">
        <v>2.5000000000000001E-2</v>
      </c>
      <c r="MA34" s="322">
        <v>5.0000000000000001E-3</v>
      </c>
      <c r="MB34" s="322">
        <v>5.0000000000000001E-3</v>
      </c>
      <c r="MC34" s="322">
        <v>5.0000000000000001E-3</v>
      </c>
      <c r="MD34" s="322">
        <v>5.0000000000000001E-3</v>
      </c>
      <c r="ME34" s="322">
        <v>5.0000000000000001E-3</v>
      </c>
      <c r="MF34" s="322">
        <v>8.9999999999999998E-4</v>
      </c>
      <c r="MG34" s="322">
        <v>8.9999999999999998E-4</v>
      </c>
      <c r="MH34" s="322">
        <v>8.9999999999999998E-4</v>
      </c>
      <c r="MI34" s="322">
        <v>8.9999999999999998E-4</v>
      </c>
      <c r="MJ34" s="322">
        <v>8.9999999999999998E-4</v>
      </c>
      <c r="MK34" s="322">
        <v>5.9999999999999995E-4</v>
      </c>
      <c r="ML34" s="322">
        <v>4.4999999999999999E-4</v>
      </c>
      <c r="MM34" s="322">
        <v>4.0000000000000002E-4</v>
      </c>
      <c r="MN34" s="322">
        <v>2.9999999999999997E-4</v>
      </c>
      <c r="MO34" s="322">
        <v>2.5000000000000001E-4</v>
      </c>
      <c r="MP34" s="322">
        <v>2.5000000000000001E-4</v>
      </c>
      <c r="MQ34" s="322">
        <v>2.0000000000000001E-4</v>
      </c>
      <c r="MR34" s="322">
        <v>2.0000000000000001E-4</v>
      </c>
      <c r="MS34" s="322"/>
      <c r="MT34" s="102">
        <v>1</v>
      </c>
      <c r="MU34" s="102">
        <v>1</v>
      </c>
      <c r="MV34" s="102">
        <v>1</v>
      </c>
      <c r="MW34" s="102">
        <v>1</v>
      </c>
      <c r="MX34" s="102">
        <v>1</v>
      </c>
      <c r="MY34" s="102">
        <v>1</v>
      </c>
      <c r="MZ34" s="90">
        <v>1</v>
      </c>
      <c r="NA34" s="90">
        <v>1</v>
      </c>
      <c r="NB34" s="90">
        <v>1</v>
      </c>
      <c r="NC34" s="90">
        <v>1</v>
      </c>
      <c r="ND34" s="90">
        <v>1</v>
      </c>
      <c r="NE34" s="90">
        <v>1</v>
      </c>
      <c r="NF34" s="90">
        <v>1</v>
      </c>
      <c r="NG34" s="90">
        <v>1</v>
      </c>
      <c r="NH34" s="90">
        <v>1</v>
      </c>
      <c r="NI34" s="90">
        <v>2</v>
      </c>
      <c r="NJ34" s="90">
        <v>2</v>
      </c>
      <c r="NK34" s="90">
        <v>2</v>
      </c>
      <c r="NL34" s="90">
        <v>2</v>
      </c>
      <c r="NM34" s="90">
        <v>2</v>
      </c>
      <c r="NN34" s="90">
        <v>2</v>
      </c>
      <c r="NO34" s="90">
        <v>2</v>
      </c>
      <c r="NP34" s="90">
        <v>2</v>
      </c>
      <c r="NQ34" s="90">
        <v>2</v>
      </c>
      <c r="NR34" s="90">
        <v>2</v>
      </c>
      <c r="NS34" s="90">
        <v>2</v>
      </c>
      <c r="NT34" s="90">
        <v>2</v>
      </c>
      <c r="NU34" s="90">
        <v>2</v>
      </c>
      <c r="NV34" s="90"/>
      <c r="NW34" s="324">
        <f t="shared" si="152"/>
        <v>4.4999999999999997E-3</v>
      </c>
      <c r="NX34" s="324">
        <f t="shared" si="153"/>
        <v>8.9999999999999993E-3</v>
      </c>
      <c r="NY34" s="324">
        <f t="shared" si="154"/>
        <v>1.35E-2</v>
      </c>
      <c r="NZ34" s="324">
        <f t="shared" si="155"/>
        <v>1.7999999999999999E-2</v>
      </c>
      <c r="OA34" s="324">
        <f t="shared" si="156"/>
        <v>2.2499999999999999E-2</v>
      </c>
      <c r="OB34" s="324">
        <f t="shared" si="157"/>
        <v>2.2499999999999999E-2</v>
      </c>
      <c r="OC34" s="324">
        <f t="shared" si="158"/>
        <v>4.4999999999999998E-2</v>
      </c>
      <c r="OD34" s="324">
        <f t="shared" si="159"/>
        <v>6.7500000000000004E-2</v>
      </c>
      <c r="OE34" s="324">
        <f t="shared" si="160"/>
        <v>0.09</v>
      </c>
      <c r="OF34" s="324">
        <f t="shared" si="161"/>
        <v>0.1125</v>
      </c>
      <c r="OG34" s="324">
        <f t="shared" si="162"/>
        <v>4.4999999999999998E-2</v>
      </c>
      <c r="OH34" s="324">
        <f t="shared" si="163"/>
        <v>0.09</v>
      </c>
      <c r="OI34" s="324">
        <f t="shared" si="164"/>
        <v>0.13500000000000001</v>
      </c>
      <c r="OJ34" s="324">
        <f t="shared" si="165"/>
        <v>0.18</v>
      </c>
      <c r="OK34" s="324">
        <f t="shared" si="166"/>
        <v>0.22500000000000001</v>
      </c>
      <c r="OL34" s="324">
        <f t="shared" si="167"/>
        <v>4.0500000000000001E-2</v>
      </c>
      <c r="OM34" s="324">
        <f t="shared" si="168"/>
        <v>8.1000000000000003E-2</v>
      </c>
      <c r="ON34" s="324">
        <f t="shared" si="169"/>
        <v>0.1215</v>
      </c>
      <c r="OO34" s="324">
        <f t="shared" si="170"/>
        <v>0.16200000000000001</v>
      </c>
      <c r="OP34" s="324">
        <f t="shared" si="171"/>
        <v>0.20250000000000001</v>
      </c>
      <c r="OQ34" s="324">
        <f t="shared" si="172"/>
        <v>0.20249999999999999</v>
      </c>
      <c r="OR34" s="324">
        <f t="shared" si="173"/>
        <v>0.20250000000000001</v>
      </c>
      <c r="OS34" s="324">
        <f t="shared" si="174"/>
        <v>0.22500000000000001</v>
      </c>
      <c r="OT34" s="324">
        <f t="shared" si="175"/>
        <v>0.20249999999999999</v>
      </c>
      <c r="OU34" s="324">
        <f t="shared" si="176"/>
        <v>0.19687499999999999</v>
      </c>
      <c r="OV34" s="324">
        <f t="shared" si="177"/>
        <v>0.22500000000000001</v>
      </c>
      <c r="OW34" s="324">
        <f t="shared" si="178"/>
        <v>0.20250000000000001</v>
      </c>
      <c r="OX34" s="324">
        <f t="shared" si="179"/>
        <v>0.22500000000000001</v>
      </c>
      <c r="PA34" t="s">
        <v>437</v>
      </c>
      <c r="PG34" s="346"/>
      <c r="PH34" s="347">
        <f>PH$3*$F34*$AH34*PH$4/'[1]Sheet3 '!$AJ$5</f>
        <v>2.5200000000000004E-2</v>
      </c>
      <c r="PI34" s="347">
        <f>PI$3*$F34*$AH34*PI$4/'[1]Sheet3 '!$AJ$5</f>
        <v>2.5191000000000002E-2</v>
      </c>
      <c r="PJ34" s="347">
        <f>PJ$3*$F34*$AH34*PJ$4/'[1]Sheet3 '!$AJ$5</f>
        <v>2.52E-2</v>
      </c>
      <c r="PK34" s="347">
        <f>PK$3*$F34*$AH34*PK$4/'[1]Sheet3 '!$AJ$5</f>
        <v>2.2679999999999999E-2</v>
      </c>
      <c r="PL34" s="347">
        <f>PL$3*$F34*$AH34*PL$4/'[1]Sheet3 '!$AJ$5</f>
        <v>2.2679999999999999E-2</v>
      </c>
      <c r="PM34" s="347">
        <f>PM$3*$F34*$AH34*PM$4/'[1]Sheet3 '!$AJ$5</f>
        <v>2.1600000000000001E-2</v>
      </c>
      <c r="PN34" s="347">
        <f>PN$3*$F34*$AH34*PN$4/'[1]Sheet3 '!$AJ$5</f>
        <v>1.9440000000000002E-2</v>
      </c>
      <c r="PO34" s="347">
        <f>PO$3*$F34*$AH34*PO$4/'[1]Sheet3 '!$AJ$5</f>
        <v>1.8360000000000001E-2</v>
      </c>
      <c r="PP34" s="347">
        <f>PP$3*$F34*$AH34*PP$4/'[1]Sheet3 '!$AJ$5</f>
        <v>1.6667999999999999E-2</v>
      </c>
      <c r="PQ34" s="347">
        <f>PQ$3*$F34*$AH34*PQ$4/'[1]Sheet3 '!$AJ$5</f>
        <v>1.44E-2</v>
      </c>
      <c r="PR34" s="347">
        <f>PR$3*$F34*$AH34*PR$4/'[1]Sheet3 '!$AJ$5</f>
        <v>1.2959999999999999E-2</v>
      </c>
      <c r="PS34" s="347">
        <f>PS$3*$F34*$AH34*PS$4/'[1]Sheet3 '!$AJ$5</f>
        <v>1.1520000000000001E-2</v>
      </c>
      <c r="PT34" s="347">
        <f>PT$3*$F34*$AH34*PT$4/'[1]Sheet3 '!$AJ$5</f>
        <v>7.1999999999999998E-3</v>
      </c>
      <c r="PU34" s="343"/>
      <c r="PV34" s="343"/>
      <c r="PW34" s="343"/>
    </row>
    <row r="35" spans="1:439" ht="16.2">
      <c r="A35" s="39">
        <v>29</v>
      </c>
      <c r="B35" s="39" t="s">
        <v>438</v>
      </c>
      <c r="C35" s="39">
        <v>4</v>
      </c>
      <c r="D35" s="39">
        <v>-1</v>
      </c>
      <c r="E35" s="39"/>
      <c r="F35" s="94">
        <v>90</v>
      </c>
      <c r="G35" s="39" t="s">
        <v>439</v>
      </c>
      <c r="H35" s="39">
        <f t="shared" si="6"/>
        <v>90</v>
      </c>
      <c r="I35" s="124"/>
      <c r="J35" s="39">
        <f t="shared" si="7"/>
        <v>90</v>
      </c>
      <c r="K35" s="116" t="s">
        <v>440</v>
      </c>
      <c r="L35" s="116"/>
      <c r="M35" s="123">
        <f t="shared" si="180"/>
        <v>29</v>
      </c>
      <c r="N35" s="39">
        <f t="shared" si="204"/>
        <v>0</v>
      </c>
      <c r="O35" s="39">
        <f t="shared" si="204"/>
        <v>0</v>
      </c>
      <c r="P35" s="39">
        <v>0</v>
      </c>
      <c r="Q35" s="136">
        <v>6.2500200000000006E-2</v>
      </c>
      <c r="R35" s="90">
        <v>2</v>
      </c>
      <c r="S35" s="137">
        <v>0</v>
      </c>
      <c r="T35" s="141">
        <f t="shared" si="10"/>
        <v>0.03</v>
      </c>
      <c r="U35" s="139">
        <f t="shared" si="201"/>
        <v>1</v>
      </c>
      <c r="V35" s="139" t="s">
        <v>283</v>
      </c>
      <c r="W35" s="139">
        <v>1</v>
      </c>
      <c r="X35" s="142">
        <v>0</v>
      </c>
      <c r="Y35" s="147">
        <v>13</v>
      </c>
      <c r="Z35" s="159">
        <v>1</v>
      </c>
      <c r="AA35" s="139" t="str">
        <f t="shared" si="196"/>
        <v>[[0,1],[0,1],[0,1],[0,1],[0,1],[0,1],[0,1],[0,1],[0,1],[0,1],[0,2],[0,4],[0,6],[0,8],[0,10],[0,20],[0,40],[0,60],[0,80],[0,100]]</v>
      </c>
      <c r="AB35" s="139">
        <v>1</v>
      </c>
      <c r="AC35" s="139">
        <v>1</v>
      </c>
      <c r="AD35" s="139" t="str">
        <f t="shared" si="12"/>
        <v>[[1,1],[1,1],[1,1],[1,1],[1,1],[1,1],[1,1],[1,1],[1,1],[1,1],[1,1],[1,1],[1,1],[1,1],[1,1],[1,1],[1,1],[1,1],[1,1],[1,1]]</v>
      </c>
      <c r="AE35" s="39">
        <v>0</v>
      </c>
      <c r="AF35" s="162">
        <v>1</v>
      </c>
      <c r="AG35" s="177">
        <f t="shared" si="205"/>
        <v>0</v>
      </c>
      <c r="AH35" s="177">
        <v>0.1</v>
      </c>
      <c r="AI35" s="177">
        <v>0</v>
      </c>
      <c r="AJ35" s="178">
        <f t="shared" si="202"/>
        <v>0.05</v>
      </c>
      <c r="AK35" s="178">
        <f t="shared" si="206"/>
        <v>0.02</v>
      </c>
      <c r="AL35" s="178">
        <f t="shared" si="206"/>
        <v>8.0000000000000002E-3</v>
      </c>
      <c r="AM35" s="179">
        <v>2E-3</v>
      </c>
      <c r="AN35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5" s="39" t="str">
        <f t="shared" si="197"/>
        <v>[[2,5],[3,2],[4,1]]</v>
      </c>
      <c r="AP35" s="111" t="str">
        <f t="shared" si="198"/>
        <v>[0.48,0.24,0.16]</v>
      </c>
      <c r="AQ35" s="111">
        <v>0</v>
      </c>
      <c r="AR35" s="111">
        <v>1</v>
      </c>
      <c r="AS35" s="111">
        <f t="shared" si="17"/>
        <v>1</v>
      </c>
      <c r="AT35" s="111">
        <v>1</v>
      </c>
      <c r="AU35" s="111">
        <v>0.8</v>
      </c>
      <c r="AV35" s="111" t="s">
        <v>284</v>
      </c>
      <c r="AW35" s="111">
        <v>2</v>
      </c>
      <c r="AX35" s="195">
        <v>9</v>
      </c>
      <c r="AY35" s="39">
        <f t="shared" si="203"/>
        <v>1</v>
      </c>
      <c r="AZ35" s="39">
        <v>0</v>
      </c>
      <c r="BA35" s="94">
        <v>2</v>
      </c>
      <c r="BB35" s="94"/>
      <c r="BC35" s="94" t="s">
        <v>285</v>
      </c>
      <c r="BD35" s="196">
        <v>1</v>
      </c>
      <c r="BE35" s="112">
        <f t="shared" si="195"/>
        <v>1.5</v>
      </c>
      <c r="BF35" s="39"/>
      <c r="BG35" s="39"/>
      <c r="BH35" s="39">
        <v>1</v>
      </c>
      <c r="BI35" s="39">
        <v>1</v>
      </c>
      <c r="BJ35" s="39" t="s">
        <v>361</v>
      </c>
      <c r="BK35" s="198">
        <v>1</v>
      </c>
      <c r="BL35" s="198">
        <v>0.6</v>
      </c>
      <c r="BM35" s="94">
        <f t="shared" si="199"/>
        <v>90</v>
      </c>
      <c r="BN35" s="94" t="s">
        <v>420</v>
      </c>
      <c r="BO35" s="94">
        <v>1</v>
      </c>
      <c r="BP35" s="94" t="s">
        <v>288</v>
      </c>
      <c r="BQ35" s="94" t="s">
        <v>397</v>
      </c>
      <c r="BR35" s="202" t="s">
        <v>441</v>
      </c>
      <c r="BS35" s="202" t="s">
        <v>441</v>
      </c>
      <c r="BT35" s="123">
        <v>4</v>
      </c>
      <c r="BU35" s="123">
        <v>1</v>
      </c>
      <c r="BV35" s="116"/>
      <c r="BW35" s="116"/>
      <c r="BX35" s="116" t="s">
        <v>291</v>
      </c>
      <c r="BY35" s="213">
        <v>0</v>
      </c>
      <c r="BZ35" s="123">
        <f t="shared" si="20"/>
        <v>9</v>
      </c>
      <c r="CA35" s="214" t="str">
        <f t="shared" si="21"/>
        <v>[9,6,90,9]</v>
      </c>
      <c r="CB35" s="42">
        <v>0</v>
      </c>
      <c r="CC35" s="42">
        <v>1</v>
      </c>
      <c r="CD35" s="42">
        <v>1</v>
      </c>
      <c r="CE35" s="42">
        <v>1</v>
      </c>
      <c r="CF35" s="42">
        <v>1</v>
      </c>
      <c r="CG35" s="42">
        <v>1</v>
      </c>
      <c r="CH35" s="42">
        <v>0</v>
      </c>
      <c r="CI35" s="42">
        <v>1</v>
      </c>
      <c r="CJ35" s="42"/>
      <c r="CK35" s="42"/>
      <c r="CL35" s="42"/>
      <c r="CM35" s="42"/>
      <c r="CN35" s="42"/>
      <c r="CO35" s="42"/>
      <c r="CP35" s="42"/>
      <c r="CQ35" s="42"/>
      <c r="CR35" s="42" t="s">
        <v>399</v>
      </c>
      <c r="CS35" s="42"/>
      <c r="CT35" s="42"/>
      <c r="CU35" s="53" t="s">
        <v>293</v>
      </c>
      <c r="CV35" s="53">
        <v>1</v>
      </c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 t="s">
        <v>442</v>
      </c>
      <c r="DX35" s="42">
        <f t="shared" si="22"/>
        <v>9</v>
      </c>
      <c r="DY35" s="123">
        <f t="shared" si="23"/>
        <v>6</v>
      </c>
      <c r="DZ35" s="123">
        <f t="shared" si="24"/>
        <v>90</v>
      </c>
      <c r="EA35" s="123">
        <f t="shared" si="25"/>
        <v>9</v>
      </c>
      <c r="EB35" s="123"/>
      <c r="EC35" s="160"/>
      <c r="ED35" s="252"/>
      <c r="EE35" s="94"/>
      <c r="EF35" s="254"/>
      <c r="EG35" s="94"/>
      <c r="EH35" s="253"/>
      <c r="EI35" s="94"/>
      <c r="EJ35" s="266"/>
      <c r="EK35" s="94"/>
      <c r="EL35" s="94"/>
      <c r="EM35" s="260">
        <f t="shared" si="26"/>
        <v>99.000000000000014</v>
      </c>
      <c r="EN35" s="261">
        <f t="shared" si="200"/>
        <v>0.1</v>
      </c>
      <c r="EO35" s="262">
        <v>2</v>
      </c>
      <c r="EP35" s="105">
        <v>5</v>
      </c>
      <c r="EQ35" s="262">
        <v>3</v>
      </c>
      <c r="ER35" s="105">
        <v>2</v>
      </c>
      <c r="ES35" s="262">
        <v>4</v>
      </c>
      <c r="ET35" s="105">
        <v>1</v>
      </c>
      <c r="EU35" s="105">
        <f t="shared" si="27"/>
        <v>2.5</v>
      </c>
      <c r="EV35" s="105">
        <f t="shared" si="28"/>
        <v>7.5</v>
      </c>
      <c r="EW35" s="272">
        <f t="shared" si="29"/>
        <v>0.48</v>
      </c>
      <c r="EX35" s="105">
        <f t="shared" si="30"/>
        <v>15</v>
      </c>
      <c r="EY35" s="281">
        <f t="shared" si="31"/>
        <v>0.24</v>
      </c>
      <c r="EZ35" s="105">
        <f t="shared" si="32"/>
        <v>22.5</v>
      </c>
      <c r="FA35" s="282">
        <f t="shared" si="33"/>
        <v>0.16</v>
      </c>
      <c r="FD35" s="287"/>
      <c r="FE35" s="90"/>
      <c r="FI35" s="294"/>
      <c r="FJ35" s="295">
        <v>0</v>
      </c>
      <c r="FK35" s="141">
        <v>1</v>
      </c>
      <c r="FL35" s="294">
        <f t="shared" si="34"/>
        <v>0</v>
      </c>
      <c r="FM35" s="295">
        <f t="shared" si="35"/>
        <v>0</v>
      </c>
      <c r="FN35" s="141">
        <f t="shared" si="36"/>
        <v>1</v>
      </c>
      <c r="FO35" s="294">
        <f t="shared" si="37"/>
        <v>0</v>
      </c>
      <c r="FP35" s="295">
        <f t="shared" si="38"/>
        <v>0</v>
      </c>
      <c r="FQ35" s="141">
        <f t="shared" si="39"/>
        <v>1</v>
      </c>
      <c r="FR35" s="294">
        <f t="shared" si="40"/>
        <v>0</v>
      </c>
      <c r="FS35" s="295">
        <f t="shared" si="41"/>
        <v>0</v>
      </c>
      <c r="FT35" s="141">
        <f t="shared" si="42"/>
        <v>1</v>
      </c>
      <c r="FU35" s="294">
        <f t="shared" si="43"/>
        <v>0</v>
      </c>
      <c r="FV35" s="295">
        <f t="shared" si="44"/>
        <v>0</v>
      </c>
      <c r="FW35" s="141">
        <f t="shared" si="45"/>
        <v>1</v>
      </c>
      <c r="FX35" s="294">
        <f t="shared" si="46"/>
        <v>0</v>
      </c>
      <c r="FY35" s="295">
        <f t="shared" si="47"/>
        <v>0</v>
      </c>
      <c r="FZ35" s="141">
        <f t="shared" si="48"/>
        <v>1</v>
      </c>
      <c r="GA35" s="294">
        <f t="shared" si="49"/>
        <v>0</v>
      </c>
      <c r="GB35" s="295">
        <f t="shared" si="50"/>
        <v>0</v>
      </c>
      <c r="GC35" s="141">
        <f t="shared" si="51"/>
        <v>1</v>
      </c>
      <c r="GD35" s="294">
        <f t="shared" si="52"/>
        <v>0</v>
      </c>
      <c r="GE35" s="295">
        <f t="shared" si="53"/>
        <v>0</v>
      </c>
      <c r="GF35" s="141">
        <f t="shared" si="54"/>
        <v>1</v>
      </c>
      <c r="GG35" s="294">
        <f t="shared" si="55"/>
        <v>0</v>
      </c>
      <c r="GH35" s="295">
        <f t="shared" si="56"/>
        <v>0</v>
      </c>
      <c r="GI35" s="141">
        <f t="shared" si="57"/>
        <v>1</v>
      </c>
      <c r="GJ35" s="294">
        <f t="shared" si="58"/>
        <v>0</v>
      </c>
      <c r="GK35" s="295">
        <f t="shared" si="59"/>
        <v>0</v>
      </c>
      <c r="GL35" s="141">
        <f t="shared" si="60"/>
        <v>1</v>
      </c>
      <c r="GM35" s="294">
        <f t="shared" si="61"/>
        <v>0</v>
      </c>
      <c r="GN35" s="295">
        <f t="shared" si="62"/>
        <v>0</v>
      </c>
      <c r="GO35" s="141">
        <f t="shared" si="63"/>
        <v>2</v>
      </c>
      <c r="GP35" s="294">
        <f t="shared" si="64"/>
        <v>0</v>
      </c>
      <c r="GQ35" s="295">
        <f t="shared" si="65"/>
        <v>0</v>
      </c>
      <c r="GR35" s="141">
        <f t="shared" si="66"/>
        <v>4</v>
      </c>
      <c r="GS35" s="294">
        <f t="shared" si="67"/>
        <v>0</v>
      </c>
      <c r="GT35" s="295">
        <f t="shared" si="68"/>
        <v>0</v>
      </c>
      <c r="GU35" s="141">
        <f t="shared" si="69"/>
        <v>6</v>
      </c>
      <c r="GV35" s="294">
        <f t="shared" si="70"/>
        <v>0</v>
      </c>
      <c r="GW35" s="295">
        <f t="shared" si="71"/>
        <v>0</v>
      </c>
      <c r="GX35" s="141">
        <f t="shared" si="72"/>
        <v>8</v>
      </c>
      <c r="GY35" s="294">
        <f t="shared" si="73"/>
        <v>0</v>
      </c>
      <c r="GZ35" s="295">
        <f t="shared" si="74"/>
        <v>0</v>
      </c>
      <c r="HA35" s="141">
        <f t="shared" si="75"/>
        <v>10</v>
      </c>
      <c r="HB35" s="294">
        <f t="shared" si="76"/>
        <v>0</v>
      </c>
      <c r="HC35" s="295">
        <f t="shared" si="77"/>
        <v>0</v>
      </c>
      <c r="HD35" s="141">
        <f t="shared" si="78"/>
        <v>20</v>
      </c>
      <c r="HE35" s="294">
        <f t="shared" si="79"/>
        <v>0</v>
      </c>
      <c r="HF35" s="295">
        <f t="shared" si="80"/>
        <v>0</v>
      </c>
      <c r="HG35" s="141">
        <f t="shared" si="81"/>
        <v>40</v>
      </c>
      <c r="HH35" s="294">
        <f t="shared" si="82"/>
        <v>0</v>
      </c>
      <c r="HI35" s="295">
        <f t="shared" si="83"/>
        <v>0</v>
      </c>
      <c r="HJ35" s="141">
        <f t="shared" si="84"/>
        <v>60</v>
      </c>
      <c r="HK35" s="294">
        <f t="shared" si="85"/>
        <v>0</v>
      </c>
      <c r="HL35" s="295">
        <f t="shared" si="86"/>
        <v>0</v>
      </c>
      <c r="HM35" s="141">
        <f t="shared" si="87"/>
        <v>80</v>
      </c>
      <c r="HN35" s="294">
        <f t="shared" si="88"/>
        <v>0</v>
      </c>
      <c r="HO35" s="295">
        <f t="shared" si="89"/>
        <v>0</v>
      </c>
      <c r="HP35" s="141">
        <f t="shared" si="90"/>
        <v>100</v>
      </c>
      <c r="HQ35" s="294">
        <f t="shared" si="91"/>
        <v>0</v>
      </c>
      <c r="HS35" s="287"/>
      <c r="HT35" s="90"/>
      <c r="HX35" s="294"/>
      <c r="HY35" s="295">
        <v>1</v>
      </c>
      <c r="HZ35" s="141">
        <v>1</v>
      </c>
      <c r="IA35" s="294">
        <f t="shared" si="92"/>
        <v>1.0000000000000008E-5</v>
      </c>
      <c r="IB35" s="295">
        <f t="shared" si="93"/>
        <v>1</v>
      </c>
      <c r="IC35" s="141">
        <f t="shared" si="94"/>
        <v>1</v>
      </c>
      <c r="ID35" s="294">
        <f t="shared" si="95"/>
        <v>2.0000000000000015E-5</v>
      </c>
      <c r="IE35" s="295">
        <f t="shared" si="96"/>
        <v>1</v>
      </c>
      <c r="IF35" s="141">
        <f t="shared" si="97"/>
        <v>1</v>
      </c>
      <c r="IG35" s="294">
        <f t="shared" si="98"/>
        <v>3.0000000000000024E-5</v>
      </c>
      <c r="IH35" s="295">
        <f t="shared" si="99"/>
        <v>1</v>
      </c>
      <c r="II35" s="141">
        <f t="shared" si="100"/>
        <v>1</v>
      </c>
      <c r="IJ35" s="294">
        <f t="shared" si="101"/>
        <v>4.000000000000003E-5</v>
      </c>
      <c r="IK35" s="295">
        <f t="shared" si="102"/>
        <v>1</v>
      </c>
      <c r="IL35" s="141">
        <f t="shared" si="103"/>
        <v>1</v>
      </c>
      <c r="IM35" s="294">
        <f t="shared" si="104"/>
        <v>5.0000000000000043E-5</v>
      </c>
      <c r="IN35" s="295">
        <f t="shared" si="105"/>
        <v>1</v>
      </c>
      <c r="IO35" s="141">
        <f t="shared" si="106"/>
        <v>1</v>
      </c>
      <c r="IP35" s="294">
        <f t="shared" si="107"/>
        <v>1.0000000000000009E-4</v>
      </c>
      <c r="IQ35" s="295">
        <f t="shared" si="108"/>
        <v>1</v>
      </c>
      <c r="IR35" s="141">
        <f t="shared" si="109"/>
        <v>1</v>
      </c>
      <c r="IS35" s="294">
        <f t="shared" si="110"/>
        <v>2.0000000000000017E-4</v>
      </c>
      <c r="IT35" s="295">
        <f t="shared" si="111"/>
        <v>1</v>
      </c>
      <c r="IU35" s="141">
        <f t="shared" si="112"/>
        <v>1</v>
      </c>
      <c r="IV35" s="294">
        <f t="shared" si="113"/>
        <v>3.0000000000000024E-4</v>
      </c>
      <c r="IW35" s="295">
        <f t="shared" si="114"/>
        <v>1</v>
      </c>
      <c r="IX35" s="141">
        <f t="shared" si="115"/>
        <v>1</v>
      </c>
      <c r="IY35" s="294">
        <f t="shared" si="116"/>
        <v>4.0000000000000034E-4</v>
      </c>
      <c r="IZ35" s="295">
        <f t="shared" si="117"/>
        <v>1</v>
      </c>
      <c r="JA35" s="141">
        <f t="shared" si="118"/>
        <v>1</v>
      </c>
      <c r="JB35" s="294">
        <f t="shared" si="119"/>
        <v>5.0000000000000044E-4</v>
      </c>
      <c r="JC35" s="295">
        <f t="shared" si="120"/>
        <v>1</v>
      </c>
      <c r="JD35" s="141">
        <f t="shared" si="121"/>
        <v>1</v>
      </c>
      <c r="JE35" s="294">
        <f t="shared" si="122"/>
        <v>1.0000000000000009E-3</v>
      </c>
      <c r="JF35" s="295">
        <f t="shared" si="123"/>
        <v>1</v>
      </c>
      <c r="JG35" s="141">
        <f t="shared" si="124"/>
        <v>1</v>
      </c>
      <c r="JH35" s="294">
        <f t="shared" si="125"/>
        <v>2.0000000000000018E-3</v>
      </c>
      <c r="JI35" s="295">
        <f t="shared" si="126"/>
        <v>1</v>
      </c>
      <c r="JJ35" s="141">
        <f t="shared" si="127"/>
        <v>1</v>
      </c>
      <c r="JK35" s="294">
        <f t="shared" si="128"/>
        <v>3.0000000000000022E-3</v>
      </c>
      <c r="JL35" s="295">
        <f t="shared" si="129"/>
        <v>1</v>
      </c>
      <c r="JM35" s="141">
        <f t="shared" si="130"/>
        <v>1</v>
      </c>
      <c r="JN35" s="294">
        <f t="shared" si="131"/>
        <v>4.0000000000000036E-3</v>
      </c>
      <c r="JO35" s="295">
        <f t="shared" si="132"/>
        <v>1</v>
      </c>
      <c r="JP35" s="141">
        <f t="shared" si="133"/>
        <v>1</v>
      </c>
      <c r="JQ35" s="294">
        <f t="shared" si="134"/>
        <v>5.0000000000000044E-3</v>
      </c>
      <c r="JR35" s="295">
        <f t="shared" si="135"/>
        <v>1</v>
      </c>
      <c r="JS35" s="141">
        <f t="shared" si="136"/>
        <v>1</v>
      </c>
      <c r="JT35" s="294">
        <f t="shared" si="137"/>
        <v>1.0000000000000009E-2</v>
      </c>
      <c r="JU35" s="295">
        <f t="shared" si="138"/>
        <v>1</v>
      </c>
      <c r="JV35" s="141">
        <f t="shared" si="139"/>
        <v>1</v>
      </c>
      <c r="JW35" s="294">
        <f t="shared" si="140"/>
        <v>2.0000000000000018E-2</v>
      </c>
      <c r="JX35" s="295">
        <f t="shared" si="141"/>
        <v>1</v>
      </c>
      <c r="JY35" s="141">
        <f t="shared" si="142"/>
        <v>1</v>
      </c>
      <c r="JZ35" s="294">
        <f t="shared" si="143"/>
        <v>3.0000000000000023E-2</v>
      </c>
      <c r="KA35" s="295">
        <f t="shared" si="144"/>
        <v>1</v>
      </c>
      <c r="KB35" s="141">
        <f t="shared" si="145"/>
        <v>1</v>
      </c>
      <c r="KC35" s="294">
        <f t="shared" si="146"/>
        <v>4.0000000000000036E-2</v>
      </c>
      <c r="KD35" s="295">
        <f t="shared" si="147"/>
        <v>1</v>
      </c>
      <c r="KE35" s="141">
        <f t="shared" si="148"/>
        <v>1</v>
      </c>
      <c r="KF35" s="294">
        <f t="shared" si="149"/>
        <v>5.0000000000000037E-2</v>
      </c>
      <c r="KK35" s="313">
        <f t="shared" ref="KK35:KT44" si="207">$AJ35*KK$4/10000*$F35*KK$3/$KS$1</f>
        <v>0</v>
      </c>
      <c r="KL35" s="313">
        <f t="shared" si="207"/>
        <v>0</v>
      </c>
      <c r="KM35" s="313">
        <f t="shared" si="207"/>
        <v>0</v>
      </c>
      <c r="KN35" s="313">
        <f t="shared" si="207"/>
        <v>3.5999999999999999E-3</v>
      </c>
      <c r="KO35" s="313">
        <f t="shared" si="207"/>
        <v>4.4999999999999997E-3</v>
      </c>
      <c r="KP35" s="313">
        <f t="shared" si="207"/>
        <v>8.9999999999999993E-3</v>
      </c>
      <c r="KQ35" s="313">
        <f t="shared" si="207"/>
        <v>1.7999999999999999E-2</v>
      </c>
      <c r="KR35" s="313">
        <f t="shared" si="207"/>
        <v>2.7E-2</v>
      </c>
      <c r="KS35" s="313">
        <f t="shared" si="207"/>
        <v>3.5999999999999997E-2</v>
      </c>
      <c r="KT35" s="313">
        <f t="shared" si="207"/>
        <v>4.4999999999999998E-2</v>
      </c>
      <c r="KU35" s="313">
        <f t="shared" ref="KU35:LD44" si="208">$AJ35*KU$4/10000*$F35*KU$3/$KS$1</f>
        <v>0.09</v>
      </c>
      <c r="KV35" s="313">
        <f t="shared" si="208"/>
        <v>0.1125</v>
      </c>
      <c r="KW35" s="313">
        <f t="shared" si="208"/>
        <v>0.11248200000000001</v>
      </c>
      <c r="KX35" s="313">
        <f t="shared" si="208"/>
        <v>0.11246400000000001</v>
      </c>
      <c r="KY35" s="313">
        <f t="shared" si="208"/>
        <v>0.11245500000000001</v>
      </c>
      <c r="KZ35" s="313">
        <f t="shared" si="208"/>
        <v>0.11241000000000002</v>
      </c>
      <c r="LA35" s="313">
        <f t="shared" si="208"/>
        <v>0.11232000000000002</v>
      </c>
      <c r="LB35" s="313">
        <f t="shared" si="208"/>
        <v>0.11232000000000002</v>
      </c>
      <c r="LC35" s="313">
        <f t="shared" si="208"/>
        <v>0.11232000000000002</v>
      </c>
      <c r="LD35" s="313">
        <f t="shared" si="208"/>
        <v>0.11205</v>
      </c>
      <c r="LK35" s="78">
        <v>1.7999999999999999E-2</v>
      </c>
      <c r="LL35" s="78">
        <v>7.1999999999999995E-2</v>
      </c>
      <c r="LM35" s="78">
        <v>0.9</v>
      </c>
      <c r="LP35" s="105"/>
      <c r="LQ35" s="322">
        <v>0.05</v>
      </c>
      <c r="LR35" s="322">
        <v>0.05</v>
      </c>
      <c r="LS35" s="322">
        <v>0.05</v>
      </c>
      <c r="LT35" s="322">
        <v>0.05</v>
      </c>
      <c r="LU35" s="322">
        <v>0.05</v>
      </c>
      <c r="LV35" s="322">
        <v>2.5000000000000001E-2</v>
      </c>
      <c r="LW35" s="322">
        <v>2.5000000000000001E-2</v>
      </c>
      <c r="LX35" s="322">
        <v>2.5000000000000001E-2</v>
      </c>
      <c r="LY35" s="322">
        <v>2.5000000000000001E-2</v>
      </c>
      <c r="LZ35" s="322">
        <v>2.5000000000000001E-2</v>
      </c>
      <c r="MA35" s="322">
        <v>5.0000000000000001E-3</v>
      </c>
      <c r="MB35" s="322">
        <v>5.0000000000000001E-3</v>
      </c>
      <c r="MC35" s="322">
        <v>5.0000000000000001E-3</v>
      </c>
      <c r="MD35" s="322">
        <v>5.0000000000000001E-3</v>
      </c>
      <c r="ME35" s="322">
        <v>5.0000000000000001E-3</v>
      </c>
      <c r="MF35" s="322">
        <v>8.9999999999999998E-4</v>
      </c>
      <c r="MG35" s="322">
        <v>8.9999999999999998E-4</v>
      </c>
      <c r="MH35" s="322">
        <v>8.9999999999999998E-4</v>
      </c>
      <c r="MI35" s="322">
        <v>8.9999999999999998E-4</v>
      </c>
      <c r="MJ35" s="322">
        <v>8.9999999999999998E-4</v>
      </c>
      <c r="MK35" s="322">
        <v>5.9999999999999995E-4</v>
      </c>
      <c r="ML35" s="322">
        <v>4.4999999999999999E-4</v>
      </c>
      <c r="MM35" s="322">
        <v>4.0000000000000002E-4</v>
      </c>
      <c r="MN35" s="322">
        <v>2.9999999999999997E-4</v>
      </c>
      <c r="MO35" s="322">
        <v>2.5000000000000001E-4</v>
      </c>
      <c r="MP35" s="322">
        <v>2.5000000000000001E-4</v>
      </c>
      <c r="MQ35" s="322">
        <v>2.0000000000000001E-4</v>
      </c>
      <c r="MR35" s="322">
        <v>2.0000000000000001E-4</v>
      </c>
      <c r="MS35" s="322"/>
      <c r="MT35" s="102">
        <v>1</v>
      </c>
      <c r="MU35" s="102">
        <v>1</v>
      </c>
      <c r="MV35" s="102">
        <v>1</v>
      </c>
      <c r="MW35" s="102">
        <v>1</v>
      </c>
      <c r="MX35" s="102">
        <v>1</v>
      </c>
      <c r="MY35" s="102">
        <v>1</v>
      </c>
      <c r="MZ35" s="90">
        <v>1</v>
      </c>
      <c r="NA35" s="90">
        <v>1</v>
      </c>
      <c r="NB35" s="90">
        <v>1</v>
      </c>
      <c r="NC35" s="90">
        <v>1</v>
      </c>
      <c r="ND35" s="90">
        <v>1</v>
      </c>
      <c r="NE35" s="90">
        <v>1</v>
      </c>
      <c r="NF35" s="90">
        <v>1</v>
      </c>
      <c r="NG35" s="90">
        <v>1</v>
      </c>
      <c r="NH35" s="90">
        <v>1</v>
      </c>
      <c r="NI35" s="90">
        <v>2</v>
      </c>
      <c r="NJ35" s="90">
        <v>2</v>
      </c>
      <c r="NK35" s="90">
        <v>2</v>
      </c>
      <c r="NL35" s="90">
        <v>2</v>
      </c>
      <c r="NM35" s="90">
        <v>2</v>
      </c>
      <c r="NN35" s="90">
        <v>2</v>
      </c>
      <c r="NO35" s="90">
        <v>2</v>
      </c>
      <c r="NP35" s="90">
        <v>2</v>
      </c>
      <c r="NQ35" s="90">
        <v>2</v>
      </c>
      <c r="NR35" s="90">
        <v>2</v>
      </c>
      <c r="NS35" s="90">
        <v>2</v>
      </c>
      <c r="NT35" s="90">
        <v>2</v>
      </c>
      <c r="NU35" s="90">
        <v>2</v>
      </c>
      <c r="NV35" s="90"/>
      <c r="NW35" s="324">
        <f t="shared" si="152"/>
        <v>4.4999999999999997E-3</v>
      </c>
      <c r="NX35" s="324">
        <f t="shared" si="153"/>
        <v>8.9999999999999993E-3</v>
      </c>
      <c r="NY35" s="324">
        <f t="shared" si="154"/>
        <v>1.35E-2</v>
      </c>
      <c r="NZ35" s="324">
        <f t="shared" si="155"/>
        <v>1.7999999999999999E-2</v>
      </c>
      <c r="OA35" s="324">
        <f t="shared" si="156"/>
        <v>2.2499999999999999E-2</v>
      </c>
      <c r="OB35" s="324">
        <f t="shared" si="157"/>
        <v>2.2499999999999999E-2</v>
      </c>
      <c r="OC35" s="324">
        <f t="shared" si="158"/>
        <v>4.4999999999999998E-2</v>
      </c>
      <c r="OD35" s="324">
        <f t="shared" si="159"/>
        <v>6.7500000000000004E-2</v>
      </c>
      <c r="OE35" s="324">
        <f t="shared" si="160"/>
        <v>0.09</v>
      </c>
      <c r="OF35" s="324">
        <f t="shared" si="161"/>
        <v>0.1125</v>
      </c>
      <c r="OG35" s="324">
        <f t="shared" si="162"/>
        <v>4.4999999999999998E-2</v>
      </c>
      <c r="OH35" s="324">
        <f t="shared" si="163"/>
        <v>0.09</v>
      </c>
      <c r="OI35" s="324">
        <f t="shared" si="164"/>
        <v>0.13500000000000001</v>
      </c>
      <c r="OJ35" s="324">
        <f t="shared" si="165"/>
        <v>0.18</v>
      </c>
      <c r="OK35" s="324">
        <f t="shared" si="166"/>
        <v>0.22500000000000001</v>
      </c>
      <c r="OL35" s="324">
        <f t="shared" si="167"/>
        <v>4.0500000000000001E-2</v>
      </c>
      <c r="OM35" s="324">
        <f t="shared" si="168"/>
        <v>8.1000000000000003E-2</v>
      </c>
      <c r="ON35" s="324">
        <f t="shared" si="169"/>
        <v>0.1215</v>
      </c>
      <c r="OO35" s="324">
        <f t="shared" si="170"/>
        <v>0.16200000000000001</v>
      </c>
      <c r="OP35" s="324">
        <f t="shared" si="171"/>
        <v>0.20250000000000001</v>
      </c>
      <c r="OQ35" s="324">
        <f t="shared" si="172"/>
        <v>0.20249999999999999</v>
      </c>
      <c r="OR35" s="324">
        <f t="shared" si="173"/>
        <v>0.20250000000000001</v>
      </c>
      <c r="OS35" s="324">
        <f t="shared" si="174"/>
        <v>0.22500000000000001</v>
      </c>
      <c r="OT35" s="324">
        <f t="shared" si="175"/>
        <v>0.20249999999999999</v>
      </c>
      <c r="OU35" s="324">
        <f t="shared" si="176"/>
        <v>0.19687499999999999</v>
      </c>
      <c r="OV35" s="324">
        <f t="shared" si="177"/>
        <v>0.22500000000000001</v>
      </c>
      <c r="OW35" s="324">
        <f t="shared" si="178"/>
        <v>0.20250000000000001</v>
      </c>
      <c r="OX35" s="324">
        <f t="shared" si="179"/>
        <v>0.22500000000000001</v>
      </c>
      <c r="PA35" s="331"/>
      <c r="PB35" s="331" t="s">
        <v>443</v>
      </c>
      <c r="PC35" s="331" t="s">
        <v>444</v>
      </c>
      <c r="PG35" s="346"/>
      <c r="PH35" s="347">
        <f>PH$3*$F35*$AH35*PH$4/'[1]Sheet3 '!$AJ$5</f>
        <v>2.5200000000000004E-2</v>
      </c>
      <c r="PI35" s="347">
        <f>PI$3*$F35*$AH35*PI$4/'[1]Sheet3 '!$AJ$5</f>
        <v>2.5191000000000002E-2</v>
      </c>
      <c r="PJ35" s="347">
        <f>PJ$3*$F35*$AH35*PJ$4/'[1]Sheet3 '!$AJ$5</f>
        <v>2.52E-2</v>
      </c>
      <c r="PK35" s="347">
        <f>PK$3*$F35*$AH35*PK$4/'[1]Sheet3 '!$AJ$5</f>
        <v>2.2679999999999999E-2</v>
      </c>
      <c r="PL35" s="347">
        <f>PL$3*$F35*$AH35*PL$4/'[1]Sheet3 '!$AJ$5</f>
        <v>2.2679999999999999E-2</v>
      </c>
      <c r="PM35" s="347">
        <f>PM$3*$F35*$AH35*PM$4/'[1]Sheet3 '!$AJ$5</f>
        <v>2.1600000000000001E-2</v>
      </c>
      <c r="PN35" s="347">
        <f>PN$3*$F35*$AH35*PN$4/'[1]Sheet3 '!$AJ$5</f>
        <v>1.9440000000000002E-2</v>
      </c>
      <c r="PO35" s="347">
        <f>PO$3*$F35*$AH35*PO$4/'[1]Sheet3 '!$AJ$5</f>
        <v>1.8360000000000001E-2</v>
      </c>
      <c r="PP35" s="347">
        <f>PP$3*$F35*$AH35*PP$4/'[1]Sheet3 '!$AJ$5</f>
        <v>1.6667999999999999E-2</v>
      </c>
      <c r="PQ35" s="347">
        <f>PQ$3*$F35*$AH35*PQ$4/'[1]Sheet3 '!$AJ$5</f>
        <v>1.44E-2</v>
      </c>
      <c r="PR35" s="347">
        <f>PR$3*$F35*$AH35*PR$4/'[1]Sheet3 '!$AJ$5</f>
        <v>1.2959999999999999E-2</v>
      </c>
      <c r="PS35" s="347">
        <f>PS$3*$F35*$AH35*PS$4/'[1]Sheet3 '!$AJ$5</f>
        <v>1.1520000000000001E-2</v>
      </c>
      <c r="PT35" s="347">
        <f>PT$3*$F35*$AH35*PT$4/'[1]Sheet3 '!$AJ$5</f>
        <v>7.1999999999999998E-3</v>
      </c>
      <c r="PU35" s="343"/>
      <c r="PV35" s="343"/>
      <c r="PW35" s="343"/>
    </row>
    <row r="36" spans="1:439" ht="16.2">
      <c r="A36" s="39">
        <v>30</v>
      </c>
      <c r="B36" s="39" t="s">
        <v>445</v>
      </c>
      <c r="C36" s="39">
        <v>4</v>
      </c>
      <c r="D36" s="39">
        <v>-1</v>
      </c>
      <c r="E36" s="39"/>
      <c r="F36" s="94">
        <v>110</v>
      </c>
      <c r="G36" s="39" t="s">
        <v>446</v>
      </c>
      <c r="H36" s="39">
        <f t="shared" si="6"/>
        <v>110</v>
      </c>
      <c r="I36" s="124"/>
      <c r="J36" s="39">
        <f t="shared" si="7"/>
        <v>110</v>
      </c>
      <c r="K36" s="116" t="s">
        <v>447</v>
      </c>
      <c r="L36" s="116"/>
      <c r="M36" s="123">
        <f t="shared" si="180"/>
        <v>30</v>
      </c>
      <c r="N36" s="39">
        <f t="shared" si="204"/>
        <v>0</v>
      </c>
      <c r="O36" s="39">
        <f t="shared" si="204"/>
        <v>0</v>
      </c>
      <c r="P36" s="39">
        <v>0</v>
      </c>
      <c r="Q36" s="136">
        <v>7.6388200000000003E-2</v>
      </c>
      <c r="R36" s="90">
        <v>2</v>
      </c>
      <c r="S36" s="137">
        <v>0</v>
      </c>
      <c r="T36" s="141">
        <f t="shared" si="10"/>
        <v>3.6666999999999998E-2</v>
      </c>
      <c r="U36" s="139">
        <f t="shared" si="201"/>
        <v>2</v>
      </c>
      <c r="V36" s="139" t="s">
        <v>283</v>
      </c>
      <c r="W36" s="139">
        <v>1</v>
      </c>
      <c r="X36" s="142">
        <v>0</v>
      </c>
      <c r="Y36" s="147">
        <v>13</v>
      </c>
      <c r="Z36" s="159">
        <v>1</v>
      </c>
      <c r="AA36" s="139" t="str">
        <f t="shared" si="196"/>
        <v>[[0,1],[0,1],[0,1],[0,1],[0,1],[0,1],[0,1],[0,1],[0,1],[0,1],[0,2],[0,4],[0,6],[0,8],[0,10],[0,20],[0,40],[0,60],[0,80],[0,100]]</v>
      </c>
      <c r="AB36" s="139">
        <v>1</v>
      </c>
      <c r="AC36" s="139">
        <v>1</v>
      </c>
      <c r="AD36" s="139" t="str">
        <f t="shared" si="12"/>
        <v>[[1,1],[1,1],[1,1],[1,1],[1,1],[1,1],[1,1],[1,1],[1,1],[1,1],[1,1],[1,1],[1,1],[1,1],[1,1],[1,1],[1,1],[1,1],[1,1],[1,1]]</v>
      </c>
      <c r="AE36" s="39">
        <v>0</v>
      </c>
      <c r="AF36" s="162">
        <v>1</v>
      </c>
      <c r="AG36" s="177">
        <f t="shared" si="205"/>
        <v>0</v>
      </c>
      <c r="AH36" s="177">
        <v>0.1</v>
      </c>
      <c r="AI36" s="177">
        <v>0</v>
      </c>
      <c r="AJ36" s="178">
        <f t="shared" si="202"/>
        <v>0.05</v>
      </c>
      <c r="AK36" s="178">
        <f t="shared" si="206"/>
        <v>0.02</v>
      </c>
      <c r="AL36" s="178">
        <f t="shared" si="206"/>
        <v>8.0000000000000002E-3</v>
      </c>
      <c r="AM36" s="179">
        <v>1E-3</v>
      </c>
      <c r="AN36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36" s="39" t="str">
        <f t="shared" si="197"/>
        <v>[[2,5],[3,2],[4,1]]</v>
      </c>
      <c r="AP36" s="111" t="str">
        <f t="shared" si="198"/>
        <v>[0.586667,0.293333,0.195556]</v>
      </c>
      <c r="AQ36" s="111">
        <v>0</v>
      </c>
      <c r="AR36" s="111">
        <v>1</v>
      </c>
      <c r="AS36" s="111">
        <f t="shared" si="17"/>
        <v>1</v>
      </c>
      <c r="AT36" s="111">
        <v>1</v>
      </c>
      <c r="AU36" s="111">
        <v>0.8</v>
      </c>
      <c r="AV36" s="111" t="s">
        <v>284</v>
      </c>
      <c r="AW36" s="111">
        <v>2</v>
      </c>
      <c r="AX36" s="195">
        <v>12</v>
      </c>
      <c r="AY36" s="39">
        <f t="shared" si="203"/>
        <v>1</v>
      </c>
      <c r="AZ36" s="39">
        <v>0</v>
      </c>
      <c r="BA36" s="94">
        <v>2</v>
      </c>
      <c r="BB36" s="94"/>
      <c r="BC36" s="94" t="s">
        <v>285</v>
      </c>
      <c r="BD36" s="39">
        <v>1</v>
      </c>
      <c r="BE36" s="112">
        <f t="shared" si="195"/>
        <v>1.5</v>
      </c>
      <c r="BF36" s="39"/>
      <c r="BG36" s="39"/>
      <c r="BH36" s="39">
        <v>1</v>
      </c>
      <c r="BI36" s="39">
        <v>1</v>
      </c>
      <c r="BJ36" s="39" t="s">
        <v>448</v>
      </c>
      <c r="BK36" s="198">
        <v>1</v>
      </c>
      <c r="BL36" s="198">
        <v>0.6</v>
      </c>
      <c r="BM36" s="94">
        <f t="shared" si="199"/>
        <v>110</v>
      </c>
      <c r="BN36" s="94" t="s">
        <v>420</v>
      </c>
      <c r="BO36" s="94">
        <v>1</v>
      </c>
      <c r="BP36" s="94" t="s">
        <v>288</v>
      </c>
      <c r="BQ36" s="94" t="s">
        <v>397</v>
      </c>
      <c r="BR36" s="204" t="s">
        <v>449</v>
      </c>
      <c r="BS36" s="204" t="s">
        <v>449</v>
      </c>
      <c r="BT36" s="123">
        <v>5</v>
      </c>
      <c r="BU36" s="123">
        <v>1</v>
      </c>
      <c r="BV36" s="116"/>
      <c r="BW36" s="116"/>
      <c r="BX36" s="116" t="s">
        <v>291</v>
      </c>
      <c r="BY36" s="213">
        <v>0</v>
      </c>
      <c r="BZ36" s="123">
        <f t="shared" si="20"/>
        <v>11</v>
      </c>
      <c r="CA36" s="214" t="str">
        <f t="shared" si="21"/>
        <v>[11,6,110,11]</v>
      </c>
      <c r="CB36" s="42">
        <v>1</v>
      </c>
      <c r="CC36" s="42">
        <v>1</v>
      </c>
      <c r="CD36" s="42">
        <v>1</v>
      </c>
      <c r="CE36" s="42">
        <v>1</v>
      </c>
      <c r="CF36" s="42">
        <v>1</v>
      </c>
      <c r="CG36" s="42">
        <v>1</v>
      </c>
      <c r="CH36" s="42">
        <v>0</v>
      </c>
      <c r="CI36" s="42">
        <v>1</v>
      </c>
      <c r="CJ36" s="42"/>
      <c r="CK36" s="42"/>
      <c r="CL36" s="42"/>
      <c r="CM36" s="42"/>
      <c r="CN36" s="42"/>
      <c r="CO36" s="42"/>
      <c r="CP36" s="42"/>
      <c r="CQ36" s="42"/>
      <c r="CR36" s="42" t="s">
        <v>399</v>
      </c>
      <c r="CS36" s="42"/>
      <c r="CT36" s="42"/>
      <c r="CU36" s="53" t="s">
        <v>293</v>
      </c>
      <c r="CV36" s="53">
        <v>1</v>
      </c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 t="s">
        <v>450</v>
      </c>
      <c r="DX36" s="42">
        <f t="shared" si="22"/>
        <v>11</v>
      </c>
      <c r="DY36" s="123">
        <f t="shared" si="23"/>
        <v>6</v>
      </c>
      <c r="DZ36" s="123">
        <f t="shared" si="24"/>
        <v>110</v>
      </c>
      <c r="EA36" s="123">
        <f t="shared" si="25"/>
        <v>11</v>
      </c>
      <c r="EB36" s="123"/>
      <c r="EC36" s="160"/>
      <c r="ED36" s="252"/>
      <c r="EE36" s="94"/>
      <c r="EF36" s="254"/>
      <c r="EG36" s="94"/>
      <c r="EH36" s="253"/>
      <c r="EI36" s="94"/>
      <c r="EJ36" s="266"/>
      <c r="EK36" s="94"/>
      <c r="EL36" s="94"/>
      <c r="EM36" s="260">
        <f t="shared" si="26"/>
        <v>121.00000000000001</v>
      </c>
      <c r="EN36" s="261">
        <f t="shared" si="200"/>
        <v>0.1</v>
      </c>
      <c r="EO36" s="262">
        <v>2</v>
      </c>
      <c r="EP36" s="105">
        <v>5</v>
      </c>
      <c r="EQ36" s="262">
        <v>3</v>
      </c>
      <c r="ER36" s="105">
        <v>2</v>
      </c>
      <c r="ES36" s="262">
        <v>4</v>
      </c>
      <c r="ET36" s="105">
        <v>1</v>
      </c>
      <c r="EU36" s="105">
        <f t="shared" si="27"/>
        <v>2.5</v>
      </c>
      <c r="EV36" s="105">
        <f t="shared" si="28"/>
        <v>7.5</v>
      </c>
      <c r="EW36" s="272">
        <f t="shared" si="29"/>
        <v>0.58666700000000005</v>
      </c>
      <c r="EX36" s="105">
        <f t="shared" si="30"/>
        <v>15</v>
      </c>
      <c r="EY36" s="281">
        <f t="shared" si="31"/>
        <v>0.29333300000000001</v>
      </c>
      <c r="EZ36" s="105">
        <f t="shared" si="32"/>
        <v>22.5</v>
      </c>
      <c r="FA36" s="282">
        <f t="shared" si="33"/>
        <v>0.19555600000000001</v>
      </c>
      <c r="FD36" s="287"/>
      <c r="FE36" s="90"/>
      <c r="FI36" s="294"/>
      <c r="FJ36" s="295">
        <v>0</v>
      </c>
      <c r="FK36" s="141">
        <v>1</v>
      </c>
      <c r="FL36" s="294">
        <f t="shared" si="34"/>
        <v>0</v>
      </c>
      <c r="FM36" s="295">
        <f t="shared" si="35"/>
        <v>0</v>
      </c>
      <c r="FN36" s="141">
        <f t="shared" si="36"/>
        <v>1</v>
      </c>
      <c r="FO36" s="294">
        <f t="shared" si="37"/>
        <v>0</v>
      </c>
      <c r="FP36" s="295">
        <f t="shared" si="38"/>
        <v>0</v>
      </c>
      <c r="FQ36" s="141">
        <f t="shared" si="39"/>
        <v>1</v>
      </c>
      <c r="FR36" s="294">
        <f t="shared" si="40"/>
        <v>0</v>
      </c>
      <c r="FS36" s="295">
        <f t="shared" si="41"/>
        <v>0</v>
      </c>
      <c r="FT36" s="141">
        <f t="shared" si="42"/>
        <v>1</v>
      </c>
      <c r="FU36" s="294">
        <f t="shared" si="43"/>
        <v>0</v>
      </c>
      <c r="FV36" s="295">
        <f t="shared" si="44"/>
        <v>0</v>
      </c>
      <c r="FW36" s="141">
        <f t="shared" si="45"/>
        <v>1</v>
      </c>
      <c r="FX36" s="294">
        <f t="shared" si="46"/>
        <v>0</v>
      </c>
      <c r="FY36" s="295">
        <f t="shared" si="47"/>
        <v>0</v>
      </c>
      <c r="FZ36" s="141">
        <f t="shared" si="48"/>
        <v>1</v>
      </c>
      <c r="GA36" s="294">
        <f t="shared" si="49"/>
        <v>0</v>
      </c>
      <c r="GB36" s="295">
        <f t="shared" si="50"/>
        <v>0</v>
      </c>
      <c r="GC36" s="141">
        <f t="shared" si="51"/>
        <v>1</v>
      </c>
      <c r="GD36" s="294">
        <f t="shared" si="52"/>
        <v>0</v>
      </c>
      <c r="GE36" s="295">
        <f t="shared" si="53"/>
        <v>0</v>
      </c>
      <c r="GF36" s="141">
        <f t="shared" si="54"/>
        <v>1</v>
      </c>
      <c r="GG36" s="294">
        <f t="shared" si="55"/>
        <v>0</v>
      </c>
      <c r="GH36" s="295">
        <f t="shared" si="56"/>
        <v>0</v>
      </c>
      <c r="GI36" s="141">
        <f t="shared" si="57"/>
        <v>1</v>
      </c>
      <c r="GJ36" s="294">
        <f t="shared" si="58"/>
        <v>0</v>
      </c>
      <c r="GK36" s="295">
        <f t="shared" si="59"/>
        <v>0</v>
      </c>
      <c r="GL36" s="141">
        <f t="shared" si="60"/>
        <v>1</v>
      </c>
      <c r="GM36" s="294">
        <f t="shared" si="61"/>
        <v>0</v>
      </c>
      <c r="GN36" s="295">
        <f t="shared" si="62"/>
        <v>0</v>
      </c>
      <c r="GO36" s="141">
        <f t="shared" si="63"/>
        <v>2</v>
      </c>
      <c r="GP36" s="294">
        <f t="shared" si="64"/>
        <v>0</v>
      </c>
      <c r="GQ36" s="295">
        <f t="shared" si="65"/>
        <v>0</v>
      </c>
      <c r="GR36" s="141">
        <f t="shared" si="66"/>
        <v>4</v>
      </c>
      <c r="GS36" s="294">
        <f t="shared" si="67"/>
        <v>0</v>
      </c>
      <c r="GT36" s="295">
        <f t="shared" si="68"/>
        <v>0</v>
      </c>
      <c r="GU36" s="141">
        <f t="shared" si="69"/>
        <v>6</v>
      </c>
      <c r="GV36" s="294">
        <f t="shared" si="70"/>
        <v>0</v>
      </c>
      <c r="GW36" s="295">
        <f t="shared" si="71"/>
        <v>0</v>
      </c>
      <c r="GX36" s="141">
        <f t="shared" si="72"/>
        <v>8</v>
      </c>
      <c r="GY36" s="294">
        <f t="shared" si="73"/>
        <v>0</v>
      </c>
      <c r="GZ36" s="295">
        <f t="shared" si="74"/>
        <v>0</v>
      </c>
      <c r="HA36" s="141">
        <f t="shared" si="75"/>
        <v>10</v>
      </c>
      <c r="HB36" s="294">
        <f t="shared" si="76"/>
        <v>0</v>
      </c>
      <c r="HC36" s="295">
        <f t="shared" si="77"/>
        <v>0</v>
      </c>
      <c r="HD36" s="141">
        <f t="shared" si="78"/>
        <v>20</v>
      </c>
      <c r="HE36" s="294">
        <f t="shared" si="79"/>
        <v>0</v>
      </c>
      <c r="HF36" s="295">
        <f t="shared" si="80"/>
        <v>0</v>
      </c>
      <c r="HG36" s="141">
        <f t="shared" si="81"/>
        <v>40</v>
      </c>
      <c r="HH36" s="294">
        <f t="shared" si="82"/>
        <v>0</v>
      </c>
      <c r="HI36" s="295">
        <f t="shared" si="83"/>
        <v>0</v>
      </c>
      <c r="HJ36" s="141">
        <f t="shared" si="84"/>
        <v>60</v>
      </c>
      <c r="HK36" s="294">
        <f t="shared" si="85"/>
        <v>0</v>
      </c>
      <c r="HL36" s="295">
        <f t="shared" si="86"/>
        <v>0</v>
      </c>
      <c r="HM36" s="141">
        <f t="shared" si="87"/>
        <v>80</v>
      </c>
      <c r="HN36" s="294">
        <f t="shared" si="88"/>
        <v>0</v>
      </c>
      <c r="HO36" s="295">
        <f t="shared" si="89"/>
        <v>0</v>
      </c>
      <c r="HP36" s="141">
        <f t="shared" si="90"/>
        <v>100</v>
      </c>
      <c r="HQ36" s="294">
        <f t="shared" si="91"/>
        <v>0</v>
      </c>
      <c r="HS36" s="287"/>
      <c r="HT36" s="90"/>
      <c r="HX36" s="294"/>
      <c r="HY36" s="295">
        <v>1</v>
      </c>
      <c r="HZ36" s="141">
        <v>1</v>
      </c>
      <c r="IA36" s="294">
        <f t="shared" si="92"/>
        <v>1.2222222222222233E-5</v>
      </c>
      <c r="IB36" s="295">
        <f t="shared" si="93"/>
        <v>1</v>
      </c>
      <c r="IC36" s="141">
        <f t="shared" si="94"/>
        <v>1</v>
      </c>
      <c r="ID36" s="294">
        <f t="shared" si="95"/>
        <v>2.4444444444444465E-5</v>
      </c>
      <c r="IE36" s="295">
        <f t="shared" si="96"/>
        <v>1</v>
      </c>
      <c r="IF36" s="141">
        <f t="shared" si="97"/>
        <v>1</v>
      </c>
      <c r="IG36" s="294">
        <f t="shared" si="98"/>
        <v>3.66666666666667E-5</v>
      </c>
      <c r="IH36" s="295">
        <f t="shared" si="99"/>
        <v>1</v>
      </c>
      <c r="II36" s="141">
        <f t="shared" si="100"/>
        <v>1</v>
      </c>
      <c r="IJ36" s="294">
        <f t="shared" si="101"/>
        <v>4.8888888888888931E-5</v>
      </c>
      <c r="IK36" s="295">
        <f t="shared" si="102"/>
        <v>1</v>
      </c>
      <c r="IL36" s="141">
        <f t="shared" si="103"/>
        <v>1</v>
      </c>
      <c r="IM36" s="294">
        <f t="shared" si="104"/>
        <v>6.1111111111111161E-5</v>
      </c>
      <c r="IN36" s="295">
        <f t="shared" si="105"/>
        <v>1</v>
      </c>
      <c r="IO36" s="141">
        <f t="shared" si="106"/>
        <v>1</v>
      </c>
      <c r="IP36" s="294">
        <f t="shared" si="107"/>
        <v>1.2222222222222232E-4</v>
      </c>
      <c r="IQ36" s="295">
        <f t="shared" si="108"/>
        <v>1</v>
      </c>
      <c r="IR36" s="141">
        <f t="shared" si="109"/>
        <v>1</v>
      </c>
      <c r="IS36" s="294">
        <f t="shared" si="110"/>
        <v>2.4444444444444465E-4</v>
      </c>
      <c r="IT36" s="295">
        <f t="shared" si="111"/>
        <v>1</v>
      </c>
      <c r="IU36" s="141">
        <f t="shared" si="112"/>
        <v>1</v>
      </c>
      <c r="IV36" s="294">
        <f t="shared" si="113"/>
        <v>3.6666666666666694E-4</v>
      </c>
      <c r="IW36" s="295">
        <f t="shared" si="114"/>
        <v>1</v>
      </c>
      <c r="IX36" s="141">
        <f t="shared" si="115"/>
        <v>1</v>
      </c>
      <c r="IY36" s="294">
        <f t="shared" si="116"/>
        <v>4.8888888888888929E-4</v>
      </c>
      <c r="IZ36" s="295">
        <f t="shared" si="117"/>
        <v>1</v>
      </c>
      <c r="JA36" s="141">
        <f t="shared" si="118"/>
        <v>1</v>
      </c>
      <c r="JB36" s="294">
        <f t="shared" si="119"/>
        <v>6.1111111111111164E-4</v>
      </c>
      <c r="JC36" s="295">
        <f t="shared" si="120"/>
        <v>1</v>
      </c>
      <c r="JD36" s="141">
        <f t="shared" si="121"/>
        <v>1</v>
      </c>
      <c r="JE36" s="294">
        <f t="shared" si="122"/>
        <v>1.2222222222222233E-3</v>
      </c>
      <c r="JF36" s="295">
        <f t="shared" si="123"/>
        <v>1</v>
      </c>
      <c r="JG36" s="141">
        <f t="shared" si="124"/>
        <v>1</v>
      </c>
      <c r="JH36" s="294">
        <f t="shared" si="125"/>
        <v>2.4444444444444466E-3</v>
      </c>
      <c r="JI36" s="295">
        <f t="shared" si="126"/>
        <v>1</v>
      </c>
      <c r="JJ36" s="141">
        <f t="shared" si="127"/>
        <v>1</v>
      </c>
      <c r="JK36" s="294">
        <f t="shared" si="128"/>
        <v>3.6666666666666696E-3</v>
      </c>
      <c r="JL36" s="295">
        <f t="shared" si="129"/>
        <v>1</v>
      </c>
      <c r="JM36" s="141">
        <f t="shared" si="130"/>
        <v>1</v>
      </c>
      <c r="JN36" s="294">
        <f t="shared" si="131"/>
        <v>4.8888888888888931E-3</v>
      </c>
      <c r="JO36" s="295">
        <f t="shared" si="132"/>
        <v>1</v>
      </c>
      <c r="JP36" s="141">
        <f t="shared" si="133"/>
        <v>1</v>
      </c>
      <c r="JQ36" s="294">
        <f t="shared" si="134"/>
        <v>6.1111111111111158E-3</v>
      </c>
      <c r="JR36" s="295">
        <f t="shared" si="135"/>
        <v>1</v>
      </c>
      <c r="JS36" s="141">
        <f t="shared" si="136"/>
        <v>1</v>
      </c>
      <c r="JT36" s="294">
        <f t="shared" si="137"/>
        <v>1.2222222222222232E-2</v>
      </c>
      <c r="JU36" s="295">
        <f t="shared" si="138"/>
        <v>1</v>
      </c>
      <c r="JV36" s="141">
        <f t="shared" si="139"/>
        <v>1</v>
      </c>
      <c r="JW36" s="294">
        <f t="shared" si="140"/>
        <v>2.4444444444444463E-2</v>
      </c>
      <c r="JX36" s="295">
        <f t="shared" si="141"/>
        <v>1</v>
      </c>
      <c r="JY36" s="141">
        <f t="shared" si="142"/>
        <v>1</v>
      </c>
      <c r="JZ36" s="294">
        <f t="shared" si="143"/>
        <v>3.6666666666666695E-2</v>
      </c>
      <c r="KA36" s="295">
        <f t="shared" si="144"/>
        <v>1</v>
      </c>
      <c r="KB36" s="141">
        <f t="shared" si="145"/>
        <v>1</v>
      </c>
      <c r="KC36" s="294">
        <f t="shared" si="146"/>
        <v>4.8888888888888926E-2</v>
      </c>
      <c r="KD36" s="295">
        <f t="shared" si="147"/>
        <v>1</v>
      </c>
      <c r="KE36" s="141">
        <f t="shared" si="148"/>
        <v>1</v>
      </c>
      <c r="KF36" s="294">
        <f t="shared" si="149"/>
        <v>6.1111111111111158E-2</v>
      </c>
      <c r="KK36" s="313">
        <f t="shared" si="207"/>
        <v>0</v>
      </c>
      <c r="KL36" s="313">
        <f t="shared" si="207"/>
        <v>0</v>
      </c>
      <c r="KM36" s="313">
        <f t="shared" si="207"/>
        <v>0</v>
      </c>
      <c r="KN36" s="313">
        <f t="shared" si="207"/>
        <v>4.4000000000000003E-3</v>
      </c>
      <c r="KO36" s="313">
        <f t="shared" si="207"/>
        <v>5.4999999999999997E-3</v>
      </c>
      <c r="KP36" s="313">
        <f t="shared" si="207"/>
        <v>1.0999999999999999E-2</v>
      </c>
      <c r="KQ36" s="313">
        <f t="shared" si="207"/>
        <v>2.1999999999999999E-2</v>
      </c>
      <c r="KR36" s="313">
        <f t="shared" si="207"/>
        <v>3.3000000000000002E-2</v>
      </c>
      <c r="KS36" s="313">
        <f t="shared" si="207"/>
        <v>4.3999999999999997E-2</v>
      </c>
      <c r="KT36" s="313">
        <f t="shared" si="207"/>
        <v>5.5E-2</v>
      </c>
      <c r="KU36" s="313">
        <f t="shared" si="208"/>
        <v>0.11</v>
      </c>
      <c r="KV36" s="313">
        <f t="shared" si="208"/>
        <v>0.13750000000000001</v>
      </c>
      <c r="KW36" s="313">
        <f t="shared" si="208"/>
        <v>0.13747800000000002</v>
      </c>
      <c r="KX36" s="313">
        <f t="shared" si="208"/>
        <v>0.13745600000000002</v>
      </c>
      <c r="KY36" s="313">
        <f t="shared" si="208"/>
        <v>0.13744500000000001</v>
      </c>
      <c r="KZ36" s="313">
        <f t="shared" si="208"/>
        <v>0.13739000000000001</v>
      </c>
      <c r="LA36" s="313">
        <f t="shared" si="208"/>
        <v>0.13728000000000001</v>
      </c>
      <c r="LB36" s="313">
        <f t="shared" si="208"/>
        <v>0.13728000000000001</v>
      </c>
      <c r="LC36" s="313">
        <f t="shared" si="208"/>
        <v>0.13728000000000001</v>
      </c>
      <c r="LD36" s="313">
        <f t="shared" si="208"/>
        <v>0.13694999999999999</v>
      </c>
      <c r="LK36" s="78">
        <v>2.1999999999999999E-2</v>
      </c>
      <c r="LL36" s="78">
        <v>8.7999999999999995E-2</v>
      </c>
      <c r="LM36" s="78">
        <v>0.55000000000000004</v>
      </c>
      <c r="LP36" s="105"/>
      <c r="LQ36" s="322">
        <v>0.05</v>
      </c>
      <c r="LR36" s="322">
        <v>0.05</v>
      </c>
      <c r="LS36" s="322">
        <v>0.05</v>
      </c>
      <c r="LT36" s="322">
        <v>0.05</v>
      </c>
      <c r="LU36" s="322">
        <v>0.05</v>
      </c>
      <c r="LV36" s="322">
        <v>2.5000000000000001E-2</v>
      </c>
      <c r="LW36" s="322">
        <v>2.5000000000000001E-2</v>
      </c>
      <c r="LX36" s="322">
        <v>2.5000000000000001E-2</v>
      </c>
      <c r="LY36" s="322">
        <v>2.5000000000000001E-2</v>
      </c>
      <c r="LZ36" s="322">
        <v>2.5000000000000001E-2</v>
      </c>
      <c r="MA36" s="322">
        <v>5.0000000000000001E-3</v>
      </c>
      <c r="MB36" s="322">
        <v>5.0000000000000001E-3</v>
      </c>
      <c r="MC36" s="322">
        <v>5.0000000000000001E-3</v>
      </c>
      <c r="MD36" s="322">
        <v>5.0000000000000001E-3</v>
      </c>
      <c r="ME36" s="322">
        <v>5.0000000000000001E-3</v>
      </c>
      <c r="MF36" s="322">
        <v>8.9999999999999998E-4</v>
      </c>
      <c r="MG36" s="322">
        <v>8.9999999999999998E-4</v>
      </c>
      <c r="MH36" s="322">
        <v>8.9999999999999998E-4</v>
      </c>
      <c r="MI36" s="322">
        <v>8.9999999999999998E-4</v>
      </c>
      <c r="MJ36" s="322">
        <v>8.9999999999999998E-4</v>
      </c>
      <c r="MK36" s="322">
        <v>5.9999999999999995E-4</v>
      </c>
      <c r="ML36" s="322">
        <v>4.4999999999999999E-4</v>
      </c>
      <c r="MM36" s="322">
        <v>4.0000000000000002E-4</v>
      </c>
      <c r="MN36" s="322">
        <v>2.9999999999999997E-4</v>
      </c>
      <c r="MO36" s="322">
        <v>2.5000000000000001E-4</v>
      </c>
      <c r="MP36" s="322">
        <v>2.5000000000000001E-4</v>
      </c>
      <c r="MQ36" s="322">
        <v>2.0000000000000001E-4</v>
      </c>
      <c r="MR36" s="322">
        <v>2.0000000000000001E-4</v>
      </c>
      <c r="MS36" s="322"/>
      <c r="MT36" s="102">
        <v>1</v>
      </c>
      <c r="MU36" s="102">
        <v>1</v>
      </c>
      <c r="MV36" s="102">
        <v>1</v>
      </c>
      <c r="MW36" s="102">
        <v>1</v>
      </c>
      <c r="MX36" s="102">
        <v>1</v>
      </c>
      <c r="MY36" s="102">
        <v>1</v>
      </c>
      <c r="MZ36" s="90">
        <v>1</v>
      </c>
      <c r="NA36" s="90">
        <v>1</v>
      </c>
      <c r="NB36" s="90">
        <v>1</v>
      </c>
      <c r="NC36" s="90">
        <v>1</v>
      </c>
      <c r="ND36" s="90">
        <v>1</v>
      </c>
      <c r="NE36" s="90">
        <v>1</v>
      </c>
      <c r="NF36" s="90">
        <v>1</v>
      </c>
      <c r="NG36" s="90">
        <v>1</v>
      </c>
      <c r="NH36" s="90">
        <v>1</v>
      </c>
      <c r="NI36" s="90">
        <v>2</v>
      </c>
      <c r="NJ36" s="90">
        <v>2</v>
      </c>
      <c r="NK36" s="90">
        <v>2</v>
      </c>
      <c r="NL36" s="90">
        <v>2</v>
      </c>
      <c r="NM36" s="90">
        <v>2</v>
      </c>
      <c r="NN36" s="90">
        <v>2</v>
      </c>
      <c r="NO36" s="90">
        <v>2</v>
      </c>
      <c r="NP36" s="90">
        <v>2</v>
      </c>
      <c r="NQ36" s="90">
        <v>2</v>
      </c>
      <c r="NR36" s="90">
        <v>2</v>
      </c>
      <c r="NS36" s="90">
        <v>2</v>
      </c>
      <c r="NT36" s="90">
        <v>2</v>
      </c>
      <c r="NU36" s="90">
        <v>2</v>
      </c>
      <c r="NV36" s="90"/>
      <c r="NW36" s="324">
        <f t="shared" si="152"/>
        <v>5.4999999999999997E-3</v>
      </c>
      <c r="NX36" s="324">
        <f t="shared" si="153"/>
        <v>1.0999999999999999E-2</v>
      </c>
      <c r="NY36" s="324">
        <f t="shared" si="154"/>
        <v>1.6500000000000001E-2</v>
      </c>
      <c r="NZ36" s="324">
        <f t="shared" si="155"/>
        <v>2.1999999999999999E-2</v>
      </c>
      <c r="OA36" s="324">
        <f t="shared" si="156"/>
        <v>2.75E-2</v>
      </c>
      <c r="OB36" s="324">
        <f t="shared" si="157"/>
        <v>2.75E-2</v>
      </c>
      <c r="OC36" s="324">
        <f t="shared" si="158"/>
        <v>5.5E-2</v>
      </c>
      <c r="OD36" s="324">
        <f t="shared" si="159"/>
        <v>8.2500000000000004E-2</v>
      </c>
      <c r="OE36" s="324">
        <f t="shared" si="160"/>
        <v>0.11</v>
      </c>
      <c r="OF36" s="324">
        <f t="shared" si="161"/>
        <v>0.13750000000000001</v>
      </c>
      <c r="OG36" s="324">
        <f t="shared" si="162"/>
        <v>5.5E-2</v>
      </c>
      <c r="OH36" s="324">
        <f t="shared" si="163"/>
        <v>0.11</v>
      </c>
      <c r="OI36" s="324">
        <f t="shared" si="164"/>
        <v>0.16500000000000001</v>
      </c>
      <c r="OJ36" s="324">
        <f t="shared" si="165"/>
        <v>0.22</v>
      </c>
      <c r="OK36" s="324">
        <f t="shared" si="166"/>
        <v>0.27500000000000002</v>
      </c>
      <c r="OL36" s="324">
        <f t="shared" si="167"/>
        <v>4.9500000000000002E-2</v>
      </c>
      <c r="OM36" s="324">
        <f t="shared" si="168"/>
        <v>9.9000000000000005E-2</v>
      </c>
      <c r="ON36" s="324">
        <f t="shared" si="169"/>
        <v>0.14849999999999999</v>
      </c>
      <c r="OO36" s="324">
        <f t="shared" si="170"/>
        <v>0.19800000000000001</v>
      </c>
      <c r="OP36" s="324">
        <f t="shared" si="171"/>
        <v>0.2475</v>
      </c>
      <c r="OQ36" s="324">
        <f t="shared" si="172"/>
        <v>0.2475</v>
      </c>
      <c r="OR36" s="324">
        <f t="shared" si="173"/>
        <v>0.2475</v>
      </c>
      <c r="OS36" s="324">
        <f t="shared" si="174"/>
        <v>0.27500000000000002</v>
      </c>
      <c r="OT36" s="324">
        <f t="shared" si="175"/>
        <v>0.2475</v>
      </c>
      <c r="OU36" s="324">
        <f t="shared" si="176"/>
        <v>0.24062500000000001</v>
      </c>
      <c r="OV36" s="324">
        <f t="shared" si="177"/>
        <v>0.27500000000000002</v>
      </c>
      <c r="OW36" s="324">
        <f t="shared" si="178"/>
        <v>0.2475</v>
      </c>
      <c r="OX36" s="324">
        <f t="shared" si="179"/>
        <v>0.27500000000000002</v>
      </c>
      <c r="PA36" s="332">
        <v>0.05</v>
      </c>
      <c r="PB36" s="355">
        <v>0.30417628472733799</v>
      </c>
      <c r="PC36" s="356">
        <v>8.1709568051404405E-2</v>
      </c>
      <c r="PG36" s="346"/>
      <c r="PH36" s="347">
        <f>PH$3*$F36*$AH36*PH$4/'[1]Sheet3 '!$AJ$5</f>
        <v>3.0800000000000004E-2</v>
      </c>
      <c r="PI36" s="347">
        <f>PI$3*$F36*$AH36*PI$4/'[1]Sheet3 '!$AJ$5</f>
        <v>3.0789E-2</v>
      </c>
      <c r="PJ36" s="347">
        <f>PJ$3*$F36*$AH36*PJ$4/'[1]Sheet3 '!$AJ$5</f>
        <v>3.0800000000000001E-2</v>
      </c>
      <c r="PK36" s="347">
        <f>PK$3*$F36*$AH36*PK$4/'[1]Sheet3 '!$AJ$5</f>
        <v>2.7720000000000002E-2</v>
      </c>
      <c r="PL36" s="347">
        <f>PL$3*$F36*$AH36*PL$4/'[1]Sheet3 '!$AJ$5</f>
        <v>2.7720000000000002E-2</v>
      </c>
      <c r="PM36" s="347">
        <f>PM$3*$F36*$AH36*PM$4/'[1]Sheet3 '!$AJ$5</f>
        <v>2.64E-2</v>
      </c>
      <c r="PN36" s="347">
        <f>PN$3*$F36*$AH36*PN$4/'[1]Sheet3 '!$AJ$5</f>
        <v>2.376E-2</v>
      </c>
      <c r="PO36" s="347">
        <f>PO$3*$F36*$AH36*PO$4/'[1]Sheet3 '!$AJ$5</f>
        <v>2.2440000000000002E-2</v>
      </c>
      <c r="PP36" s="347">
        <f>PP$3*$F36*$AH36*PP$4/'[1]Sheet3 '!$AJ$5</f>
        <v>2.0372000000000001E-2</v>
      </c>
      <c r="PQ36" s="347">
        <f>PQ$3*$F36*$AH36*PQ$4/'[1]Sheet3 '!$AJ$5</f>
        <v>1.7600000000000001E-2</v>
      </c>
      <c r="PR36" s="347">
        <f>PR$3*$F36*$AH36*PR$4/'[1]Sheet3 '!$AJ$5</f>
        <v>1.584E-2</v>
      </c>
      <c r="PS36" s="347">
        <f>PS$3*$F36*$AH36*PS$4/'[1]Sheet3 '!$AJ$5</f>
        <v>1.4080000000000001E-2</v>
      </c>
      <c r="PT36" s="347">
        <f>PT$3*$F36*$AH36*PT$4/'[1]Sheet3 '!$AJ$5</f>
        <v>8.8000000000000005E-3</v>
      </c>
      <c r="PU36" s="343"/>
      <c r="PV36" s="343"/>
      <c r="PW36" s="343"/>
    </row>
    <row r="37" spans="1:439" ht="16.2">
      <c r="A37" s="39">
        <v>31</v>
      </c>
      <c r="B37" s="39" t="s">
        <v>451</v>
      </c>
      <c r="C37" s="39">
        <v>4</v>
      </c>
      <c r="D37" s="39">
        <v>-1</v>
      </c>
      <c r="E37" s="39"/>
      <c r="F37" s="94">
        <v>130</v>
      </c>
      <c r="G37" s="39" t="s">
        <v>452</v>
      </c>
      <c r="H37" s="39">
        <f t="shared" ref="H37:H68" si="209">F37</f>
        <v>130</v>
      </c>
      <c r="I37" s="124"/>
      <c r="J37" s="39">
        <f t="shared" si="7"/>
        <v>130</v>
      </c>
      <c r="K37" s="116" t="s">
        <v>453</v>
      </c>
      <c r="L37" s="116"/>
      <c r="M37" s="123">
        <f t="shared" si="180"/>
        <v>31</v>
      </c>
      <c r="N37" s="39">
        <f t="shared" si="204"/>
        <v>0</v>
      </c>
      <c r="O37" s="39">
        <f t="shared" si="204"/>
        <v>0</v>
      </c>
      <c r="P37" s="39">
        <v>0</v>
      </c>
      <c r="Q37" s="136">
        <v>9.02776E-2</v>
      </c>
      <c r="R37" s="90">
        <v>5</v>
      </c>
      <c r="S37" s="137">
        <v>0</v>
      </c>
      <c r="T37" s="141">
        <f t="shared" ref="T37:T68" si="210">IF(A37=47,1,ROUND(F37*AH37/$EG$2,6))</f>
        <v>4.3333000000000003E-2</v>
      </c>
      <c r="U37" s="139">
        <f t="shared" si="201"/>
        <v>2</v>
      </c>
      <c r="V37" s="139" t="s">
        <v>283</v>
      </c>
      <c r="W37" s="139">
        <v>1</v>
      </c>
      <c r="X37" s="142">
        <v>0</v>
      </c>
      <c r="Y37" s="147">
        <v>13</v>
      </c>
      <c r="Z37" s="159">
        <v>1</v>
      </c>
      <c r="AA37" s="139" t="str">
        <f t="shared" si="196"/>
        <v>[[0,1],[0,1],[0,1],[0,1],[0,1],[0,1],[0,1],[0,1],[0,1],[0,1],[0,2],[0,4],[0,6],[0,8],[0,10],[0,20],[0,40],[0,60],[0,80],[0,100]]</v>
      </c>
      <c r="AB37" s="139">
        <v>1</v>
      </c>
      <c r="AC37" s="139">
        <v>1</v>
      </c>
      <c r="AD37" s="139" t="str">
        <f t="shared" ref="AD37:AD68" si="211">"[["&amp;HY37&amp;","&amp;HZ37&amp;"],["&amp;IB37&amp;","&amp;IC37&amp;"],["&amp;IE37&amp;","&amp;IF37&amp;"],["&amp;IH37&amp;","&amp;II37&amp;"],["&amp;IK37&amp;","&amp;IL37&amp;"],["&amp;IN37&amp;","&amp;IO37&amp;"],["&amp;IQ37&amp;","&amp;IR37&amp;"],["&amp;IT37&amp;","&amp;IU37&amp;"],["&amp;IW37&amp;","&amp;IX37&amp;"],["&amp;IZ37&amp;","&amp;JA37&amp;"],["&amp;JC37&amp;","&amp;JD37&amp;"],["&amp;JF37&amp;","&amp;JG37&amp;"],["&amp;JI37&amp;","&amp;JJ37&amp;"],["&amp;JL37&amp;","&amp;JM37&amp;"],["&amp;JO37&amp;","&amp;JP37&amp;"],["&amp;JR37&amp;","&amp;JS37&amp;"],["&amp;JU37&amp;","&amp;JV37&amp;"],["&amp;JX37&amp;","&amp;JY37&amp;"],["&amp;KA37&amp;","&amp;KB37&amp;"],["&amp;KD37&amp;","&amp;KE37&amp;"]]"</f>
        <v>[[1,1],[1,1],[1,1],[1,1],[1,1],[1,1],[1,1],[1,1],[1,1],[1,1],[1,1],[1,1],[1,1],[1,1],[1,1],[1,1],[1,1],[1,1],[1,1],[1,1]]</v>
      </c>
      <c r="AE37" s="39">
        <v>0</v>
      </c>
      <c r="AF37" s="162">
        <v>1</v>
      </c>
      <c r="AG37" s="177">
        <f t="shared" si="205"/>
        <v>0</v>
      </c>
      <c r="AH37" s="177">
        <v>0.1</v>
      </c>
      <c r="AI37" s="177">
        <v>0</v>
      </c>
      <c r="AJ37" s="178">
        <f t="shared" si="202"/>
        <v>0.05</v>
      </c>
      <c r="AK37" s="178">
        <f t="shared" si="206"/>
        <v>0.02</v>
      </c>
      <c r="AL37" s="178">
        <f t="shared" si="206"/>
        <v>8.0000000000000002E-3</v>
      </c>
      <c r="AM37" s="179">
        <v>1E-3</v>
      </c>
      <c r="AN37" s="105" t="str">
        <f t="shared" ref="AN37:AN68" si="212">"[["&amp;LQ37&amp;","&amp;MT37&amp;"],"&amp;"["&amp;LR37&amp;","&amp;MU37&amp;"],["&amp;LS37&amp;","&amp;MV37&amp;"],"&amp;"["&amp;LT37&amp;","&amp;MW37&amp;"],"&amp;"["&amp;LU37&amp;","&amp;MX37&amp;"],"&amp;"["&amp;LV37&amp;","&amp;MY37&amp;"],"&amp;"["&amp;LW37&amp;","&amp;MZ37&amp;"],"&amp;"["&amp;LX37&amp;","&amp;NA37&amp;"],"&amp;"["&amp;LY37&amp;","&amp;NB37&amp;"],"&amp;"["&amp;LZ37&amp;","&amp;NC37&amp;"],"&amp;"["&amp;MA37&amp;","&amp;ND37&amp;"],"&amp;"["&amp;MB37&amp;","&amp;NE37&amp;"],"&amp;"["&amp;MC37&amp;","&amp;NF37&amp;"],"&amp;"["&amp;MD37&amp;","&amp;NG37&amp;"],"&amp;"["&amp;ME37&amp;","&amp;NH37&amp;"],"&amp;"["&amp;MF37&amp;","&amp;NI37&amp;"],"&amp;"["&amp;MG37&amp;","&amp;NJ37&amp;"],"&amp;"["&amp;MH37&amp;","&amp;NK37&amp;"],"&amp;"["&amp;MI37&amp;","&amp;NL37&amp;"],"&amp;"["&amp;MJ37&amp;","&amp;NM37&amp;"],"&amp;"["&amp;MK37&amp;","&amp;NN37&amp;"],"&amp;"["&amp;ML37&amp;","&amp;NO37&amp;"],"&amp;"["&amp;MM37&amp;","&amp;NP37&amp;"],"&amp;"["&amp;MN37&amp;","&amp;NQ37&amp;"],"&amp;"["&amp;MO37&amp;","&amp;NR37&amp;"],"&amp;"["&amp;MP37&amp;","&amp;NS37&amp;"],"&amp;"["&amp;MQ37&amp;","&amp;NT37&amp;"],"&amp;"["&amp;MR37&amp;","&amp;NU37&amp;"]]"</f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37" s="39" t="str">
        <f t="shared" si="197"/>
        <v>[[2,5],[3,2],[4,1]]</v>
      </c>
      <c r="AP37" s="111" t="str">
        <f t="shared" si="198"/>
        <v>[0.693333,0.346667,0.231111]</v>
      </c>
      <c r="AQ37" s="111">
        <v>0</v>
      </c>
      <c r="AR37" s="111">
        <v>1</v>
      </c>
      <c r="AS37" s="111">
        <f t="shared" ref="AS37:AS68" si="213">AR37</f>
        <v>1</v>
      </c>
      <c r="AT37" s="111">
        <v>1</v>
      </c>
      <c r="AU37" s="111">
        <v>0.8</v>
      </c>
      <c r="AV37" s="111" t="s">
        <v>284</v>
      </c>
      <c r="AW37" s="111">
        <v>2</v>
      </c>
      <c r="AX37" s="195">
        <v>12</v>
      </c>
      <c r="AY37" s="39">
        <f t="shared" si="203"/>
        <v>1</v>
      </c>
      <c r="AZ37" s="39">
        <v>0</v>
      </c>
      <c r="BA37" s="94">
        <v>2</v>
      </c>
      <c r="BB37" s="94"/>
      <c r="BC37" s="94" t="s">
        <v>285</v>
      </c>
      <c r="BD37" s="39">
        <v>1</v>
      </c>
      <c r="BE37" s="112">
        <f t="shared" si="195"/>
        <v>1.5</v>
      </c>
      <c r="BF37" s="39"/>
      <c r="BG37" s="39"/>
      <c r="BH37" s="39">
        <v>1</v>
      </c>
      <c r="BI37" s="39">
        <v>1</v>
      </c>
      <c r="BJ37" s="39" t="s">
        <v>454</v>
      </c>
      <c r="BK37" s="198">
        <v>1</v>
      </c>
      <c r="BL37" s="198">
        <v>0.6</v>
      </c>
      <c r="BM37" s="94">
        <f t="shared" si="199"/>
        <v>130</v>
      </c>
      <c r="BN37" s="94" t="s">
        <v>420</v>
      </c>
      <c r="BO37" s="94">
        <v>1</v>
      </c>
      <c r="BP37" s="94" t="s">
        <v>288</v>
      </c>
      <c r="BQ37" s="94" t="s">
        <v>397</v>
      </c>
      <c r="BR37" s="102" t="s">
        <v>455</v>
      </c>
      <c r="BS37" s="102" t="s">
        <v>455</v>
      </c>
      <c r="BT37" s="123">
        <v>6</v>
      </c>
      <c r="BU37" s="123">
        <v>1</v>
      </c>
      <c r="BV37" s="116"/>
      <c r="BW37" s="116"/>
      <c r="BX37" s="116" t="s">
        <v>291</v>
      </c>
      <c r="BY37" s="213">
        <v>0</v>
      </c>
      <c r="BZ37" s="123">
        <f t="shared" ref="BZ37:BZ68" si="214">DX37</f>
        <v>13</v>
      </c>
      <c r="CA37" s="214" t="str">
        <f t="shared" ref="CA37:CA68" si="215">"["&amp;DX37&amp;","&amp;DY37&amp;","&amp;DZ37&amp;","&amp;EA37&amp;"]"</f>
        <v>[13,6,130,13]</v>
      </c>
      <c r="CB37" s="42">
        <v>0</v>
      </c>
      <c r="CC37" s="42">
        <v>1</v>
      </c>
      <c r="CD37" s="42">
        <v>1</v>
      </c>
      <c r="CE37" s="42">
        <v>1</v>
      </c>
      <c r="CF37" s="42">
        <v>1</v>
      </c>
      <c r="CG37" s="42">
        <v>1</v>
      </c>
      <c r="CH37" s="42">
        <v>0</v>
      </c>
      <c r="CI37" s="42">
        <v>1</v>
      </c>
      <c r="CJ37" s="42"/>
      <c r="CK37" s="42"/>
      <c r="CL37" s="42"/>
      <c r="CM37" s="42"/>
      <c r="CN37" s="42"/>
      <c r="CO37" s="42"/>
      <c r="CP37" s="42"/>
      <c r="CQ37" s="42"/>
      <c r="CR37" s="42" t="s">
        <v>399</v>
      </c>
      <c r="CS37" s="42"/>
      <c r="CT37" s="42"/>
      <c r="CU37" s="53" t="s">
        <v>293</v>
      </c>
      <c r="CV37" s="53">
        <v>1</v>
      </c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 t="s">
        <v>456</v>
      </c>
      <c r="DX37" s="42">
        <f t="shared" si="22"/>
        <v>13</v>
      </c>
      <c r="DY37" s="123">
        <f t="shared" si="23"/>
        <v>6</v>
      </c>
      <c r="DZ37" s="123">
        <f t="shared" si="24"/>
        <v>130</v>
      </c>
      <c r="EA37" s="123">
        <f t="shared" ref="EA37:EA68" si="216">DX37</f>
        <v>13</v>
      </c>
      <c r="EB37" s="123"/>
      <c r="EC37" s="160"/>
      <c r="ED37" s="252"/>
      <c r="EE37" s="94"/>
      <c r="EF37" s="253"/>
      <c r="EG37" s="94"/>
      <c r="EH37" s="112"/>
      <c r="EI37" s="94"/>
      <c r="EJ37" s="266"/>
      <c r="EK37" s="94"/>
      <c r="EL37" s="94"/>
      <c r="EM37" s="260">
        <f t="shared" ref="EM37:EM68" si="217">F37*(1+$EP$1)</f>
        <v>143</v>
      </c>
      <c r="EN37" s="261">
        <f t="shared" si="200"/>
        <v>0.1</v>
      </c>
      <c r="EO37" s="262">
        <v>2</v>
      </c>
      <c r="EP37" s="105">
        <v>5</v>
      </c>
      <c r="EQ37" s="262">
        <v>3</v>
      </c>
      <c r="ER37" s="105">
        <v>2</v>
      </c>
      <c r="ES37" s="262">
        <v>4</v>
      </c>
      <c r="ET37" s="105">
        <v>1</v>
      </c>
      <c r="EU37" s="105">
        <f t="shared" ref="EU37:EU68" si="218">(EO37*EP37+EQ37*ER37+ES37*ET37)/(EP37+ER37+ET37)</f>
        <v>2.5</v>
      </c>
      <c r="EV37" s="105">
        <f t="shared" ref="EV37:EV68" si="219">EV$3/10</f>
        <v>7.5</v>
      </c>
      <c r="EW37" s="272">
        <f t="shared" ref="EW37:EW68" si="220">ROUND(F37*EN37/EV37/EU37,6)</f>
        <v>0.69333299999999998</v>
      </c>
      <c r="EX37" s="105">
        <f t="shared" ref="EX37:EX68" si="221">EX$3/10</f>
        <v>15</v>
      </c>
      <c r="EY37" s="281">
        <f t="shared" ref="EY37:EY68" si="222">ROUND(F37*EN37/EX37/EU37,6)</f>
        <v>0.346667</v>
      </c>
      <c r="EZ37" s="105">
        <f t="shared" ref="EZ37:EZ68" si="223">EZ$3/10</f>
        <v>22.5</v>
      </c>
      <c r="FA37" s="282">
        <f t="shared" ref="FA37:FA68" si="224">ROUND(F37*EN37/EZ37/EU37,6)</f>
        <v>0.23111100000000001</v>
      </c>
      <c r="FD37" s="287"/>
      <c r="FE37" s="90"/>
      <c r="FI37" s="294"/>
      <c r="FJ37" s="295">
        <v>0</v>
      </c>
      <c r="FK37" s="141">
        <v>1</v>
      </c>
      <c r="FL37" s="294">
        <f t="shared" ref="FL37:FL57" si="225">IF(FJ37=0,0,FJ$4*$F37/FJ37*$FG$2)</f>
        <v>0</v>
      </c>
      <c r="FM37" s="295">
        <f t="shared" ref="FM37:FM68" si="226">FJ37</f>
        <v>0</v>
      </c>
      <c r="FN37" s="141">
        <f t="shared" ref="FN37:FN68" si="227">FK37</f>
        <v>1</v>
      </c>
      <c r="FO37" s="294">
        <f t="shared" ref="FO37:FO57" si="228">IF(FM37=0,0,FM$4*$F37/FM37*$FG$2)</f>
        <v>0</v>
      </c>
      <c r="FP37" s="295">
        <f t="shared" ref="FP37:FP68" si="229">FM37</f>
        <v>0</v>
      </c>
      <c r="FQ37" s="141">
        <f t="shared" ref="FQ37:FQ68" si="230">FN37</f>
        <v>1</v>
      </c>
      <c r="FR37" s="294">
        <f t="shared" ref="FR37:FR57" si="231">IF(FP37=0,0,FP$4*$F37/FP37*$FG$2)</f>
        <v>0</v>
      </c>
      <c r="FS37" s="295">
        <f t="shared" ref="FS37:FS68" si="232">FP37</f>
        <v>0</v>
      </c>
      <c r="FT37" s="141">
        <f t="shared" ref="FT37:FT68" si="233">FQ37</f>
        <v>1</v>
      </c>
      <c r="FU37" s="294">
        <f t="shared" ref="FU37:FU57" si="234">IF(FS37=0,0,FS$4*$F37/FS37*$FG$2)</f>
        <v>0</v>
      </c>
      <c r="FV37" s="295">
        <f t="shared" ref="FV37:FV68" si="235">FS37</f>
        <v>0</v>
      </c>
      <c r="FW37" s="141">
        <f t="shared" ref="FW37:FW68" si="236">FT37</f>
        <v>1</v>
      </c>
      <c r="FX37" s="294">
        <f t="shared" ref="FX37:FX57" si="237">IF(FV37=0,0,FV$4*$F37/FV37*$FG$2)</f>
        <v>0</v>
      </c>
      <c r="FY37" s="295">
        <f t="shared" ref="FY37:FY68" si="238">FV37</f>
        <v>0</v>
      </c>
      <c r="FZ37" s="141">
        <f t="shared" ref="FZ37:FZ68" si="239">FW37</f>
        <v>1</v>
      </c>
      <c r="GA37" s="294">
        <f t="shared" ref="GA37:GA57" si="240">IF(FY37=0,0,FY$4*$F37/FY37*$FG$2)</f>
        <v>0</v>
      </c>
      <c r="GB37" s="295">
        <f t="shared" ref="GB37:GB68" si="241">FY37</f>
        <v>0</v>
      </c>
      <c r="GC37" s="141">
        <f t="shared" ref="GC37:GC68" si="242">FZ37</f>
        <v>1</v>
      </c>
      <c r="GD37" s="294">
        <f t="shared" ref="GD37:GD57" si="243">IF(GB37=0,0,GB$4*$F37/GB37*$FG$2)</f>
        <v>0</v>
      </c>
      <c r="GE37" s="295">
        <f t="shared" ref="GE37:GE68" si="244">GB37</f>
        <v>0</v>
      </c>
      <c r="GF37" s="141">
        <f t="shared" ref="GF37:GF68" si="245">GC37</f>
        <v>1</v>
      </c>
      <c r="GG37" s="294">
        <f t="shared" ref="GG37:GG57" si="246">IF(GE37=0,0,GE$4*$F37/GE37*$FG$2)</f>
        <v>0</v>
      </c>
      <c r="GH37" s="295">
        <f t="shared" ref="GH37:GH68" si="247">GE37</f>
        <v>0</v>
      </c>
      <c r="GI37" s="141">
        <f t="shared" ref="GI37:GI68" si="248">GF37</f>
        <v>1</v>
      </c>
      <c r="GJ37" s="294">
        <f t="shared" ref="GJ37:GJ57" si="249">IF(GH37=0,0,GH$4*$F37/GH37*$FG$2)</f>
        <v>0</v>
      </c>
      <c r="GK37" s="295">
        <f t="shared" ref="GK37:GK68" si="250">GH37</f>
        <v>0</v>
      </c>
      <c r="GL37" s="141">
        <f t="shared" ref="GL37:GL68" si="251">GI37</f>
        <v>1</v>
      </c>
      <c r="GM37" s="294">
        <f t="shared" ref="GM37:GM57" si="252">IF(GK37=0,0,GK$4*$F37/GK37*$FG$2)</f>
        <v>0</v>
      </c>
      <c r="GN37" s="295">
        <f t="shared" ref="GN37:GN68" si="253">$GK37*GN$4/$GK$4</f>
        <v>0</v>
      </c>
      <c r="GO37" s="141">
        <f t="shared" ref="GO37:GO68" si="254">$GL37*GN$4/$GK$4</f>
        <v>2</v>
      </c>
      <c r="GP37" s="294">
        <f t="shared" ref="GP37:GP57" si="255">IF(GN37=0,0,GN$4*$F37/GN37*$FG$2)</f>
        <v>0</v>
      </c>
      <c r="GQ37" s="295">
        <f t="shared" ref="GQ37:GQ68" si="256">$GK37*GQ$4/$GK$4</f>
        <v>0</v>
      </c>
      <c r="GR37" s="141">
        <f t="shared" ref="GR37:GR68" si="257">$GL37*GQ$4/$GK$4</f>
        <v>4</v>
      </c>
      <c r="GS37" s="294">
        <f t="shared" ref="GS37:GS57" si="258">IF(GQ37=0,0,GQ$4*$F37/GQ37*$FG$2)</f>
        <v>0</v>
      </c>
      <c r="GT37" s="295">
        <f t="shared" ref="GT37:GT68" si="259">$GK37*GT$4/$GK$4</f>
        <v>0</v>
      </c>
      <c r="GU37" s="141">
        <f t="shared" ref="GU37:GU68" si="260">$GL37*GT$4/$GK$4</f>
        <v>6</v>
      </c>
      <c r="GV37" s="294">
        <f t="shared" ref="GV37:GV57" si="261">IF(GT37=0,0,GT$4*$F37/GT37*$FG$2)</f>
        <v>0</v>
      </c>
      <c r="GW37" s="295">
        <f t="shared" ref="GW37:GW68" si="262">$GK37*GW$4/$GK$4</f>
        <v>0</v>
      </c>
      <c r="GX37" s="141">
        <f t="shared" ref="GX37:GX68" si="263">$GL37*GW$4/$GK$4</f>
        <v>8</v>
      </c>
      <c r="GY37" s="294">
        <f t="shared" ref="GY37:GY57" si="264">IF(GW37=0,0,GW$4*$F37/GW37*$FG$2)</f>
        <v>0</v>
      </c>
      <c r="GZ37" s="295">
        <f t="shared" ref="GZ37:GZ68" si="265">$GK37*GZ$4/$GK$4</f>
        <v>0</v>
      </c>
      <c r="HA37" s="141">
        <f t="shared" ref="HA37:HA68" si="266">$GL37*GZ$4/$GK$4</f>
        <v>10</v>
      </c>
      <c r="HB37" s="294">
        <f t="shared" ref="HB37:HB57" si="267">IF(GZ37=0,0,GZ$4*$F37/GZ37*$FG$2)</f>
        <v>0</v>
      </c>
      <c r="HC37" s="295">
        <f t="shared" ref="HC37:HC68" si="268">$GK37*HC$4/$GK$4</f>
        <v>0</v>
      </c>
      <c r="HD37" s="141">
        <f t="shared" ref="HD37:HD68" si="269">$GL37*HC$4/$GK$4</f>
        <v>20</v>
      </c>
      <c r="HE37" s="294">
        <f t="shared" ref="HE37:HE57" si="270">IF(HC37=0,0,HC$4*$F37/HC37*$FG$2)</f>
        <v>0</v>
      </c>
      <c r="HF37" s="295">
        <f t="shared" ref="HF37:HF68" si="271">$GK37*HF$4/$GK$4</f>
        <v>0</v>
      </c>
      <c r="HG37" s="141">
        <f t="shared" ref="HG37:HG68" si="272">$GL37*HF$4/$GK$4</f>
        <v>40</v>
      </c>
      <c r="HH37" s="294">
        <f t="shared" ref="HH37:HH57" si="273">IF(HF37=0,0,HF$4*$F37/HF37*$FG$2)</f>
        <v>0</v>
      </c>
      <c r="HI37" s="295">
        <f t="shared" ref="HI37:HI68" si="274">$GK37*HI$4/$GK$4</f>
        <v>0</v>
      </c>
      <c r="HJ37" s="141">
        <f t="shared" ref="HJ37:HJ68" si="275">$GL37*HI$4/$GK$4</f>
        <v>60</v>
      </c>
      <c r="HK37" s="294">
        <f t="shared" ref="HK37:HK57" si="276">IF(HI37=0,0,HI$4*$F37/HI37*$FG$2)</f>
        <v>0</v>
      </c>
      <c r="HL37" s="295">
        <f t="shared" ref="HL37:HL68" si="277">$GK37*HL$4/$GK$4</f>
        <v>0</v>
      </c>
      <c r="HM37" s="141">
        <f t="shared" ref="HM37:HM68" si="278">$GL37*HL$4/$GK$4</f>
        <v>80</v>
      </c>
      <c r="HN37" s="294">
        <f t="shared" ref="HN37:HN57" si="279">IF(HL37=0,0,HL$4*$F37/HL37*$FG$2)</f>
        <v>0</v>
      </c>
      <c r="HO37" s="295">
        <f t="shared" ref="HO37:HO68" si="280">$GK37*HO$4/$GK$4</f>
        <v>0</v>
      </c>
      <c r="HP37" s="141">
        <f t="shared" ref="HP37:HP68" si="281">$GL37*HO$4/$GK$4</f>
        <v>100</v>
      </c>
      <c r="HQ37" s="294">
        <f t="shared" ref="HQ37:HQ57" si="282">IF(HO37=0,0,HO$4*$F37/HO37*$FG$2)</f>
        <v>0</v>
      </c>
      <c r="HS37" s="287"/>
      <c r="HT37" s="90"/>
      <c r="HX37" s="294"/>
      <c r="HY37" s="295">
        <v>1</v>
      </c>
      <c r="HZ37" s="141">
        <v>1</v>
      </c>
      <c r="IA37" s="294">
        <f t="shared" ref="IA37:IA57" si="283">IF(HY37=0,0,HY$4*$F37/HY37*$HV$2)</f>
        <v>1.4444444444444456E-5</v>
      </c>
      <c r="IB37" s="295">
        <f t="shared" ref="IB37:IB68" si="284">HY37</f>
        <v>1</v>
      </c>
      <c r="IC37" s="141">
        <f t="shared" ref="IC37:IC68" si="285">HZ37</f>
        <v>1</v>
      </c>
      <c r="ID37" s="294">
        <f t="shared" ref="ID37:ID57" si="286">IF(IB37=0,0,IB$4*$F37/IB37*$HV$2)</f>
        <v>2.8888888888888912E-5</v>
      </c>
      <c r="IE37" s="295">
        <f t="shared" ref="IE37:IE68" si="287">IB37</f>
        <v>1</v>
      </c>
      <c r="IF37" s="141">
        <f t="shared" ref="IF37:IF68" si="288">IC37</f>
        <v>1</v>
      </c>
      <c r="IG37" s="294">
        <f t="shared" ref="IG37:IG57" si="289">IF(IE37=0,0,IE$4*$F37/IE37*$HV$2)</f>
        <v>4.3333333333333368E-5</v>
      </c>
      <c r="IH37" s="295">
        <f t="shared" ref="IH37:IH68" si="290">IE37</f>
        <v>1</v>
      </c>
      <c r="II37" s="141">
        <f t="shared" ref="II37:II68" si="291">IF37</f>
        <v>1</v>
      </c>
      <c r="IJ37" s="294">
        <f t="shared" ref="IJ37:IJ57" si="292">IF(IH37=0,0,IH$4*$F37/IH37*$HV$2)</f>
        <v>5.7777777777777824E-5</v>
      </c>
      <c r="IK37" s="295">
        <f t="shared" ref="IK37:IK68" si="293">IH37</f>
        <v>1</v>
      </c>
      <c r="IL37" s="141">
        <f t="shared" ref="IL37:IL68" si="294">II37</f>
        <v>1</v>
      </c>
      <c r="IM37" s="294">
        <f t="shared" ref="IM37:IM57" si="295">IF(IK37=0,0,IK$4*$F37/IK37*$HV$2)</f>
        <v>7.2222222222222287E-5</v>
      </c>
      <c r="IN37" s="295">
        <f t="shared" ref="IN37:IN68" si="296">IK37</f>
        <v>1</v>
      </c>
      <c r="IO37" s="141">
        <f t="shared" ref="IO37:IO68" si="297">IL37</f>
        <v>1</v>
      </c>
      <c r="IP37" s="294">
        <f t="shared" ref="IP37:IP57" si="298">IF(IN37=0,0,IN$4*$F37/IN37*$HV$2)</f>
        <v>1.4444444444444457E-4</v>
      </c>
      <c r="IQ37" s="295">
        <f t="shared" ref="IQ37:IQ68" si="299">IN37</f>
        <v>1</v>
      </c>
      <c r="IR37" s="141">
        <f t="shared" ref="IR37:IR68" si="300">IO37</f>
        <v>1</v>
      </c>
      <c r="IS37" s="294">
        <f t="shared" ref="IS37:IS57" si="301">IF(IQ37=0,0,IQ$4*$F37/IQ37*$HV$2)</f>
        <v>2.8888888888888915E-4</v>
      </c>
      <c r="IT37" s="295">
        <f t="shared" ref="IT37:IT68" si="302">IQ37</f>
        <v>1</v>
      </c>
      <c r="IU37" s="141">
        <f t="shared" ref="IU37:IU68" si="303">IR37</f>
        <v>1</v>
      </c>
      <c r="IV37" s="294">
        <f t="shared" ref="IV37:IV57" si="304">IF(IT37=0,0,IT$4*$F37/IT37*$HV$2)</f>
        <v>4.3333333333333369E-4</v>
      </c>
      <c r="IW37" s="295">
        <f t="shared" ref="IW37:IW68" si="305">IT37</f>
        <v>1</v>
      </c>
      <c r="IX37" s="141">
        <f t="shared" ref="IX37:IX68" si="306">IU37</f>
        <v>1</v>
      </c>
      <c r="IY37" s="294">
        <f t="shared" ref="IY37:IY57" si="307">IF(IW37=0,0,IW$4*$F37/IW37*$HV$2)</f>
        <v>5.7777777777777829E-4</v>
      </c>
      <c r="IZ37" s="295">
        <f t="shared" ref="IZ37:IZ68" si="308">IW37</f>
        <v>1</v>
      </c>
      <c r="JA37" s="141">
        <f t="shared" ref="JA37:JA68" si="309">IX37</f>
        <v>1</v>
      </c>
      <c r="JB37" s="294">
        <f t="shared" ref="JB37:JB57" si="310">IF(IZ37=0,0,IZ$4*$F37/IZ37*$HV$2)</f>
        <v>7.2222222222222284E-4</v>
      </c>
      <c r="JC37" s="295">
        <f t="shared" ref="JC37:JC68" si="311">IZ37</f>
        <v>1</v>
      </c>
      <c r="JD37" s="141">
        <f t="shared" ref="JD37:JD68" si="312">JA37</f>
        <v>1</v>
      </c>
      <c r="JE37" s="294">
        <f t="shared" ref="JE37:JE57" si="313">IF(JC37=0,0,JC$4*$F37/JC37*$HV$2)</f>
        <v>1.4444444444444457E-3</v>
      </c>
      <c r="JF37" s="295">
        <f t="shared" ref="JF37:JF68" si="314">JC37</f>
        <v>1</v>
      </c>
      <c r="JG37" s="141">
        <f t="shared" ref="JG37:JG68" si="315">JD37</f>
        <v>1</v>
      </c>
      <c r="JH37" s="294">
        <f t="shared" ref="JH37:JH57" si="316">IF(JF37=0,0,JF$4*$F37/JF37*$HV$2)</f>
        <v>2.8888888888888914E-3</v>
      </c>
      <c r="JI37" s="295">
        <f t="shared" ref="JI37:JI68" si="317">JF37</f>
        <v>1</v>
      </c>
      <c r="JJ37" s="141">
        <f t="shared" ref="JJ37:JJ68" si="318">JG37</f>
        <v>1</v>
      </c>
      <c r="JK37" s="294">
        <f t="shared" ref="JK37:JK57" si="319">IF(JI37=0,0,JI$4*$F37/JI37*$HV$2)</f>
        <v>4.3333333333333366E-3</v>
      </c>
      <c r="JL37" s="295">
        <f t="shared" ref="JL37:JL68" si="320">JI37</f>
        <v>1</v>
      </c>
      <c r="JM37" s="141">
        <f t="shared" ref="JM37:JM68" si="321">JJ37</f>
        <v>1</v>
      </c>
      <c r="JN37" s="294">
        <f t="shared" ref="JN37:JN57" si="322">IF(JL37=0,0,JL$4*$F37/JL37*$HV$2)</f>
        <v>5.7777777777777827E-3</v>
      </c>
      <c r="JO37" s="295">
        <f t="shared" ref="JO37:JO68" si="323">JL37</f>
        <v>1</v>
      </c>
      <c r="JP37" s="141">
        <f t="shared" ref="JP37:JP68" si="324">JM37</f>
        <v>1</v>
      </c>
      <c r="JQ37" s="294">
        <f t="shared" ref="JQ37:JQ57" si="325">IF(JO37=0,0,JO$4*$F37/JO37*$HV$2)</f>
        <v>7.222222222222228E-3</v>
      </c>
      <c r="JR37" s="295">
        <f t="shared" ref="JR37:JR68" si="326">JO37</f>
        <v>1</v>
      </c>
      <c r="JS37" s="141">
        <f t="shared" ref="JS37:JS68" si="327">JP37</f>
        <v>1</v>
      </c>
      <c r="JT37" s="294">
        <f t="shared" ref="JT37:JT57" si="328">IF(JR37=0,0,JR$4*$F37/JR37*$HV$2)</f>
        <v>1.4444444444444456E-2</v>
      </c>
      <c r="JU37" s="295">
        <f t="shared" ref="JU37:JU68" si="329">JR37</f>
        <v>1</v>
      </c>
      <c r="JV37" s="141">
        <f t="shared" ref="JV37:JV68" si="330">JS37</f>
        <v>1</v>
      </c>
      <c r="JW37" s="294">
        <f t="shared" ref="JW37:JW57" si="331">IF(JU37=0,0,JU$4*$F37/JU37*$HV$2)</f>
        <v>2.8888888888888912E-2</v>
      </c>
      <c r="JX37" s="295">
        <f t="shared" ref="JX37:JX68" si="332">JU37</f>
        <v>1</v>
      </c>
      <c r="JY37" s="141">
        <f t="shared" ref="JY37:JY68" si="333">JV37</f>
        <v>1</v>
      </c>
      <c r="JZ37" s="294">
        <f t="shared" ref="JZ37:JZ57" si="334">IF(JX37=0,0,JX$4*$F37/JX37*$HV$2)</f>
        <v>4.333333333333337E-2</v>
      </c>
      <c r="KA37" s="295">
        <f t="shared" ref="KA37:KA68" si="335">JX37</f>
        <v>1</v>
      </c>
      <c r="KB37" s="141">
        <f t="shared" ref="KB37:KB68" si="336">JY37</f>
        <v>1</v>
      </c>
      <c r="KC37" s="294">
        <f t="shared" ref="KC37:KC57" si="337">IF(KA37=0,0,KA$4*$F37/KA37*$HV$2)</f>
        <v>5.7777777777777824E-2</v>
      </c>
      <c r="KD37" s="295">
        <f t="shared" ref="KD37:KD68" si="338">KA37</f>
        <v>1</v>
      </c>
      <c r="KE37" s="141">
        <f t="shared" ref="KE37:KE68" si="339">KB37</f>
        <v>1</v>
      </c>
      <c r="KF37" s="294">
        <f t="shared" ref="KF37:KF57" si="340">IF(KD37=0,0,KD$4*$F37/KD37*$HV$2)</f>
        <v>7.2222222222222285E-2</v>
      </c>
      <c r="KK37" s="313">
        <f t="shared" si="207"/>
        <v>0</v>
      </c>
      <c r="KL37" s="313">
        <f t="shared" si="207"/>
        <v>0</v>
      </c>
      <c r="KM37" s="313">
        <f t="shared" si="207"/>
        <v>0</v>
      </c>
      <c r="KN37" s="313">
        <f t="shared" si="207"/>
        <v>5.1999999999999998E-3</v>
      </c>
      <c r="KO37" s="313">
        <f t="shared" si="207"/>
        <v>6.4999999999999997E-3</v>
      </c>
      <c r="KP37" s="313">
        <f t="shared" si="207"/>
        <v>1.2999999999999999E-2</v>
      </c>
      <c r="KQ37" s="313">
        <f t="shared" si="207"/>
        <v>2.5999999999999999E-2</v>
      </c>
      <c r="KR37" s="313">
        <f t="shared" si="207"/>
        <v>3.9E-2</v>
      </c>
      <c r="KS37" s="313">
        <f t="shared" si="207"/>
        <v>5.1999999999999998E-2</v>
      </c>
      <c r="KT37" s="313">
        <f t="shared" si="207"/>
        <v>6.5000000000000002E-2</v>
      </c>
      <c r="KU37" s="313">
        <f t="shared" si="208"/>
        <v>0.13</v>
      </c>
      <c r="KV37" s="313">
        <f t="shared" si="208"/>
        <v>0.16250000000000001</v>
      </c>
      <c r="KW37" s="313">
        <f t="shared" si="208"/>
        <v>0.16247400000000001</v>
      </c>
      <c r="KX37" s="313">
        <f t="shared" si="208"/>
        <v>0.16244800000000001</v>
      </c>
      <c r="KY37" s="313">
        <f t="shared" si="208"/>
        <v>0.16243500000000002</v>
      </c>
      <c r="KZ37" s="313">
        <f t="shared" si="208"/>
        <v>0.16237000000000001</v>
      </c>
      <c r="LA37" s="313">
        <f t="shared" si="208"/>
        <v>0.16224000000000002</v>
      </c>
      <c r="LB37" s="313">
        <f t="shared" si="208"/>
        <v>0.16224000000000002</v>
      </c>
      <c r="LC37" s="313">
        <f t="shared" si="208"/>
        <v>0.16224000000000002</v>
      </c>
      <c r="LD37" s="313">
        <f t="shared" si="208"/>
        <v>0.16184999999999999</v>
      </c>
      <c r="LK37" s="78">
        <v>2.5999999999999999E-2</v>
      </c>
      <c r="LL37" s="78">
        <v>0.104</v>
      </c>
      <c r="LM37" s="78">
        <v>0.65</v>
      </c>
      <c r="LP37" s="105"/>
      <c r="LQ37" s="322">
        <v>0.05</v>
      </c>
      <c r="LR37" s="322">
        <v>0.05</v>
      </c>
      <c r="LS37" s="322">
        <v>0.05</v>
      </c>
      <c r="LT37" s="322">
        <v>0.05</v>
      </c>
      <c r="LU37" s="322">
        <v>0.05</v>
      </c>
      <c r="LV37" s="322">
        <v>2.5000000000000001E-2</v>
      </c>
      <c r="LW37" s="322">
        <v>2.5000000000000001E-2</v>
      </c>
      <c r="LX37" s="322">
        <v>2.5000000000000001E-2</v>
      </c>
      <c r="LY37" s="322">
        <v>2.5000000000000001E-2</v>
      </c>
      <c r="LZ37" s="322">
        <v>2.5000000000000001E-2</v>
      </c>
      <c r="MA37" s="322">
        <v>5.0000000000000001E-3</v>
      </c>
      <c r="MB37" s="322">
        <v>5.0000000000000001E-3</v>
      </c>
      <c r="MC37" s="322">
        <v>5.0000000000000001E-3</v>
      </c>
      <c r="MD37" s="322">
        <v>5.0000000000000001E-3</v>
      </c>
      <c r="ME37" s="322">
        <v>5.0000000000000001E-3</v>
      </c>
      <c r="MF37" s="322">
        <v>8.9999999999999998E-4</v>
      </c>
      <c r="MG37" s="322">
        <v>8.9999999999999998E-4</v>
      </c>
      <c r="MH37" s="322">
        <v>8.9999999999999998E-4</v>
      </c>
      <c r="MI37" s="322">
        <v>8.9999999999999998E-4</v>
      </c>
      <c r="MJ37" s="322">
        <v>8.9999999999999998E-4</v>
      </c>
      <c r="MK37" s="322">
        <v>5.9999999999999995E-4</v>
      </c>
      <c r="ML37" s="322">
        <v>4.4999999999999999E-4</v>
      </c>
      <c r="MM37" s="322">
        <v>4.0000000000000002E-4</v>
      </c>
      <c r="MN37" s="322">
        <v>2.9999999999999997E-4</v>
      </c>
      <c r="MO37" s="322">
        <v>2.5000000000000001E-4</v>
      </c>
      <c r="MP37" s="322">
        <v>2.5000000000000001E-4</v>
      </c>
      <c r="MQ37" s="322">
        <v>2.0000000000000001E-4</v>
      </c>
      <c r="MR37" s="322">
        <v>2.0000000000000001E-4</v>
      </c>
      <c r="MS37" s="322"/>
      <c r="MT37" s="102">
        <v>1</v>
      </c>
      <c r="MU37" s="102">
        <v>1</v>
      </c>
      <c r="MV37" s="102">
        <v>1</v>
      </c>
      <c r="MW37" s="102">
        <v>1</v>
      </c>
      <c r="MX37" s="102">
        <v>1</v>
      </c>
      <c r="MY37" s="102">
        <v>1</v>
      </c>
      <c r="MZ37" s="90">
        <v>3</v>
      </c>
      <c r="NA37" s="90">
        <v>3</v>
      </c>
      <c r="NB37" s="90">
        <v>3</v>
      </c>
      <c r="NC37" s="90">
        <v>3</v>
      </c>
      <c r="ND37" s="90">
        <v>3</v>
      </c>
      <c r="NE37" s="90">
        <v>3</v>
      </c>
      <c r="NF37" s="90">
        <v>3</v>
      </c>
      <c r="NG37" s="90">
        <v>3</v>
      </c>
      <c r="NH37" s="90">
        <v>3</v>
      </c>
      <c r="NI37" s="90">
        <v>5</v>
      </c>
      <c r="NJ37" s="90">
        <v>5</v>
      </c>
      <c r="NK37" s="90">
        <v>5</v>
      </c>
      <c r="NL37" s="90">
        <v>5</v>
      </c>
      <c r="NM37" s="90">
        <v>5</v>
      </c>
      <c r="NN37" s="90">
        <v>5</v>
      </c>
      <c r="NO37" s="90">
        <v>5</v>
      </c>
      <c r="NP37" s="90">
        <v>5</v>
      </c>
      <c r="NQ37" s="90">
        <v>5</v>
      </c>
      <c r="NR37" s="90">
        <v>5</v>
      </c>
      <c r="NS37" s="90">
        <v>5</v>
      </c>
      <c r="NT37" s="90">
        <v>5</v>
      </c>
      <c r="NU37" s="90">
        <v>5</v>
      </c>
      <c r="NV37" s="90"/>
      <c r="NW37" s="324">
        <f t="shared" ref="NW37:NW68" si="341">$F37*NW$4*LQ37/MT37/20000</f>
        <v>6.4999999999999997E-3</v>
      </c>
      <c r="NX37" s="324">
        <f t="shared" ref="NX37:NX68" si="342">$F37*NX$4*LR37/MU37/20000</f>
        <v>1.2999999999999999E-2</v>
      </c>
      <c r="NY37" s="324">
        <f t="shared" ref="NY37:NY68" si="343">$F37*NY$4*LS37/MV37/20000</f>
        <v>1.95E-2</v>
      </c>
      <c r="NZ37" s="324">
        <f t="shared" ref="NZ37:NZ68" si="344">$F37*NZ$4*LT37/MW37/20000</f>
        <v>2.5999999999999999E-2</v>
      </c>
      <c r="OA37" s="324">
        <f t="shared" ref="OA37:OA68" si="345">$F37*OA$4*LU37/MX37/20000</f>
        <v>3.2500000000000001E-2</v>
      </c>
      <c r="OB37" s="324">
        <f t="shared" ref="OB37:OB68" si="346">$F37*OB$4*LV37/MY37/20000</f>
        <v>3.2500000000000001E-2</v>
      </c>
      <c r="OC37" s="324">
        <f t="shared" ref="OC37:OC68" si="347">$F37*OC$4*LW37/MZ37/20000</f>
        <v>2.1666666666666667E-2</v>
      </c>
      <c r="OD37" s="324">
        <f t="shared" ref="OD37:OD68" si="348">$F37*OD$4*LX37/NA37/20000</f>
        <v>3.2500000000000001E-2</v>
      </c>
      <c r="OE37" s="324">
        <f t="shared" ref="OE37:OE68" si="349">$F37*OE$4*LY37/NB37/20000</f>
        <v>4.3333333333333335E-2</v>
      </c>
      <c r="OF37" s="324">
        <f t="shared" ref="OF37:OF68" si="350">$F37*OF$4*LZ37/NC37/20000</f>
        <v>5.4166666666666662E-2</v>
      </c>
      <c r="OG37" s="324">
        <f t="shared" ref="OG37:OG68" si="351">$F37*OG$4*MA37/ND37/20000</f>
        <v>2.1666666666666667E-2</v>
      </c>
      <c r="OH37" s="324">
        <f t="shared" ref="OH37:OH68" si="352">$F37*OH$4*MB37/NE37/20000</f>
        <v>4.3333333333333335E-2</v>
      </c>
      <c r="OI37" s="324">
        <f t="shared" ref="OI37:OI68" si="353">$F37*OI$4*MC37/NF37/20000</f>
        <v>6.5000000000000002E-2</v>
      </c>
      <c r="OJ37" s="324">
        <f t="shared" ref="OJ37:OJ68" si="354">$F37*OJ$4*MD37/NG37/20000</f>
        <v>8.666666666666667E-2</v>
      </c>
      <c r="OK37" s="324">
        <f t="shared" ref="OK37:OK68" si="355">$F37*OK$4*ME37/NH37/20000</f>
        <v>0.10833333333333332</v>
      </c>
      <c r="OL37" s="324">
        <f t="shared" ref="OL37:OL68" si="356">$F37*OL$4*MF37/NI37/20000</f>
        <v>2.3400000000000001E-2</v>
      </c>
      <c r="OM37" s="324">
        <f t="shared" ref="OM37:OM68" si="357">$F37*OM$4*MG37/NJ37/20000</f>
        <v>4.6800000000000001E-2</v>
      </c>
      <c r="ON37" s="324">
        <f t="shared" ref="ON37:ON68" si="358">$F37*ON$4*MH37/NK37/20000</f>
        <v>7.0199999999999999E-2</v>
      </c>
      <c r="OO37" s="324">
        <f t="shared" ref="OO37:OO68" si="359">$F37*OO$4*MI37/NL37/20000</f>
        <v>9.3600000000000003E-2</v>
      </c>
      <c r="OP37" s="324">
        <f t="shared" ref="OP37:OP68" si="360">$F37*OP$4*MJ37/NM37/20000</f>
        <v>0.11700000000000001</v>
      </c>
      <c r="OQ37" s="324">
        <f t="shared" ref="OQ37:OQ68" si="361">$F37*OQ$4*MK37/NN37/20000</f>
        <v>0.11699999999999998</v>
      </c>
      <c r="OR37" s="324">
        <f t="shared" ref="OR37:OR68" si="362">$F37*OR$4*ML37/NO37/20000</f>
        <v>0.11700000000000001</v>
      </c>
      <c r="OS37" s="324">
        <f t="shared" ref="OS37:OS68" si="363">$F37*OS$4*MM37/NP37/20000</f>
        <v>0.13</v>
      </c>
      <c r="OT37" s="324">
        <f t="shared" ref="OT37:OT68" si="364">$F37*OT$4*MN37/NQ37/20000</f>
        <v>0.11699999999999998</v>
      </c>
      <c r="OU37" s="324">
        <f t="shared" ref="OU37:OU68" si="365">$F37*OU$4*MO37/NR37/20000</f>
        <v>0.11375</v>
      </c>
      <c r="OV37" s="324">
        <f t="shared" ref="OV37:OV68" si="366">$F37*OV$4*MP37/NS37/20000</f>
        <v>0.13</v>
      </c>
      <c r="OW37" s="324">
        <f t="shared" ref="OW37:OW68" si="367">$F37*OW$4*MQ37/NT37/20000</f>
        <v>0.11700000000000001</v>
      </c>
      <c r="OX37" s="324">
        <f t="shared" ref="OX37:OX68" si="368">$F37*OX$4*MR37/NU37/20000</f>
        <v>0.13</v>
      </c>
      <c r="PA37" s="332">
        <v>0.2</v>
      </c>
      <c r="PB37" s="355">
        <v>7.6044071181834594E-2</v>
      </c>
      <c r="PC37" s="356">
        <v>2.0427392012851101E-2</v>
      </c>
      <c r="PG37" s="346"/>
      <c r="PH37" s="347">
        <f>PH$3*$F37*$AH37*PH$4/'[1]Sheet3 '!$AJ$5</f>
        <v>3.6400000000000002E-2</v>
      </c>
      <c r="PI37" s="347">
        <f>PI$3*$F37*$AH37*PI$4/'[1]Sheet3 '!$AJ$5</f>
        <v>3.6387000000000003E-2</v>
      </c>
      <c r="PJ37" s="347">
        <f>PJ$3*$F37*$AH37*PJ$4/'[1]Sheet3 '!$AJ$5</f>
        <v>3.6400000000000002E-2</v>
      </c>
      <c r="PK37" s="347">
        <f>PK$3*$F37*$AH37*PK$4/'[1]Sheet3 '!$AJ$5</f>
        <v>3.2759999999999997E-2</v>
      </c>
      <c r="PL37" s="347">
        <f>PL$3*$F37*$AH37*PL$4/'[1]Sheet3 '!$AJ$5</f>
        <v>3.2759999999999997E-2</v>
      </c>
      <c r="PM37" s="347">
        <f>PM$3*$F37*$AH37*PM$4/'[1]Sheet3 '!$AJ$5</f>
        <v>3.1199999999999999E-2</v>
      </c>
      <c r="PN37" s="347">
        <f>PN$3*$F37*$AH37*PN$4/'[1]Sheet3 '!$AJ$5</f>
        <v>2.8080000000000001E-2</v>
      </c>
      <c r="PO37" s="347">
        <f>PO$3*$F37*$AH37*PO$4/'[1]Sheet3 '!$AJ$5</f>
        <v>2.6519999999999998E-2</v>
      </c>
      <c r="PP37" s="347">
        <f>PP$3*$F37*$AH37*PP$4/'[1]Sheet3 '!$AJ$5</f>
        <v>2.4076E-2</v>
      </c>
      <c r="PQ37" s="347">
        <f>PQ$3*$F37*$AH37*PQ$4/'[1]Sheet3 '!$AJ$5</f>
        <v>2.0799999999999999E-2</v>
      </c>
      <c r="PR37" s="347">
        <f>PR$3*$F37*$AH37*PR$4/'[1]Sheet3 '!$AJ$5</f>
        <v>1.8720000000000001E-2</v>
      </c>
      <c r="PS37" s="347">
        <f>PS$3*$F37*$AH37*PS$4/'[1]Sheet3 '!$AJ$5</f>
        <v>1.6639999999999999E-2</v>
      </c>
      <c r="PT37" s="347">
        <f>PT$3*$F37*$AH37*PT$4/'[1]Sheet3 '!$AJ$5</f>
        <v>1.04E-2</v>
      </c>
      <c r="PU37" s="343"/>
      <c r="PV37" s="343"/>
      <c r="PW37" s="343"/>
    </row>
    <row r="38" spans="1:439" ht="16.2">
      <c r="A38" s="39">
        <v>32</v>
      </c>
      <c r="B38" s="39" t="s">
        <v>457</v>
      </c>
      <c r="C38" s="39">
        <v>4</v>
      </c>
      <c r="D38" s="39">
        <v>-1</v>
      </c>
      <c r="E38" s="39"/>
      <c r="F38" s="94">
        <v>145</v>
      </c>
      <c r="G38" s="39" t="s">
        <v>458</v>
      </c>
      <c r="H38" s="39">
        <f t="shared" si="209"/>
        <v>145</v>
      </c>
      <c r="I38" s="124"/>
      <c r="J38" s="39">
        <f t="shared" si="7"/>
        <v>145</v>
      </c>
      <c r="K38" s="116" t="s">
        <v>459</v>
      </c>
      <c r="L38" s="116"/>
      <c r="M38" s="123">
        <f t="shared" si="180"/>
        <v>32</v>
      </c>
      <c r="N38" s="39">
        <f t="shared" si="204"/>
        <v>0</v>
      </c>
      <c r="O38" s="39">
        <f t="shared" si="204"/>
        <v>0</v>
      </c>
      <c r="P38" s="39">
        <v>0</v>
      </c>
      <c r="Q38" s="136">
        <v>0.10069500000000001</v>
      </c>
      <c r="R38" s="90">
        <v>5</v>
      </c>
      <c r="S38" s="137">
        <v>0</v>
      </c>
      <c r="T38" s="141">
        <f t="shared" si="210"/>
        <v>4.8333000000000001E-2</v>
      </c>
      <c r="U38" s="139">
        <f t="shared" si="201"/>
        <v>2</v>
      </c>
      <c r="V38" s="139" t="s">
        <v>283</v>
      </c>
      <c r="W38" s="139">
        <v>1</v>
      </c>
      <c r="X38" s="142">
        <v>0</v>
      </c>
      <c r="Y38" s="147">
        <v>14</v>
      </c>
      <c r="Z38" s="159">
        <v>1</v>
      </c>
      <c r="AA38" s="139" t="str">
        <f t="shared" si="196"/>
        <v>[[0,1],[0,1],[0,1],[0,1],[0,1],[0,1],[0,1],[0,1],[0,1],[0,1],[0,2],[0,4],[0,6],[0,8],[0,10],[0,20],[0,40],[0,60],[0,80],[0,100]]</v>
      </c>
      <c r="AB38" s="139">
        <v>1</v>
      </c>
      <c r="AC38" s="139">
        <v>1</v>
      </c>
      <c r="AD38" s="139" t="str">
        <f t="shared" si="211"/>
        <v>[[1,1],[1,1],[1,1],[1,1],[1,1],[1,1],[1,1],[1,1],[1,1],[1,1],[1,1],[1,1],[1,1],[1,1],[1,1],[1,1],[1,1],[1,1],[1,1],[1,1]]</v>
      </c>
      <c r="AE38" s="39">
        <v>0</v>
      </c>
      <c r="AF38" s="162">
        <v>1</v>
      </c>
      <c r="AG38" s="177">
        <f t="shared" si="205"/>
        <v>0</v>
      </c>
      <c r="AH38" s="177">
        <v>0.1</v>
      </c>
      <c r="AI38" s="177">
        <v>0</v>
      </c>
      <c r="AJ38" s="178">
        <f t="shared" si="202"/>
        <v>0.05</v>
      </c>
      <c r="AK38" s="178">
        <f t="shared" si="206"/>
        <v>0.02</v>
      </c>
      <c r="AL38" s="178">
        <f t="shared" si="206"/>
        <v>8.0000000000000002E-3</v>
      </c>
      <c r="AM38" s="179">
        <v>1E-3</v>
      </c>
      <c r="AN38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38" s="39" t="str">
        <f t="shared" si="197"/>
        <v>[[2,5],[3,2],[4,1]]</v>
      </c>
      <c r="AP38" s="111" t="str">
        <f t="shared" si="198"/>
        <v>[0.773333,0.386667,0.257778]</v>
      </c>
      <c r="AQ38" s="111">
        <v>0</v>
      </c>
      <c r="AR38" s="111">
        <v>1</v>
      </c>
      <c r="AS38" s="111">
        <f t="shared" si="213"/>
        <v>1</v>
      </c>
      <c r="AT38" s="111">
        <v>1</v>
      </c>
      <c r="AU38" s="111">
        <v>0.8</v>
      </c>
      <c r="AV38" s="111" t="s">
        <v>284</v>
      </c>
      <c r="AW38" s="111">
        <v>2</v>
      </c>
      <c r="AX38" s="195">
        <v>12</v>
      </c>
      <c r="AY38" s="39">
        <f t="shared" si="203"/>
        <v>1</v>
      </c>
      <c r="AZ38" s="39">
        <v>0</v>
      </c>
      <c r="BA38" s="94">
        <v>2</v>
      </c>
      <c r="BB38" s="94"/>
      <c r="BC38" s="94" t="s">
        <v>285</v>
      </c>
      <c r="BD38" s="39">
        <v>1</v>
      </c>
      <c r="BE38" s="112">
        <f t="shared" si="195"/>
        <v>1.5</v>
      </c>
      <c r="BF38" s="39"/>
      <c r="BG38" s="39"/>
      <c r="BH38" s="39">
        <v>1</v>
      </c>
      <c r="BI38" s="39">
        <v>1</v>
      </c>
      <c r="BJ38" s="39" t="s">
        <v>396</v>
      </c>
      <c r="BK38" s="198">
        <v>1</v>
      </c>
      <c r="BL38" s="198">
        <v>0.6</v>
      </c>
      <c r="BM38" s="94">
        <f t="shared" si="199"/>
        <v>145</v>
      </c>
      <c r="BN38" s="94" t="s">
        <v>420</v>
      </c>
      <c r="BO38" s="94">
        <v>1</v>
      </c>
      <c r="BP38" s="94" t="s">
        <v>288</v>
      </c>
      <c r="BQ38" s="94" t="s">
        <v>397</v>
      </c>
      <c r="BR38" s="202" t="s">
        <v>460</v>
      </c>
      <c r="BS38" s="202" t="s">
        <v>461</v>
      </c>
      <c r="BT38" s="123">
        <v>7</v>
      </c>
      <c r="BU38" s="123">
        <v>1</v>
      </c>
      <c r="BV38" s="116"/>
      <c r="BW38" s="116"/>
      <c r="BX38" s="116" t="s">
        <v>291</v>
      </c>
      <c r="BY38" s="213">
        <v>0</v>
      </c>
      <c r="BZ38" s="123">
        <f t="shared" si="214"/>
        <v>14.5</v>
      </c>
      <c r="CA38" s="214" t="str">
        <f t="shared" si="215"/>
        <v>[14.5,6,145,14.5]</v>
      </c>
      <c r="CB38" s="42">
        <v>1</v>
      </c>
      <c r="CC38" s="42">
        <v>1</v>
      </c>
      <c r="CD38" s="42">
        <v>1</v>
      </c>
      <c r="CE38" s="42">
        <v>1</v>
      </c>
      <c r="CF38" s="42">
        <v>1</v>
      </c>
      <c r="CG38" s="42">
        <v>1</v>
      </c>
      <c r="CH38" s="42">
        <v>1</v>
      </c>
      <c r="CI38" s="42">
        <v>1</v>
      </c>
      <c r="CJ38" s="42"/>
      <c r="CK38" s="42"/>
      <c r="CL38" s="42"/>
      <c r="CM38" s="42"/>
      <c r="CN38" s="42"/>
      <c r="CO38" s="42"/>
      <c r="CP38" s="42"/>
      <c r="CQ38" s="42"/>
      <c r="CR38" s="42" t="s">
        <v>422</v>
      </c>
      <c r="CS38" s="42"/>
      <c r="CT38" s="42"/>
      <c r="CU38" s="53" t="s">
        <v>293</v>
      </c>
      <c r="CV38" s="53">
        <v>1</v>
      </c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 t="s">
        <v>462</v>
      </c>
      <c r="DX38" s="42">
        <f t="shared" si="22"/>
        <v>14.5</v>
      </c>
      <c r="DY38" s="123">
        <f t="shared" si="23"/>
        <v>6</v>
      </c>
      <c r="DZ38" s="123">
        <f t="shared" si="24"/>
        <v>145</v>
      </c>
      <c r="EA38" s="123">
        <f t="shared" si="216"/>
        <v>14.5</v>
      </c>
      <c r="EB38" s="123"/>
      <c r="EC38" s="160"/>
      <c r="ED38" s="252"/>
      <c r="EE38" s="94"/>
      <c r="EF38" s="254"/>
      <c r="EG38" s="94"/>
      <c r="EH38" s="253"/>
      <c r="EI38" s="94"/>
      <c r="EJ38" s="266"/>
      <c r="EK38" s="94"/>
      <c r="EL38" s="94"/>
      <c r="EM38" s="260">
        <f t="shared" si="217"/>
        <v>159.5</v>
      </c>
      <c r="EN38" s="261">
        <f>EN28</f>
        <v>0.1</v>
      </c>
      <c r="EO38" s="262">
        <v>2</v>
      </c>
      <c r="EP38" s="105">
        <v>5</v>
      </c>
      <c r="EQ38" s="262">
        <v>3</v>
      </c>
      <c r="ER38" s="105">
        <v>2</v>
      </c>
      <c r="ES38" s="262">
        <v>4</v>
      </c>
      <c r="ET38" s="105">
        <v>1</v>
      </c>
      <c r="EU38" s="105">
        <f t="shared" si="218"/>
        <v>2.5</v>
      </c>
      <c r="EV38" s="105">
        <f t="shared" si="219"/>
        <v>7.5</v>
      </c>
      <c r="EW38" s="272">
        <f t="shared" si="220"/>
        <v>0.77333300000000005</v>
      </c>
      <c r="EX38" s="105">
        <f t="shared" si="221"/>
        <v>15</v>
      </c>
      <c r="EY38" s="281">
        <f t="shared" si="222"/>
        <v>0.38666699999999998</v>
      </c>
      <c r="EZ38" s="105">
        <f t="shared" si="223"/>
        <v>22.5</v>
      </c>
      <c r="FA38" s="282">
        <f t="shared" si="224"/>
        <v>0.25777800000000001</v>
      </c>
      <c r="FD38" s="287"/>
      <c r="FE38" s="90"/>
      <c r="FI38" s="294"/>
      <c r="FJ38" s="295">
        <v>0</v>
      </c>
      <c r="FK38" s="141">
        <v>1</v>
      </c>
      <c r="FL38" s="294">
        <f t="shared" si="225"/>
        <v>0</v>
      </c>
      <c r="FM38" s="295">
        <f t="shared" si="226"/>
        <v>0</v>
      </c>
      <c r="FN38" s="141">
        <f t="shared" si="227"/>
        <v>1</v>
      </c>
      <c r="FO38" s="294">
        <f t="shared" si="228"/>
        <v>0</v>
      </c>
      <c r="FP38" s="295">
        <f t="shared" si="229"/>
        <v>0</v>
      </c>
      <c r="FQ38" s="141">
        <f t="shared" si="230"/>
        <v>1</v>
      </c>
      <c r="FR38" s="294">
        <f t="shared" si="231"/>
        <v>0</v>
      </c>
      <c r="FS38" s="295">
        <f t="shared" si="232"/>
        <v>0</v>
      </c>
      <c r="FT38" s="141">
        <f t="shared" si="233"/>
        <v>1</v>
      </c>
      <c r="FU38" s="294">
        <f t="shared" si="234"/>
        <v>0</v>
      </c>
      <c r="FV38" s="295">
        <f t="shared" si="235"/>
        <v>0</v>
      </c>
      <c r="FW38" s="141">
        <f t="shared" si="236"/>
        <v>1</v>
      </c>
      <c r="FX38" s="294">
        <f t="shared" si="237"/>
        <v>0</v>
      </c>
      <c r="FY38" s="295">
        <f t="shared" si="238"/>
        <v>0</v>
      </c>
      <c r="FZ38" s="141">
        <f t="shared" si="239"/>
        <v>1</v>
      </c>
      <c r="GA38" s="294">
        <f t="shared" si="240"/>
        <v>0</v>
      </c>
      <c r="GB38" s="295">
        <f t="shared" si="241"/>
        <v>0</v>
      </c>
      <c r="GC38" s="141">
        <f t="shared" si="242"/>
        <v>1</v>
      </c>
      <c r="GD38" s="294">
        <f t="shared" si="243"/>
        <v>0</v>
      </c>
      <c r="GE38" s="295">
        <f t="shared" si="244"/>
        <v>0</v>
      </c>
      <c r="GF38" s="141">
        <f t="shared" si="245"/>
        <v>1</v>
      </c>
      <c r="GG38" s="294">
        <f t="shared" si="246"/>
        <v>0</v>
      </c>
      <c r="GH38" s="295">
        <f t="shared" si="247"/>
        <v>0</v>
      </c>
      <c r="GI38" s="141">
        <f t="shared" si="248"/>
        <v>1</v>
      </c>
      <c r="GJ38" s="294">
        <f t="shared" si="249"/>
        <v>0</v>
      </c>
      <c r="GK38" s="295">
        <f t="shared" si="250"/>
        <v>0</v>
      </c>
      <c r="GL38" s="141">
        <f t="shared" si="251"/>
        <v>1</v>
      </c>
      <c r="GM38" s="294">
        <f t="shared" si="252"/>
        <v>0</v>
      </c>
      <c r="GN38" s="295">
        <f t="shared" si="253"/>
        <v>0</v>
      </c>
      <c r="GO38" s="141">
        <f t="shared" si="254"/>
        <v>2</v>
      </c>
      <c r="GP38" s="294">
        <f t="shared" si="255"/>
        <v>0</v>
      </c>
      <c r="GQ38" s="295">
        <f t="shared" si="256"/>
        <v>0</v>
      </c>
      <c r="GR38" s="141">
        <f t="shared" si="257"/>
        <v>4</v>
      </c>
      <c r="GS38" s="294">
        <f t="shared" si="258"/>
        <v>0</v>
      </c>
      <c r="GT38" s="295">
        <f t="shared" si="259"/>
        <v>0</v>
      </c>
      <c r="GU38" s="141">
        <f t="shared" si="260"/>
        <v>6</v>
      </c>
      <c r="GV38" s="294">
        <f t="shared" si="261"/>
        <v>0</v>
      </c>
      <c r="GW38" s="295">
        <f t="shared" si="262"/>
        <v>0</v>
      </c>
      <c r="GX38" s="141">
        <f t="shared" si="263"/>
        <v>8</v>
      </c>
      <c r="GY38" s="294">
        <f t="shared" si="264"/>
        <v>0</v>
      </c>
      <c r="GZ38" s="295">
        <f t="shared" si="265"/>
        <v>0</v>
      </c>
      <c r="HA38" s="141">
        <f t="shared" si="266"/>
        <v>10</v>
      </c>
      <c r="HB38" s="294">
        <f t="shared" si="267"/>
        <v>0</v>
      </c>
      <c r="HC38" s="295">
        <f t="shared" si="268"/>
        <v>0</v>
      </c>
      <c r="HD38" s="141">
        <f t="shared" si="269"/>
        <v>20</v>
      </c>
      <c r="HE38" s="294">
        <f t="shared" si="270"/>
        <v>0</v>
      </c>
      <c r="HF38" s="295">
        <f t="shared" si="271"/>
        <v>0</v>
      </c>
      <c r="HG38" s="141">
        <f t="shared" si="272"/>
        <v>40</v>
      </c>
      <c r="HH38" s="294">
        <f t="shared" si="273"/>
        <v>0</v>
      </c>
      <c r="HI38" s="295">
        <f t="shared" si="274"/>
        <v>0</v>
      </c>
      <c r="HJ38" s="141">
        <f t="shared" si="275"/>
        <v>60</v>
      </c>
      <c r="HK38" s="294">
        <f t="shared" si="276"/>
        <v>0</v>
      </c>
      <c r="HL38" s="295">
        <f t="shared" si="277"/>
        <v>0</v>
      </c>
      <c r="HM38" s="141">
        <f t="shared" si="278"/>
        <v>80</v>
      </c>
      <c r="HN38" s="294">
        <f t="shared" si="279"/>
        <v>0</v>
      </c>
      <c r="HO38" s="295">
        <f t="shared" si="280"/>
        <v>0</v>
      </c>
      <c r="HP38" s="141">
        <f t="shared" si="281"/>
        <v>100</v>
      </c>
      <c r="HQ38" s="294">
        <f t="shared" si="282"/>
        <v>0</v>
      </c>
      <c r="HS38" s="287"/>
      <c r="HT38" s="90"/>
      <c r="HX38" s="294"/>
      <c r="HY38" s="295">
        <v>1</v>
      </c>
      <c r="HZ38" s="141">
        <v>1</v>
      </c>
      <c r="IA38" s="294">
        <f t="shared" si="283"/>
        <v>1.6111111111111125E-5</v>
      </c>
      <c r="IB38" s="295">
        <f t="shared" si="284"/>
        <v>1</v>
      </c>
      <c r="IC38" s="141">
        <f t="shared" si="285"/>
        <v>1</v>
      </c>
      <c r="ID38" s="294">
        <f t="shared" si="286"/>
        <v>3.222222222222225E-5</v>
      </c>
      <c r="IE38" s="295">
        <f t="shared" si="287"/>
        <v>1</v>
      </c>
      <c r="IF38" s="141">
        <f t="shared" si="288"/>
        <v>1</v>
      </c>
      <c r="IG38" s="294">
        <f t="shared" si="289"/>
        <v>4.8333333333333374E-5</v>
      </c>
      <c r="IH38" s="295">
        <f t="shared" si="290"/>
        <v>1</v>
      </c>
      <c r="II38" s="141">
        <f t="shared" si="291"/>
        <v>1</v>
      </c>
      <c r="IJ38" s="294">
        <f t="shared" si="292"/>
        <v>6.4444444444444499E-5</v>
      </c>
      <c r="IK38" s="295">
        <f t="shared" si="293"/>
        <v>1</v>
      </c>
      <c r="IL38" s="141">
        <f t="shared" si="294"/>
        <v>1</v>
      </c>
      <c r="IM38" s="294">
        <f t="shared" si="295"/>
        <v>8.0555555555555624E-5</v>
      </c>
      <c r="IN38" s="295">
        <f t="shared" si="296"/>
        <v>1</v>
      </c>
      <c r="IO38" s="141">
        <f t="shared" si="297"/>
        <v>1</v>
      </c>
      <c r="IP38" s="294">
        <f t="shared" si="298"/>
        <v>1.6111111111111125E-4</v>
      </c>
      <c r="IQ38" s="295">
        <f t="shared" si="299"/>
        <v>1</v>
      </c>
      <c r="IR38" s="141">
        <f t="shared" si="300"/>
        <v>1</v>
      </c>
      <c r="IS38" s="294">
        <f t="shared" si="301"/>
        <v>3.222222222222225E-4</v>
      </c>
      <c r="IT38" s="295">
        <f t="shared" si="302"/>
        <v>1</v>
      </c>
      <c r="IU38" s="141">
        <f t="shared" si="303"/>
        <v>1</v>
      </c>
      <c r="IV38" s="294">
        <f t="shared" si="304"/>
        <v>4.8333333333333372E-4</v>
      </c>
      <c r="IW38" s="295">
        <f t="shared" si="305"/>
        <v>1</v>
      </c>
      <c r="IX38" s="141">
        <f t="shared" si="306"/>
        <v>1</v>
      </c>
      <c r="IY38" s="294">
        <f t="shared" si="307"/>
        <v>6.4444444444444499E-4</v>
      </c>
      <c r="IZ38" s="295">
        <f t="shared" si="308"/>
        <v>1</v>
      </c>
      <c r="JA38" s="141">
        <f t="shared" si="309"/>
        <v>1</v>
      </c>
      <c r="JB38" s="294">
        <f t="shared" si="310"/>
        <v>8.0555555555555621E-4</v>
      </c>
      <c r="JC38" s="295">
        <f t="shared" si="311"/>
        <v>1</v>
      </c>
      <c r="JD38" s="141">
        <f t="shared" si="312"/>
        <v>1</v>
      </c>
      <c r="JE38" s="294">
        <f t="shared" si="313"/>
        <v>1.6111111111111124E-3</v>
      </c>
      <c r="JF38" s="295">
        <f t="shared" si="314"/>
        <v>1</v>
      </c>
      <c r="JG38" s="141">
        <f t="shared" si="315"/>
        <v>1</v>
      </c>
      <c r="JH38" s="294">
        <f t="shared" si="316"/>
        <v>3.2222222222222248E-3</v>
      </c>
      <c r="JI38" s="295">
        <f t="shared" si="317"/>
        <v>1</v>
      </c>
      <c r="JJ38" s="141">
        <f t="shared" si="318"/>
        <v>1</v>
      </c>
      <c r="JK38" s="294">
        <f t="shared" si="319"/>
        <v>4.833333333333337E-3</v>
      </c>
      <c r="JL38" s="295">
        <f t="shared" si="320"/>
        <v>1</v>
      </c>
      <c r="JM38" s="141">
        <f t="shared" si="321"/>
        <v>1</v>
      </c>
      <c r="JN38" s="294">
        <f t="shared" si="322"/>
        <v>6.4444444444444497E-3</v>
      </c>
      <c r="JO38" s="295">
        <f t="shared" si="323"/>
        <v>1</v>
      </c>
      <c r="JP38" s="141">
        <f t="shared" si="324"/>
        <v>1</v>
      </c>
      <c r="JQ38" s="294">
        <f t="shared" si="325"/>
        <v>8.0555555555555623E-3</v>
      </c>
      <c r="JR38" s="295">
        <f t="shared" si="326"/>
        <v>1</v>
      </c>
      <c r="JS38" s="141">
        <f t="shared" si="327"/>
        <v>1</v>
      </c>
      <c r="JT38" s="294">
        <f t="shared" si="328"/>
        <v>1.6111111111111125E-2</v>
      </c>
      <c r="JU38" s="295">
        <f t="shared" si="329"/>
        <v>1</v>
      </c>
      <c r="JV38" s="141">
        <f t="shared" si="330"/>
        <v>1</v>
      </c>
      <c r="JW38" s="294">
        <f t="shared" si="331"/>
        <v>3.2222222222222249E-2</v>
      </c>
      <c r="JX38" s="295">
        <f t="shared" si="332"/>
        <v>1</v>
      </c>
      <c r="JY38" s="141">
        <f t="shared" si="333"/>
        <v>1</v>
      </c>
      <c r="JZ38" s="294">
        <f t="shared" si="334"/>
        <v>4.8333333333333374E-2</v>
      </c>
      <c r="KA38" s="295">
        <f t="shared" si="335"/>
        <v>1</v>
      </c>
      <c r="KB38" s="141">
        <f t="shared" si="336"/>
        <v>1</v>
      </c>
      <c r="KC38" s="294">
        <f t="shared" si="337"/>
        <v>6.4444444444444499E-2</v>
      </c>
      <c r="KD38" s="295">
        <f t="shared" si="338"/>
        <v>1</v>
      </c>
      <c r="KE38" s="141">
        <f t="shared" si="339"/>
        <v>1</v>
      </c>
      <c r="KF38" s="294">
        <f t="shared" si="340"/>
        <v>8.0555555555555616E-2</v>
      </c>
      <c r="KK38" s="313">
        <f t="shared" si="207"/>
        <v>0</v>
      </c>
      <c r="KL38" s="313">
        <f t="shared" si="207"/>
        <v>0</v>
      </c>
      <c r="KM38" s="313">
        <f t="shared" si="207"/>
        <v>0</v>
      </c>
      <c r="KN38" s="313">
        <f t="shared" si="207"/>
        <v>5.7999999999999996E-3</v>
      </c>
      <c r="KO38" s="313">
        <f t="shared" si="207"/>
        <v>7.2500000000000004E-3</v>
      </c>
      <c r="KP38" s="313">
        <f t="shared" si="207"/>
        <v>1.4500000000000001E-2</v>
      </c>
      <c r="KQ38" s="313">
        <f t="shared" si="207"/>
        <v>2.9000000000000001E-2</v>
      </c>
      <c r="KR38" s="313">
        <f t="shared" si="207"/>
        <v>4.3499999999999997E-2</v>
      </c>
      <c r="KS38" s="313">
        <f t="shared" si="207"/>
        <v>5.8000000000000003E-2</v>
      </c>
      <c r="KT38" s="313">
        <f t="shared" si="207"/>
        <v>7.2499999999999995E-2</v>
      </c>
      <c r="KU38" s="313">
        <f t="shared" si="208"/>
        <v>0.14499999999999999</v>
      </c>
      <c r="KV38" s="313">
        <f t="shared" si="208"/>
        <v>0.18124999999999999</v>
      </c>
      <c r="KW38" s="313">
        <f t="shared" si="208"/>
        <v>0.18122100000000002</v>
      </c>
      <c r="KX38" s="313">
        <f t="shared" si="208"/>
        <v>0.18119200000000005</v>
      </c>
      <c r="KY38" s="313">
        <f t="shared" si="208"/>
        <v>0.18117749999999999</v>
      </c>
      <c r="KZ38" s="313">
        <f t="shared" si="208"/>
        <v>0.18110500000000004</v>
      </c>
      <c r="LA38" s="313">
        <f t="shared" si="208"/>
        <v>0.18096000000000004</v>
      </c>
      <c r="LB38" s="313">
        <f t="shared" si="208"/>
        <v>0.18096000000000004</v>
      </c>
      <c r="LC38" s="313">
        <f t="shared" si="208"/>
        <v>0.18096000000000004</v>
      </c>
      <c r="LD38" s="313">
        <f t="shared" si="208"/>
        <v>0.18052499999999999</v>
      </c>
      <c r="LK38" s="78">
        <v>2.9000000000000001E-2</v>
      </c>
      <c r="LL38" s="78">
        <v>0.11600000000000001</v>
      </c>
      <c r="LM38" s="78">
        <v>0.72499999999999998</v>
      </c>
      <c r="LP38" s="105"/>
      <c r="LQ38" s="322">
        <v>0.05</v>
      </c>
      <c r="LR38" s="322">
        <v>0.05</v>
      </c>
      <c r="LS38" s="322">
        <v>0.05</v>
      </c>
      <c r="LT38" s="322">
        <v>0.05</v>
      </c>
      <c r="LU38" s="322">
        <v>0.05</v>
      </c>
      <c r="LV38" s="322">
        <v>2.5000000000000001E-2</v>
      </c>
      <c r="LW38" s="322">
        <v>2.5000000000000001E-2</v>
      </c>
      <c r="LX38" s="322">
        <v>2.5000000000000001E-2</v>
      </c>
      <c r="LY38" s="322">
        <v>2.5000000000000001E-2</v>
      </c>
      <c r="LZ38" s="322">
        <v>2.5000000000000001E-2</v>
      </c>
      <c r="MA38" s="322">
        <v>5.0000000000000001E-3</v>
      </c>
      <c r="MB38" s="322">
        <v>5.0000000000000001E-3</v>
      </c>
      <c r="MC38" s="322">
        <v>5.0000000000000001E-3</v>
      </c>
      <c r="MD38" s="322">
        <v>5.0000000000000001E-3</v>
      </c>
      <c r="ME38" s="322">
        <v>5.0000000000000001E-3</v>
      </c>
      <c r="MF38" s="322">
        <v>8.9999999999999998E-4</v>
      </c>
      <c r="MG38" s="322">
        <v>8.9999999999999998E-4</v>
      </c>
      <c r="MH38" s="322">
        <v>8.9999999999999998E-4</v>
      </c>
      <c r="MI38" s="322">
        <v>8.9999999999999998E-4</v>
      </c>
      <c r="MJ38" s="322">
        <v>8.9999999999999998E-4</v>
      </c>
      <c r="MK38" s="322">
        <v>5.9999999999999995E-4</v>
      </c>
      <c r="ML38" s="322">
        <v>4.4999999999999999E-4</v>
      </c>
      <c r="MM38" s="322">
        <v>4.0000000000000002E-4</v>
      </c>
      <c r="MN38" s="322">
        <v>2.9999999999999997E-4</v>
      </c>
      <c r="MO38" s="322">
        <v>2.5000000000000001E-4</v>
      </c>
      <c r="MP38" s="322">
        <v>2.5000000000000001E-4</v>
      </c>
      <c r="MQ38" s="322">
        <v>2.0000000000000001E-4</v>
      </c>
      <c r="MR38" s="322">
        <v>2.0000000000000001E-4</v>
      </c>
      <c r="MS38" s="322"/>
      <c r="MT38" s="102">
        <v>1</v>
      </c>
      <c r="MU38" s="102">
        <v>1</v>
      </c>
      <c r="MV38" s="102">
        <v>1</v>
      </c>
      <c r="MW38" s="102">
        <v>1</v>
      </c>
      <c r="MX38" s="102">
        <v>1</v>
      </c>
      <c r="MY38" s="102">
        <v>1</v>
      </c>
      <c r="MZ38" s="90">
        <v>3</v>
      </c>
      <c r="NA38" s="90">
        <v>3</v>
      </c>
      <c r="NB38" s="90">
        <v>3</v>
      </c>
      <c r="NC38" s="90">
        <v>3</v>
      </c>
      <c r="ND38" s="90">
        <v>3</v>
      </c>
      <c r="NE38" s="90">
        <v>3</v>
      </c>
      <c r="NF38" s="90">
        <v>3</v>
      </c>
      <c r="NG38" s="90">
        <v>3</v>
      </c>
      <c r="NH38" s="90">
        <v>3</v>
      </c>
      <c r="NI38" s="90">
        <v>5</v>
      </c>
      <c r="NJ38" s="90">
        <v>5</v>
      </c>
      <c r="NK38" s="90">
        <v>5</v>
      </c>
      <c r="NL38" s="90">
        <v>5</v>
      </c>
      <c r="NM38" s="90">
        <v>5</v>
      </c>
      <c r="NN38" s="90">
        <v>5</v>
      </c>
      <c r="NO38" s="90">
        <v>5</v>
      </c>
      <c r="NP38" s="90">
        <v>5</v>
      </c>
      <c r="NQ38" s="90">
        <v>5</v>
      </c>
      <c r="NR38" s="90">
        <v>5</v>
      </c>
      <c r="NS38" s="90">
        <v>5</v>
      </c>
      <c r="NT38" s="90">
        <v>5</v>
      </c>
      <c r="NU38" s="90">
        <v>5</v>
      </c>
      <c r="NV38" s="90"/>
      <c r="NW38" s="324">
        <f t="shared" si="341"/>
        <v>7.2500000000000004E-3</v>
      </c>
      <c r="NX38" s="324">
        <f t="shared" si="342"/>
        <v>1.4500000000000001E-2</v>
      </c>
      <c r="NY38" s="324">
        <f t="shared" si="343"/>
        <v>2.1749999999999999E-2</v>
      </c>
      <c r="NZ38" s="324">
        <f t="shared" si="344"/>
        <v>2.9000000000000001E-2</v>
      </c>
      <c r="OA38" s="324">
        <f t="shared" si="345"/>
        <v>3.6249999999999998E-2</v>
      </c>
      <c r="OB38" s="324">
        <f t="shared" si="346"/>
        <v>3.6249999999999998E-2</v>
      </c>
      <c r="OC38" s="324">
        <f t="shared" si="347"/>
        <v>2.4166666666666666E-2</v>
      </c>
      <c r="OD38" s="324">
        <f t="shared" si="348"/>
        <v>3.6249999999999998E-2</v>
      </c>
      <c r="OE38" s="324">
        <f t="shared" si="349"/>
        <v>4.8333333333333332E-2</v>
      </c>
      <c r="OF38" s="324">
        <f t="shared" si="350"/>
        <v>6.041666666666666E-2</v>
      </c>
      <c r="OG38" s="324">
        <f t="shared" si="351"/>
        <v>2.4166666666666666E-2</v>
      </c>
      <c r="OH38" s="324">
        <f t="shared" si="352"/>
        <v>4.8333333333333332E-2</v>
      </c>
      <c r="OI38" s="324">
        <f t="shared" si="353"/>
        <v>7.2499999999999995E-2</v>
      </c>
      <c r="OJ38" s="324">
        <f t="shared" si="354"/>
        <v>9.6666666666666665E-2</v>
      </c>
      <c r="OK38" s="324">
        <f t="shared" si="355"/>
        <v>0.12083333333333332</v>
      </c>
      <c r="OL38" s="324">
        <f t="shared" si="356"/>
        <v>2.6100000000000002E-2</v>
      </c>
      <c r="OM38" s="324">
        <f t="shared" si="357"/>
        <v>5.2200000000000003E-2</v>
      </c>
      <c r="ON38" s="324">
        <f t="shared" si="358"/>
        <v>7.8299999999999995E-2</v>
      </c>
      <c r="OO38" s="324">
        <f t="shared" si="359"/>
        <v>0.10440000000000001</v>
      </c>
      <c r="OP38" s="324">
        <f t="shared" si="360"/>
        <v>0.1305</v>
      </c>
      <c r="OQ38" s="324">
        <f t="shared" si="361"/>
        <v>0.13049999999999998</v>
      </c>
      <c r="OR38" s="324">
        <f t="shared" si="362"/>
        <v>0.1305</v>
      </c>
      <c r="OS38" s="324">
        <f t="shared" si="363"/>
        <v>0.14499999999999999</v>
      </c>
      <c r="OT38" s="324">
        <f t="shared" si="364"/>
        <v>0.13049999999999998</v>
      </c>
      <c r="OU38" s="324">
        <f t="shared" si="365"/>
        <v>0.12687499999999999</v>
      </c>
      <c r="OV38" s="324">
        <f t="shared" si="366"/>
        <v>0.14499999999999999</v>
      </c>
      <c r="OW38" s="324">
        <f t="shared" si="367"/>
        <v>0.1305</v>
      </c>
      <c r="OX38" s="324">
        <f t="shared" si="368"/>
        <v>0.14499999999999999</v>
      </c>
      <c r="PA38" s="333">
        <v>0.5</v>
      </c>
      <c r="PB38" s="355">
        <v>3.0417628472733799E-2</v>
      </c>
      <c r="PC38" s="356">
        <v>8.1709568051404405E-3</v>
      </c>
      <c r="PG38" s="346"/>
      <c r="PH38" s="347">
        <f>PH$3*$F38*$AH38*PH$4/'[1]Sheet3 '!$AJ$5</f>
        <v>4.0600000000000004E-2</v>
      </c>
      <c r="PI38" s="347">
        <f>PI$3*$F38*$AH38*PI$4/'[1]Sheet3 '!$AJ$5</f>
        <v>4.0585499999999997E-2</v>
      </c>
      <c r="PJ38" s="347">
        <f>PJ$3*$F38*$AH38*PJ$4/'[1]Sheet3 '!$AJ$5</f>
        <v>4.0599999999999997E-2</v>
      </c>
      <c r="PK38" s="347">
        <f>PK$3*$F38*$AH38*PK$4/'[1]Sheet3 '!$AJ$5</f>
        <v>3.6540000000000003E-2</v>
      </c>
      <c r="PL38" s="347">
        <f>PL$3*$F38*$AH38*PL$4/'[1]Sheet3 '!$AJ$5</f>
        <v>3.6540000000000003E-2</v>
      </c>
      <c r="PM38" s="347">
        <f>PM$3*$F38*$AH38*PM$4/'[1]Sheet3 '!$AJ$5</f>
        <v>3.4799999999999998E-2</v>
      </c>
      <c r="PN38" s="347">
        <f>PN$3*$F38*$AH38*PN$4/'[1]Sheet3 '!$AJ$5</f>
        <v>3.1320000000000001E-2</v>
      </c>
      <c r="PO38" s="347">
        <f>PO$3*$F38*$AH38*PO$4/'[1]Sheet3 '!$AJ$5</f>
        <v>2.9579999999999999E-2</v>
      </c>
      <c r="PP38" s="347">
        <f>PP$3*$F38*$AH38*PP$4/'[1]Sheet3 '!$AJ$5</f>
        <v>2.6853999999999999E-2</v>
      </c>
      <c r="PQ38" s="347">
        <f>PQ$3*$F38*$AH38*PQ$4/'[1]Sheet3 '!$AJ$5</f>
        <v>2.3199999999999998E-2</v>
      </c>
      <c r="PR38" s="347">
        <f>PR$3*$F38*$AH38*PR$4/'[1]Sheet3 '!$AJ$5</f>
        <v>2.0879999999999999E-2</v>
      </c>
      <c r="PS38" s="347">
        <f>PS$3*$F38*$AH38*PS$4/'[1]Sheet3 '!$AJ$5</f>
        <v>1.856E-2</v>
      </c>
      <c r="PT38" s="347">
        <f>PT$3*$F38*$AH38*PT$4/'[1]Sheet3 '!$AJ$5</f>
        <v>1.1599999999999999E-2</v>
      </c>
      <c r="PU38" s="343"/>
      <c r="PV38" s="343"/>
      <c r="PW38" s="343"/>
    </row>
    <row r="39" spans="1:439" ht="16.2">
      <c r="A39" s="39">
        <v>33</v>
      </c>
      <c r="B39" s="39" t="s">
        <v>463</v>
      </c>
      <c r="C39" s="39">
        <v>4</v>
      </c>
      <c r="D39" s="39">
        <v>-1</v>
      </c>
      <c r="E39" s="39"/>
      <c r="F39" s="94">
        <v>150</v>
      </c>
      <c r="G39" s="39" t="s">
        <v>464</v>
      </c>
      <c r="H39" s="39">
        <f t="shared" si="209"/>
        <v>150</v>
      </c>
      <c r="I39" s="124"/>
      <c r="J39" s="39">
        <f t="shared" si="7"/>
        <v>150</v>
      </c>
      <c r="K39" s="116" t="s">
        <v>465</v>
      </c>
      <c r="L39" s="116"/>
      <c r="M39" s="123">
        <f t="shared" si="180"/>
        <v>33</v>
      </c>
      <c r="N39" s="39">
        <f t="shared" si="204"/>
        <v>0</v>
      </c>
      <c r="O39" s="39">
        <f t="shared" si="204"/>
        <v>0</v>
      </c>
      <c r="P39" s="39">
        <v>0</v>
      </c>
      <c r="Q39" s="136">
        <v>0.104167</v>
      </c>
      <c r="R39" s="90">
        <v>5</v>
      </c>
      <c r="S39" s="137">
        <v>0</v>
      </c>
      <c r="T39" s="141">
        <f t="shared" si="210"/>
        <v>0.05</v>
      </c>
      <c r="U39" s="139">
        <f t="shared" si="201"/>
        <v>2</v>
      </c>
      <c r="V39" s="139" t="s">
        <v>283</v>
      </c>
      <c r="W39" s="139">
        <v>1</v>
      </c>
      <c r="X39" s="142">
        <v>0</v>
      </c>
      <c r="Y39" s="147">
        <v>14</v>
      </c>
      <c r="Z39" s="159">
        <v>1</v>
      </c>
      <c r="AA39" s="139" t="str">
        <f t="shared" si="196"/>
        <v>[[0,1],[0,1],[0,1],[0,1],[0,1],[0,1],[0,1],[0,1],[0,1],[0,1],[0,2],[0,4],[0,6],[0,8],[0,10],[0,20],[0,40],[0,60],[0,80],[0,100]]</v>
      </c>
      <c r="AB39" s="139">
        <v>1</v>
      </c>
      <c r="AC39" s="139">
        <v>1</v>
      </c>
      <c r="AD39" s="139" t="str">
        <f t="shared" si="211"/>
        <v>[[1,1],[1,1],[1,1],[1,1],[1,1],[1,1],[1,1],[1,1],[1,1],[1,1],[1,1],[1,1],[1,1],[1,1],[1,1],[1,1],[1,1],[1,1],[1,1],[1,1]]</v>
      </c>
      <c r="AE39" s="39">
        <v>0</v>
      </c>
      <c r="AF39" s="162">
        <v>1</v>
      </c>
      <c r="AG39" s="177">
        <f t="shared" si="205"/>
        <v>0</v>
      </c>
      <c r="AH39" s="177">
        <v>0.1</v>
      </c>
      <c r="AI39" s="177">
        <v>0</v>
      </c>
      <c r="AJ39" s="178">
        <f t="shared" si="202"/>
        <v>0.05</v>
      </c>
      <c r="AK39" s="178">
        <f t="shared" si="206"/>
        <v>0.02</v>
      </c>
      <c r="AL39" s="178">
        <f t="shared" si="206"/>
        <v>8.0000000000000002E-3</v>
      </c>
      <c r="AM39" s="179">
        <v>1E-3</v>
      </c>
      <c r="AN39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39" s="39" t="str">
        <f t="shared" si="197"/>
        <v>[[2,5],[3,2],[4,1]]</v>
      </c>
      <c r="AP39" s="111" t="str">
        <f t="shared" si="198"/>
        <v>[0.8,0.4,0.266667]</v>
      </c>
      <c r="AQ39" s="111">
        <v>0</v>
      </c>
      <c r="AR39" s="111">
        <v>1</v>
      </c>
      <c r="AS39" s="111">
        <f t="shared" si="213"/>
        <v>1</v>
      </c>
      <c r="AT39" s="111">
        <v>1</v>
      </c>
      <c r="AU39" s="111">
        <v>0.8</v>
      </c>
      <c r="AV39" s="111" t="s">
        <v>284</v>
      </c>
      <c r="AW39" s="111">
        <v>2</v>
      </c>
      <c r="AX39" s="195">
        <v>12</v>
      </c>
      <c r="AY39" s="39">
        <f t="shared" si="203"/>
        <v>1</v>
      </c>
      <c r="AZ39" s="39">
        <v>0</v>
      </c>
      <c r="BA39" s="94">
        <v>2</v>
      </c>
      <c r="BB39" s="94"/>
      <c r="BC39" s="94" t="s">
        <v>285</v>
      </c>
      <c r="BD39" s="39">
        <v>1</v>
      </c>
      <c r="BE39" s="112">
        <f t="shared" si="195"/>
        <v>1.5</v>
      </c>
      <c r="BF39" s="39"/>
      <c r="BG39" s="39"/>
      <c r="BH39" s="39">
        <v>1</v>
      </c>
      <c r="BI39" s="39">
        <v>1</v>
      </c>
      <c r="BJ39" s="39" t="s">
        <v>466</v>
      </c>
      <c r="BK39" s="198">
        <v>1</v>
      </c>
      <c r="BL39" s="198">
        <v>0.6</v>
      </c>
      <c r="BM39" s="94">
        <f t="shared" si="199"/>
        <v>150</v>
      </c>
      <c r="BN39" s="94" t="s">
        <v>420</v>
      </c>
      <c r="BO39" s="94">
        <v>1</v>
      </c>
      <c r="BP39" s="94" t="s">
        <v>288</v>
      </c>
      <c r="BQ39" s="94" t="s">
        <v>397</v>
      </c>
      <c r="BR39" s="202" t="s">
        <v>467</v>
      </c>
      <c r="BS39" s="202" t="s">
        <v>468</v>
      </c>
      <c r="BT39" s="123">
        <v>8</v>
      </c>
      <c r="BU39" s="123">
        <v>1</v>
      </c>
      <c r="BV39" s="116"/>
      <c r="BW39" s="116"/>
      <c r="BX39" s="116" t="s">
        <v>291</v>
      </c>
      <c r="BY39" s="213">
        <v>0</v>
      </c>
      <c r="BZ39" s="123">
        <f t="shared" si="214"/>
        <v>15</v>
      </c>
      <c r="CA39" s="214" t="str">
        <f t="shared" si="215"/>
        <v>[15,6,150,15]</v>
      </c>
      <c r="CB39" s="42">
        <v>0</v>
      </c>
      <c r="CC39" s="42">
        <v>1</v>
      </c>
      <c r="CD39" s="42">
        <v>1</v>
      </c>
      <c r="CE39" s="42">
        <v>1</v>
      </c>
      <c r="CF39" s="42">
        <v>1</v>
      </c>
      <c r="CG39" s="42">
        <v>1</v>
      </c>
      <c r="CH39" s="42">
        <v>0</v>
      </c>
      <c r="CI39" s="42">
        <v>1</v>
      </c>
      <c r="CJ39" s="42"/>
      <c r="CK39" s="42"/>
      <c r="CL39" s="42"/>
      <c r="CM39" s="42"/>
      <c r="CN39" s="42"/>
      <c r="CO39" s="42"/>
      <c r="CP39" s="42"/>
      <c r="CQ39" s="42"/>
      <c r="CR39" s="42" t="s">
        <v>399</v>
      </c>
      <c r="CS39" s="42"/>
      <c r="CT39" s="42"/>
      <c r="CU39" s="53" t="s">
        <v>293</v>
      </c>
      <c r="CV39" s="53">
        <v>1</v>
      </c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 t="s">
        <v>469</v>
      </c>
      <c r="DX39" s="42">
        <f t="shared" si="22"/>
        <v>15</v>
      </c>
      <c r="DY39" s="123">
        <f t="shared" si="23"/>
        <v>6</v>
      </c>
      <c r="DZ39" s="123">
        <f t="shared" si="24"/>
        <v>150</v>
      </c>
      <c r="EA39" s="123">
        <f t="shared" si="216"/>
        <v>15</v>
      </c>
      <c r="EB39" s="123"/>
      <c r="EC39" s="160"/>
      <c r="ED39" s="252"/>
      <c r="EE39" s="94"/>
      <c r="EF39" s="254"/>
      <c r="EG39" s="94"/>
      <c r="EH39" s="253"/>
      <c r="EI39" s="94"/>
      <c r="EJ39" s="266"/>
      <c r="EK39" s="94"/>
      <c r="EL39" s="94"/>
      <c r="EM39" s="260">
        <f t="shared" si="217"/>
        <v>165</v>
      </c>
      <c r="EN39" s="261">
        <f>EN38</f>
        <v>0.1</v>
      </c>
      <c r="EO39" s="262">
        <v>2</v>
      </c>
      <c r="EP39" s="105">
        <v>5</v>
      </c>
      <c r="EQ39" s="262">
        <v>3</v>
      </c>
      <c r="ER39" s="105">
        <v>2</v>
      </c>
      <c r="ES39" s="262">
        <v>4</v>
      </c>
      <c r="ET39" s="105">
        <v>1</v>
      </c>
      <c r="EU39" s="105">
        <f t="shared" si="218"/>
        <v>2.5</v>
      </c>
      <c r="EV39" s="105">
        <f t="shared" si="219"/>
        <v>7.5</v>
      </c>
      <c r="EW39" s="272">
        <f t="shared" si="220"/>
        <v>0.8</v>
      </c>
      <c r="EX39" s="105">
        <f t="shared" si="221"/>
        <v>15</v>
      </c>
      <c r="EY39" s="281">
        <f t="shared" si="222"/>
        <v>0.4</v>
      </c>
      <c r="EZ39" s="105">
        <f t="shared" si="223"/>
        <v>22.5</v>
      </c>
      <c r="FA39" s="282">
        <f t="shared" si="224"/>
        <v>0.26666699999999999</v>
      </c>
      <c r="FD39" s="287"/>
      <c r="FE39" s="90"/>
      <c r="FI39" s="294"/>
      <c r="FJ39" s="295">
        <v>0</v>
      </c>
      <c r="FK39" s="141">
        <v>1</v>
      </c>
      <c r="FL39" s="294">
        <f t="shared" si="225"/>
        <v>0</v>
      </c>
      <c r="FM39" s="295">
        <f t="shared" si="226"/>
        <v>0</v>
      </c>
      <c r="FN39" s="141">
        <f t="shared" si="227"/>
        <v>1</v>
      </c>
      <c r="FO39" s="294">
        <f t="shared" si="228"/>
        <v>0</v>
      </c>
      <c r="FP39" s="295">
        <f t="shared" si="229"/>
        <v>0</v>
      </c>
      <c r="FQ39" s="141">
        <f t="shared" si="230"/>
        <v>1</v>
      </c>
      <c r="FR39" s="294">
        <f t="shared" si="231"/>
        <v>0</v>
      </c>
      <c r="FS39" s="295">
        <f t="shared" si="232"/>
        <v>0</v>
      </c>
      <c r="FT39" s="141">
        <f t="shared" si="233"/>
        <v>1</v>
      </c>
      <c r="FU39" s="294">
        <f t="shared" si="234"/>
        <v>0</v>
      </c>
      <c r="FV39" s="295">
        <f t="shared" si="235"/>
        <v>0</v>
      </c>
      <c r="FW39" s="141">
        <f t="shared" si="236"/>
        <v>1</v>
      </c>
      <c r="FX39" s="294">
        <f t="shared" si="237"/>
        <v>0</v>
      </c>
      <c r="FY39" s="295">
        <f t="shared" si="238"/>
        <v>0</v>
      </c>
      <c r="FZ39" s="141">
        <f t="shared" si="239"/>
        <v>1</v>
      </c>
      <c r="GA39" s="294">
        <f t="shared" si="240"/>
        <v>0</v>
      </c>
      <c r="GB39" s="295">
        <f t="shared" si="241"/>
        <v>0</v>
      </c>
      <c r="GC39" s="141">
        <f t="shared" si="242"/>
        <v>1</v>
      </c>
      <c r="GD39" s="294">
        <f t="shared" si="243"/>
        <v>0</v>
      </c>
      <c r="GE39" s="295">
        <f t="shared" si="244"/>
        <v>0</v>
      </c>
      <c r="GF39" s="141">
        <f t="shared" si="245"/>
        <v>1</v>
      </c>
      <c r="GG39" s="294">
        <f t="shared" si="246"/>
        <v>0</v>
      </c>
      <c r="GH39" s="295">
        <f t="shared" si="247"/>
        <v>0</v>
      </c>
      <c r="GI39" s="141">
        <f t="shared" si="248"/>
        <v>1</v>
      </c>
      <c r="GJ39" s="294">
        <f t="shared" si="249"/>
        <v>0</v>
      </c>
      <c r="GK39" s="295">
        <f t="shared" si="250"/>
        <v>0</v>
      </c>
      <c r="GL39" s="141">
        <f t="shared" si="251"/>
        <v>1</v>
      </c>
      <c r="GM39" s="294">
        <f t="shared" si="252"/>
        <v>0</v>
      </c>
      <c r="GN39" s="295">
        <f t="shared" si="253"/>
        <v>0</v>
      </c>
      <c r="GO39" s="141">
        <f t="shared" si="254"/>
        <v>2</v>
      </c>
      <c r="GP39" s="294">
        <f t="shared" si="255"/>
        <v>0</v>
      </c>
      <c r="GQ39" s="295">
        <f t="shared" si="256"/>
        <v>0</v>
      </c>
      <c r="GR39" s="141">
        <f t="shared" si="257"/>
        <v>4</v>
      </c>
      <c r="GS39" s="294">
        <f t="shared" si="258"/>
        <v>0</v>
      </c>
      <c r="GT39" s="295">
        <f t="shared" si="259"/>
        <v>0</v>
      </c>
      <c r="GU39" s="141">
        <f t="shared" si="260"/>
        <v>6</v>
      </c>
      <c r="GV39" s="294">
        <f t="shared" si="261"/>
        <v>0</v>
      </c>
      <c r="GW39" s="295">
        <f t="shared" si="262"/>
        <v>0</v>
      </c>
      <c r="GX39" s="141">
        <f t="shared" si="263"/>
        <v>8</v>
      </c>
      <c r="GY39" s="294">
        <f t="shared" si="264"/>
        <v>0</v>
      </c>
      <c r="GZ39" s="295">
        <f t="shared" si="265"/>
        <v>0</v>
      </c>
      <c r="HA39" s="141">
        <f t="shared" si="266"/>
        <v>10</v>
      </c>
      <c r="HB39" s="294">
        <f t="shared" si="267"/>
        <v>0</v>
      </c>
      <c r="HC39" s="295">
        <f t="shared" si="268"/>
        <v>0</v>
      </c>
      <c r="HD39" s="141">
        <f t="shared" si="269"/>
        <v>20</v>
      </c>
      <c r="HE39" s="294">
        <f t="shared" si="270"/>
        <v>0</v>
      </c>
      <c r="HF39" s="295">
        <f t="shared" si="271"/>
        <v>0</v>
      </c>
      <c r="HG39" s="141">
        <f t="shared" si="272"/>
        <v>40</v>
      </c>
      <c r="HH39" s="294">
        <f t="shared" si="273"/>
        <v>0</v>
      </c>
      <c r="HI39" s="295">
        <f t="shared" si="274"/>
        <v>0</v>
      </c>
      <c r="HJ39" s="141">
        <f t="shared" si="275"/>
        <v>60</v>
      </c>
      <c r="HK39" s="294">
        <f t="shared" si="276"/>
        <v>0</v>
      </c>
      <c r="HL39" s="295">
        <f t="shared" si="277"/>
        <v>0</v>
      </c>
      <c r="HM39" s="141">
        <f t="shared" si="278"/>
        <v>80</v>
      </c>
      <c r="HN39" s="294">
        <f t="shared" si="279"/>
        <v>0</v>
      </c>
      <c r="HO39" s="295">
        <f t="shared" si="280"/>
        <v>0</v>
      </c>
      <c r="HP39" s="141">
        <f t="shared" si="281"/>
        <v>100</v>
      </c>
      <c r="HQ39" s="294">
        <f t="shared" si="282"/>
        <v>0</v>
      </c>
      <c r="HS39" s="287"/>
      <c r="HT39" s="90"/>
      <c r="HX39" s="294"/>
      <c r="HY39" s="295">
        <v>1</v>
      </c>
      <c r="HZ39" s="141">
        <v>1</v>
      </c>
      <c r="IA39" s="294">
        <f t="shared" si="283"/>
        <v>1.6666666666666681E-5</v>
      </c>
      <c r="IB39" s="295">
        <f t="shared" si="284"/>
        <v>1</v>
      </c>
      <c r="IC39" s="141">
        <f t="shared" si="285"/>
        <v>1</v>
      </c>
      <c r="ID39" s="294">
        <f t="shared" si="286"/>
        <v>3.3333333333333362E-5</v>
      </c>
      <c r="IE39" s="295">
        <f t="shared" si="287"/>
        <v>1</v>
      </c>
      <c r="IF39" s="141">
        <f t="shared" si="288"/>
        <v>1</v>
      </c>
      <c r="IG39" s="294">
        <f t="shared" si="289"/>
        <v>5.0000000000000043E-5</v>
      </c>
      <c r="IH39" s="295">
        <f t="shared" si="290"/>
        <v>1</v>
      </c>
      <c r="II39" s="141">
        <f t="shared" si="291"/>
        <v>1</v>
      </c>
      <c r="IJ39" s="294">
        <f t="shared" si="292"/>
        <v>6.6666666666666724E-5</v>
      </c>
      <c r="IK39" s="295">
        <f t="shared" si="293"/>
        <v>1</v>
      </c>
      <c r="IL39" s="141">
        <f t="shared" si="294"/>
        <v>1</v>
      </c>
      <c r="IM39" s="294">
        <f t="shared" si="295"/>
        <v>8.3333333333333398E-5</v>
      </c>
      <c r="IN39" s="295">
        <f t="shared" si="296"/>
        <v>1</v>
      </c>
      <c r="IO39" s="141">
        <f t="shared" si="297"/>
        <v>1</v>
      </c>
      <c r="IP39" s="294">
        <f t="shared" si="298"/>
        <v>1.666666666666668E-4</v>
      </c>
      <c r="IQ39" s="295">
        <f t="shared" si="299"/>
        <v>1</v>
      </c>
      <c r="IR39" s="141">
        <f t="shared" si="300"/>
        <v>1</v>
      </c>
      <c r="IS39" s="294">
        <f t="shared" si="301"/>
        <v>3.3333333333333359E-4</v>
      </c>
      <c r="IT39" s="295">
        <f t="shared" si="302"/>
        <v>1</v>
      </c>
      <c r="IU39" s="141">
        <f t="shared" si="303"/>
        <v>1</v>
      </c>
      <c r="IV39" s="294">
        <f t="shared" si="304"/>
        <v>5.0000000000000044E-4</v>
      </c>
      <c r="IW39" s="295">
        <f t="shared" si="305"/>
        <v>1</v>
      </c>
      <c r="IX39" s="141">
        <f t="shared" si="306"/>
        <v>1</v>
      </c>
      <c r="IY39" s="294">
        <f t="shared" si="307"/>
        <v>6.6666666666666719E-4</v>
      </c>
      <c r="IZ39" s="295">
        <f t="shared" si="308"/>
        <v>1</v>
      </c>
      <c r="JA39" s="141">
        <f t="shared" si="309"/>
        <v>1</v>
      </c>
      <c r="JB39" s="294">
        <f t="shared" si="310"/>
        <v>8.3333333333333404E-4</v>
      </c>
      <c r="JC39" s="295">
        <f t="shared" si="311"/>
        <v>1</v>
      </c>
      <c r="JD39" s="141">
        <f t="shared" si="312"/>
        <v>1</v>
      </c>
      <c r="JE39" s="294">
        <f t="shared" si="313"/>
        <v>1.6666666666666681E-3</v>
      </c>
      <c r="JF39" s="295">
        <f t="shared" si="314"/>
        <v>1</v>
      </c>
      <c r="JG39" s="141">
        <f t="shared" si="315"/>
        <v>1</v>
      </c>
      <c r="JH39" s="294">
        <f t="shared" si="316"/>
        <v>3.3333333333333361E-3</v>
      </c>
      <c r="JI39" s="295">
        <f t="shared" si="317"/>
        <v>1</v>
      </c>
      <c r="JJ39" s="141">
        <f t="shared" si="318"/>
        <v>1</v>
      </c>
      <c r="JK39" s="294">
        <f t="shared" si="319"/>
        <v>5.0000000000000044E-3</v>
      </c>
      <c r="JL39" s="295">
        <f t="shared" si="320"/>
        <v>1</v>
      </c>
      <c r="JM39" s="141">
        <f t="shared" si="321"/>
        <v>1</v>
      </c>
      <c r="JN39" s="294">
        <f t="shared" si="322"/>
        <v>6.6666666666666723E-3</v>
      </c>
      <c r="JO39" s="295">
        <f t="shared" si="323"/>
        <v>1</v>
      </c>
      <c r="JP39" s="141">
        <f t="shared" si="324"/>
        <v>1</v>
      </c>
      <c r="JQ39" s="294">
        <f t="shared" si="325"/>
        <v>8.3333333333333402E-3</v>
      </c>
      <c r="JR39" s="295">
        <f t="shared" si="326"/>
        <v>1</v>
      </c>
      <c r="JS39" s="141">
        <f t="shared" si="327"/>
        <v>1</v>
      </c>
      <c r="JT39" s="294">
        <f t="shared" si="328"/>
        <v>1.666666666666668E-2</v>
      </c>
      <c r="JU39" s="295">
        <f t="shared" si="329"/>
        <v>1</v>
      </c>
      <c r="JV39" s="141">
        <f t="shared" si="330"/>
        <v>1</v>
      </c>
      <c r="JW39" s="294">
        <f t="shared" si="331"/>
        <v>3.3333333333333361E-2</v>
      </c>
      <c r="JX39" s="295">
        <f t="shared" si="332"/>
        <v>1</v>
      </c>
      <c r="JY39" s="141">
        <f t="shared" si="333"/>
        <v>1</v>
      </c>
      <c r="JZ39" s="294">
        <f t="shared" si="334"/>
        <v>5.0000000000000037E-2</v>
      </c>
      <c r="KA39" s="295">
        <f t="shared" si="335"/>
        <v>1</v>
      </c>
      <c r="KB39" s="141">
        <f t="shared" si="336"/>
        <v>1</v>
      </c>
      <c r="KC39" s="294">
        <f t="shared" si="337"/>
        <v>6.6666666666666721E-2</v>
      </c>
      <c r="KD39" s="295">
        <f t="shared" si="338"/>
        <v>1</v>
      </c>
      <c r="KE39" s="141">
        <f t="shared" si="339"/>
        <v>1</v>
      </c>
      <c r="KF39" s="294">
        <f t="shared" si="340"/>
        <v>8.3333333333333398E-2</v>
      </c>
      <c r="KK39" s="313">
        <f t="shared" si="207"/>
        <v>0</v>
      </c>
      <c r="KL39" s="313">
        <f t="shared" si="207"/>
        <v>0</v>
      </c>
      <c r="KM39" s="313">
        <f t="shared" si="207"/>
        <v>0</v>
      </c>
      <c r="KN39" s="313">
        <f t="shared" si="207"/>
        <v>6.0000000000000001E-3</v>
      </c>
      <c r="KO39" s="313">
        <f t="shared" si="207"/>
        <v>7.4999999999999997E-3</v>
      </c>
      <c r="KP39" s="313">
        <f t="shared" si="207"/>
        <v>1.4999999999999999E-2</v>
      </c>
      <c r="KQ39" s="313">
        <f t="shared" si="207"/>
        <v>0.03</v>
      </c>
      <c r="KR39" s="313">
        <f t="shared" si="207"/>
        <v>4.4999999999999998E-2</v>
      </c>
      <c r="KS39" s="313">
        <f t="shared" si="207"/>
        <v>0.06</v>
      </c>
      <c r="KT39" s="313">
        <f t="shared" si="207"/>
        <v>7.4999999999999997E-2</v>
      </c>
      <c r="KU39" s="313">
        <f t="shared" si="208"/>
        <v>0.15</v>
      </c>
      <c r="KV39" s="313">
        <f t="shared" si="208"/>
        <v>0.1875</v>
      </c>
      <c r="KW39" s="313">
        <f t="shared" si="208"/>
        <v>0.18747</v>
      </c>
      <c r="KX39" s="313">
        <f t="shared" si="208"/>
        <v>0.18744000000000002</v>
      </c>
      <c r="KY39" s="313">
        <f t="shared" si="208"/>
        <v>0.18742500000000004</v>
      </c>
      <c r="KZ39" s="313">
        <f t="shared" si="208"/>
        <v>0.18734999999999999</v>
      </c>
      <c r="LA39" s="313">
        <f t="shared" si="208"/>
        <v>0.18720000000000003</v>
      </c>
      <c r="LB39" s="313">
        <f t="shared" si="208"/>
        <v>0.18720000000000003</v>
      </c>
      <c r="LC39" s="313">
        <f t="shared" si="208"/>
        <v>0.18720000000000003</v>
      </c>
      <c r="LD39" s="313">
        <f t="shared" si="208"/>
        <v>0.18675</v>
      </c>
      <c r="LK39" s="78">
        <v>0.03</v>
      </c>
      <c r="LL39" s="78">
        <v>0.12</v>
      </c>
      <c r="LM39" s="78">
        <v>0.75</v>
      </c>
      <c r="LP39" s="105"/>
      <c r="LQ39" s="322">
        <v>0.05</v>
      </c>
      <c r="LR39" s="322">
        <v>0.05</v>
      </c>
      <c r="LS39" s="322">
        <v>0.05</v>
      </c>
      <c r="LT39" s="322">
        <v>0.05</v>
      </c>
      <c r="LU39" s="322">
        <v>0.05</v>
      </c>
      <c r="LV39" s="322">
        <v>2.5000000000000001E-2</v>
      </c>
      <c r="LW39" s="322">
        <v>2.5000000000000001E-2</v>
      </c>
      <c r="LX39" s="322">
        <v>2.5000000000000001E-2</v>
      </c>
      <c r="LY39" s="322">
        <v>2.5000000000000001E-2</v>
      </c>
      <c r="LZ39" s="322">
        <v>2.5000000000000001E-2</v>
      </c>
      <c r="MA39" s="322">
        <v>5.0000000000000001E-3</v>
      </c>
      <c r="MB39" s="322">
        <v>5.0000000000000001E-3</v>
      </c>
      <c r="MC39" s="322">
        <v>5.0000000000000001E-3</v>
      </c>
      <c r="MD39" s="322">
        <v>5.0000000000000001E-3</v>
      </c>
      <c r="ME39" s="322">
        <v>5.0000000000000001E-3</v>
      </c>
      <c r="MF39" s="322">
        <v>8.9999999999999998E-4</v>
      </c>
      <c r="MG39" s="322">
        <v>8.9999999999999998E-4</v>
      </c>
      <c r="MH39" s="322">
        <v>8.9999999999999998E-4</v>
      </c>
      <c r="MI39" s="322">
        <v>8.9999999999999998E-4</v>
      </c>
      <c r="MJ39" s="322">
        <v>8.9999999999999998E-4</v>
      </c>
      <c r="MK39" s="322">
        <v>5.9999999999999995E-4</v>
      </c>
      <c r="ML39" s="322">
        <v>4.4999999999999999E-4</v>
      </c>
      <c r="MM39" s="322">
        <v>4.0000000000000002E-4</v>
      </c>
      <c r="MN39" s="322">
        <v>2.9999999999999997E-4</v>
      </c>
      <c r="MO39" s="322">
        <v>2.5000000000000001E-4</v>
      </c>
      <c r="MP39" s="322">
        <v>2.5000000000000001E-4</v>
      </c>
      <c r="MQ39" s="322">
        <v>2.0000000000000001E-4</v>
      </c>
      <c r="MR39" s="322">
        <v>2.0000000000000001E-4</v>
      </c>
      <c r="MS39" s="322"/>
      <c r="MT39" s="102">
        <v>1</v>
      </c>
      <c r="MU39" s="102">
        <v>1</v>
      </c>
      <c r="MV39" s="102">
        <v>1</v>
      </c>
      <c r="MW39" s="102">
        <v>1</v>
      </c>
      <c r="MX39" s="102">
        <v>1</v>
      </c>
      <c r="MY39" s="102">
        <v>1</v>
      </c>
      <c r="MZ39" s="90">
        <v>3</v>
      </c>
      <c r="NA39" s="90">
        <v>3</v>
      </c>
      <c r="NB39" s="90">
        <v>3</v>
      </c>
      <c r="NC39" s="90">
        <v>3</v>
      </c>
      <c r="ND39" s="90">
        <v>3</v>
      </c>
      <c r="NE39" s="90">
        <v>3</v>
      </c>
      <c r="NF39" s="90">
        <v>3</v>
      </c>
      <c r="NG39" s="90">
        <v>3</v>
      </c>
      <c r="NH39" s="90">
        <v>3</v>
      </c>
      <c r="NI39" s="90">
        <v>5</v>
      </c>
      <c r="NJ39" s="90">
        <v>5</v>
      </c>
      <c r="NK39" s="90">
        <v>5</v>
      </c>
      <c r="NL39" s="90">
        <v>5</v>
      </c>
      <c r="NM39" s="90">
        <v>5</v>
      </c>
      <c r="NN39" s="90">
        <v>5</v>
      </c>
      <c r="NO39" s="90">
        <v>5</v>
      </c>
      <c r="NP39" s="90">
        <v>5</v>
      </c>
      <c r="NQ39" s="90">
        <v>5</v>
      </c>
      <c r="NR39" s="90">
        <v>5</v>
      </c>
      <c r="NS39" s="90">
        <v>5</v>
      </c>
      <c r="NT39" s="90">
        <v>5</v>
      </c>
      <c r="NU39" s="90">
        <v>5</v>
      </c>
      <c r="NV39" s="90"/>
      <c r="NW39" s="324">
        <f t="shared" si="341"/>
        <v>7.4999999999999997E-3</v>
      </c>
      <c r="NX39" s="324">
        <f t="shared" si="342"/>
        <v>1.4999999999999999E-2</v>
      </c>
      <c r="NY39" s="324">
        <f t="shared" si="343"/>
        <v>2.2499999999999999E-2</v>
      </c>
      <c r="NZ39" s="324">
        <f t="shared" si="344"/>
        <v>0.03</v>
      </c>
      <c r="OA39" s="324">
        <f t="shared" si="345"/>
        <v>3.7499999999999999E-2</v>
      </c>
      <c r="OB39" s="324">
        <f t="shared" si="346"/>
        <v>3.7499999999999999E-2</v>
      </c>
      <c r="OC39" s="324">
        <f t="shared" si="347"/>
        <v>2.5000000000000001E-2</v>
      </c>
      <c r="OD39" s="324">
        <f t="shared" si="348"/>
        <v>3.7499999999999999E-2</v>
      </c>
      <c r="OE39" s="324">
        <f t="shared" si="349"/>
        <v>0.05</v>
      </c>
      <c r="OF39" s="324">
        <f t="shared" si="350"/>
        <v>6.25E-2</v>
      </c>
      <c r="OG39" s="324">
        <f t="shared" si="351"/>
        <v>2.5000000000000001E-2</v>
      </c>
      <c r="OH39" s="324">
        <f t="shared" si="352"/>
        <v>0.05</v>
      </c>
      <c r="OI39" s="324">
        <f t="shared" si="353"/>
        <v>7.4999999999999997E-2</v>
      </c>
      <c r="OJ39" s="324">
        <f t="shared" si="354"/>
        <v>0.1</v>
      </c>
      <c r="OK39" s="324">
        <f t="shared" si="355"/>
        <v>0.125</v>
      </c>
      <c r="OL39" s="324">
        <f t="shared" si="356"/>
        <v>2.7E-2</v>
      </c>
      <c r="OM39" s="324">
        <f t="shared" si="357"/>
        <v>5.3999999999999999E-2</v>
      </c>
      <c r="ON39" s="324">
        <f t="shared" si="358"/>
        <v>8.1000000000000003E-2</v>
      </c>
      <c r="OO39" s="324">
        <f t="shared" si="359"/>
        <v>0.108</v>
      </c>
      <c r="OP39" s="324">
        <f t="shared" si="360"/>
        <v>0.13500000000000001</v>
      </c>
      <c r="OQ39" s="324">
        <f t="shared" si="361"/>
        <v>0.13499999999999998</v>
      </c>
      <c r="OR39" s="324">
        <f t="shared" si="362"/>
        <v>0.13500000000000001</v>
      </c>
      <c r="OS39" s="324">
        <f t="shared" si="363"/>
        <v>0.15</v>
      </c>
      <c r="OT39" s="324">
        <f t="shared" si="364"/>
        <v>0.13499999999999998</v>
      </c>
      <c r="OU39" s="324">
        <f t="shared" si="365"/>
        <v>0.13125000000000001</v>
      </c>
      <c r="OV39" s="324">
        <f t="shared" si="366"/>
        <v>0.15</v>
      </c>
      <c r="OW39" s="324">
        <f t="shared" si="367"/>
        <v>0.13500000000000001</v>
      </c>
      <c r="OX39" s="324">
        <f t="shared" si="368"/>
        <v>0.15</v>
      </c>
      <c r="PA39" s="331"/>
      <c r="PB39" s="331" t="s">
        <v>470</v>
      </c>
      <c r="PC39" s="331" t="s">
        <v>471</v>
      </c>
      <c r="PG39" s="346"/>
      <c r="PH39" s="347">
        <f>PH$3*$F39*$AH39*PH$4/'[1]Sheet3 '!$AJ$5</f>
        <v>4.2000000000000003E-2</v>
      </c>
      <c r="PI39" s="347">
        <f>PI$3*$F39*$AH39*PI$4/'[1]Sheet3 '!$AJ$5</f>
        <v>4.1985000000000001E-2</v>
      </c>
      <c r="PJ39" s="347">
        <f>PJ$3*$F39*$AH39*PJ$4/'[1]Sheet3 '!$AJ$5</f>
        <v>4.2000000000000003E-2</v>
      </c>
      <c r="PK39" s="347">
        <f>PK$3*$F39*$AH39*PK$4/'[1]Sheet3 '!$AJ$5</f>
        <v>3.78E-2</v>
      </c>
      <c r="PL39" s="347">
        <f>PL$3*$F39*$AH39*PL$4/'[1]Sheet3 '!$AJ$5</f>
        <v>3.78E-2</v>
      </c>
      <c r="PM39" s="347">
        <f>PM$3*$F39*$AH39*PM$4/'[1]Sheet3 '!$AJ$5</f>
        <v>3.5999999999999997E-2</v>
      </c>
      <c r="PN39" s="347">
        <f>PN$3*$F39*$AH39*PN$4/'[1]Sheet3 '!$AJ$5</f>
        <v>3.2399999999999998E-2</v>
      </c>
      <c r="PO39" s="347">
        <f>PO$3*$F39*$AH39*PO$4/'[1]Sheet3 '!$AJ$5</f>
        <v>3.0599999999999999E-2</v>
      </c>
      <c r="PP39" s="347">
        <f>PP$3*$F39*$AH39*PP$4/'[1]Sheet3 '!$AJ$5</f>
        <v>2.7779999999999999E-2</v>
      </c>
      <c r="PQ39" s="347">
        <f>PQ$3*$F39*$AH39*PQ$4/'[1]Sheet3 '!$AJ$5</f>
        <v>2.4E-2</v>
      </c>
      <c r="PR39" s="347">
        <f>PR$3*$F39*$AH39*PR$4/'[1]Sheet3 '!$AJ$5</f>
        <v>2.1600000000000001E-2</v>
      </c>
      <c r="PS39" s="347">
        <f>PS$3*$F39*$AH39*PS$4/'[1]Sheet3 '!$AJ$5</f>
        <v>1.9199999999999998E-2</v>
      </c>
      <c r="PT39" s="347">
        <f>PT$3*$F39*$AH39*PT$4/'[1]Sheet3 '!$AJ$5</f>
        <v>1.2E-2</v>
      </c>
      <c r="PU39" s="360"/>
      <c r="PV39" s="343"/>
      <c r="PW39" s="343"/>
    </row>
    <row r="40" spans="1:439" ht="16.2">
      <c r="A40" s="39">
        <v>34</v>
      </c>
      <c r="B40" s="39" t="s">
        <v>472</v>
      </c>
      <c r="C40" s="39">
        <v>4</v>
      </c>
      <c r="D40" s="39">
        <v>-1</v>
      </c>
      <c r="E40" s="39"/>
      <c r="F40" s="94">
        <v>155</v>
      </c>
      <c r="G40" s="39" t="s">
        <v>473</v>
      </c>
      <c r="H40" s="39">
        <f t="shared" si="209"/>
        <v>155</v>
      </c>
      <c r="I40" s="124"/>
      <c r="J40" s="39">
        <f t="shared" si="7"/>
        <v>155</v>
      </c>
      <c r="K40" s="116" t="s">
        <v>474</v>
      </c>
      <c r="L40" s="116" t="s">
        <v>475</v>
      </c>
      <c r="M40" s="123">
        <f t="shared" si="180"/>
        <v>34</v>
      </c>
      <c r="N40" s="39">
        <f t="shared" si="204"/>
        <v>0</v>
      </c>
      <c r="O40" s="39">
        <f t="shared" si="204"/>
        <v>0</v>
      </c>
      <c r="P40" s="39">
        <v>0</v>
      </c>
      <c r="Q40" s="136">
        <v>0.107639</v>
      </c>
      <c r="R40" s="90">
        <v>5</v>
      </c>
      <c r="S40" s="137">
        <v>0</v>
      </c>
      <c r="T40" s="141">
        <f t="shared" si="210"/>
        <v>5.1666999999999998E-2</v>
      </c>
      <c r="U40" s="139">
        <f t="shared" si="201"/>
        <v>2</v>
      </c>
      <c r="V40" s="139" t="s">
        <v>283</v>
      </c>
      <c r="W40" s="139">
        <v>1</v>
      </c>
      <c r="X40" s="142">
        <v>0</v>
      </c>
      <c r="Y40" s="147">
        <v>14</v>
      </c>
      <c r="Z40" s="159">
        <v>1</v>
      </c>
      <c r="AA40" s="139" t="str">
        <f t="shared" si="196"/>
        <v>[[0,1],[0,1],[0,1],[0,1],[0,1],[0,1],[0,1],[0,1],[0,1],[0,1],[0,2],[0,4],[0,6],[0,8],[0,10],[0,20],[0,40],[0,60],[0,80],[0,100]]</v>
      </c>
      <c r="AB40" s="139">
        <v>1</v>
      </c>
      <c r="AC40" s="139">
        <v>1</v>
      </c>
      <c r="AD40" s="139" t="str">
        <f t="shared" si="211"/>
        <v>[[1,1],[1,1],[1,1],[1,1],[1,1],[1,1],[1,1],[1,1],[1,1],[1,1],[1,1],[1,1],[1,1],[1,1],[1,1],[1,1],[1,1],[1,1],[1,1],[1,1]]</v>
      </c>
      <c r="AE40" s="39">
        <v>0</v>
      </c>
      <c r="AF40" s="162">
        <v>1</v>
      </c>
      <c r="AG40" s="177">
        <f t="shared" si="205"/>
        <v>0</v>
      </c>
      <c r="AH40" s="177">
        <v>0.1</v>
      </c>
      <c r="AI40" s="177">
        <v>0</v>
      </c>
      <c r="AJ40" s="178">
        <f t="shared" si="202"/>
        <v>0.05</v>
      </c>
      <c r="AK40" s="178">
        <f t="shared" si="206"/>
        <v>0.02</v>
      </c>
      <c r="AL40" s="178">
        <f t="shared" si="206"/>
        <v>8.0000000000000002E-3</v>
      </c>
      <c r="AM40" s="179">
        <v>1E-3</v>
      </c>
      <c r="AN40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40" s="39" t="str">
        <f t="shared" si="197"/>
        <v>[[2,5],[3,2],[4,3]]</v>
      </c>
      <c r="AP40" s="111" t="str">
        <f t="shared" si="198"/>
        <v>[0.738095,0.369048,0.246032]</v>
      </c>
      <c r="AQ40" s="111">
        <v>0</v>
      </c>
      <c r="AR40" s="111">
        <v>1</v>
      </c>
      <c r="AS40" s="111">
        <f t="shared" si="213"/>
        <v>1</v>
      </c>
      <c r="AT40" s="111">
        <v>1</v>
      </c>
      <c r="AU40" s="111">
        <v>0.8</v>
      </c>
      <c r="AV40" s="111" t="s">
        <v>284</v>
      </c>
      <c r="AW40" s="111">
        <v>2</v>
      </c>
      <c r="AX40" s="195">
        <v>12</v>
      </c>
      <c r="AY40" s="39">
        <f t="shared" si="203"/>
        <v>1</v>
      </c>
      <c r="AZ40" s="39">
        <v>0</v>
      </c>
      <c r="BA40" s="94">
        <v>2</v>
      </c>
      <c r="BB40" s="94"/>
      <c r="BC40" s="94" t="s">
        <v>361</v>
      </c>
      <c r="BD40" s="39">
        <v>1</v>
      </c>
      <c r="BE40" s="112">
        <f t="shared" si="195"/>
        <v>1.5</v>
      </c>
      <c r="BF40" s="39"/>
      <c r="BG40" s="39"/>
      <c r="BH40" s="39">
        <v>1</v>
      </c>
      <c r="BI40" s="39">
        <v>1</v>
      </c>
      <c r="BJ40" s="39" t="s">
        <v>476</v>
      </c>
      <c r="BK40" s="198">
        <v>1</v>
      </c>
      <c r="BL40" s="198">
        <v>0.6</v>
      </c>
      <c r="BM40" s="94">
        <f t="shared" si="199"/>
        <v>155</v>
      </c>
      <c r="BN40" s="94" t="s">
        <v>420</v>
      </c>
      <c r="BO40" s="94">
        <v>1</v>
      </c>
      <c r="BP40" s="94" t="s">
        <v>288</v>
      </c>
      <c r="BQ40" s="94" t="s">
        <v>397</v>
      </c>
      <c r="BR40" s="203" t="s">
        <v>477</v>
      </c>
      <c r="BS40" s="203" t="s">
        <v>478</v>
      </c>
      <c r="BT40" s="123">
        <v>9</v>
      </c>
      <c r="BU40" s="123">
        <v>1</v>
      </c>
      <c r="BV40" s="116"/>
      <c r="BW40" s="116"/>
      <c r="BX40" s="116" t="s">
        <v>291</v>
      </c>
      <c r="BY40" s="213">
        <v>0</v>
      </c>
      <c r="BZ40" s="123">
        <f t="shared" si="214"/>
        <v>15.5</v>
      </c>
      <c r="CA40" s="214" t="str">
        <f t="shared" si="215"/>
        <v>[15.5,6,155,15.5]</v>
      </c>
      <c r="CB40" s="42">
        <v>1</v>
      </c>
      <c r="CC40" s="42">
        <v>1</v>
      </c>
      <c r="CD40" s="42">
        <v>1</v>
      </c>
      <c r="CE40" s="42">
        <v>1</v>
      </c>
      <c r="CF40" s="42">
        <v>1</v>
      </c>
      <c r="CG40" s="42">
        <v>1</v>
      </c>
      <c r="CH40" s="42">
        <v>1</v>
      </c>
      <c r="CI40" s="42">
        <v>1</v>
      </c>
      <c r="CJ40" s="42"/>
      <c r="CK40" s="42"/>
      <c r="CL40" s="42"/>
      <c r="CM40" s="42"/>
      <c r="CN40" s="42"/>
      <c r="CO40" s="42"/>
      <c r="CP40" s="42"/>
      <c r="CQ40" s="42"/>
      <c r="CR40" s="42" t="s">
        <v>422</v>
      </c>
      <c r="CS40" s="42"/>
      <c r="CT40" s="42"/>
      <c r="CU40" s="53" t="s">
        <v>293</v>
      </c>
      <c r="CV40" s="53">
        <v>1</v>
      </c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 t="s">
        <v>479</v>
      </c>
      <c r="DX40" s="42">
        <f t="shared" si="22"/>
        <v>15.5</v>
      </c>
      <c r="DY40" s="123">
        <f t="shared" si="23"/>
        <v>6</v>
      </c>
      <c r="DZ40" s="123">
        <f t="shared" si="24"/>
        <v>155</v>
      </c>
      <c r="EA40" s="123">
        <f t="shared" si="216"/>
        <v>15.5</v>
      </c>
      <c r="EB40" s="123"/>
      <c r="EC40" s="160"/>
      <c r="ED40" s="252"/>
      <c r="EE40" s="94"/>
      <c r="EF40" s="253"/>
      <c r="EG40" s="94"/>
      <c r="EH40" s="112"/>
      <c r="EI40" s="94"/>
      <c r="EJ40" s="266"/>
      <c r="EK40" s="94"/>
      <c r="EL40" s="94"/>
      <c r="EM40" s="260">
        <f t="shared" si="217"/>
        <v>170.5</v>
      </c>
      <c r="EN40" s="261">
        <f>EN39</f>
        <v>0.1</v>
      </c>
      <c r="EO40" s="262">
        <v>2</v>
      </c>
      <c r="EP40" s="105">
        <v>5</v>
      </c>
      <c r="EQ40" s="262">
        <v>3</v>
      </c>
      <c r="ER40" s="105">
        <v>2</v>
      </c>
      <c r="ES40" s="262">
        <v>4</v>
      </c>
      <c r="ET40" s="105">
        <v>3</v>
      </c>
      <c r="EU40" s="105">
        <f t="shared" si="218"/>
        <v>2.8</v>
      </c>
      <c r="EV40" s="105">
        <f t="shared" si="219"/>
        <v>7.5</v>
      </c>
      <c r="EW40" s="272">
        <f t="shared" si="220"/>
        <v>0.73809499999999995</v>
      </c>
      <c r="EX40" s="105">
        <f t="shared" si="221"/>
        <v>15</v>
      </c>
      <c r="EY40" s="281">
        <f t="shared" si="222"/>
        <v>0.36904799999999999</v>
      </c>
      <c r="EZ40" s="105">
        <f t="shared" si="223"/>
        <v>22.5</v>
      </c>
      <c r="FA40" s="282">
        <f t="shared" si="224"/>
        <v>0.246032</v>
      </c>
      <c r="FD40" s="287"/>
      <c r="FE40" s="90"/>
      <c r="FI40" s="294"/>
      <c r="FJ40" s="295">
        <v>0</v>
      </c>
      <c r="FK40" s="141">
        <v>1</v>
      </c>
      <c r="FL40" s="294">
        <f t="shared" si="225"/>
        <v>0</v>
      </c>
      <c r="FM40" s="295">
        <f t="shared" si="226"/>
        <v>0</v>
      </c>
      <c r="FN40" s="141">
        <f t="shared" si="227"/>
        <v>1</v>
      </c>
      <c r="FO40" s="294">
        <f t="shared" si="228"/>
        <v>0</v>
      </c>
      <c r="FP40" s="295">
        <f t="shared" si="229"/>
        <v>0</v>
      </c>
      <c r="FQ40" s="141">
        <f t="shared" si="230"/>
        <v>1</v>
      </c>
      <c r="FR40" s="294">
        <f t="shared" si="231"/>
        <v>0</v>
      </c>
      <c r="FS40" s="295">
        <f t="shared" si="232"/>
        <v>0</v>
      </c>
      <c r="FT40" s="141">
        <f t="shared" si="233"/>
        <v>1</v>
      </c>
      <c r="FU40" s="294">
        <f t="shared" si="234"/>
        <v>0</v>
      </c>
      <c r="FV40" s="295">
        <f t="shared" si="235"/>
        <v>0</v>
      </c>
      <c r="FW40" s="141">
        <f t="shared" si="236"/>
        <v>1</v>
      </c>
      <c r="FX40" s="294">
        <f t="shared" si="237"/>
        <v>0</v>
      </c>
      <c r="FY40" s="295">
        <f t="shared" si="238"/>
        <v>0</v>
      </c>
      <c r="FZ40" s="141">
        <f t="shared" si="239"/>
        <v>1</v>
      </c>
      <c r="GA40" s="294">
        <f t="shared" si="240"/>
        <v>0</v>
      </c>
      <c r="GB40" s="295">
        <f t="shared" si="241"/>
        <v>0</v>
      </c>
      <c r="GC40" s="141">
        <f t="shared" si="242"/>
        <v>1</v>
      </c>
      <c r="GD40" s="294">
        <f t="shared" si="243"/>
        <v>0</v>
      </c>
      <c r="GE40" s="295">
        <f t="shared" si="244"/>
        <v>0</v>
      </c>
      <c r="GF40" s="141">
        <f t="shared" si="245"/>
        <v>1</v>
      </c>
      <c r="GG40" s="294">
        <f t="shared" si="246"/>
        <v>0</v>
      </c>
      <c r="GH40" s="295">
        <f t="shared" si="247"/>
        <v>0</v>
      </c>
      <c r="GI40" s="141">
        <f t="shared" si="248"/>
        <v>1</v>
      </c>
      <c r="GJ40" s="294">
        <f t="shared" si="249"/>
        <v>0</v>
      </c>
      <c r="GK40" s="295">
        <f t="shared" si="250"/>
        <v>0</v>
      </c>
      <c r="GL40" s="141">
        <f t="shared" si="251"/>
        <v>1</v>
      </c>
      <c r="GM40" s="294">
        <f t="shared" si="252"/>
        <v>0</v>
      </c>
      <c r="GN40" s="295">
        <f t="shared" si="253"/>
        <v>0</v>
      </c>
      <c r="GO40" s="141">
        <f t="shared" si="254"/>
        <v>2</v>
      </c>
      <c r="GP40" s="294">
        <f t="shared" si="255"/>
        <v>0</v>
      </c>
      <c r="GQ40" s="295">
        <f t="shared" si="256"/>
        <v>0</v>
      </c>
      <c r="GR40" s="141">
        <f t="shared" si="257"/>
        <v>4</v>
      </c>
      <c r="GS40" s="294">
        <f t="shared" si="258"/>
        <v>0</v>
      </c>
      <c r="GT40" s="295">
        <f t="shared" si="259"/>
        <v>0</v>
      </c>
      <c r="GU40" s="141">
        <f t="shared" si="260"/>
        <v>6</v>
      </c>
      <c r="GV40" s="294">
        <f t="shared" si="261"/>
        <v>0</v>
      </c>
      <c r="GW40" s="295">
        <f t="shared" si="262"/>
        <v>0</v>
      </c>
      <c r="GX40" s="141">
        <f t="shared" si="263"/>
        <v>8</v>
      </c>
      <c r="GY40" s="294">
        <f t="shared" si="264"/>
        <v>0</v>
      </c>
      <c r="GZ40" s="295">
        <f t="shared" si="265"/>
        <v>0</v>
      </c>
      <c r="HA40" s="141">
        <f t="shared" si="266"/>
        <v>10</v>
      </c>
      <c r="HB40" s="294">
        <f t="shared" si="267"/>
        <v>0</v>
      </c>
      <c r="HC40" s="295">
        <f t="shared" si="268"/>
        <v>0</v>
      </c>
      <c r="HD40" s="141">
        <f t="shared" si="269"/>
        <v>20</v>
      </c>
      <c r="HE40" s="294">
        <f t="shared" si="270"/>
        <v>0</v>
      </c>
      <c r="HF40" s="295">
        <f t="shared" si="271"/>
        <v>0</v>
      </c>
      <c r="HG40" s="141">
        <f t="shared" si="272"/>
        <v>40</v>
      </c>
      <c r="HH40" s="294">
        <f t="shared" si="273"/>
        <v>0</v>
      </c>
      <c r="HI40" s="295">
        <f t="shared" si="274"/>
        <v>0</v>
      </c>
      <c r="HJ40" s="141">
        <f t="shared" si="275"/>
        <v>60</v>
      </c>
      <c r="HK40" s="294">
        <f t="shared" si="276"/>
        <v>0</v>
      </c>
      <c r="HL40" s="295">
        <f t="shared" si="277"/>
        <v>0</v>
      </c>
      <c r="HM40" s="141">
        <f t="shared" si="278"/>
        <v>80</v>
      </c>
      <c r="HN40" s="294">
        <f t="shared" si="279"/>
        <v>0</v>
      </c>
      <c r="HO40" s="295">
        <f t="shared" si="280"/>
        <v>0</v>
      </c>
      <c r="HP40" s="141">
        <f t="shared" si="281"/>
        <v>100</v>
      </c>
      <c r="HQ40" s="294">
        <f t="shared" si="282"/>
        <v>0</v>
      </c>
      <c r="HS40" s="287"/>
      <c r="HT40" s="90"/>
      <c r="HX40" s="294"/>
      <c r="HY40" s="295">
        <v>1</v>
      </c>
      <c r="HZ40" s="141">
        <v>1</v>
      </c>
      <c r="IA40" s="294">
        <f t="shared" si="283"/>
        <v>1.7222222222222237E-5</v>
      </c>
      <c r="IB40" s="295">
        <f t="shared" si="284"/>
        <v>1</v>
      </c>
      <c r="IC40" s="141">
        <f t="shared" si="285"/>
        <v>1</v>
      </c>
      <c r="ID40" s="294">
        <f t="shared" si="286"/>
        <v>3.4444444444444475E-5</v>
      </c>
      <c r="IE40" s="295">
        <f t="shared" si="287"/>
        <v>1</v>
      </c>
      <c r="IF40" s="141">
        <f t="shared" si="288"/>
        <v>1</v>
      </c>
      <c r="IG40" s="294">
        <f t="shared" si="289"/>
        <v>5.1666666666666712E-5</v>
      </c>
      <c r="IH40" s="295">
        <f t="shared" si="290"/>
        <v>1</v>
      </c>
      <c r="II40" s="141">
        <f t="shared" si="291"/>
        <v>1</v>
      </c>
      <c r="IJ40" s="294">
        <f t="shared" si="292"/>
        <v>6.8888888888888949E-5</v>
      </c>
      <c r="IK40" s="295">
        <f t="shared" si="293"/>
        <v>1</v>
      </c>
      <c r="IL40" s="141">
        <f t="shared" si="294"/>
        <v>1</v>
      </c>
      <c r="IM40" s="294">
        <f t="shared" si="295"/>
        <v>8.6111111111111186E-5</v>
      </c>
      <c r="IN40" s="295">
        <f t="shared" si="296"/>
        <v>1</v>
      </c>
      <c r="IO40" s="141">
        <f t="shared" si="297"/>
        <v>1</v>
      </c>
      <c r="IP40" s="294">
        <f t="shared" si="298"/>
        <v>1.7222222222222237E-4</v>
      </c>
      <c r="IQ40" s="295">
        <f t="shared" si="299"/>
        <v>1</v>
      </c>
      <c r="IR40" s="141">
        <f t="shared" si="300"/>
        <v>1</v>
      </c>
      <c r="IS40" s="294">
        <f t="shared" si="301"/>
        <v>3.4444444444444475E-4</v>
      </c>
      <c r="IT40" s="295">
        <f t="shared" si="302"/>
        <v>1</v>
      </c>
      <c r="IU40" s="141">
        <f t="shared" si="303"/>
        <v>1</v>
      </c>
      <c r="IV40" s="294">
        <f t="shared" si="304"/>
        <v>5.1666666666666712E-4</v>
      </c>
      <c r="IW40" s="295">
        <f t="shared" si="305"/>
        <v>1</v>
      </c>
      <c r="IX40" s="141">
        <f t="shared" si="306"/>
        <v>1</v>
      </c>
      <c r="IY40" s="294">
        <f t="shared" si="307"/>
        <v>6.8888888888888949E-4</v>
      </c>
      <c r="IZ40" s="295">
        <f t="shared" si="308"/>
        <v>1</v>
      </c>
      <c r="JA40" s="141">
        <f t="shared" si="309"/>
        <v>1</v>
      </c>
      <c r="JB40" s="294">
        <f t="shared" si="310"/>
        <v>8.6111111111111186E-4</v>
      </c>
      <c r="JC40" s="295">
        <f t="shared" si="311"/>
        <v>1</v>
      </c>
      <c r="JD40" s="141">
        <f t="shared" si="312"/>
        <v>1</v>
      </c>
      <c r="JE40" s="294">
        <f t="shared" si="313"/>
        <v>1.7222222222222237E-3</v>
      </c>
      <c r="JF40" s="295">
        <f t="shared" si="314"/>
        <v>1</v>
      </c>
      <c r="JG40" s="141">
        <f t="shared" si="315"/>
        <v>1</v>
      </c>
      <c r="JH40" s="294">
        <f t="shared" si="316"/>
        <v>3.4444444444444475E-3</v>
      </c>
      <c r="JI40" s="295">
        <f t="shared" si="317"/>
        <v>1</v>
      </c>
      <c r="JJ40" s="141">
        <f t="shared" si="318"/>
        <v>1</v>
      </c>
      <c r="JK40" s="294">
        <f t="shared" si="319"/>
        <v>5.166666666666671E-3</v>
      </c>
      <c r="JL40" s="295">
        <f t="shared" si="320"/>
        <v>1</v>
      </c>
      <c r="JM40" s="141">
        <f t="shared" si="321"/>
        <v>1</v>
      </c>
      <c r="JN40" s="294">
        <f t="shared" si="322"/>
        <v>6.8888888888888949E-3</v>
      </c>
      <c r="JO40" s="295">
        <f t="shared" si="323"/>
        <v>1</v>
      </c>
      <c r="JP40" s="141">
        <f t="shared" si="324"/>
        <v>1</v>
      </c>
      <c r="JQ40" s="294">
        <f t="shared" si="325"/>
        <v>8.611111111111118E-3</v>
      </c>
      <c r="JR40" s="295">
        <f t="shared" si="326"/>
        <v>1</v>
      </c>
      <c r="JS40" s="141">
        <f t="shared" si="327"/>
        <v>1</v>
      </c>
      <c r="JT40" s="294">
        <f t="shared" si="328"/>
        <v>1.7222222222222236E-2</v>
      </c>
      <c r="JU40" s="295">
        <f t="shared" si="329"/>
        <v>1</v>
      </c>
      <c r="JV40" s="141">
        <f t="shared" si="330"/>
        <v>1</v>
      </c>
      <c r="JW40" s="294">
        <f t="shared" si="331"/>
        <v>3.4444444444444472E-2</v>
      </c>
      <c r="JX40" s="295">
        <f t="shared" si="332"/>
        <v>1</v>
      </c>
      <c r="JY40" s="141">
        <f t="shared" si="333"/>
        <v>1</v>
      </c>
      <c r="JZ40" s="294">
        <f t="shared" si="334"/>
        <v>5.1666666666666708E-2</v>
      </c>
      <c r="KA40" s="295">
        <f t="shared" si="335"/>
        <v>1</v>
      </c>
      <c r="KB40" s="141">
        <f t="shared" si="336"/>
        <v>1</v>
      </c>
      <c r="KC40" s="294">
        <f t="shared" si="337"/>
        <v>6.8888888888888944E-2</v>
      </c>
      <c r="KD40" s="295">
        <f t="shared" si="338"/>
        <v>1</v>
      </c>
      <c r="KE40" s="141">
        <f t="shared" si="339"/>
        <v>1</v>
      </c>
      <c r="KF40" s="294">
        <f t="shared" si="340"/>
        <v>8.611111111111118E-2</v>
      </c>
      <c r="KK40" s="313">
        <f t="shared" si="207"/>
        <v>0</v>
      </c>
      <c r="KL40" s="313">
        <f t="shared" si="207"/>
        <v>0</v>
      </c>
      <c r="KM40" s="313">
        <f t="shared" si="207"/>
        <v>0</v>
      </c>
      <c r="KN40" s="313">
        <f t="shared" si="207"/>
        <v>6.1999999999999998E-3</v>
      </c>
      <c r="KO40" s="313">
        <f t="shared" si="207"/>
        <v>7.7499999999999999E-3</v>
      </c>
      <c r="KP40" s="313">
        <f t="shared" si="207"/>
        <v>1.55E-2</v>
      </c>
      <c r="KQ40" s="313">
        <f t="shared" si="207"/>
        <v>3.1E-2</v>
      </c>
      <c r="KR40" s="313">
        <f t="shared" si="207"/>
        <v>4.65E-2</v>
      </c>
      <c r="KS40" s="313">
        <f t="shared" si="207"/>
        <v>6.2E-2</v>
      </c>
      <c r="KT40" s="313">
        <f t="shared" si="207"/>
        <v>7.7499999999999999E-2</v>
      </c>
      <c r="KU40" s="313">
        <f t="shared" si="208"/>
        <v>0.155</v>
      </c>
      <c r="KV40" s="313">
        <f t="shared" si="208"/>
        <v>0.19375000000000001</v>
      </c>
      <c r="KW40" s="313">
        <f t="shared" si="208"/>
        <v>0.193719</v>
      </c>
      <c r="KX40" s="313">
        <f t="shared" si="208"/>
        <v>0.19368800000000003</v>
      </c>
      <c r="KY40" s="313">
        <f t="shared" si="208"/>
        <v>0.1936725</v>
      </c>
      <c r="KZ40" s="313">
        <f t="shared" si="208"/>
        <v>0.19359499999999999</v>
      </c>
      <c r="LA40" s="313">
        <f t="shared" si="208"/>
        <v>0.19344000000000003</v>
      </c>
      <c r="LB40" s="313">
        <f t="shared" si="208"/>
        <v>0.19344</v>
      </c>
      <c r="LC40" s="313">
        <f t="shared" si="208"/>
        <v>0.19344000000000003</v>
      </c>
      <c r="LD40" s="313">
        <f t="shared" si="208"/>
        <v>0.19297500000000001</v>
      </c>
      <c r="LK40" s="78">
        <v>3.1E-2</v>
      </c>
      <c r="LL40" s="78">
        <v>0.124</v>
      </c>
      <c r="LM40" s="78">
        <v>0.77500000000000002</v>
      </c>
      <c r="LP40" s="105"/>
      <c r="LQ40" s="322">
        <v>0.05</v>
      </c>
      <c r="LR40" s="322">
        <v>0.05</v>
      </c>
      <c r="LS40" s="322">
        <v>0.05</v>
      </c>
      <c r="LT40" s="322">
        <v>0.05</v>
      </c>
      <c r="LU40" s="322">
        <v>0.05</v>
      </c>
      <c r="LV40" s="322">
        <v>2.5000000000000001E-2</v>
      </c>
      <c r="LW40" s="322">
        <v>2.5000000000000001E-2</v>
      </c>
      <c r="LX40" s="322">
        <v>2.5000000000000001E-2</v>
      </c>
      <c r="LY40" s="322">
        <v>2.5000000000000001E-2</v>
      </c>
      <c r="LZ40" s="322">
        <v>2.5000000000000001E-2</v>
      </c>
      <c r="MA40" s="322">
        <v>5.0000000000000001E-3</v>
      </c>
      <c r="MB40" s="322">
        <v>5.0000000000000001E-3</v>
      </c>
      <c r="MC40" s="322">
        <v>5.0000000000000001E-3</v>
      </c>
      <c r="MD40" s="322">
        <v>5.0000000000000001E-3</v>
      </c>
      <c r="ME40" s="322">
        <v>5.0000000000000001E-3</v>
      </c>
      <c r="MF40" s="322">
        <v>8.9999999999999998E-4</v>
      </c>
      <c r="MG40" s="322">
        <v>8.9999999999999998E-4</v>
      </c>
      <c r="MH40" s="322">
        <v>8.9999999999999998E-4</v>
      </c>
      <c r="MI40" s="322">
        <v>8.9999999999999998E-4</v>
      </c>
      <c r="MJ40" s="322">
        <v>8.9999999999999998E-4</v>
      </c>
      <c r="MK40" s="322">
        <v>5.9999999999999995E-4</v>
      </c>
      <c r="ML40" s="322">
        <v>4.4999999999999999E-4</v>
      </c>
      <c r="MM40" s="322">
        <v>4.0000000000000002E-4</v>
      </c>
      <c r="MN40" s="322">
        <v>2.9999999999999997E-4</v>
      </c>
      <c r="MO40" s="322">
        <v>2.5000000000000001E-4</v>
      </c>
      <c r="MP40" s="322">
        <v>2.5000000000000001E-4</v>
      </c>
      <c r="MQ40" s="322">
        <v>2.0000000000000001E-4</v>
      </c>
      <c r="MR40" s="322">
        <v>2.0000000000000001E-4</v>
      </c>
      <c r="MS40" s="322"/>
      <c r="MT40" s="102">
        <v>1</v>
      </c>
      <c r="MU40" s="102">
        <v>1</v>
      </c>
      <c r="MV40" s="102">
        <v>1</v>
      </c>
      <c r="MW40" s="102">
        <v>1</v>
      </c>
      <c r="MX40" s="102">
        <v>1</v>
      </c>
      <c r="MY40" s="102">
        <v>1</v>
      </c>
      <c r="MZ40" s="90">
        <v>3</v>
      </c>
      <c r="NA40" s="90">
        <v>3</v>
      </c>
      <c r="NB40" s="90">
        <v>3</v>
      </c>
      <c r="NC40" s="90">
        <v>3</v>
      </c>
      <c r="ND40" s="90">
        <v>3</v>
      </c>
      <c r="NE40" s="90">
        <v>3</v>
      </c>
      <c r="NF40" s="90">
        <v>3</v>
      </c>
      <c r="NG40" s="90">
        <v>3</v>
      </c>
      <c r="NH40" s="90">
        <v>3</v>
      </c>
      <c r="NI40" s="90">
        <v>5</v>
      </c>
      <c r="NJ40" s="90">
        <v>5</v>
      </c>
      <c r="NK40" s="90">
        <v>5</v>
      </c>
      <c r="NL40" s="90">
        <v>5</v>
      </c>
      <c r="NM40" s="90">
        <v>5</v>
      </c>
      <c r="NN40" s="90">
        <v>5</v>
      </c>
      <c r="NO40" s="90">
        <v>5</v>
      </c>
      <c r="NP40" s="90">
        <v>5</v>
      </c>
      <c r="NQ40" s="90">
        <v>5</v>
      </c>
      <c r="NR40" s="90">
        <v>5</v>
      </c>
      <c r="NS40" s="90">
        <v>5</v>
      </c>
      <c r="NT40" s="90">
        <v>5</v>
      </c>
      <c r="NU40" s="90">
        <v>5</v>
      </c>
      <c r="NV40" s="90"/>
      <c r="NW40" s="324">
        <f t="shared" si="341"/>
        <v>7.7499999999999999E-3</v>
      </c>
      <c r="NX40" s="324">
        <f t="shared" si="342"/>
        <v>1.55E-2</v>
      </c>
      <c r="NY40" s="324">
        <f t="shared" si="343"/>
        <v>2.325E-2</v>
      </c>
      <c r="NZ40" s="324">
        <f t="shared" si="344"/>
        <v>3.1E-2</v>
      </c>
      <c r="OA40" s="324">
        <f t="shared" si="345"/>
        <v>3.875E-2</v>
      </c>
      <c r="OB40" s="324">
        <f t="shared" si="346"/>
        <v>3.875E-2</v>
      </c>
      <c r="OC40" s="324">
        <f t="shared" si="347"/>
        <v>2.5833333333333333E-2</v>
      </c>
      <c r="OD40" s="324">
        <f t="shared" si="348"/>
        <v>3.875E-2</v>
      </c>
      <c r="OE40" s="324">
        <f t="shared" si="349"/>
        <v>5.1666666666666666E-2</v>
      </c>
      <c r="OF40" s="324">
        <f t="shared" si="350"/>
        <v>6.458333333333334E-2</v>
      </c>
      <c r="OG40" s="324">
        <f t="shared" si="351"/>
        <v>2.5833333333333333E-2</v>
      </c>
      <c r="OH40" s="324">
        <f t="shared" si="352"/>
        <v>5.1666666666666666E-2</v>
      </c>
      <c r="OI40" s="324">
        <f t="shared" si="353"/>
        <v>7.7499999999999999E-2</v>
      </c>
      <c r="OJ40" s="324">
        <f t="shared" si="354"/>
        <v>0.10333333333333333</v>
      </c>
      <c r="OK40" s="324">
        <f t="shared" si="355"/>
        <v>0.12916666666666668</v>
      </c>
      <c r="OL40" s="324">
        <f t="shared" si="356"/>
        <v>2.7900000000000001E-2</v>
      </c>
      <c r="OM40" s="324">
        <f t="shared" si="357"/>
        <v>5.5800000000000002E-2</v>
      </c>
      <c r="ON40" s="324">
        <f t="shared" si="358"/>
        <v>8.3699999999999997E-2</v>
      </c>
      <c r="OO40" s="324">
        <f t="shared" si="359"/>
        <v>0.1116</v>
      </c>
      <c r="OP40" s="324">
        <f t="shared" si="360"/>
        <v>0.13950000000000001</v>
      </c>
      <c r="OQ40" s="324">
        <f t="shared" si="361"/>
        <v>0.13949999999999999</v>
      </c>
      <c r="OR40" s="324">
        <f t="shared" si="362"/>
        <v>0.13950000000000001</v>
      </c>
      <c r="OS40" s="324">
        <f t="shared" si="363"/>
        <v>0.155</v>
      </c>
      <c r="OT40" s="324">
        <f t="shared" si="364"/>
        <v>0.13949999999999999</v>
      </c>
      <c r="OU40" s="324">
        <f t="shared" si="365"/>
        <v>0.135625</v>
      </c>
      <c r="OV40" s="324">
        <f t="shared" si="366"/>
        <v>0.155</v>
      </c>
      <c r="OW40" s="324">
        <f t="shared" si="367"/>
        <v>0.13950000000000001</v>
      </c>
      <c r="OX40" s="324">
        <f t="shared" si="368"/>
        <v>0.155</v>
      </c>
      <c r="PA40" s="332">
        <v>0.05</v>
      </c>
      <c r="PB40" s="355">
        <v>0.27636287647258601</v>
      </c>
      <c r="PC40" s="356">
        <v>0.12612805932072099</v>
      </c>
      <c r="PG40" s="346"/>
      <c r="PH40" s="347">
        <f>PH$3*$F40*$AH40*PH$4/'[1]Sheet3 '!$AJ$5</f>
        <v>4.3400000000000001E-2</v>
      </c>
      <c r="PI40" s="347">
        <f>PI$3*$F40*$AH40*PI$4/'[1]Sheet3 '!$AJ$5</f>
        <v>4.3384499999999999E-2</v>
      </c>
      <c r="PJ40" s="347">
        <f>PJ$3*$F40*$AH40*PJ$4/'[1]Sheet3 '!$AJ$5</f>
        <v>4.3400000000000001E-2</v>
      </c>
      <c r="PK40" s="347">
        <f>PK$3*$F40*$AH40*PK$4/'[1]Sheet3 '!$AJ$5</f>
        <v>3.9059999999999997E-2</v>
      </c>
      <c r="PL40" s="347">
        <f>PL$3*$F40*$AH40*PL$4/'[1]Sheet3 '!$AJ$5</f>
        <v>3.9059999999999997E-2</v>
      </c>
      <c r="PM40" s="347">
        <f>PM$3*$F40*$AH40*PM$4/'[1]Sheet3 '!$AJ$5</f>
        <v>3.7199999999999997E-2</v>
      </c>
      <c r="PN40" s="347">
        <f>PN$3*$F40*$AH40*PN$4/'[1]Sheet3 '!$AJ$5</f>
        <v>3.3480000000000003E-2</v>
      </c>
      <c r="PO40" s="347">
        <f>PO$3*$F40*$AH40*PO$4/'[1]Sheet3 '!$AJ$5</f>
        <v>3.1620000000000002E-2</v>
      </c>
      <c r="PP40" s="347">
        <f>PP$3*$F40*$AH40*PP$4/'[1]Sheet3 '!$AJ$5</f>
        <v>2.8705999999999999E-2</v>
      </c>
      <c r="PQ40" s="347">
        <f>PQ$3*$F40*$AH40*PQ$4/'[1]Sheet3 '!$AJ$5</f>
        <v>2.4799999999999999E-2</v>
      </c>
      <c r="PR40" s="347">
        <f>PR$3*$F40*$AH40*PR$4/'[1]Sheet3 '!$AJ$5</f>
        <v>2.232E-2</v>
      </c>
      <c r="PS40" s="347">
        <f>PS$3*$F40*$AH40*PS$4/'[1]Sheet3 '!$AJ$5</f>
        <v>1.984E-2</v>
      </c>
      <c r="PT40" s="347">
        <f>PT$3*$F40*$AH40*PT$4/'[1]Sheet3 '!$AJ$5</f>
        <v>1.24E-2</v>
      </c>
      <c r="PU40" s="343"/>
      <c r="PV40" s="343"/>
      <c r="PW40" s="343"/>
    </row>
    <row r="41" spans="1:439" ht="16.2">
      <c r="A41" s="39">
        <v>35</v>
      </c>
      <c r="B41" s="109" t="s">
        <v>480</v>
      </c>
      <c r="C41" s="39">
        <v>6</v>
      </c>
      <c r="D41" s="39">
        <v>15</v>
      </c>
      <c r="E41" s="39"/>
      <c r="F41" s="110">
        <v>1050</v>
      </c>
      <c r="G41" s="39" t="s">
        <v>481</v>
      </c>
      <c r="H41" s="39">
        <f t="shared" si="209"/>
        <v>1050</v>
      </c>
      <c r="I41" s="116"/>
      <c r="J41" s="39">
        <f t="shared" si="7"/>
        <v>1050</v>
      </c>
      <c r="K41" s="116" t="s">
        <v>482</v>
      </c>
      <c r="L41" s="116"/>
      <c r="M41" s="123">
        <f t="shared" si="180"/>
        <v>35</v>
      </c>
      <c r="N41" s="39">
        <f t="shared" ref="N41:N72" si="369">ROUND(IF(C41=4,F41*10%,0),0)</f>
        <v>0</v>
      </c>
      <c r="O41" s="39">
        <f t="shared" ref="O41:O72" si="370">ROUND(IF(C41=4,F41*2%,0),0)</f>
        <v>0</v>
      </c>
      <c r="P41" s="39">
        <v>0</v>
      </c>
      <c r="Q41" s="136">
        <v>0.72916619999999999</v>
      </c>
      <c r="R41" s="90">
        <v>10</v>
      </c>
      <c r="S41" s="137">
        <v>0</v>
      </c>
      <c r="T41" s="141">
        <f t="shared" si="210"/>
        <v>0.35</v>
      </c>
      <c r="U41" s="139">
        <f t="shared" si="201"/>
        <v>5</v>
      </c>
      <c r="V41" s="139" t="s">
        <v>283</v>
      </c>
      <c r="W41" s="139">
        <v>1</v>
      </c>
      <c r="X41" s="142">
        <v>0</v>
      </c>
      <c r="Y41" s="147">
        <v>15</v>
      </c>
      <c r="Z41" s="159">
        <v>1</v>
      </c>
      <c r="AA41" s="139" t="str">
        <f t="shared" si="196"/>
        <v>[[0,1],[0,1],[0,1],[0,1],[0,1],[0,1],[0,1],[0,1],[0,1],[0,1],[0,2],[0,4],[0,6],[0,8],[0,10],[0,20],[0,40],[0,60],[0,80],[0,100]]</v>
      </c>
      <c r="AB41" s="139">
        <v>1</v>
      </c>
      <c r="AC41" s="139">
        <v>1</v>
      </c>
      <c r="AD41" s="139" t="str">
        <f t="shared" si="211"/>
        <v>[[1,1],[1,1],[1,1],[1,1],[1,1],[1,1],[1,1],[1,1],[1,1],[1,1],[1,1],[1,1],[1,1],[1,1],[1,1],[1,1],[1,1],[1,1],[1,1],[1,1]]</v>
      </c>
      <c r="AE41" s="39">
        <v>0</v>
      </c>
      <c r="AF41" s="163">
        <v>0</v>
      </c>
      <c r="AG41" s="177">
        <f t="shared" si="205"/>
        <v>0</v>
      </c>
      <c r="AH41" s="177">
        <v>0.1</v>
      </c>
      <c r="AI41" s="177">
        <v>0</v>
      </c>
      <c r="AJ41" s="178">
        <v>0</v>
      </c>
      <c r="AK41" s="177">
        <v>0</v>
      </c>
      <c r="AL41" s="177">
        <v>0</v>
      </c>
      <c r="AM41" s="179">
        <v>0</v>
      </c>
      <c r="AN41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41" s="39" t="str">
        <f t="shared" si="197"/>
        <v>[[6,5],[6,2],[7,2]]</v>
      </c>
      <c r="AP41" s="111" t="str">
        <f t="shared" si="198"/>
        <v>[2.25,1.125,0.75]</v>
      </c>
      <c r="AQ41" s="111">
        <v>0</v>
      </c>
      <c r="AR41" s="111">
        <v>1</v>
      </c>
      <c r="AS41" s="111">
        <f t="shared" si="213"/>
        <v>1</v>
      </c>
      <c r="AT41" s="111">
        <v>1</v>
      </c>
      <c r="AU41" s="111">
        <v>1</v>
      </c>
      <c r="AV41" s="191" t="s">
        <v>483</v>
      </c>
      <c r="AW41" s="111">
        <v>4</v>
      </c>
      <c r="AX41" s="195">
        <v>16</v>
      </c>
      <c r="AY41" s="39">
        <v>1</v>
      </c>
      <c r="AZ41" s="39">
        <v>0</v>
      </c>
      <c r="BA41" s="94">
        <v>3</v>
      </c>
      <c r="BB41" s="94">
        <v>6</v>
      </c>
      <c r="BC41" s="94" t="s">
        <v>361</v>
      </c>
      <c r="BD41" s="39">
        <v>1</v>
      </c>
      <c r="BE41" s="112">
        <f t="shared" si="195"/>
        <v>1.5</v>
      </c>
      <c r="BF41" s="39"/>
      <c r="BG41" s="39"/>
      <c r="BH41" s="39">
        <v>1</v>
      </c>
      <c r="BI41" s="39">
        <v>1</v>
      </c>
      <c r="BJ41" s="39" t="s">
        <v>484</v>
      </c>
      <c r="BK41" s="198">
        <v>1</v>
      </c>
      <c r="BL41" s="198">
        <v>1</v>
      </c>
      <c r="BM41" s="94">
        <f t="shared" si="199"/>
        <v>1050</v>
      </c>
      <c r="BN41" s="94" t="s">
        <v>287</v>
      </c>
      <c r="BO41" s="94">
        <v>1</v>
      </c>
      <c r="BP41" s="94" t="s">
        <v>288</v>
      </c>
      <c r="BQ41" s="94" t="s">
        <v>485</v>
      </c>
      <c r="BR41" s="207" t="s">
        <v>486</v>
      </c>
      <c r="BS41" s="207" t="s">
        <v>486</v>
      </c>
      <c r="BT41" s="123">
        <v>495</v>
      </c>
      <c r="BU41" s="123">
        <v>2</v>
      </c>
      <c r="BV41" s="215">
        <v>180</v>
      </c>
      <c r="BW41" s="215">
        <v>45</v>
      </c>
      <c r="BX41" s="116" t="s">
        <v>487</v>
      </c>
      <c r="BY41" s="213">
        <v>10</v>
      </c>
      <c r="BZ41" s="123">
        <f t="shared" si="214"/>
        <v>10</v>
      </c>
      <c r="CA41" s="214" t="str">
        <f t="shared" si="215"/>
        <v>[10,10,0,10]</v>
      </c>
      <c r="CB41" s="42">
        <v>0</v>
      </c>
      <c r="CC41" s="42">
        <v>0</v>
      </c>
      <c r="CD41" s="42">
        <v>1</v>
      </c>
      <c r="CE41" s="42">
        <v>0</v>
      </c>
      <c r="CF41" s="42">
        <v>0</v>
      </c>
      <c r="CG41" s="42">
        <v>0</v>
      </c>
      <c r="CH41" s="42">
        <v>0</v>
      </c>
      <c r="CI41" s="42">
        <v>0</v>
      </c>
      <c r="CJ41" s="42" t="str">
        <f t="shared" ref="CJ41:CJ66" si="371">IF(AND(C41=6,D41=-1),"1,1,1,1,1,1,1",IF(OR(DA41=1,DA41=2),1,0)&amp;","&amp;IF(OR(DF41=1,DF41=2),1,0)&amp;","&amp;IF(OR(DK41=1,DK41=2),1,0)&amp;","&amp;IF(OR(DP41=1,DP41=2),1,0)&amp;","&amp;0&amp;","&amp;0&amp;","&amp;IF(OR(DU41=1,DU41=2),1,0))</f>
        <v>0,0,1,0,0,0,0</v>
      </c>
      <c r="CK41" s="42" t="str">
        <f t="shared" ref="CK41:CK72" si="372">IF(CX41=1,""""&amp;CX41&amp;"|"&amp;CY41&amp;"|"&amp;CZ41&amp;"|"&amp;DA41&amp;"|"&amp;DB41&amp;""""&amp;",","")&amp;IF(DC41=2,""""&amp;DC41&amp;"|"&amp;DD41&amp;"|"&amp;DE41&amp;"|"&amp;DF41&amp;"|"&amp;DG41&amp;""""&amp;",","")&amp;IF(DH41=3,""""&amp;DH41&amp;"|"&amp;DI41&amp;"|"&amp;DJ41&amp;"|"&amp;DK41&amp;"|"&amp;DL41&amp;""""&amp;",","")&amp;IF(DM41=4,""""&amp;DM41&amp;"|"&amp;DN41&amp;"|"&amp;DO41&amp;"|"&amp;DP41&amp;"|"&amp;DQ41&amp;""""&amp;",","")&amp;IF(DR41=7,""""&amp;DR41&amp;"|"&amp;DS41&amp;"|"&amp;DT41&amp;"|"&amp;DU41&amp;"|"&amp;DV41&amp;""""&amp;",","")</f>
        <v>"3|0,1,3|1|1|9999",</v>
      </c>
      <c r="CL41" s="123"/>
      <c r="CM41" s="123"/>
      <c r="CN41" s="123"/>
      <c r="CO41" s="123"/>
      <c r="CP41" s="123"/>
      <c r="CQ41" s="46" t="s">
        <v>488</v>
      </c>
      <c r="CR41" s="123"/>
      <c r="CS41" s="123" t="s">
        <v>489</v>
      </c>
      <c r="CT41" s="123">
        <v>3</v>
      </c>
      <c r="CU41" s="53" t="s">
        <v>490</v>
      </c>
      <c r="CV41" s="53"/>
      <c r="CW41" s="42"/>
      <c r="CX41" s="42" t="str">
        <f t="shared" ref="CX41:CX61" si="373">IF(CB41=1,CX$4,"")</f>
        <v/>
      </c>
      <c r="CY41" s="42"/>
      <c r="CZ41" s="42"/>
      <c r="DA41" s="42"/>
      <c r="DB41" s="42"/>
      <c r="DC41" s="42" t="str">
        <f t="shared" ref="DC41:DC57" si="374">IF(CC41=1,DC$4,"")</f>
        <v/>
      </c>
      <c r="DD41" s="42"/>
      <c r="DE41" s="42"/>
      <c r="DF41" s="42"/>
      <c r="DG41" s="42"/>
      <c r="DH41" s="42">
        <f t="shared" ref="DH41:DH57" si="375">IF(CD41=1,DH$4,"")</f>
        <v>3</v>
      </c>
      <c r="DI41" s="42" t="s">
        <v>491</v>
      </c>
      <c r="DJ41" s="42">
        <v>1</v>
      </c>
      <c r="DK41" s="42">
        <v>1</v>
      </c>
      <c r="DL41" s="42">
        <v>9999</v>
      </c>
      <c r="DM41" s="42" t="str">
        <f t="shared" ref="DM41:DM57" si="376">IF(CE41=1,DM$4,"")</f>
        <v/>
      </c>
      <c r="DN41" s="42"/>
      <c r="DO41" s="42"/>
      <c r="DP41" s="42"/>
      <c r="DQ41" s="42"/>
      <c r="DR41" s="42" t="str">
        <f t="shared" ref="DR41:DR61" si="377">IF(CF41=1,DR$4,"")</f>
        <v/>
      </c>
      <c r="DS41" s="42"/>
      <c r="DT41" s="42"/>
      <c r="DU41" s="42"/>
      <c r="DV41" s="42"/>
      <c r="DW41" s="42" t="s">
        <v>492</v>
      </c>
      <c r="DX41" s="231">
        <f>IF($F41&lt;800,5,10)</f>
        <v>10</v>
      </c>
      <c r="DY41" s="231">
        <f>DX41</f>
        <v>10</v>
      </c>
      <c r="DZ41" s="231">
        <v>0</v>
      </c>
      <c r="EA41" s="123">
        <f t="shared" si="216"/>
        <v>10</v>
      </c>
      <c r="EB41" s="123"/>
      <c r="EJ41" s="267"/>
      <c r="EM41" s="260">
        <f t="shared" si="217"/>
        <v>1155</v>
      </c>
      <c r="EN41" s="261">
        <f>EN40</f>
        <v>0.1</v>
      </c>
      <c r="EO41" s="262">
        <v>6</v>
      </c>
      <c r="EP41" s="105">
        <v>5</v>
      </c>
      <c r="EQ41" s="262">
        <v>6</v>
      </c>
      <c r="ER41" s="105">
        <v>2</v>
      </c>
      <c r="ES41" s="262">
        <v>7</v>
      </c>
      <c r="ET41" s="105">
        <v>2</v>
      </c>
      <c r="EU41" s="105">
        <f t="shared" si="218"/>
        <v>6.2222222222222223</v>
      </c>
      <c r="EV41" s="105">
        <f t="shared" si="219"/>
        <v>7.5</v>
      </c>
      <c r="EW41" s="272">
        <f t="shared" si="220"/>
        <v>2.25</v>
      </c>
      <c r="EX41" s="105">
        <f t="shared" si="221"/>
        <v>15</v>
      </c>
      <c r="EY41" s="281">
        <f t="shared" si="222"/>
        <v>1.125</v>
      </c>
      <c r="EZ41" s="105">
        <f t="shared" si="223"/>
        <v>22.5</v>
      </c>
      <c r="FA41" s="282">
        <f t="shared" si="224"/>
        <v>0.75</v>
      </c>
      <c r="FD41" s="287"/>
      <c r="FE41" s="90"/>
      <c r="FI41" s="294"/>
      <c r="FJ41" s="295">
        <v>0</v>
      </c>
      <c r="FK41" s="141">
        <v>1</v>
      </c>
      <c r="FL41" s="294">
        <f t="shared" si="225"/>
        <v>0</v>
      </c>
      <c r="FM41" s="295">
        <f t="shared" si="226"/>
        <v>0</v>
      </c>
      <c r="FN41" s="141">
        <f t="shared" si="227"/>
        <v>1</v>
      </c>
      <c r="FO41" s="294">
        <f t="shared" si="228"/>
        <v>0</v>
      </c>
      <c r="FP41" s="295">
        <f t="shared" si="229"/>
        <v>0</v>
      </c>
      <c r="FQ41" s="141">
        <f t="shared" si="230"/>
        <v>1</v>
      </c>
      <c r="FR41" s="294">
        <f t="shared" si="231"/>
        <v>0</v>
      </c>
      <c r="FS41" s="295">
        <f t="shared" si="232"/>
        <v>0</v>
      </c>
      <c r="FT41" s="141">
        <f t="shared" si="233"/>
        <v>1</v>
      </c>
      <c r="FU41" s="294">
        <f t="shared" si="234"/>
        <v>0</v>
      </c>
      <c r="FV41" s="295">
        <f t="shared" si="235"/>
        <v>0</v>
      </c>
      <c r="FW41" s="141">
        <f t="shared" si="236"/>
        <v>1</v>
      </c>
      <c r="FX41" s="294">
        <f t="shared" si="237"/>
        <v>0</v>
      </c>
      <c r="FY41" s="295">
        <f t="shared" si="238"/>
        <v>0</v>
      </c>
      <c r="FZ41" s="141">
        <f t="shared" si="239"/>
        <v>1</v>
      </c>
      <c r="GA41" s="294">
        <f t="shared" si="240"/>
        <v>0</v>
      </c>
      <c r="GB41" s="295">
        <f t="shared" si="241"/>
        <v>0</v>
      </c>
      <c r="GC41" s="141">
        <f t="shared" si="242"/>
        <v>1</v>
      </c>
      <c r="GD41" s="294">
        <f t="shared" si="243"/>
        <v>0</v>
      </c>
      <c r="GE41" s="295">
        <f t="shared" si="244"/>
        <v>0</v>
      </c>
      <c r="GF41" s="141">
        <f t="shared" si="245"/>
        <v>1</v>
      </c>
      <c r="GG41" s="294">
        <f t="shared" si="246"/>
        <v>0</v>
      </c>
      <c r="GH41" s="295">
        <f t="shared" si="247"/>
        <v>0</v>
      </c>
      <c r="GI41" s="141">
        <f t="shared" si="248"/>
        <v>1</v>
      </c>
      <c r="GJ41" s="294">
        <f t="shared" si="249"/>
        <v>0</v>
      </c>
      <c r="GK41" s="295">
        <f t="shared" si="250"/>
        <v>0</v>
      </c>
      <c r="GL41" s="141">
        <f t="shared" si="251"/>
        <v>1</v>
      </c>
      <c r="GM41" s="294">
        <f t="shared" si="252"/>
        <v>0</v>
      </c>
      <c r="GN41" s="295">
        <f t="shared" si="253"/>
        <v>0</v>
      </c>
      <c r="GO41" s="141">
        <f t="shared" si="254"/>
        <v>2</v>
      </c>
      <c r="GP41" s="294">
        <f t="shared" si="255"/>
        <v>0</v>
      </c>
      <c r="GQ41" s="295">
        <f t="shared" si="256"/>
        <v>0</v>
      </c>
      <c r="GR41" s="141">
        <f t="shared" si="257"/>
        <v>4</v>
      </c>
      <c r="GS41" s="294">
        <f t="shared" si="258"/>
        <v>0</v>
      </c>
      <c r="GT41" s="295">
        <f t="shared" si="259"/>
        <v>0</v>
      </c>
      <c r="GU41" s="141">
        <f t="shared" si="260"/>
        <v>6</v>
      </c>
      <c r="GV41" s="294">
        <f t="shared" si="261"/>
        <v>0</v>
      </c>
      <c r="GW41" s="295">
        <f t="shared" si="262"/>
        <v>0</v>
      </c>
      <c r="GX41" s="141">
        <f t="shared" si="263"/>
        <v>8</v>
      </c>
      <c r="GY41" s="294">
        <f t="shared" si="264"/>
        <v>0</v>
      </c>
      <c r="GZ41" s="295">
        <f t="shared" si="265"/>
        <v>0</v>
      </c>
      <c r="HA41" s="141">
        <f t="shared" si="266"/>
        <v>10</v>
      </c>
      <c r="HB41" s="294">
        <f t="shared" si="267"/>
        <v>0</v>
      </c>
      <c r="HC41" s="295">
        <f t="shared" si="268"/>
        <v>0</v>
      </c>
      <c r="HD41" s="141">
        <f t="shared" si="269"/>
        <v>20</v>
      </c>
      <c r="HE41" s="294">
        <f t="shared" si="270"/>
        <v>0</v>
      </c>
      <c r="HF41" s="295">
        <f t="shared" si="271"/>
        <v>0</v>
      </c>
      <c r="HG41" s="141">
        <f t="shared" si="272"/>
        <v>40</v>
      </c>
      <c r="HH41" s="294">
        <f t="shared" si="273"/>
        <v>0</v>
      </c>
      <c r="HI41" s="295">
        <f t="shared" si="274"/>
        <v>0</v>
      </c>
      <c r="HJ41" s="141">
        <f t="shared" si="275"/>
        <v>60</v>
      </c>
      <c r="HK41" s="294">
        <f t="shared" si="276"/>
        <v>0</v>
      </c>
      <c r="HL41" s="295">
        <f t="shared" si="277"/>
        <v>0</v>
      </c>
      <c r="HM41" s="141">
        <f t="shared" si="278"/>
        <v>80</v>
      </c>
      <c r="HN41" s="294">
        <f t="shared" si="279"/>
        <v>0</v>
      </c>
      <c r="HO41" s="295">
        <f t="shared" si="280"/>
        <v>0</v>
      </c>
      <c r="HP41" s="141">
        <f t="shared" si="281"/>
        <v>100</v>
      </c>
      <c r="HQ41" s="294">
        <f t="shared" si="282"/>
        <v>0</v>
      </c>
      <c r="HS41" s="287"/>
      <c r="HT41" s="90"/>
      <c r="HX41" s="294"/>
      <c r="HY41" s="295">
        <v>1</v>
      </c>
      <c r="HZ41" s="141">
        <v>1</v>
      </c>
      <c r="IA41" s="294">
        <f t="shared" si="283"/>
        <v>1.1666666666666676E-4</v>
      </c>
      <c r="IB41" s="295">
        <f t="shared" si="284"/>
        <v>1</v>
      </c>
      <c r="IC41" s="141">
        <f t="shared" si="285"/>
        <v>1</v>
      </c>
      <c r="ID41" s="294">
        <f t="shared" si="286"/>
        <v>2.3333333333333352E-4</v>
      </c>
      <c r="IE41" s="295">
        <f t="shared" si="287"/>
        <v>1</v>
      </c>
      <c r="IF41" s="141">
        <f t="shared" si="288"/>
        <v>1</v>
      </c>
      <c r="IG41" s="294">
        <f t="shared" si="289"/>
        <v>3.5000000000000027E-4</v>
      </c>
      <c r="IH41" s="295">
        <f t="shared" si="290"/>
        <v>1</v>
      </c>
      <c r="II41" s="141">
        <f t="shared" si="291"/>
        <v>1</v>
      </c>
      <c r="IJ41" s="294">
        <f t="shared" si="292"/>
        <v>4.6666666666666704E-4</v>
      </c>
      <c r="IK41" s="295">
        <f t="shared" si="293"/>
        <v>1</v>
      </c>
      <c r="IL41" s="141">
        <f t="shared" si="294"/>
        <v>1</v>
      </c>
      <c r="IM41" s="294">
        <f t="shared" si="295"/>
        <v>5.8333333333333382E-4</v>
      </c>
      <c r="IN41" s="295">
        <f t="shared" si="296"/>
        <v>1</v>
      </c>
      <c r="IO41" s="141">
        <f t="shared" si="297"/>
        <v>1</v>
      </c>
      <c r="IP41" s="294">
        <f t="shared" si="298"/>
        <v>1.1666666666666676E-3</v>
      </c>
      <c r="IQ41" s="295">
        <f t="shared" si="299"/>
        <v>1</v>
      </c>
      <c r="IR41" s="141">
        <f t="shared" si="300"/>
        <v>1</v>
      </c>
      <c r="IS41" s="294">
        <f t="shared" si="301"/>
        <v>2.3333333333333353E-3</v>
      </c>
      <c r="IT41" s="295">
        <f t="shared" si="302"/>
        <v>1</v>
      </c>
      <c r="IU41" s="141">
        <f t="shared" si="303"/>
        <v>1</v>
      </c>
      <c r="IV41" s="294">
        <f t="shared" si="304"/>
        <v>3.5000000000000027E-3</v>
      </c>
      <c r="IW41" s="295">
        <f t="shared" si="305"/>
        <v>1</v>
      </c>
      <c r="IX41" s="141">
        <f t="shared" si="306"/>
        <v>1</v>
      </c>
      <c r="IY41" s="294">
        <f t="shared" si="307"/>
        <v>4.6666666666666705E-3</v>
      </c>
      <c r="IZ41" s="295">
        <f t="shared" si="308"/>
        <v>1</v>
      </c>
      <c r="JA41" s="141">
        <f t="shared" si="309"/>
        <v>1</v>
      </c>
      <c r="JB41" s="294">
        <f t="shared" si="310"/>
        <v>5.8333333333333379E-3</v>
      </c>
      <c r="JC41" s="295">
        <f t="shared" si="311"/>
        <v>1</v>
      </c>
      <c r="JD41" s="141">
        <f t="shared" si="312"/>
        <v>1</v>
      </c>
      <c r="JE41" s="294">
        <f t="shared" si="313"/>
        <v>1.1666666666666676E-2</v>
      </c>
      <c r="JF41" s="295">
        <f t="shared" si="314"/>
        <v>1</v>
      </c>
      <c r="JG41" s="141">
        <f t="shared" si="315"/>
        <v>1</v>
      </c>
      <c r="JH41" s="294">
        <f t="shared" si="316"/>
        <v>2.3333333333333352E-2</v>
      </c>
      <c r="JI41" s="295">
        <f t="shared" si="317"/>
        <v>1</v>
      </c>
      <c r="JJ41" s="141">
        <f t="shared" si="318"/>
        <v>1</v>
      </c>
      <c r="JK41" s="294">
        <f t="shared" si="319"/>
        <v>3.5000000000000031E-2</v>
      </c>
      <c r="JL41" s="295">
        <f t="shared" si="320"/>
        <v>1</v>
      </c>
      <c r="JM41" s="141">
        <f t="shared" si="321"/>
        <v>1</v>
      </c>
      <c r="JN41" s="294">
        <f t="shared" si="322"/>
        <v>4.6666666666666703E-2</v>
      </c>
      <c r="JO41" s="295">
        <f t="shared" si="323"/>
        <v>1</v>
      </c>
      <c r="JP41" s="141">
        <f t="shared" si="324"/>
        <v>1</v>
      </c>
      <c r="JQ41" s="294">
        <f t="shared" si="325"/>
        <v>5.8333333333333383E-2</v>
      </c>
      <c r="JR41" s="295">
        <f t="shared" si="326"/>
        <v>1</v>
      </c>
      <c r="JS41" s="141">
        <f t="shared" si="327"/>
        <v>1</v>
      </c>
      <c r="JT41" s="294">
        <f t="shared" si="328"/>
        <v>0.11666666666666677</v>
      </c>
      <c r="JU41" s="295">
        <f t="shared" si="329"/>
        <v>1</v>
      </c>
      <c r="JV41" s="141">
        <f t="shared" si="330"/>
        <v>1</v>
      </c>
      <c r="JW41" s="294">
        <f t="shared" si="331"/>
        <v>0.23333333333333353</v>
      </c>
      <c r="JX41" s="295">
        <f t="shared" si="332"/>
        <v>1</v>
      </c>
      <c r="JY41" s="141">
        <f t="shared" si="333"/>
        <v>1</v>
      </c>
      <c r="JZ41" s="294">
        <f t="shared" si="334"/>
        <v>0.35000000000000031</v>
      </c>
      <c r="KA41" s="295">
        <f t="shared" si="335"/>
        <v>1</v>
      </c>
      <c r="KB41" s="141">
        <f t="shared" si="336"/>
        <v>1</v>
      </c>
      <c r="KC41" s="294">
        <f t="shared" si="337"/>
        <v>0.46666666666666706</v>
      </c>
      <c r="KD41" s="295">
        <f t="shared" si="338"/>
        <v>1</v>
      </c>
      <c r="KE41" s="141">
        <f t="shared" si="339"/>
        <v>1</v>
      </c>
      <c r="KF41" s="294">
        <f t="shared" si="340"/>
        <v>0.58333333333333381</v>
      </c>
      <c r="KK41" s="313">
        <f t="shared" si="207"/>
        <v>0</v>
      </c>
      <c r="KL41" s="313">
        <f t="shared" si="207"/>
        <v>0</v>
      </c>
      <c r="KM41" s="313">
        <f t="shared" si="207"/>
        <v>0</v>
      </c>
      <c r="KN41" s="313">
        <f t="shared" si="207"/>
        <v>0</v>
      </c>
      <c r="KO41" s="313">
        <f t="shared" si="207"/>
        <v>0</v>
      </c>
      <c r="KP41" s="313">
        <f t="shared" si="207"/>
        <v>0</v>
      </c>
      <c r="KQ41" s="313">
        <f t="shared" si="207"/>
        <v>0</v>
      </c>
      <c r="KR41" s="313">
        <f t="shared" si="207"/>
        <v>0</v>
      </c>
      <c r="KS41" s="313">
        <f t="shared" si="207"/>
        <v>0</v>
      </c>
      <c r="KT41" s="313">
        <f t="shared" si="207"/>
        <v>0</v>
      </c>
      <c r="KU41" s="313">
        <f t="shared" si="208"/>
        <v>0</v>
      </c>
      <c r="KV41" s="313">
        <f t="shared" si="208"/>
        <v>0</v>
      </c>
      <c r="KW41" s="313">
        <f t="shared" si="208"/>
        <v>0</v>
      </c>
      <c r="KX41" s="313">
        <f t="shared" si="208"/>
        <v>0</v>
      </c>
      <c r="KY41" s="313">
        <f t="shared" si="208"/>
        <v>0</v>
      </c>
      <c r="KZ41" s="313">
        <f t="shared" si="208"/>
        <v>0</v>
      </c>
      <c r="LA41" s="313">
        <f t="shared" si="208"/>
        <v>0</v>
      </c>
      <c r="LB41" s="313">
        <f t="shared" si="208"/>
        <v>0</v>
      </c>
      <c r="LC41" s="313">
        <f t="shared" si="208"/>
        <v>0</v>
      </c>
      <c r="LD41" s="313">
        <f t="shared" si="208"/>
        <v>0</v>
      </c>
      <c r="LK41" s="78">
        <v>0</v>
      </c>
      <c r="LL41" s="78">
        <v>0</v>
      </c>
      <c r="LM41" s="78">
        <v>0</v>
      </c>
      <c r="LP41" s="105"/>
      <c r="LQ41" s="322">
        <v>0.05</v>
      </c>
      <c r="LR41" s="322">
        <v>0.05</v>
      </c>
      <c r="LS41" s="322">
        <v>0.05</v>
      </c>
      <c r="LT41" s="322">
        <v>0.05</v>
      </c>
      <c r="LU41" s="322">
        <v>0.05</v>
      </c>
      <c r="LV41" s="322">
        <v>2.5000000000000001E-2</v>
      </c>
      <c r="LW41" s="322">
        <v>2.5000000000000001E-2</v>
      </c>
      <c r="LX41" s="322">
        <v>2.5000000000000001E-2</v>
      </c>
      <c r="LY41" s="322">
        <v>2.5000000000000001E-2</v>
      </c>
      <c r="LZ41" s="322">
        <v>2.5000000000000001E-2</v>
      </c>
      <c r="MA41" s="322">
        <v>5.0000000000000001E-3</v>
      </c>
      <c r="MB41" s="322">
        <v>5.0000000000000001E-3</v>
      </c>
      <c r="MC41" s="322">
        <v>5.0000000000000001E-3</v>
      </c>
      <c r="MD41" s="322">
        <v>5.0000000000000001E-3</v>
      </c>
      <c r="ME41" s="322">
        <v>5.0000000000000001E-3</v>
      </c>
      <c r="MF41" s="322">
        <v>8.9999999999999998E-4</v>
      </c>
      <c r="MG41" s="322">
        <v>8.9999999999999998E-4</v>
      </c>
      <c r="MH41" s="322">
        <v>8.9999999999999998E-4</v>
      </c>
      <c r="MI41" s="322">
        <v>8.9999999999999998E-4</v>
      </c>
      <c r="MJ41" s="322">
        <v>8.9999999999999998E-4</v>
      </c>
      <c r="MK41" s="322">
        <v>5.9999999999999995E-4</v>
      </c>
      <c r="ML41" s="322">
        <v>4.4999999999999999E-4</v>
      </c>
      <c r="MM41" s="322">
        <v>4.0000000000000002E-4</v>
      </c>
      <c r="MN41" s="322">
        <v>2.9999999999999997E-4</v>
      </c>
      <c r="MO41" s="322">
        <v>2.5000000000000001E-4</v>
      </c>
      <c r="MP41" s="322">
        <v>2.5000000000000001E-4</v>
      </c>
      <c r="MQ41" s="322">
        <v>2.0000000000000001E-4</v>
      </c>
      <c r="MR41" s="322">
        <v>2.0000000000000001E-4</v>
      </c>
      <c r="MS41" s="322"/>
      <c r="MT41" s="102">
        <v>1</v>
      </c>
      <c r="MU41" s="102">
        <v>1</v>
      </c>
      <c r="MV41" s="102">
        <v>1</v>
      </c>
      <c r="MW41" s="102">
        <v>1</v>
      </c>
      <c r="MX41" s="102">
        <v>1</v>
      </c>
      <c r="MY41" s="102">
        <v>1</v>
      </c>
      <c r="MZ41" s="90">
        <v>5</v>
      </c>
      <c r="NA41" s="90">
        <v>5</v>
      </c>
      <c r="NB41" s="90">
        <v>5</v>
      </c>
      <c r="NC41" s="90">
        <v>5</v>
      </c>
      <c r="ND41" s="90">
        <v>5</v>
      </c>
      <c r="NE41" s="90">
        <v>5</v>
      </c>
      <c r="NF41" s="90">
        <v>5</v>
      </c>
      <c r="NG41" s="90">
        <v>5</v>
      </c>
      <c r="NH41" s="90">
        <v>5</v>
      </c>
      <c r="NI41" s="90">
        <v>10</v>
      </c>
      <c r="NJ41" s="90">
        <v>10</v>
      </c>
      <c r="NK41" s="90">
        <v>10</v>
      </c>
      <c r="NL41" s="90">
        <v>10</v>
      </c>
      <c r="NM41" s="90">
        <v>10</v>
      </c>
      <c r="NN41" s="90">
        <v>10</v>
      </c>
      <c r="NO41" s="90">
        <v>10</v>
      </c>
      <c r="NP41" s="90">
        <v>10</v>
      </c>
      <c r="NQ41" s="90">
        <v>10</v>
      </c>
      <c r="NR41" s="90">
        <v>10</v>
      </c>
      <c r="NS41" s="90">
        <v>10</v>
      </c>
      <c r="NT41" s="90">
        <v>10</v>
      </c>
      <c r="NU41" s="90">
        <v>10</v>
      </c>
      <c r="NV41" s="90"/>
      <c r="NW41" s="324">
        <f t="shared" si="341"/>
        <v>5.2499999999999998E-2</v>
      </c>
      <c r="NX41" s="324">
        <f t="shared" si="342"/>
        <v>0.105</v>
      </c>
      <c r="NY41" s="324">
        <f t="shared" si="343"/>
        <v>0.1575</v>
      </c>
      <c r="NZ41" s="324">
        <f t="shared" si="344"/>
        <v>0.21</v>
      </c>
      <c r="OA41" s="324">
        <f t="shared" si="345"/>
        <v>0.26250000000000001</v>
      </c>
      <c r="OB41" s="324">
        <f t="shared" si="346"/>
        <v>0.26250000000000001</v>
      </c>
      <c r="OC41" s="324">
        <f t="shared" si="347"/>
        <v>0.105</v>
      </c>
      <c r="OD41" s="324">
        <f t="shared" si="348"/>
        <v>0.1575</v>
      </c>
      <c r="OE41" s="324">
        <f t="shared" si="349"/>
        <v>0.21</v>
      </c>
      <c r="OF41" s="324">
        <f t="shared" si="350"/>
        <v>0.26250000000000001</v>
      </c>
      <c r="OG41" s="324">
        <f t="shared" si="351"/>
        <v>0.105</v>
      </c>
      <c r="OH41" s="324">
        <f t="shared" si="352"/>
        <v>0.21</v>
      </c>
      <c r="OI41" s="324">
        <f t="shared" si="353"/>
        <v>0.315</v>
      </c>
      <c r="OJ41" s="324">
        <f t="shared" si="354"/>
        <v>0.42</v>
      </c>
      <c r="OK41" s="324">
        <f t="shared" si="355"/>
        <v>0.52500000000000002</v>
      </c>
      <c r="OL41" s="324">
        <f t="shared" si="356"/>
        <v>9.4500000000000001E-2</v>
      </c>
      <c r="OM41" s="324">
        <f t="shared" si="357"/>
        <v>0.189</v>
      </c>
      <c r="ON41" s="324">
        <f t="shared" si="358"/>
        <v>0.28349999999999997</v>
      </c>
      <c r="OO41" s="324">
        <f t="shared" si="359"/>
        <v>0.378</v>
      </c>
      <c r="OP41" s="324">
        <f t="shared" si="360"/>
        <v>0.47249999999999998</v>
      </c>
      <c r="OQ41" s="324">
        <f t="shared" si="361"/>
        <v>0.47249999999999992</v>
      </c>
      <c r="OR41" s="324">
        <f t="shared" si="362"/>
        <v>0.47249999999999998</v>
      </c>
      <c r="OS41" s="324">
        <f t="shared" si="363"/>
        <v>0.52500000000000002</v>
      </c>
      <c r="OT41" s="324">
        <f t="shared" si="364"/>
        <v>0.47249999999999992</v>
      </c>
      <c r="OU41" s="324">
        <f t="shared" si="365"/>
        <v>0.45937499999999998</v>
      </c>
      <c r="OV41" s="324">
        <f t="shared" si="366"/>
        <v>0.52500000000000002</v>
      </c>
      <c r="OW41" s="324">
        <f t="shared" si="367"/>
        <v>0.47249999999999998</v>
      </c>
      <c r="OX41" s="324">
        <f t="shared" si="368"/>
        <v>0.52500000000000002</v>
      </c>
      <c r="PA41" s="332">
        <v>0.2</v>
      </c>
      <c r="PB41" s="355">
        <v>6.9090719118146404E-2</v>
      </c>
      <c r="PC41" s="356">
        <v>3.1532014830180102E-2</v>
      </c>
      <c r="PG41" s="346"/>
      <c r="PH41" s="347">
        <f>PH$3*$F41*$AH41*PH$4/'[1]Sheet3 '!$AJ$5</f>
        <v>0.29400000000000004</v>
      </c>
      <c r="PI41" s="347">
        <f>PI$3*$F41*$AH41*PI$4/'[1]Sheet3 '!$AJ$5</f>
        <v>0.29389500000000002</v>
      </c>
      <c r="PJ41" s="347">
        <f>PJ$3*$F41*$AH41*PJ$4/'[1]Sheet3 '!$AJ$5</f>
        <v>0.29399999999999998</v>
      </c>
      <c r="PK41" s="347">
        <f>PK$3*$F41*$AH41*PK$4/'[1]Sheet3 '!$AJ$5</f>
        <v>0.2646</v>
      </c>
      <c r="PL41" s="347">
        <f>PL$3*$F41*$AH41*PL$4/'[1]Sheet3 '!$AJ$5</f>
        <v>0.2646</v>
      </c>
      <c r="PM41" s="347">
        <f>PM$3*$F41*$AH41*PM$4/'[1]Sheet3 '!$AJ$5</f>
        <v>0.252</v>
      </c>
      <c r="PN41" s="347">
        <f>PN$3*$F41*$AH41*PN$4/'[1]Sheet3 '!$AJ$5</f>
        <v>0.2268</v>
      </c>
      <c r="PO41" s="347">
        <f>PO$3*$F41*$AH41*PO$4/'[1]Sheet3 '!$AJ$5</f>
        <v>0.2142</v>
      </c>
      <c r="PP41" s="347">
        <f>PP$3*$F41*$AH41*PP$4/'[1]Sheet3 '!$AJ$5</f>
        <v>0.19445999999999999</v>
      </c>
      <c r="PQ41" s="347">
        <f>PQ$3*$F41*$AH41*PQ$4/'[1]Sheet3 '!$AJ$5</f>
        <v>0.16800000000000001</v>
      </c>
      <c r="PR41" s="347">
        <f>PR$3*$F41*$AH41*PR$4/'[1]Sheet3 '!$AJ$5</f>
        <v>0.1512</v>
      </c>
      <c r="PS41" s="347">
        <f>PS$3*$F41*$AH41*PS$4/'[1]Sheet3 '!$AJ$5</f>
        <v>0.13439999999999999</v>
      </c>
      <c r="PT41" s="347">
        <f>PT$3*$F41*$AH41*PT$4/'[1]Sheet3 '!$AJ$5</f>
        <v>8.4000000000000005E-2</v>
      </c>
      <c r="PU41" s="343"/>
      <c r="PV41" s="343"/>
      <c r="PW41" s="343"/>
    </row>
    <row r="42" spans="1:439" ht="16.2">
      <c r="A42" s="39">
        <v>36</v>
      </c>
      <c r="B42" s="90" t="s">
        <v>493</v>
      </c>
      <c r="C42" s="39">
        <v>6</v>
      </c>
      <c r="D42" s="39">
        <v>12</v>
      </c>
      <c r="E42" s="39"/>
      <c r="F42" s="39">
        <v>950</v>
      </c>
      <c r="G42" s="39" t="s">
        <v>481</v>
      </c>
      <c r="H42" s="39">
        <f t="shared" si="209"/>
        <v>950</v>
      </c>
      <c r="I42" s="116"/>
      <c r="J42" s="39">
        <f t="shared" si="7"/>
        <v>950</v>
      </c>
      <c r="K42" s="116" t="s">
        <v>494</v>
      </c>
      <c r="L42" s="116"/>
      <c r="M42" s="123">
        <f t="shared" si="180"/>
        <v>36</v>
      </c>
      <c r="N42" s="39">
        <f t="shared" si="369"/>
        <v>0</v>
      </c>
      <c r="O42" s="39">
        <f t="shared" si="370"/>
        <v>0</v>
      </c>
      <c r="P42" s="39">
        <v>0</v>
      </c>
      <c r="Q42" s="136">
        <v>0.65972200000000003</v>
      </c>
      <c r="R42" s="90">
        <v>10</v>
      </c>
      <c r="S42" s="137">
        <v>0</v>
      </c>
      <c r="T42" s="141">
        <f t="shared" si="210"/>
        <v>0.31666699999999998</v>
      </c>
      <c r="U42" s="139">
        <f t="shared" si="201"/>
        <v>5</v>
      </c>
      <c r="V42" s="139" t="s">
        <v>283</v>
      </c>
      <c r="W42" s="139">
        <v>1</v>
      </c>
      <c r="X42" s="142">
        <v>0</v>
      </c>
      <c r="Y42" s="147">
        <v>15</v>
      </c>
      <c r="Z42" s="159">
        <v>1</v>
      </c>
      <c r="AA42" s="139" t="str">
        <f t="shared" si="196"/>
        <v>[[0,1],[0,1],[0,1],[0,1],[0,1],[0,1],[0,1],[0,1],[0,1],[0,1],[0,2],[0,4],[0,6],[0,8],[0,10],[0,20],[0,40],[0,60],[0,80],[0,100]]</v>
      </c>
      <c r="AB42" s="139">
        <v>1</v>
      </c>
      <c r="AC42" s="139">
        <v>1</v>
      </c>
      <c r="AD42" s="139" t="str">
        <f t="shared" si="211"/>
        <v>[[1,1],[1,1],[1,1],[1,1],[1,1],[1,1],[1,1],[1,1],[1,1],[1,1],[1,1],[1,1],[1,1],[1,1],[1,1],[1,1],[1,1],[1,1],[1,1],[1,1]]</v>
      </c>
      <c r="AE42" s="39">
        <v>0</v>
      </c>
      <c r="AF42" s="160">
        <v>0</v>
      </c>
      <c r="AG42" s="177">
        <f t="shared" si="205"/>
        <v>0</v>
      </c>
      <c r="AH42" s="177">
        <v>0.1</v>
      </c>
      <c r="AI42" s="177">
        <v>0</v>
      </c>
      <c r="AJ42" s="178">
        <v>0</v>
      </c>
      <c r="AK42" s="177">
        <v>0</v>
      </c>
      <c r="AL42" s="177">
        <v>0</v>
      </c>
      <c r="AM42" s="179">
        <v>0</v>
      </c>
      <c r="AN42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42" s="39" t="str">
        <f t="shared" si="197"/>
        <v>[[6,5],[6,2],[7,2]]</v>
      </c>
      <c r="AP42" s="111" t="str">
        <f t="shared" si="198"/>
        <v>[0,0,0]</v>
      </c>
      <c r="AQ42" s="111">
        <v>0</v>
      </c>
      <c r="AR42" s="111">
        <v>1</v>
      </c>
      <c r="AS42" s="111">
        <f t="shared" si="213"/>
        <v>1</v>
      </c>
      <c r="AT42" s="111">
        <v>1</v>
      </c>
      <c r="AU42" s="111">
        <v>1</v>
      </c>
      <c r="AV42" s="191" t="s">
        <v>483</v>
      </c>
      <c r="AW42" s="111">
        <v>4</v>
      </c>
      <c r="AX42" s="195">
        <v>16</v>
      </c>
      <c r="AY42" s="39">
        <v>1</v>
      </c>
      <c r="AZ42" s="39">
        <v>0</v>
      </c>
      <c r="BA42" s="94">
        <v>3</v>
      </c>
      <c r="BB42" s="94">
        <v>6</v>
      </c>
      <c r="BC42" s="94" t="s">
        <v>285</v>
      </c>
      <c r="BD42" s="39">
        <v>1</v>
      </c>
      <c r="BE42" s="112">
        <f t="shared" si="195"/>
        <v>1.5</v>
      </c>
      <c r="BF42" s="39"/>
      <c r="BG42" s="39"/>
      <c r="BH42" s="39">
        <v>1</v>
      </c>
      <c r="BI42" s="39">
        <v>1</v>
      </c>
      <c r="BJ42" s="39" t="s">
        <v>495</v>
      </c>
      <c r="BK42" s="198">
        <v>1</v>
      </c>
      <c r="BL42" s="198">
        <v>1</v>
      </c>
      <c r="BM42" s="94">
        <f t="shared" si="199"/>
        <v>950</v>
      </c>
      <c r="BN42" s="94" t="s">
        <v>287</v>
      </c>
      <c r="BO42" s="94">
        <v>1</v>
      </c>
      <c r="BP42" s="94" t="s">
        <v>288</v>
      </c>
      <c r="BQ42" s="94" t="s">
        <v>485</v>
      </c>
      <c r="BR42" s="202" t="s">
        <v>496</v>
      </c>
      <c r="BS42" s="202" t="s">
        <v>496</v>
      </c>
      <c r="BT42" s="123">
        <v>48000</v>
      </c>
      <c r="BU42" s="123">
        <v>2</v>
      </c>
      <c r="BV42" s="215">
        <v>180</v>
      </c>
      <c r="BW42" s="215">
        <v>35</v>
      </c>
      <c r="BX42" s="116" t="s">
        <v>487</v>
      </c>
      <c r="BY42" s="213">
        <v>10</v>
      </c>
      <c r="BZ42" s="123">
        <f t="shared" si="214"/>
        <v>10</v>
      </c>
      <c r="CA42" s="214" t="str">
        <f t="shared" si="215"/>
        <v>[10,10,0,10]</v>
      </c>
      <c r="CB42" s="42">
        <v>0</v>
      </c>
      <c r="CC42" s="42">
        <v>0</v>
      </c>
      <c r="CD42" s="42">
        <v>0</v>
      </c>
      <c r="CE42" s="42">
        <v>1</v>
      </c>
      <c r="CF42" s="42">
        <v>1</v>
      </c>
      <c r="CG42" s="42">
        <v>0</v>
      </c>
      <c r="CH42" s="42">
        <v>0</v>
      </c>
      <c r="CI42" s="42">
        <v>0</v>
      </c>
      <c r="CJ42" s="42" t="str">
        <f t="shared" si="371"/>
        <v>0,0,0,0,0,0,0</v>
      </c>
      <c r="CK42" s="42" t="str">
        <f t="shared" si="372"/>
        <v>"4|2|0|0|950","7|2|0|0|950",</v>
      </c>
      <c r="CL42" s="46"/>
      <c r="CM42" s="46"/>
      <c r="CN42" s="46"/>
      <c r="CO42" s="46"/>
      <c r="CP42" s="46"/>
      <c r="CQ42" s="46" t="s">
        <v>497</v>
      </c>
      <c r="CR42" s="46"/>
      <c r="CS42" s="46"/>
      <c r="CT42" s="46"/>
      <c r="CU42" s="53" t="s">
        <v>490</v>
      </c>
      <c r="CV42" s="53">
        <v>1</v>
      </c>
      <c r="CW42" s="42"/>
      <c r="CX42" s="42" t="str">
        <f t="shared" si="373"/>
        <v/>
      </c>
      <c r="CY42" s="42"/>
      <c r="CZ42" s="42"/>
      <c r="DA42" s="42"/>
      <c r="DB42" s="42"/>
      <c r="DC42" s="42" t="str">
        <f t="shared" si="374"/>
        <v/>
      </c>
      <c r="DD42" s="42"/>
      <c r="DE42" s="42"/>
      <c r="DF42" s="42"/>
      <c r="DG42" s="42"/>
      <c r="DH42" s="42" t="str">
        <f t="shared" si="375"/>
        <v/>
      </c>
      <c r="DI42" s="42"/>
      <c r="DJ42" s="42"/>
      <c r="DK42" s="42"/>
      <c r="DL42" s="42"/>
      <c r="DM42" s="42">
        <f t="shared" si="376"/>
        <v>4</v>
      </c>
      <c r="DN42" s="42">
        <v>2</v>
      </c>
      <c r="DO42" s="42">
        <v>0</v>
      </c>
      <c r="DP42" s="42">
        <v>0</v>
      </c>
      <c r="DQ42" s="42">
        <f>F42</f>
        <v>950</v>
      </c>
      <c r="DR42" s="42">
        <f t="shared" si="377"/>
        <v>7</v>
      </c>
      <c r="DS42" s="42">
        <v>2</v>
      </c>
      <c r="DT42" s="42">
        <v>0</v>
      </c>
      <c r="DU42" s="42">
        <v>0</v>
      </c>
      <c r="DV42" s="42">
        <f>F42</f>
        <v>950</v>
      </c>
      <c r="DW42" s="42" t="s">
        <v>498</v>
      </c>
      <c r="DX42" s="231">
        <f>IF($F42&lt;800,5,10)</f>
        <v>10</v>
      </c>
      <c r="DY42" s="231">
        <f>DX42</f>
        <v>10</v>
      </c>
      <c r="DZ42" s="231">
        <v>0</v>
      </c>
      <c r="EA42" s="123">
        <f t="shared" si="216"/>
        <v>10</v>
      </c>
      <c r="EB42" s="123"/>
      <c r="EM42" s="260">
        <f t="shared" si="217"/>
        <v>1045</v>
      </c>
      <c r="EN42" s="261">
        <v>0</v>
      </c>
      <c r="EO42" s="262">
        <v>6</v>
      </c>
      <c r="EP42" s="105">
        <v>5</v>
      </c>
      <c r="EQ42" s="262">
        <v>6</v>
      </c>
      <c r="ER42" s="105">
        <v>2</v>
      </c>
      <c r="ES42" s="262">
        <v>7</v>
      </c>
      <c r="ET42" s="105">
        <v>2</v>
      </c>
      <c r="EU42" s="105">
        <f t="shared" si="218"/>
        <v>6.2222222222222223</v>
      </c>
      <c r="EV42" s="105">
        <f t="shared" si="219"/>
        <v>7.5</v>
      </c>
      <c r="EW42" s="272">
        <f t="shared" si="220"/>
        <v>0</v>
      </c>
      <c r="EX42" s="105">
        <f t="shared" si="221"/>
        <v>15</v>
      </c>
      <c r="EY42" s="281">
        <f t="shared" si="222"/>
        <v>0</v>
      </c>
      <c r="EZ42" s="105">
        <f t="shared" si="223"/>
        <v>22.5</v>
      </c>
      <c r="FA42" s="282">
        <f t="shared" si="224"/>
        <v>0</v>
      </c>
      <c r="FD42" s="287"/>
      <c r="FE42" s="90"/>
      <c r="FI42" s="294"/>
      <c r="FJ42" s="295">
        <v>0</v>
      </c>
      <c r="FK42" s="141">
        <v>1</v>
      </c>
      <c r="FL42" s="294">
        <f t="shared" si="225"/>
        <v>0</v>
      </c>
      <c r="FM42" s="295">
        <f t="shared" si="226"/>
        <v>0</v>
      </c>
      <c r="FN42" s="141">
        <f t="shared" si="227"/>
        <v>1</v>
      </c>
      <c r="FO42" s="294">
        <f t="shared" si="228"/>
        <v>0</v>
      </c>
      <c r="FP42" s="295">
        <f t="shared" si="229"/>
        <v>0</v>
      </c>
      <c r="FQ42" s="141">
        <f t="shared" si="230"/>
        <v>1</v>
      </c>
      <c r="FR42" s="294">
        <f t="shared" si="231"/>
        <v>0</v>
      </c>
      <c r="FS42" s="295">
        <f t="shared" si="232"/>
        <v>0</v>
      </c>
      <c r="FT42" s="141">
        <f t="shared" si="233"/>
        <v>1</v>
      </c>
      <c r="FU42" s="294">
        <f t="shared" si="234"/>
        <v>0</v>
      </c>
      <c r="FV42" s="295">
        <f t="shared" si="235"/>
        <v>0</v>
      </c>
      <c r="FW42" s="141">
        <f t="shared" si="236"/>
        <v>1</v>
      </c>
      <c r="FX42" s="294">
        <f t="shared" si="237"/>
        <v>0</v>
      </c>
      <c r="FY42" s="295">
        <f t="shared" si="238"/>
        <v>0</v>
      </c>
      <c r="FZ42" s="141">
        <f t="shared" si="239"/>
        <v>1</v>
      </c>
      <c r="GA42" s="294">
        <f t="shared" si="240"/>
        <v>0</v>
      </c>
      <c r="GB42" s="295">
        <f t="shared" si="241"/>
        <v>0</v>
      </c>
      <c r="GC42" s="141">
        <f t="shared" si="242"/>
        <v>1</v>
      </c>
      <c r="GD42" s="294">
        <f t="shared" si="243"/>
        <v>0</v>
      </c>
      <c r="GE42" s="295">
        <f t="shared" si="244"/>
        <v>0</v>
      </c>
      <c r="GF42" s="141">
        <f t="shared" si="245"/>
        <v>1</v>
      </c>
      <c r="GG42" s="294">
        <f t="shared" si="246"/>
        <v>0</v>
      </c>
      <c r="GH42" s="295">
        <f t="shared" si="247"/>
        <v>0</v>
      </c>
      <c r="GI42" s="141">
        <f t="shared" si="248"/>
        <v>1</v>
      </c>
      <c r="GJ42" s="294">
        <f t="shared" si="249"/>
        <v>0</v>
      </c>
      <c r="GK42" s="295">
        <f t="shared" si="250"/>
        <v>0</v>
      </c>
      <c r="GL42" s="141">
        <f t="shared" si="251"/>
        <v>1</v>
      </c>
      <c r="GM42" s="294">
        <f t="shared" si="252"/>
        <v>0</v>
      </c>
      <c r="GN42" s="295">
        <f t="shared" si="253"/>
        <v>0</v>
      </c>
      <c r="GO42" s="141">
        <f t="shared" si="254"/>
        <v>2</v>
      </c>
      <c r="GP42" s="294">
        <f t="shared" si="255"/>
        <v>0</v>
      </c>
      <c r="GQ42" s="295">
        <f t="shared" si="256"/>
        <v>0</v>
      </c>
      <c r="GR42" s="141">
        <f t="shared" si="257"/>
        <v>4</v>
      </c>
      <c r="GS42" s="294">
        <f t="shared" si="258"/>
        <v>0</v>
      </c>
      <c r="GT42" s="295">
        <f t="shared" si="259"/>
        <v>0</v>
      </c>
      <c r="GU42" s="141">
        <f t="shared" si="260"/>
        <v>6</v>
      </c>
      <c r="GV42" s="294">
        <f t="shared" si="261"/>
        <v>0</v>
      </c>
      <c r="GW42" s="295">
        <f t="shared" si="262"/>
        <v>0</v>
      </c>
      <c r="GX42" s="141">
        <f t="shared" si="263"/>
        <v>8</v>
      </c>
      <c r="GY42" s="294">
        <f t="shared" si="264"/>
        <v>0</v>
      </c>
      <c r="GZ42" s="295">
        <f t="shared" si="265"/>
        <v>0</v>
      </c>
      <c r="HA42" s="141">
        <f t="shared" si="266"/>
        <v>10</v>
      </c>
      <c r="HB42" s="294">
        <f t="shared" si="267"/>
        <v>0</v>
      </c>
      <c r="HC42" s="295">
        <f t="shared" si="268"/>
        <v>0</v>
      </c>
      <c r="HD42" s="141">
        <f t="shared" si="269"/>
        <v>20</v>
      </c>
      <c r="HE42" s="294">
        <f t="shared" si="270"/>
        <v>0</v>
      </c>
      <c r="HF42" s="295">
        <f t="shared" si="271"/>
        <v>0</v>
      </c>
      <c r="HG42" s="141">
        <f t="shared" si="272"/>
        <v>40</v>
      </c>
      <c r="HH42" s="294">
        <f t="shared" si="273"/>
        <v>0</v>
      </c>
      <c r="HI42" s="295">
        <f t="shared" si="274"/>
        <v>0</v>
      </c>
      <c r="HJ42" s="141">
        <f t="shared" si="275"/>
        <v>60</v>
      </c>
      <c r="HK42" s="294">
        <f t="shared" si="276"/>
        <v>0</v>
      </c>
      <c r="HL42" s="295">
        <f t="shared" si="277"/>
        <v>0</v>
      </c>
      <c r="HM42" s="141">
        <f t="shared" si="278"/>
        <v>80</v>
      </c>
      <c r="HN42" s="294">
        <f t="shared" si="279"/>
        <v>0</v>
      </c>
      <c r="HO42" s="295">
        <f t="shared" si="280"/>
        <v>0</v>
      </c>
      <c r="HP42" s="141">
        <f t="shared" si="281"/>
        <v>100</v>
      </c>
      <c r="HQ42" s="294">
        <f t="shared" si="282"/>
        <v>0</v>
      </c>
      <c r="HS42" s="287"/>
      <c r="HT42" s="90"/>
      <c r="HX42" s="294"/>
      <c r="HY42" s="295">
        <v>1</v>
      </c>
      <c r="HZ42" s="141">
        <v>1</v>
      </c>
      <c r="IA42" s="294">
        <f t="shared" si="283"/>
        <v>1.0555555555555564E-4</v>
      </c>
      <c r="IB42" s="295">
        <f t="shared" si="284"/>
        <v>1</v>
      </c>
      <c r="IC42" s="141">
        <f t="shared" si="285"/>
        <v>1</v>
      </c>
      <c r="ID42" s="294">
        <f t="shared" si="286"/>
        <v>2.1111111111111127E-4</v>
      </c>
      <c r="IE42" s="295">
        <f t="shared" si="287"/>
        <v>1</v>
      </c>
      <c r="IF42" s="141">
        <f t="shared" si="288"/>
        <v>1</v>
      </c>
      <c r="IG42" s="294">
        <f t="shared" si="289"/>
        <v>3.1666666666666692E-4</v>
      </c>
      <c r="IH42" s="295">
        <f t="shared" si="290"/>
        <v>1</v>
      </c>
      <c r="II42" s="141">
        <f t="shared" si="291"/>
        <v>1</v>
      </c>
      <c r="IJ42" s="294">
        <f t="shared" si="292"/>
        <v>4.2222222222222254E-4</v>
      </c>
      <c r="IK42" s="295">
        <f t="shared" si="293"/>
        <v>1</v>
      </c>
      <c r="IL42" s="141">
        <f t="shared" si="294"/>
        <v>1</v>
      </c>
      <c r="IM42" s="294">
        <f t="shared" si="295"/>
        <v>5.2777777777777816E-4</v>
      </c>
      <c r="IN42" s="295">
        <f t="shared" si="296"/>
        <v>1</v>
      </c>
      <c r="IO42" s="141">
        <f t="shared" si="297"/>
        <v>1</v>
      </c>
      <c r="IP42" s="294">
        <f t="shared" si="298"/>
        <v>1.0555555555555563E-3</v>
      </c>
      <c r="IQ42" s="295">
        <f t="shared" si="299"/>
        <v>1</v>
      </c>
      <c r="IR42" s="141">
        <f t="shared" si="300"/>
        <v>1</v>
      </c>
      <c r="IS42" s="294">
        <f t="shared" si="301"/>
        <v>2.1111111111111126E-3</v>
      </c>
      <c r="IT42" s="295">
        <f t="shared" si="302"/>
        <v>1</v>
      </c>
      <c r="IU42" s="141">
        <f t="shared" si="303"/>
        <v>1</v>
      </c>
      <c r="IV42" s="294">
        <f t="shared" si="304"/>
        <v>3.1666666666666692E-3</v>
      </c>
      <c r="IW42" s="295">
        <f t="shared" si="305"/>
        <v>1</v>
      </c>
      <c r="IX42" s="141">
        <f t="shared" si="306"/>
        <v>1</v>
      </c>
      <c r="IY42" s="294">
        <f t="shared" si="307"/>
        <v>4.2222222222222253E-3</v>
      </c>
      <c r="IZ42" s="295">
        <f t="shared" si="308"/>
        <v>1</v>
      </c>
      <c r="JA42" s="141">
        <f t="shared" si="309"/>
        <v>1</v>
      </c>
      <c r="JB42" s="294">
        <f t="shared" si="310"/>
        <v>5.2777777777777823E-3</v>
      </c>
      <c r="JC42" s="295">
        <f t="shared" si="311"/>
        <v>1</v>
      </c>
      <c r="JD42" s="141">
        <f t="shared" si="312"/>
        <v>1</v>
      </c>
      <c r="JE42" s="294">
        <f t="shared" si="313"/>
        <v>1.0555555555555565E-2</v>
      </c>
      <c r="JF42" s="295">
        <f t="shared" si="314"/>
        <v>1</v>
      </c>
      <c r="JG42" s="141">
        <f t="shared" si="315"/>
        <v>1</v>
      </c>
      <c r="JH42" s="294">
        <f t="shared" si="316"/>
        <v>2.1111111111111129E-2</v>
      </c>
      <c r="JI42" s="295">
        <f t="shared" si="317"/>
        <v>1</v>
      </c>
      <c r="JJ42" s="141">
        <f t="shared" si="318"/>
        <v>1</v>
      </c>
      <c r="JK42" s="294">
        <f t="shared" si="319"/>
        <v>3.166666666666669E-2</v>
      </c>
      <c r="JL42" s="295">
        <f t="shared" si="320"/>
        <v>1</v>
      </c>
      <c r="JM42" s="141">
        <f t="shared" si="321"/>
        <v>1</v>
      </c>
      <c r="JN42" s="294">
        <f t="shared" si="322"/>
        <v>4.2222222222222258E-2</v>
      </c>
      <c r="JO42" s="295">
        <f t="shared" si="323"/>
        <v>1</v>
      </c>
      <c r="JP42" s="141">
        <f t="shared" si="324"/>
        <v>1</v>
      </c>
      <c r="JQ42" s="294">
        <f t="shared" si="325"/>
        <v>5.2777777777777819E-2</v>
      </c>
      <c r="JR42" s="295">
        <f t="shared" si="326"/>
        <v>1</v>
      </c>
      <c r="JS42" s="141">
        <f t="shared" si="327"/>
        <v>1</v>
      </c>
      <c r="JT42" s="294">
        <f t="shared" si="328"/>
        <v>0.10555555555555564</v>
      </c>
      <c r="JU42" s="295">
        <f t="shared" si="329"/>
        <v>1</v>
      </c>
      <c r="JV42" s="141">
        <f t="shared" si="330"/>
        <v>1</v>
      </c>
      <c r="JW42" s="294">
        <f t="shared" si="331"/>
        <v>0.21111111111111128</v>
      </c>
      <c r="JX42" s="295">
        <f t="shared" si="332"/>
        <v>1</v>
      </c>
      <c r="JY42" s="141">
        <f t="shared" si="333"/>
        <v>1</v>
      </c>
      <c r="JZ42" s="294">
        <f t="shared" si="334"/>
        <v>0.31666666666666693</v>
      </c>
      <c r="KA42" s="295">
        <f t="shared" si="335"/>
        <v>1</v>
      </c>
      <c r="KB42" s="141">
        <f t="shared" si="336"/>
        <v>1</v>
      </c>
      <c r="KC42" s="294">
        <f t="shared" si="337"/>
        <v>0.42222222222222255</v>
      </c>
      <c r="KD42" s="295">
        <f t="shared" si="338"/>
        <v>1</v>
      </c>
      <c r="KE42" s="141">
        <f t="shared" si="339"/>
        <v>1</v>
      </c>
      <c r="KF42" s="294">
        <f t="shared" si="340"/>
        <v>0.52777777777777823</v>
      </c>
      <c r="KK42" s="313">
        <f t="shared" si="207"/>
        <v>0</v>
      </c>
      <c r="KL42" s="313">
        <f t="shared" si="207"/>
        <v>0</v>
      </c>
      <c r="KM42" s="313">
        <f t="shared" si="207"/>
        <v>0</v>
      </c>
      <c r="KN42" s="313">
        <f t="shared" si="207"/>
        <v>0</v>
      </c>
      <c r="KO42" s="313">
        <f t="shared" si="207"/>
        <v>0</v>
      </c>
      <c r="KP42" s="313">
        <f t="shared" si="207"/>
        <v>0</v>
      </c>
      <c r="KQ42" s="313">
        <f t="shared" si="207"/>
        <v>0</v>
      </c>
      <c r="KR42" s="313">
        <f t="shared" si="207"/>
        <v>0</v>
      </c>
      <c r="KS42" s="313">
        <f t="shared" si="207"/>
        <v>0</v>
      </c>
      <c r="KT42" s="313">
        <f t="shared" si="207"/>
        <v>0</v>
      </c>
      <c r="KU42" s="313">
        <f t="shared" si="208"/>
        <v>0</v>
      </c>
      <c r="KV42" s="313">
        <f t="shared" si="208"/>
        <v>0</v>
      </c>
      <c r="KW42" s="313">
        <f t="shared" si="208"/>
        <v>0</v>
      </c>
      <c r="KX42" s="313">
        <f t="shared" si="208"/>
        <v>0</v>
      </c>
      <c r="KY42" s="313">
        <f t="shared" si="208"/>
        <v>0</v>
      </c>
      <c r="KZ42" s="313">
        <f t="shared" si="208"/>
        <v>0</v>
      </c>
      <c r="LA42" s="313">
        <f t="shared" si="208"/>
        <v>0</v>
      </c>
      <c r="LB42" s="313">
        <f t="shared" si="208"/>
        <v>0</v>
      </c>
      <c r="LC42" s="313">
        <f t="shared" si="208"/>
        <v>0</v>
      </c>
      <c r="LD42" s="313">
        <f t="shared" si="208"/>
        <v>0</v>
      </c>
      <c r="LK42" s="78">
        <v>0</v>
      </c>
      <c r="LL42" s="78">
        <v>0</v>
      </c>
      <c r="LM42" s="78">
        <v>0</v>
      </c>
      <c r="LP42" s="105"/>
      <c r="LQ42" s="322">
        <v>0.05</v>
      </c>
      <c r="LR42" s="322">
        <v>0.05</v>
      </c>
      <c r="LS42" s="322">
        <v>0.05</v>
      </c>
      <c r="LT42" s="322">
        <v>0.05</v>
      </c>
      <c r="LU42" s="322">
        <v>0.05</v>
      </c>
      <c r="LV42" s="322">
        <v>2.5000000000000001E-2</v>
      </c>
      <c r="LW42" s="322">
        <v>2.5000000000000001E-2</v>
      </c>
      <c r="LX42" s="322">
        <v>2.5000000000000001E-2</v>
      </c>
      <c r="LY42" s="322">
        <v>2.5000000000000001E-2</v>
      </c>
      <c r="LZ42" s="322">
        <v>2.5000000000000001E-2</v>
      </c>
      <c r="MA42" s="322">
        <v>5.0000000000000001E-3</v>
      </c>
      <c r="MB42" s="322">
        <v>5.0000000000000001E-3</v>
      </c>
      <c r="MC42" s="322">
        <v>5.0000000000000001E-3</v>
      </c>
      <c r="MD42" s="322">
        <v>5.0000000000000001E-3</v>
      </c>
      <c r="ME42" s="322">
        <v>5.0000000000000001E-3</v>
      </c>
      <c r="MF42" s="322">
        <v>8.9999999999999998E-4</v>
      </c>
      <c r="MG42" s="322">
        <v>8.9999999999999998E-4</v>
      </c>
      <c r="MH42" s="322">
        <v>8.9999999999999998E-4</v>
      </c>
      <c r="MI42" s="322">
        <v>8.9999999999999998E-4</v>
      </c>
      <c r="MJ42" s="322">
        <v>8.9999999999999998E-4</v>
      </c>
      <c r="MK42" s="322">
        <v>5.9999999999999995E-4</v>
      </c>
      <c r="ML42" s="322">
        <v>4.4999999999999999E-4</v>
      </c>
      <c r="MM42" s="322">
        <v>4.0000000000000002E-4</v>
      </c>
      <c r="MN42" s="322">
        <v>2.9999999999999997E-4</v>
      </c>
      <c r="MO42" s="322">
        <v>2.5000000000000001E-4</v>
      </c>
      <c r="MP42" s="322">
        <v>2.5000000000000001E-4</v>
      </c>
      <c r="MQ42" s="322">
        <v>2.0000000000000001E-4</v>
      </c>
      <c r="MR42" s="322">
        <v>2.0000000000000001E-4</v>
      </c>
      <c r="MS42" s="322"/>
      <c r="MT42" s="102">
        <v>1</v>
      </c>
      <c r="MU42" s="102">
        <v>1</v>
      </c>
      <c r="MV42" s="102">
        <v>1</v>
      </c>
      <c r="MW42" s="102">
        <v>1</v>
      </c>
      <c r="MX42" s="102">
        <v>1</v>
      </c>
      <c r="MY42" s="102">
        <v>1</v>
      </c>
      <c r="MZ42" s="90">
        <v>5</v>
      </c>
      <c r="NA42" s="90">
        <v>5</v>
      </c>
      <c r="NB42" s="90">
        <v>5</v>
      </c>
      <c r="NC42" s="90">
        <v>5</v>
      </c>
      <c r="ND42" s="90">
        <v>5</v>
      </c>
      <c r="NE42" s="90">
        <v>5</v>
      </c>
      <c r="NF42" s="90">
        <v>5</v>
      </c>
      <c r="NG42" s="90">
        <v>5</v>
      </c>
      <c r="NH42" s="90">
        <v>5</v>
      </c>
      <c r="NI42" s="90">
        <v>10</v>
      </c>
      <c r="NJ42" s="90">
        <v>10</v>
      </c>
      <c r="NK42" s="90">
        <v>10</v>
      </c>
      <c r="NL42" s="90">
        <v>10</v>
      </c>
      <c r="NM42" s="90">
        <v>10</v>
      </c>
      <c r="NN42" s="90">
        <v>10</v>
      </c>
      <c r="NO42" s="90">
        <v>10</v>
      </c>
      <c r="NP42" s="90">
        <v>10</v>
      </c>
      <c r="NQ42" s="90">
        <v>10</v>
      </c>
      <c r="NR42" s="90">
        <v>10</v>
      </c>
      <c r="NS42" s="90">
        <v>10</v>
      </c>
      <c r="NT42" s="90">
        <v>10</v>
      </c>
      <c r="NU42" s="90">
        <v>10</v>
      </c>
      <c r="NV42" s="90"/>
      <c r="NW42" s="324">
        <f t="shared" si="341"/>
        <v>4.7500000000000001E-2</v>
      </c>
      <c r="NX42" s="324">
        <f t="shared" si="342"/>
        <v>9.5000000000000001E-2</v>
      </c>
      <c r="NY42" s="324">
        <f t="shared" si="343"/>
        <v>0.14249999999999999</v>
      </c>
      <c r="NZ42" s="324">
        <f t="shared" si="344"/>
        <v>0.19</v>
      </c>
      <c r="OA42" s="324">
        <f t="shared" si="345"/>
        <v>0.23749999999999999</v>
      </c>
      <c r="OB42" s="324">
        <f t="shared" si="346"/>
        <v>0.23749999999999999</v>
      </c>
      <c r="OC42" s="324">
        <f t="shared" si="347"/>
        <v>9.5000000000000001E-2</v>
      </c>
      <c r="OD42" s="324">
        <f t="shared" si="348"/>
        <v>0.14249999999999999</v>
      </c>
      <c r="OE42" s="324">
        <f t="shared" si="349"/>
        <v>0.19</v>
      </c>
      <c r="OF42" s="324">
        <f t="shared" si="350"/>
        <v>0.23749999999999999</v>
      </c>
      <c r="OG42" s="324">
        <f t="shared" si="351"/>
        <v>9.5000000000000001E-2</v>
      </c>
      <c r="OH42" s="324">
        <f t="shared" si="352"/>
        <v>0.19</v>
      </c>
      <c r="OI42" s="324">
        <f t="shared" si="353"/>
        <v>0.28499999999999998</v>
      </c>
      <c r="OJ42" s="324">
        <f t="shared" si="354"/>
        <v>0.38</v>
      </c>
      <c r="OK42" s="324">
        <f t="shared" si="355"/>
        <v>0.47499999999999998</v>
      </c>
      <c r="OL42" s="324">
        <f t="shared" si="356"/>
        <v>8.5500000000000007E-2</v>
      </c>
      <c r="OM42" s="324">
        <f t="shared" si="357"/>
        <v>0.17100000000000001</v>
      </c>
      <c r="ON42" s="324">
        <f t="shared" si="358"/>
        <v>0.25650000000000001</v>
      </c>
      <c r="OO42" s="324">
        <f t="shared" si="359"/>
        <v>0.34200000000000003</v>
      </c>
      <c r="OP42" s="324">
        <f t="shared" si="360"/>
        <v>0.42749999999999999</v>
      </c>
      <c r="OQ42" s="324">
        <f t="shared" si="361"/>
        <v>0.42749999999999994</v>
      </c>
      <c r="OR42" s="324">
        <f t="shared" si="362"/>
        <v>0.42749999999999999</v>
      </c>
      <c r="OS42" s="324">
        <f t="shared" si="363"/>
        <v>0.47499999999999998</v>
      </c>
      <c r="OT42" s="324">
        <f t="shared" si="364"/>
        <v>0.42749999999999994</v>
      </c>
      <c r="OU42" s="324">
        <f t="shared" si="365"/>
        <v>0.41562500000000002</v>
      </c>
      <c r="OV42" s="324">
        <f t="shared" si="366"/>
        <v>0.47499999999999998</v>
      </c>
      <c r="OW42" s="324">
        <f t="shared" si="367"/>
        <v>0.42749999999999999</v>
      </c>
      <c r="OX42" s="324">
        <f t="shared" si="368"/>
        <v>0.47499999999999998</v>
      </c>
      <c r="PA42" s="333">
        <v>0.5</v>
      </c>
      <c r="PB42" s="355">
        <v>2.76362876472586E-2</v>
      </c>
      <c r="PC42" s="356">
        <v>1.26128059320721E-2</v>
      </c>
      <c r="PG42" s="346"/>
      <c r="PH42" s="347">
        <f>PH$3*$F42*$AH42*PH$4/'[1]Sheet3 '!$AJ$5</f>
        <v>0.26600000000000001</v>
      </c>
      <c r="PI42" s="347">
        <f>PI$3*$F42*$AH42*PI$4/'[1]Sheet3 '!$AJ$5</f>
        <v>0.265905</v>
      </c>
      <c r="PJ42" s="347">
        <f>PJ$3*$F42*$AH42*PJ$4/'[1]Sheet3 '!$AJ$5</f>
        <v>0.26600000000000001</v>
      </c>
      <c r="PK42" s="347">
        <f>PK$3*$F42*$AH42*PK$4/'[1]Sheet3 '!$AJ$5</f>
        <v>0.2394</v>
      </c>
      <c r="PL42" s="347">
        <f>PL$3*$F42*$AH42*PL$4/'[1]Sheet3 '!$AJ$5</f>
        <v>0.2394</v>
      </c>
      <c r="PM42" s="347">
        <f>PM$3*$F42*$AH42*PM$4/'[1]Sheet3 '!$AJ$5</f>
        <v>0.22800000000000001</v>
      </c>
      <c r="PN42" s="347">
        <f>PN$3*$F42*$AH42*PN$4/'[1]Sheet3 '!$AJ$5</f>
        <v>0.20519999999999999</v>
      </c>
      <c r="PO42" s="347">
        <f>PO$3*$F42*$AH42*PO$4/'[1]Sheet3 '!$AJ$5</f>
        <v>0.1938</v>
      </c>
      <c r="PP42" s="347">
        <f>PP$3*$F42*$AH42*PP$4/'[1]Sheet3 '!$AJ$5</f>
        <v>0.17594000000000001</v>
      </c>
      <c r="PQ42" s="347">
        <f>PQ$3*$F42*$AH42*PQ$4/'[1]Sheet3 '!$AJ$5</f>
        <v>0.152</v>
      </c>
      <c r="PR42" s="347">
        <f>PR$3*$F42*$AH42*PR$4/'[1]Sheet3 '!$AJ$5</f>
        <v>0.1368</v>
      </c>
      <c r="PS42" s="347">
        <f>PS$3*$F42*$AH42*PS$4/'[1]Sheet3 '!$AJ$5</f>
        <v>0.1216</v>
      </c>
      <c r="PT42" s="347">
        <f>PT$3*$F42*$AH42*PT$4/'[1]Sheet3 '!$AJ$5</f>
        <v>7.5999999999999998E-2</v>
      </c>
      <c r="PU42" s="343"/>
      <c r="PV42" s="343"/>
      <c r="PW42" s="343"/>
    </row>
    <row r="43" spans="1:439" ht="16.2">
      <c r="A43" s="39">
        <v>37</v>
      </c>
      <c r="B43" s="39" t="s">
        <v>499</v>
      </c>
      <c r="C43" s="39">
        <v>6</v>
      </c>
      <c r="D43" s="39">
        <v>11</v>
      </c>
      <c r="E43" s="39"/>
      <c r="F43" s="39">
        <v>500</v>
      </c>
      <c r="G43" s="111" t="s">
        <v>500</v>
      </c>
      <c r="H43" s="39">
        <f t="shared" si="209"/>
        <v>500</v>
      </c>
      <c r="I43" s="116"/>
      <c r="J43" s="39">
        <f t="shared" si="7"/>
        <v>500</v>
      </c>
      <c r="K43" s="116"/>
      <c r="L43" s="116"/>
      <c r="M43" s="123">
        <f t="shared" si="180"/>
        <v>37</v>
      </c>
      <c r="N43" s="39">
        <f t="shared" si="369"/>
        <v>0</v>
      </c>
      <c r="O43" s="39">
        <f t="shared" si="370"/>
        <v>0</v>
      </c>
      <c r="P43" s="39">
        <v>0</v>
      </c>
      <c r="Q43" s="145">
        <v>0</v>
      </c>
      <c r="R43" s="90">
        <v>5</v>
      </c>
      <c r="S43" s="137">
        <v>0</v>
      </c>
      <c r="T43" s="141">
        <f t="shared" si="210"/>
        <v>0.16666700000000001</v>
      </c>
      <c r="U43" s="139">
        <f t="shared" si="201"/>
        <v>4</v>
      </c>
      <c r="V43" s="139" t="s">
        <v>283</v>
      </c>
      <c r="W43" s="139">
        <v>1</v>
      </c>
      <c r="X43" s="142">
        <v>0</v>
      </c>
      <c r="Y43" s="147">
        <v>15</v>
      </c>
      <c r="Z43" s="159">
        <v>1</v>
      </c>
      <c r="AA43" s="139" t="str">
        <f t="shared" si="196"/>
        <v>[[0,1],[0,1],[0,1],[0,1],[0,1],[0,1],[0,1],[0,1],[0,1],[0,1],[0,2],[0,4],[0,6],[0,8],[0,10],[0,20],[0,40],[0,60],[0,80],[0,100]]</v>
      </c>
      <c r="AB43" s="139">
        <v>1</v>
      </c>
      <c r="AC43" s="139">
        <v>1</v>
      </c>
      <c r="AD43" s="139" t="str">
        <f t="shared" si="211"/>
        <v>[[0,1],[0,1],[0,1],[0,1],[0,1],[0,1],[0,1],[0,1],[0,1],[0,1],[0,1],[0,1],[0,1],[0,1],[0,1],[0,1],[0,1],[0,1],[0,1],[0,1]]</v>
      </c>
      <c r="AE43" s="39">
        <v>0</v>
      </c>
      <c r="AF43" s="161">
        <v>0</v>
      </c>
      <c r="AG43" s="177">
        <f t="shared" si="205"/>
        <v>0</v>
      </c>
      <c r="AH43" s="177">
        <v>0.1</v>
      </c>
      <c r="AI43" s="177">
        <v>0</v>
      </c>
      <c r="AJ43" s="178">
        <v>0</v>
      </c>
      <c r="AK43" s="177">
        <v>0</v>
      </c>
      <c r="AL43" s="177">
        <v>0</v>
      </c>
      <c r="AM43" s="179">
        <v>0</v>
      </c>
      <c r="AN43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43" s="39" t="str">
        <f t="shared" si="197"/>
        <v>[[6,5],[6,2],[7,2]]</v>
      </c>
      <c r="AP43" s="111" t="str">
        <f t="shared" si="198"/>
        <v>[0,0,0]</v>
      </c>
      <c r="AQ43" s="111">
        <v>0</v>
      </c>
      <c r="AR43" s="111">
        <v>1</v>
      </c>
      <c r="AS43" s="111">
        <f t="shared" si="213"/>
        <v>1</v>
      </c>
      <c r="AT43" s="111">
        <v>1</v>
      </c>
      <c r="AU43" s="111">
        <v>1</v>
      </c>
      <c r="AV43" s="191" t="s">
        <v>501</v>
      </c>
      <c r="AW43" s="111">
        <v>4</v>
      </c>
      <c r="AX43" s="195">
        <v>16</v>
      </c>
      <c r="AY43" s="39">
        <v>1</v>
      </c>
      <c r="AZ43" s="39">
        <v>0</v>
      </c>
      <c r="BA43" s="94">
        <v>3</v>
      </c>
      <c r="BB43" s="94">
        <v>6</v>
      </c>
      <c r="BC43" s="94" t="s">
        <v>361</v>
      </c>
      <c r="BD43" s="39">
        <v>1</v>
      </c>
      <c r="BE43" s="112">
        <f t="shared" si="195"/>
        <v>1.5</v>
      </c>
      <c r="BF43" s="39"/>
      <c r="BG43" s="39"/>
      <c r="BH43" s="39">
        <v>1</v>
      </c>
      <c r="BI43" s="39">
        <v>1</v>
      </c>
      <c r="BJ43" s="39" t="s">
        <v>502</v>
      </c>
      <c r="BK43" s="198">
        <v>1</v>
      </c>
      <c r="BL43" s="198">
        <v>1</v>
      </c>
      <c r="BM43" s="74">
        <v>1</v>
      </c>
      <c r="BN43" s="94" t="s">
        <v>287</v>
      </c>
      <c r="BO43" s="94">
        <v>1</v>
      </c>
      <c r="BP43" s="94" t="s">
        <v>288</v>
      </c>
      <c r="BQ43" s="94" t="s">
        <v>485</v>
      </c>
      <c r="BR43" s="204" t="s">
        <v>503</v>
      </c>
      <c r="BS43" s="204" t="s">
        <v>503</v>
      </c>
      <c r="BT43" s="123">
        <v>535</v>
      </c>
      <c r="BU43" s="123">
        <v>2</v>
      </c>
      <c r="BV43" s="123">
        <v>200</v>
      </c>
      <c r="BW43" s="123">
        <v>48</v>
      </c>
      <c r="BX43" s="216" t="s">
        <v>504</v>
      </c>
      <c r="BY43" s="213">
        <v>12</v>
      </c>
      <c r="BZ43" s="123">
        <f t="shared" si="214"/>
        <v>5</v>
      </c>
      <c r="CA43" s="214" t="str">
        <f t="shared" si="215"/>
        <v>[5,5,0,5]</v>
      </c>
      <c r="CB43" s="42">
        <v>1</v>
      </c>
      <c r="CC43" s="42">
        <v>0</v>
      </c>
      <c r="CD43" s="42">
        <v>0</v>
      </c>
      <c r="CE43" s="42">
        <v>0</v>
      </c>
      <c r="CF43" s="42">
        <v>0</v>
      </c>
      <c r="CG43" s="42">
        <v>0</v>
      </c>
      <c r="CH43" s="42">
        <v>0</v>
      </c>
      <c r="CI43" s="42">
        <v>1</v>
      </c>
      <c r="CJ43" s="42" t="str">
        <f t="shared" si="371"/>
        <v>1,0,0,0,0,0,0</v>
      </c>
      <c r="CK43" s="42" t="str">
        <f t="shared" si="372"/>
        <v>"1|0,1,3|1|1|9999",</v>
      </c>
      <c r="CL43" s="46"/>
      <c r="CM43" s="46"/>
      <c r="CN43" s="46"/>
      <c r="CO43" s="46"/>
      <c r="CP43" s="46"/>
      <c r="CQ43" s="46" t="s">
        <v>497</v>
      </c>
      <c r="CR43" s="46"/>
      <c r="CS43" s="46" t="s">
        <v>505</v>
      </c>
      <c r="CT43" s="46">
        <v>1</v>
      </c>
      <c r="CU43" s="53" t="s">
        <v>490</v>
      </c>
      <c r="CV43" s="53"/>
      <c r="CW43" s="42"/>
      <c r="CX43" s="42">
        <f t="shared" si="373"/>
        <v>1</v>
      </c>
      <c r="CY43" s="42" t="s">
        <v>491</v>
      </c>
      <c r="CZ43" s="42">
        <v>1</v>
      </c>
      <c r="DA43" s="42">
        <v>1</v>
      </c>
      <c r="DB43" s="42">
        <v>9999</v>
      </c>
      <c r="DC43" s="42" t="str">
        <f t="shared" si="374"/>
        <v/>
      </c>
      <c r="DD43" s="42"/>
      <c r="DE43" s="42"/>
      <c r="DF43" s="42"/>
      <c r="DG43" s="42"/>
      <c r="DH43" s="42" t="str">
        <f t="shared" si="375"/>
        <v/>
      </c>
      <c r="DI43" s="42"/>
      <c r="DJ43" s="42"/>
      <c r="DK43" s="42"/>
      <c r="DL43" s="42"/>
      <c r="DM43" s="42" t="str">
        <f t="shared" si="376"/>
        <v/>
      </c>
      <c r="DN43" s="42"/>
      <c r="DO43" s="42"/>
      <c r="DP43" s="42"/>
      <c r="DQ43" s="42"/>
      <c r="DR43" s="42" t="str">
        <f t="shared" si="377"/>
        <v/>
      </c>
      <c r="DS43" s="42">
        <v>2</v>
      </c>
      <c r="DT43" s="42">
        <v>0</v>
      </c>
      <c r="DU43" s="42">
        <v>0</v>
      </c>
      <c r="DV43" s="42">
        <f>F43</f>
        <v>500</v>
      </c>
      <c r="DW43" s="42" t="s">
        <v>506</v>
      </c>
      <c r="DX43" s="231">
        <f>IF($F43&lt;800,5,10)</f>
        <v>5</v>
      </c>
      <c r="DY43" s="231">
        <f>DX43</f>
        <v>5</v>
      </c>
      <c r="DZ43" s="231">
        <v>0</v>
      </c>
      <c r="EA43" s="123">
        <f t="shared" si="216"/>
        <v>5</v>
      </c>
      <c r="EB43" s="123"/>
      <c r="EM43" s="260">
        <f t="shared" si="217"/>
        <v>550</v>
      </c>
      <c r="EN43" s="261">
        <v>0</v>
      </c>
      <c r="EO43" s="262">
        <v>6</v>
      </c>
      <c r="EP43" s="105">
        <v>5</v>
      </c>
      <c r="EQ43" s="262">
        <v>6</v>
      </c>
      <c r="ER43" s="105">
        <v>2</v>
      </c>
      <c r="ES43" s="262">
        <v>7</v>
      </c>
      <c r="ET43" s="105">
        <v>2</v>
      </c>
      <c r="EU43" s="105">
        <f t="shared" si="218"/>
        <v>6.2222222222222223</v>
      </c>
      <c r="EV43" s="105">
        <f t="shared" si="219"/>
        <v>7.5</v>
      </c>
      <c r="EW43" s="272">
        <f t="shared" si="220"/>
        <v>0</v>
      </c>
      <c r="EX43" s="105">
        <f t="shared" si="221"/>
        <v>15</v>
      </c>
      <c r="EY43" s="281">
        <f t="shared" si="222"/>
        <v>0</v>
      </c>
      <c r="EZ43" s="105">
        <f t="shared" si="223"/>
        <v>22.5</v>
      </c>
      <c r="FA43" s="282">
        <f t="shared" si="224"/>
        <v>0</v>
      </c>
      <c r="FD43" s="287"/>
      <c r="FE43" s="90"/>
      <c r="FI43" s="294"/>
      <c r="FJ43" s="295">
        <v>0</v>
      </c>
      <c r="FK43" s="141">
        <v>1</v>
      </c>
      <c r="FL43" s="294">
        <f t="shared" si="225"/>
        <v>0</v>
      </c>
      <c r="FM43" s="295">
        <f t="shared" si="226"/>
        <v>0</v>
      </c>
      <c r="FN43" s="141">
        <f t="shared" si="227"/>
        <v>1</v>
      </c>
      <c r="FO43" s="294">
        <f t="shared" si="228"/>
        <v>0</v>
      </c>
      <c r="FP43" s="295">
        <f t="shared" si="229"/>
        <v>0</v>
      </c>
      <c r="FQ43" s="141">
        <f t="shared" si="230"/>
        <v>1</v>
      </c>
      <c r="FR43" s="294">
        <f t="shared" si="231"/>
        <v>0</v>
      </c>
      <c r="FS43" s="295">
        <f t="shared" si="232"/>
        <v>0</v>
      </c>
      <c r="FT43" s="141">
        <f t="shared" si="233"/>
        <v>1</v>
      </c>
      <c r="FU43" s="294">
        <f t="shared" si="234"/>
        <v>0</v>
      </c>
      <c r="FV43" s="295">
        <f t="shared" si="235"/>
        <v>0</v>
      </c>
      <c r="FW43" s="141">
        <f t="shared" si="236"/>
        <v>1</v>
      </c>
      <c r="FX43" s="294">
        <f t="shared" si="237"/>
        <v>0</v>
      </c>
      <c r="FY43" s="295">
        <f t="shared" si="238"/>
        <v>0</v>
      </c>
      <c r="FZ43" s="141">
        <f t="shared" si="239"/>
        <v>1</v>
      </c>
      <c r="GA43" s="294">
        <f t="shared" si="240"/>
        <v>0</v>
      </c>
      <c r="GB43" s="295">
        <f t="shared" si="241"/>
        <v>0</v>
      </c>
      <c r="GC43" s="141">
        <f t="shared" si="242"/>
        <v>1</v>
      </c>
      <c r="GD43" s="294">
        <f t="shared" si="243"/>
        <v>0</v>
      </c>
      <c r="GE43" s="295">
        <f t="shared" si="244"/>
        <v>0</v>
      </c>
      <c r="GF43" s="141">
        <f t="shared" si="245"/>
        <v>1</v>
      </c>
      <c r="GG43" s="294">
        <f t="shared" si="246"/>
        <v>0</v>
      </c>
      <c r="GH43" s="295">
        <f t="shared" si="247"/>
        <v>0</v>
      </c>
      <c r="GI43" s="141">
        <f t="shared" si="248"/>
        <v>1</v>
      </c>
      <c r="GJ43" s="294">
        <f t="shared" si="249"/>
        <v>0</v>
      </c>
      <c r="GK43" s="295">
        <f t="shared" si="250"/>
        <v>0</v>
      </c>
      <c r="GL43" s="141">
        <f t="shared" si="251"/>
        <v>1</v>
      </c>
      <c r="GM43" s="294">
        <f t="shared" si="252"/>
        <v>0</v>
      </c>
      <c r="GN43" s="295">
        <f t="shared" si="253"/>
        <v>0</v>
      </c>
      <c r="GO43" s="141">
        <f t="shared" si="254"/>
        <v>2</v>
      </c>
      <c r="GP43" s="294">
        <f t="shared" si="255"/>
        <v>0</v>
      </c>
      <c r="GQ43" s="295">
        <f t="shared" si="256"/>
        <v>0</v>
      </c>
      <c r="GR43" s="141">
        <f t="shared" si="257"/>
        <v>4</v>
      </c>
      <c r="GS43" s="294">
        <f t="shared" si="258"/>
        <v>0</v>
      </c>
      <c r="GT43" s="295">
        <f t="shared" si="259"/>
        <v>0</v>
      </c>
      <c r="GU43" s="141">
        <f t="shared" si="260"/>
        <v>6</v>
      </c>
      <c r="GV43" s="294">
        <f t="shared" si="261"/>
        <v>0</v>
      </c>
      <c r="GW43" s="295">
        <f t="shared" si="262"/>
        <v>0</v>
      </c>
      <c r="GX43" s="141">
        <f t="shared" si="263"/>
        <v>8</v>
      </c>
      <c r="GY43" s="294">
        <f t="shared" si="264"/>
        <v>0</v>
      </c>
      <c r="GZ43" s="295">
        <f t="shared" si="265"/>
        <v>0</v>
      </c>
      <c r="HA43" s="141">
        <f t="shared" si="266"/>
        <v>10</v>
      </c>
      <c r="HB43" s="294">
        <f t="shared" si="267"/>
        <v>0</v>
      </c>
      <c r="HC43" s="295">
        <f t="shared" si="268"/>
        <v>0</v>
      </c>
      <c r="HD43" s="141">
        <f t="shared" si="269"/>
        <v>20</v>
      </c>
      <c r="HE43" s="294">
        <f t="shared" si="270"/>
        <v>0</v>
      </c>
      <c r="HF43" s="295">
        <f t="shared" si="271"/>
        <v>0</v>
      </c>
      <c r="HG43" s="141">
        <f t="shared" si="272"/>
        <v>40</v>
      </c>
      <c r="HH43" s="294">
        <f t="shared" si="273"/>
        <v>0</v>
      </c>
      <c r="HI43" s="295">
        <f t="shared" si="274"/>
        <v>0</v>
      </c>
      <c r="HJ43" s="141">
        <f t="shared" si="275"/>
        <v>60</v>
      </c>
      <c r="HK43" s="294">
        <f t="shared" si="276"/>
        <v>0</v>
      </c>
      <c r="HL43" s="295">
        <f t="shared" si="277"/>
        <v>0</v>
      </c>
      <c r="HM43" s="141">
        <f t="shared" si="278"/>
        <v>80</v>
      </c>
      <c r="HN43" s="294">
        <f t="shared" si="279"/>
        <v>0</v>
      </c>
      <c r="HO43" s="295">
        <f t="shared" si="280"/>
        <v>0</v>
      </c>
      <c r="HP43" s="141">
        <f t="shared" si="281"/>
        <v>100</v>
      </c>
      <c r="HQ43" s="294">
        <f t="shared" si="282"/>
        <v>0</v>
      </c>
      <c r="HS43" s="287"/>
      <c r="HT43" s="90"/>
      <c r="HX43" s="294"/>
      <c r="HY43" s="295">
        <v>0</v>
      </c>
      <c r="HZ43" s="141">
        <v>1</v>
      </c>
      <c r="IA43" s="294">
        <f t="shared" si="283"/>
        <v>0</v>
      </c>
      <c r="IB43" s="295">
        <f t="shared" si="284"/>
        <v>0</v>
      </c>
      <c r="IC43" s="141">
        <f t="shared" si="285"/>
        <v>1</v>
      </c>
      <c r="ID43" s="294">
        <f t="shared" si="286"/>
        <v>0</v>
      </c>
      <c r="IE43" s="295">
        <f t="shared" si="287"/>
        <v>0</v>
      </c>
      <c r="IF43" s="141">
        <f t="shared" si="288"/>
        <v>1</v>
      </c>
      <c r="IG43" s="294">
        <f t="shared" si="289"/>
        <v>0</v>
      </c>
      <c r="IH43" s="295">
        <f t="shared" si="290"/>
        <v>0</v>
      </c>
      <c r="II43" s="141">
        <f t="shared" si="291"/>
        <v>1</v>
      </c>
      <c r="IJ43" s="294">
        <f t="shared" si="292"/>
        <v>0</v>
      </c>
      <c r="IK43" s="295">
        <f t="shared" si="293"/>
        <v>0</v>
      </c>
      <c r="IL43" s="141">
        <f t="shared" si="294"/>
        <v>1</v>
      </c>
      <c r="IM43" s="294">
        <f t="shared" si="295"/>
        <v>0</v>
      </c>
      <c r="IN43" s="295">
        <f t="shared" si="296"/>
        <v>0</v>
      </c>
      <c r="IO43" s="141">
        <f t="shared" si="297"/>
        <v>1</v>
      </c>
      <c r="IP43" s="294">
        <f t="shared" si="298"/>
        <v>0</v>
      </c>
      <c r="IQ43" s="295">
        <f t="shared" si="299"/>
        <v>0</v>
      </c>
      <c r="IR43" s="141">
        <f t="shared" si="300"/>
        <v>1</v>
      </c>
      <c r="IS43" s="294">
        <f t="shared" si="301"/>
        <v>0</v>
      </c>
      <c r="IT43" s="295">
        <f t="shared" si="302"/>
        <v>0</v>
      </c>
      <c r="IU43" s="141">
        <f t="shared" si="303"/>
        <v>1</v>
      </c>
      <c r="IV43" s="294">
        <f t="shared" si="304"/>
        <v>0</v>
      </c>
      <c r="IW43" s="295">
        <f t="shared" si="305"/>
        <v>0</v>
      </c>
      <c r="IX43" s="141">
        <f t="shared" si="306"/>
        <v>1</v>
      </c>
      <c r="IY43" s="294">
        <f t="shared" si="307"/>
        <v>0</v>
      </c>
      <c r="IZ43" s="295">
        <f t="shared" si="308"/>
        <v>0</v>
      </c>
      <c r="JA43" s="141">
        <f t="shared" si="309"/>
        <v>1</v>
      </c>
      <c r="JB43" s="294">
        <f t="shared" si="310"/>
        <v>0</v>
      </c>
      <c r="JC43" s="295">
        <f t="shared" si="311"/>
        <v>0</v>
      </c>
      <c r="JD43" s="141">
        <f t="shared" si="312"/>
        <v>1</v>
      </c>
      <c r="JE43" s="294">
        <f t="shared" si="313"/>
        <v>0</v>
      </c>
      <c r="JF43" s="295">
        <f t="shared" si="314"/>
        <v>0</v>
      </c>
      <c r="JG43" s="141">
        <f t="shared" si="315"/>
        <v>1</v>
      </c>
      <c r="JH43" s="294">
        <f t="shared" si="316"/>
        <v>0</v>
      </c>
      <c r="JI43" s="295">
        <f t="shared" si="317"/>
        <v>0</v>
      </c>
      <c r="JJ43" s="141">
        <f t="shared" si="318"/>
        <v>1</v>
      </c>
      <c r="JK43" s="294">
        <f t="shared" si="319"/>
        <v>0</v>
      </c>
      <c r="JL43" s="295">
        <f t="shared" si="320"/>
        <v>0</v>
      </c>
      <c r="JM43" s="141">
        <f t="shared" si="321"/>
        <v>1</v>
      </c>
      <c r="JN43" s="294">
        <f t="shared" si="322"/>
        <v>0</v>
      </c>
      <c r="JO43" s="295">
        <f t="shared" si="323"/>
        <v>0</v>
      </c>
      <c r="JP43" s="141">
        <f t="shared" si="324"/>
        <v>1</v>
      </c>
      <c r="JQ43" s="294">
        <f t="shared" si="325"/>
        <v>0</v>
      </c>
      <c r="JR43" s="295">
        <f t="shared" si="326"/>
        <v>0</v>
      </c>
      <c r="JS43" s="141">
        <f t="shared" si="327"/>
        <v>1</v>
      </c>
      <c r="JT43" s="294">
        <f t="shared" si="328"/>
        <v>0</v>
      </c>
      <c r="JU43" s="295">
        <f t="shared" si="329"/>
        <v>0</v>
      </c>
      <c r="JV43" s="141">
        <f t="shared" si="330"/>
        <v>1</v>
      </c>
      <c r="JW43" s="294">
        <f t="shared" si="331"/>
        <v>0</v>
      </c>
      <c r="JX43" s="295">
        <f t="shared" si="332"/>
        <v>0</v>
      </c>
      <c r="JY43" s="141">
        <f t="shared" si="333"/>
        <v>1</v>
      </c>
      <c r="JZ43" s="294">
        <f t="shared" si="334"/>
        <v>0</v>
      </c>
      <c r="KA43" s="295">
        <f t="shared" si="335"/>
        <v>0</v>
      </c>
      <c r="KB43" s="141">
        <f t="shared" si="336"/>
        <v>1</v>
      </c>
      <c r="KC43" s="294">
        <f t="shared" si="337"/>
        <v>0</v>
      </c>
      <c r="KD43" s="295">
        <f t="shared" si="338"/>
        <v>0</v>
      </c>
      <c r="KE43" s="141">
        <f t="shared" si="339"/>
        <v>1</v>
      </c>
      <c r="KF43" s="294">
        <f t="shared" si="340"/>
        <v>0</v>
      </c>
      <c r="KK43" s="313">
        <f t="shared" si="207"/>
        <v>0</v>
      </c>
      <c r="KL43" s="313">
        <f t="shared" si="207"/>
        <v>0</v>
      </c>
      <c r="KM43" s="313">
        <f t="shared" si="207"/>
        <v>0</v>
      </c>
      <c r="KN43" s="313">
        <f t="shared" si="207"/>
        <v>0</v>
      </c>
      <c r="KO43" s="313">
        <f t="shared" si="207"/>
        <v>0</v>
      </c>
      <c r="KP43" s="313">
        <f t="shared" si="207"/>
        <v>0</v>
      </c>
      <c r="KQ43" s="313">
        <f t="shared" si="207"/>
        <v>0</v>
      </c>
      <c r="KR43" s="313">
        <f t="shared" si="207"/>
        <v>0</v>
      </c>
      <c r="KS43" s="313">
        <f t="shared" si="207"/>
        <v>0</v>
      </c>
      <c r="KT43" s="313">
        <f t="shared" si="207"/>
        <v>0</v>
      </c>
      <c r="KU43" s="313">
        <f t="shared" si="208"/>
        <v>0</v>
      </c>
      <c r="KV43" s="313">
        <f t="shared" si="208"/>
        <v>0</v>
      </c>
      <c r="KW43" s="313">
        <f t="shared" si="208"/>
        <v>0</v>
      </c>
      <c r="KX43" s="313">
        <f t="shared" si="208"/>
        <v>0</v>
      </c>
      <c r="KY43" s="313">
        <f t="shared" si="208"/>
        <v>0</v>
      </c>
      <c r="KZ43" s="313">
        <f t="shared" si="208"/>
        <v>0</v>
      </c>
      <c r="LA43" s="313">
        <f t="shared" si="208"/>
        <v>0</v>
      </c>
      <c r="LB43" s="313">
        <f t="shared" si="208"/>
        <v>0</v>
      </c>
      <c r="LC43" s="313">
        <f t="shared" si="208"/>
        <v>0</v>
      </c>
      <c r="LD43" s="313">
        <f t="shared" si="208"/>
        <v>0</v>
      </c>
      <c r="LK43" s="78">
        <v>0</v>
      </c>
      <c r="LL43" s="78">
        <v>0</v>
      </c>
      <c r="LM43" s="78">
        <v>0</v>
      </c>
      <c r="LP43" s="105"/>
      <c r="LQ43" s="322">
        <v>0.05</v>
      </c>
      <c r="LR43" s="322">
        <v>0.05</v>
      </c>
      <c r="LS43" s="322">
        <v>0.05</v>
      </c>
      <c r="LT43" s="322">
        <v>0.05</v>
      </c>
      <c r="LU43" s="322">
        <v>0.05</v>
      </c>
      <c r="LV43" s="322">
        <v>2.5000000000000001E-2</v>
      </c>
      <c r="LW43" s="322">
        <v>2.5000000000000001E-2</v>
      </c>
      <c r="LX43" s="322">
        <v>2.5000000000000001E-2</v>
      </c>
      <c r="LY43" s="322">
        <v>2.5000000000000001E-2</v>
      </c>
      <c r="LZ43" s="322">
        <v>2.5000000000000001E-2</v>
      </c>
      <c r="MA43" s="322">
        <v>5.0000000000000001E-3</v>
      </c>
      <c r="MB43" s="322">
        <v>5.0000000000000001E-3</v>
      </c>
      <c r="MC43" s="322">
        <v>5.0000000000000001E-3</v>
      </c>
      <c r="MD43" s="322">
        <v>5.0000000000000001E-3</v>
      </c>
      <c r="ME43" s="322">
        <v>5.0000000000000001E-3</v>
      </c>
      <c r="MF43" s="322">
        <v>8.9999999999999998E-4</v>
      </c>
      <c r="MG43" s="322">
        <v>8.9999999999999998E-4</v>
      </c>
      <c r="MH43" s="322">
        <v>8.9999999999999998E-4</v>
      </c>
      <c r="MI43" s="322">
        <v>8.9999999999999998E-4</v>
      </c>
      <c r="MJ43" s="322">
        <v>8.9999999999999998E-4</v>
      </c>
      <c r="MK43" s="322">
        <v>5.9999999999999995E-4</v>
      </c>
      <c r="ML43" s="322">
        <v>4.4999999999999999E-4</v>
      </c>
      <c r="MM43" s="322">
        <v>4.0000000000000002E-4</v>
      </c>
      <c r="MN43" s="322">
        <v>2.9999999999999997E-4</v>
      </c>
      <c r="MO43" s="322">
        <v>2.5000000000000001E-4</v>
      </c>
      <c r="MP43" s="322">
        <v>2.5000000000000001E-4</v>
      </c>
      <c r="MQ43" s="322">
        <v>2.0000000000000001E-4</v>
      </c>
      <c r="MR43" s="322">
        <v>2.0000000000000001E-4</v>
      </c>
      <c r="MS43" s="322"/>
      <c r="MT43" s="102">
        <v>1</v>
      </c>
      <c r="MU43" s="102">
        <v>1</v>
      </c>
      <c r="MV43" s="102">
        <v>1</v>
      </c>
      <c r="MW43" s="102">
        <v>1</v>
      </c>
      <c r="MX43" s="102">
        <v>1</v>
      </c>
      <c r="MY43" s="102">
        <v>1</v>
      </c>
      <c r="MZ43" s="90">
        <v>3</v>
      </c>
      <c r="NA43" s="90">
        <v>3</v>
      </c>
      <c r="NB43" s="90">
        <v>3</v>
      </c>
      <c r="NC43" s="90">
        <v>3</v>
      </c>
      <c r="ND43" s="90">
        <v>3</v>
      </c>
      <c r="NE43" s="90">
        <v>3</v>
      </c>
      <c r="NF43" s="90">
        <v>3</v>
      </c>
      <c r="NG43" s="90">
        <v>3</v>
      </c>
      <c r="NH43" s="90">
        <v>3</v>
      </c>
      <c r="NI43" s="90">
        <v>5</v>
      </c>
      <c r="NJ43" s="90">
        <v>5</v>
      </c>
      <c r="NK43" s="90">
        <v>5</v>
      </c>
      <c r="NL43" s="90">
        <v>5</v>
      </c>
      <c r="NM43" s="90">
        <v>5</v>
      </c>
      <c r="NN43" s="90">
        <v>5</v>
      </c>
      <c r="NO43" s="90">
        <v>5</v>
      </c>
      <c r="NP43" s="90">
        <v>5</v>
      </c>
      <c r="NQ43" s="90">
        <v>5</v>
      </c>
      <c r="NR43" s="90">
        <v>5</v>
      </c>
      <c r="NS43" s="90">
        <v>5</v>
      </c>
      <c r="NT43" s="90">
        <v>5</v>
      </c>
      <c r="NU43" s="90">
        <v>5</v>
      </c>
      <c r="NV43" s="90"/>
      <c r="NW43" s="324">
        <f t="shared" si="341"/>
        <v>2.5000000000000001E-2</v>
      </c>
      <c r="NX43" s="324">
        <f t="shared" si="342"/>
        <v>0.05</v>
      </c>
      <c r="NY43" s="324">
        <f t="shared" si="343"/>
        <v>7.4999999999999997E-2</v>
      </c>
      <c r="NZ43" s="324">
        <f t="shared" si="344"/>
        <v>0.1</v>
      </c>
      <c r="OA43" s="324">
        <f t="shared" si="345"/>
        <v>0.125</v>
      </c>
      <c r="OB43" s="324">
        <f t="shared" si="346"/>
        <v>0.125</v>
      </c>
      <c r="OC43" s="324">
        <f t="shared" si="347"/>
        <v>8.3333333333333343E-2</v>
      </c>
      <c r="OD43" s="324">
        <f t="shared" si="348"/>
        <v>0.125</v>
      </c>
      <c r="OE43" s="324">
        <f t="shared" si="349"/>
        <v>0.16666666666666669</v>
      </c>
      <c r="OF43" s="324">
        <f t="shared" si="350"/>
        <v>0.20833333333333334</v>
      </c>
      <c r="OG43" s="324">
        <f t="shared" si="351"/>
        <v>8.3333333333333343E-2</v>
      </c>
      <c r="OH43" s="324">
        <f t="shared" si="352"/>
        <v>0.16666666666666669</v>
      </c>
      <c r="OI43" s="324">
        <f t="shared" si="353"/>
        <v>0.25</v>
      </c>
      <c r="OJ43" s="324">
        <f t="shared" si="354"/>
        <v>0.33333333333333337</v>
      </c>
      <c r="OK43" s="324">
        <f t="shared" si="355"/>
        <v>0.41666666666666669</v>
      </c>
      <c r="OL43" s="324">
        <f t="shared" si="356"/>
        <v>0.09</v>
      </c>
      <c r="OM43" s="324">
        <f t="shared" si="357"/>
        <v>0.18</v>
      </c>
      <c r="ON43" s="324">
        <f t="shared" si="358"/>
        <v>0.27</v>
      </c>
      <c r="OO43" s="324">
        <f t="shared" si="359"/>
        <v>0.36</v>
      </c>
      <c r="OP43" s="324">
        <f t="shared" si="360"/>
        <v>0.45</v>
      </c>
      <c r="OQ43" s="324">
        <f t="shared" si="361"/>
        <v>0.4499999999999999</v>
      </c>
      <c r="OR43" s="324">
        <f t="shared" si="362"/>
        <v>0.45</v>
      </c>
      <c r="OS43" s="324">
        <f t="shared" si="363"/>
        <v>0.5</v>
      </c>
      <c r="OT43" s="324">
        <f t="shared" si="364"/>
        <v>0.4499999999999999</v>
      </c>
      <c r="OU43" s="324">
        <f t="shared" si="365"/>
        <v>0.4375</v>
      </c>
      <c r="OV43" s="324">
        <f t="shared" si="366"/>
        <v>0.5</v>
      </c>
      <c r="OW43" s="324">
        <f t="shared" si="367"/>
        <v>0.45</v>
      </c>
      <c r="OX43" s="324">
        <f t="shared" si="368"/>
        <v>0.5</v>
      </c>
      <c r="PG43" s="346"/>
      <c r="PH43" s="347">
        <f>PH$3*$F43*$AH43*PH$4/'[1]Sheet3 '!$AJ$5</f>
        <v>0.14000000000000001</v>
      </c>
      <c r="PI43" s="347">
        <f>PI$3*$F43*$AH43*PI$4/'[1]Sheet3 '!$AJ$5</f>
        <v>0.13994999999999999</v>
      </c>
      <c r="PJ43" s="347">
        <f>PJ$3*$F43*$AH43*PJ$4/'[1]Sheet3 '!$AJ$5</f>
        <v>0.14000000000000001</v>
      </c>
      <c r="PK43" s="347">
        <f>PK$3*$F43*$AH43*PK$4/'[1]Sheet3 '!$AJ$5</f>
        <v>0.126</v>
      </c>
      <c r="PL43" s="347">
        <f>PL$3*$F43*$AH43*PL$4/'[1]Sheet3 '!$AJ$5</f>
        <v>0.126</v>
      </c>
      <c r="PM43" s="347">
        <f>PM$3*$F43*$AH43*PM$4/'[1]Sheet3 '!$AJ$5</f>
        <v>0.12</v>
      </c>
      <c r="PN43" s="347">
        <f>PN$3*$F43*$AH43*PN$4/'[1]Sheet3 '!$AJ$5</f>
        <v>0.108</v>
      </c>
      <c r="PO43" s="347">
        <f>PO$3*$F43*$AH43*PO$4/'[1]Sheet3 '!$AJ$5</f>
        <v>0.10199999999999999</v>
      </c>
      <c r="PP43" s="347">
        <f>PP$3*$F43*$AH43*PP$4/'[1]Sheet3 '!$AJ$5</f>
        <v>9.2600000000000002E-2</v>
      </c>
      <c r="PQ43" s="347">
        <f>PQ$3*$F43*$AH43*PQ$4/'[1]Sheet3 '!$AJ$5</f>
        <v>0.08</v>
      </c>
      <c r="PR43" s="347">
        <f>PR$3*$F43*$AH43*PR$4/'[1]Sheet3 '!$AJ$5</f>
        <v>7.1999999999999995E-2</v>
      </c>
      <c r="PS43" s="347">
        <f>PS$3*$F43*$AH43*PS$4/'[1]Sheet3 '!$AJ$5</f>
        <v>6.4000000000000001E-2</v>
      </c>
      <c r="PT43" s="347">
        <f>PT$3*$F43*$AH43*PT$4/'[1]Sheet3 '!$AJ$5</f>
        <v>0.04</v>
      </c>
      <c r="PU43" s="343"/>
      <c r="PV43" s="343"/>
      <c r="PW43" s="343"/>
    </row>
    <row r="44" spans="1:439" ht="16.2">
      <c r="A44" s="39">
        <v>38</v>
      </c>
      <c r="B44" s="39" t="s">
        <v>507</v>
      </c>
      <c r="C44" s="39">
        <v>6</v>
      </c>
      <c r="D44" s="39">
        <v>-1</v>
      </c>
      <c r="E44" s="39"/>
      <c r="F44" s="112">
        <v>1378</v>
      </c>
      <c r="G44" s="39" t="s">
        <v>508</v>
      </c>
      <c r="H44" s="39">
        <f t="shared" si="209"/>
        <v>1378</v>
      </c>
      <c r="I44" s="116" t="s">
        <v>509</v>
      </c>
      <c r="J44" s="74">
        <v>750</v>
      </c>
      <c r="K44" s="116" t="s">
        <v>510</v>
      </c>
      <c r="L44" s="116"/>
      <c r="M44" s="123">
        <f t="shared" si="180"/>
        <v>38</v>
      </c>
      <c r="N44" s="39">
        <f t="shared" si="369"/>
        <v>0</v>
      </c>
      <c r="O44" s="39">
        <f t="shared" si="370"/>
        <v>0</v>
      </c>
      <c r="P44" s="39">
        <v>0</v>
      </c>
      <c r="Q44" s="136">
        <v>1.9097218</v>
      </c>
      <c r="R44" s="90">
        <v>10</v>
      </c>
      <c r="S44" s="137">
        <v>0</v>
      </c>
      <c r="T44" s="141">
        <f t="shared" si="210"/>
        <v>0.45933299999999999</v>
      </c>
      <c r="U44" s="139">
        <f t="shared" si="201"/>
        <v>5</v>
      </c>
      <c r="V44" s="139" t="s">
        <v>283</v>
      </c>
      <c r="W44" s="139">
        <v>1</v>
      </c>
      <c r="X44" s="142">
        <v>0</v>
      </c>
      <c r="Y44" s="147">
        <v>15</v>
      </c>
      <c r="Z44" s="159">
        <v>1</v>
      </c>
      <c r="AA44" s="139" t="str">
        <f t="shared" si="196"/>
        <v>[[0,1],[0,1],[0,1],[0,1],[0,1],[0,1],[0,1],[0,1],[0,1],[0,1],[0,2],[0,4],[0,6],[0,8],[0,10],[0,20],[0,40],[0,60],[0,80],[0,100]]</v>
      </c>
      <c r="AB44" s="139">
        <v>1</v>
      </c>
      <c r="AC44" s="139">
        <v>1</v>
      </c>
      <c r="AD44" s="139" t="str">
        <f t="shared" si="211"/>
        <v>[[1,1],[1,1],[1,1],[1,1],[1,1],[1,1],[1,1],[1,1],[1,1],[1,1],[1,1],[1,1],[1,1],[1,1],[1,1],[1,1],[1,1],[1,1],[1,1],[1,1]]</v>
      </c>
      <c r="AE44" s="39">
        <v>0</v>
      </c>
      <c r="AF44" s="160">
        <v>0.25</v>
      </c>
      <c r="AG44" s="177">
        <f t="shared" si="205"/>
        <v>0</v>
      </c>
      <c r="AH44" s="177">
        <v>0.1</v>
      </c>
      <c r="AI44" s="177">
        <v>0</v>
      </c>
      <c r="AJ44" s="178">
        <v>0</v>
      </c>
      <c r="AK44" s="178">
        <v>0.02</v>
      </c>
      <c r="AL44" s="178">
        <v>8.0000000000000002E-3</v>
      </c>
      <c r="AM44" s="179">
        <v>1E-4</v>
      </c>
      <c r="AN44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44" s="39" t="str">
        <f t="shared" si="197"/>
        <v>[[10,5],[12,2],[15,2]]</v>
      </c>
      <c r="AP44" s="111" t="str">
        <f t="shared" si="198"/>
        <v>[0,0,0]</v>
      </c>
      <c r="AQ44" s="111">
        <v>0</v>
      </c>
      <c r="AR44" s="111">
        <v>1</v>
      </c>
      <c r="AS44" s="111">
        <f t="shared" si="213"/>
        <v>1</v>
      </c>
      <c r="AT44" s="111">
        <v>1</v>
      </c>
      <c r="AU44" s="111">
        <v>1</v>
      </c>
      <c r="AV44" s="191" t="s">
        <v>511</v>
      </c>
      <c r="AW44" s="111">
        <v>4</v>
      </c>
      <c r="AX44" s="195">
        <v>16</v>
      </c>
      <c r="AY44" s="39">
        <v>1</v>
      </c>
      <c r="AZ44" s="39">
        <v>0</v>
      </c>
      <c r="BA44" s="94">
        <v>3</v>
      </c>
      <c r="BB44" s="94">
        <v>6</v>
      </c>
      <c r="BC44" s="94" t="s">
        <v>361</v>
      </c>
      <c r="BD44" s="39">
        <v>1</v>
      </c>
      <c r="BE44" s="112">
        <f t="shared" si="195"/>
        <v>1.5</v>
      </c>
      <c r="BF44" s="39"/>
      <c r="BG44" s="39"/>
      <c r="BH44" s="39">
        <v>1</v>
      </c>
      <c r="BI44" s="39">
        <v>1</v>
      </c>
      <c r="BJ44" s="39" t="s">
        <v>512</v>
      </c>
      <c r="BK44" s="198">
        <v>1</v>
      </c>
      <c r="BL44" s="198">
        <v>1</v>
      </c>
      <c r="BM44" s="94">
        <f t="shared" ref="BM44:BM49" si="378">F44</f>
        <v>1378</v>
      </c>
      <c r="BN44" s="94" t="s">
        <v>287</v>
      </c>
      <c r="BO44" s="94">
        <v>1</v>
      </c>
      <c r="BP44" s="94" t="s">
        <v>288</v>
      </c>
      <c r="BQ44" s="94" t="s">
        <v>485</v>
      </c>
      <c r="BR44" s="202" t="s">
        <v>513</v>
      </c>
      <c r="BS44" s="202" t="s">
        <v>513</v>
      </c>
      <c r="BT44" s="123">
        <v>45000</v>
      </c>
      <c r="BU44" s="123">
        <v>2</v>
      </c>
      <c r="BV44" s="123">
        <v>10</v>
      </c>
      <c r="BW44" s="123">
        <v>12</v>
      </c>
      <c r="BX44" s="116" t="s">
        <v>514</v>
      </c>
      <c r="BY44" s="213">
        <v>16</v>
      </c>
      <c r="BZ44" s="123">
        <f t="shared" si="214"/>
        <v>10</v>
      </c>
      <c r="CA44" s="214" t="str">
        <f t="shared" si="215"/>
        <v>[10,10,0,10]</v>
      </c>
      <c r="CB44" s="42">
        <v>0</v>
      </c>
      <c r="CC44" s="42">
        <v>0</v>
      </c>
      <c r="CD44" s="42">
        <v>1</v>
      </c>
      <c r="CE44" s="42">
        <v>1</v>
      </c>
      <c r="CF44" s="42">
        <v>1</v>
      </c>
      <c r="CG44" s="42">
        <v>0</v>
      </c>
      <c r="CH44" s="42">
        <v>1</v>
      </c>
      <c r="CI44" s="42">
        <v>1</v>
      </c>
      <c r="CJ44" s="42" t="str">
        <f t="shared" si="371"/>
        <v>1,1,1,1,1,1,1</v>
      </c>
      <c r="CK44" s="42" t="str">
        <f t="shared" si="372"/>
        <v>"3|1|0|0|1378","4|2|0|0|1378","7|2|0|0|0",</v>
      </c>
      <c r="CL44" s="46">
        <v>100</v>
      </c>
      <c r="CM44" s="46">
        <v>100</v>
      </c>
      <c r="CN44" s="46">
        <v>5</v>
      </c>
      <c r="CO44" s="46"/>
      <c r="CP44" s="46"/>
      <c r="CQ44" s="46"/>
      <c r="CR44" s="46"/>
      <c r="CS44" s="46"/>
      <c r="CT44" s="46"/>
      <c r="CU44" s="53" t="s">
        <v>293</v>
      </c>
      <c r="CV44" s="53">
        <v>1</v>
      </c>
      <c r="CW44" s="42"/>
      <c r="CX44" s="42" t="str">
        <f t="shared" si="373"/>
        <v/>
      </c>
      <c r="CY44" s="42"/>
      <c r="CZ44" s="42"/>
      <c r="DA44" s="42"/>
      <c r="DB44" s="42"/>
      <c r="DC44" s="42" t="str">
        <f t="shared" si="374"/>
        <v/>
      </c>
      <c r="DD44" s="42"/>
      <c r="DE44" s="42"/>
      <c r="DF44" s="42"/>
      <c r="DG44" s="42"/>
      <c r="DH44" s="42">
        <f t="shared" si="375"/>
        <v>3</v>
      </c>
      <c r="DI44" s="42">
        <v>1</v>
      </c>
      <c r="DJ44" s="42">
        <v>0</v>
      </c>
      <c r="DK44" s="42">
        <v>0</v>
      </c>
      <c r="DL44" s="42">
        <f>F44</f>
        <v>1378</v>
      </c>
      <c r="DM44" s="42">
        <f t="shared" si="376"/>
        <v>4</v>
      </c>
      <c r="DN44" s="42">
        <v>2</v>
      </c>
      <c r="DO44" s="42">
        <v>0</v>
      </c>
      <c r="DP44" s="42">
        <v>0</v>
      </c>
      <c r="DQ44" s="42">
        <f>F44</f>
        <v>1378</v>
      </c>
      <c r="DR44" s="42">
        <f t="shared" si="377"/>
        <v>7</v>
      </c>
      <c r="DS44" s="42">
        <v>2</v>
      </c>
      <c r="DT44" s="42">
        <v>0</v>
      </c>
      <c r="DU44" s="42">
        <v>0</v>
      </c>
      <c r="DV44" s="68">
        <f>K45</f>
        <v>0</v>
      </c>
      <c r="DW44" s="42" t="s">
        <v>515</v>
      </c>
      <c r="DX44" s="231">
        <f>IF($F44&lt;800,5,10)</f>
        <v>10</v>
      </c>
      <c r="DY44" s="231">
        <f>DX44</f>
        <v>10</v>
      </c>
      <c r="DZ44" s="231">
        <v>0</v>
      </c>
      <c r="EA44" s="123">
        <f t="shared" si="216"/>
        <v>10</v>
      </c>
      <c r="EB44" s="123"/>
      <c r="EM44" s="260">
        <f t="shared" si="217"/>
        <v>1515.8000000000002</v>
      </c>
      <c r="EN44" s="261">
        <v>0</v>
      </c>
      <c r="EO44" s="262">
        <v>10</v>
      </c>
      <c r="EP44" s="105">
        <v>5</v>
      </c>
      <c r="EQ44" s="262">
        <v>12</v>
      </c>
      <c r="ER44" s="105">
        <v>2</v>
      </c>
      <c r="ES44" s="262">
        <v>15</v>
      </c>
      <c r="ET44" s="105">
        <v>2</v>
      </c>
      <c r="EU44" s="105">
        <f t="shared" si="218"/>
        <v>11.555555555555555</v>
      </c>
      <c r="EV44" s="105">
        <f t="shared" si="219"/>
        <v>7.5</v>
      </c>
      <c r="EW44" s="272">
        <f t="shared" si="220"/>
        <v>0</v>
      </c>
      <c r="EX44" s="105">
        <f t="shared" si="221"/>
        <v>15</v>
      </c>
      <c r="EY44" s="281">
        <f t="shared" si="222"/>
        <v>0</v>
      </c>
      <c r="EZ44" s="105">
        <f t="shared" si="223"/>
        <v>22.5</v>
      </c>
      <c r="FA44" s="282">
        <f t="shared" si="224"/>
        <v>0</v>
      </c>
      <c r="FD44" s="287"/>
      <c r="FE44" s="90"/>
      <c r="FI44" s="294"/>
      <c r="FJ44" s="295">
        <v>0</v>
      </c>
      <c r="FK44" s="141">
        <v>1</v>
      </c>
      <c r="FL44" s="294">
        <f t="shared" si="225"/>
        <v>0</v>
      </c>
      <c r="FM44" s="295">
        <f t="shared" si="226"/>
        <v>0</v>
      </c>
      <c r="FN44" s="141">
        <f t="shared" si="227"/>
        <v>1</v>
      </c>
      <c r="FO44" s="294">
        <f t="shared" si="228"/>
        <v>0</v>
      </c>
      <c r="FP44" s="295">
        <f t="shared" si="229"/>
        <v>0</v>
      </c>
      <c r="FQ44" s="141">
        <f t="shared" si="230"/>
        <v>1</v>
      </c>
      <c r="FR44" s="294">
        <f t="shared" si="231"/>
        <v>0</v>
      </c>
      <c r="FS44" s="295">
        <f t="shared" si="232"/>
        <v>0</v>
      </c>
      <c r="FT44" s="141">
        <f t="shared" si="233"/>
        <v>1</v>
      </c>
      <c r="FU44" s="294">
        <f t="shared" si="234"/>
        <v>0</v>
      </c>
      <c r="FV44" s="295">
        <f t="shared" si="235"/>
        <v>0</v>
      </c>
      <c r="FW44" s="141">
        <f t="shared" si="236"/>
        <v>1</v>
      </c>
      <c r="FX44" s="294">
        <f t="shared" si="237"/>
        <v>0</v>
      </c>
      <c r="FY44" s="295">
        <f t="shared" si="238"/>
        <v>0</v>
      </c>
      <c r="FZ44" s="141">
        <f t="shared" si="239"/>
        <v>1</v>
      </c>
      <c r="GA44" s="294">
        <f t="shared" si="240"/>
        <v>0</v>
      </c>
      <c r="GB44" s="295">
        <f t="shared" si="241"/>
        <v>0</v>
      </c>
      <c r="GC44" s="141">
        <f t="shared" si="242"/>
        <v>1</v>
      </c>
      <c r="GD44" s="294">
        <f t="shared" si="243"/>
        <v>0</v>
      </c>
      <c r="GE44" s="295">
        <f t="shared" si="244"/>
        <v>0</v>
      </c>
      <c r="GF44" s="141">
        <f t="shared" si="245"/>
        <v>1</v>
      </c>
      <c r="GG44" s="294">
        <f t="shared" si="246"/>
        <v>0</v>
      </c>
      <c r="GH44" s="295">
        <f t="shared" si="247"/>
        <v>0</v>
      </c>
      <c r="GI44" s="141">
        <f t="shared" si="248"/>
        <v>1</v>
      </c>
      <c r="GJ44" s="294">
        <f t="shared" si="249"/>
        <v>0</v>
      </c>
      <c r="GK44" s="295">
        <f t="shared" si="250"/>
        <v>0</v>
      </c>
      <c r="GL44" s="141">
        <f t="shared" si="251"/>
        <v>1</v>
      </c>
      <c r="GM44" s="294">
        <f t="shared" si="252"/>
        <v>0</v>
      </c>
      <c r="GN44" s="295">
        <f t="shared" si="253"/>
        <v>0</v>
      </c>
      <c r="GO44" s="141">
        <f t="shared" si="254"/>
        <v>2</v>
      </c>
      <c r="GP44" s="294">
        <f t="shared" si="255"/>
        <v>0</v>
      </c>
      <c r="GQ44" s="295">
        <f t="shared" si="256"/>
        <v>0</v>
      </c>
      <c r="GR44" s="141">
        <f t="shared" si="257"/>
        <v>4</v>
      </c>
      <c r="GS44" s="294">
        <f t="shared" si="258"/>
        <v>0</v>
      </c>
      <c r="GT44" s="295">
        <f t="shared" si="259"/>
        <v>0</v>
      </c>
      <c r="GU44" s="141">
        <f t="shared" si="260"/>
        <v>6</v>
      </c>
      <c r="GV44" s="294">
        <f t="shared" si="261"/>
        <v>0</v>
      </c>
      <c r="GW44" s="295">
        <f t="shared" si="262"/>
        <v>0</v>
      </c>
      <c r="GX44" s="141">
        <f t="shared" si="263"/>
        <v>8</v>
      </c>
      <c r="GY44" s="294">
        <f t="shared" si="264"/>
        <v>0</v>
      </c>
      <c r="GZ44" s="295">
        <f t="shared" si="265"/>
        <v>0</v>
      </c>
      <c r="HA44" s="141">
        <f t="shared" si="266"/>
        <v>10</v>
      </c>
      <c r="HB44" s="294">
        <f t="shared" si="267"/>
        <v>0</v>
      </c>
      <c r="HC44" s="295">
        <f t="shared" si="268"/>
        <v>0</v>
      </c>
      <c r="HD44" s="141">
        <f t="shared" si="269"/>
        <v>20</v>
      </c>
      <c r="HE44" s="294">
        <f t="shared" si="270"/>
        <v>0</v>
      </c>
      <c r="HF44" s="295">
        <f t="shared" si="271"/>
        <v>0</v>
      </c>
      <c r="HG44" s="141">
        <f t="shared" si="272"/>
        <v>40</v>
      </c>
      <c r="HH44" s="294">
        <f t="shared" si="273"/>
        <v>0</v>
      </c>
      <c r="HI44" s="295">
        <f t="shared" si="274"/>
        <v>0</v>
      </c>
      <c r="HJ44" s="141">
        <f t="shared" si="275"/>
        <v>60</v>
      </c>
      <c r="HK44" s="294">
        <f t="shared" si="276"/>
        <v>0</v>
      </c>
      <c r="HL44" s="295">
        <f t="shared" si="277"/>
        <v>0</v>
      </c>
      <c r="HM44" s="141">
        <f t="shared" si="278"/>
        <v>80</v>
      </c>
      <c r="HN44" s="294">
        <f t="shared" si="279"/>
        <v>0</v>
      </c>
      <c r="HO44" s="295">
        <f t="shared" si="280"/>
        <v>0</v>
      </c>
      <c r="HP44" s="141">
        <f t="shared" si="281"/>
        <v>100</v>
      </c>
      <c r="HQ44" s="294">
        <f t="shared" si="282"/>
        <v>0</v>
      </c>
      <c r="HS44" s="287"/>
      <c r="HT44" s="90"/>
      <c r="HX44" s="294"/>
      <c r="HY44" s="295">
        <v>1</v>
      </c>
      <c r="HZ44" s="141">
        <v>1</v>
      </c>
      <c r="IA44" s="294">
        <f t="shared" si="283"/>
        <v>1.5311111111111124E-4</v>
      </c>
      <c r="IB44" s="295">
        <f t="shared" si="284"/>
        <v>1</v>
      </c>
      <c r="IC44" s="141">
        <f t="shared" si="285"/>
        <v>1</v>
      </c>
      <c r="ID44" s="294">
        <f t="shared" si="286"/>
        <v>3.0622222222222249E-4</v>
      </c>
      <c r="IE44" s="295">
        <f t="shared" si="287"/>
        <v>1</v>
      </c>
      <c r="IF44" s="141">
        <f t="shared" si="288"/>
        <v>1</v>
      </c>
      <c r="IG44" s="294">
        <f t="shared" si="289"/>
        <v>4.5933333333333373E-4</v>
      </c>
      <c r="IH44" s="295">
        <f t="shared" si="290"/>
        <v>1</v>
      </c>
      <c r="II44" s="141">
        <f t="shared" si="291"/>
        <v>1</v>
      </c>
      <c r="IJ44" s="294">
        <f t="shared" si="292"/>
        <v>6.1244444444444497E-4</v>
      </c>
      <c r="IK44" s="295">
        <f t="shared" si="293"/>
        <v>1</v>
      </c>
      <c r="IL44" s="141">
        <f t="shared" si="294"/>
        <v>1</v>
      </c>
      <c r="IM44" s="294">
        <f t="shared" si="295"/>
        <v>7.6555555555555621E-4</v>
      </c>
      <c r="IN44" s="295">
        <f t="shared" si="296"/>
        <v>1</v>
      </c>
      <c r="IO44" s="141">
        <f t="shared" si="297"/>
        <v>1</v>
      </c>
      <c r="IP44" s="294">
        <f t="shared" si="298"/>
        <v>1.5311111111111124E-3</v>
      </c>
      <c r="IQ44" s="295">
        <f t="shared" si="299"/>
        <v>1</v>
      </c>
      <c r="IR44" s="141">
        <f t="shared" si="300"/>
        <v>1</v>
      </c>
      <c r="IS44" s="294">
        <f t="shared" si="301"/>
        <v>3.0622222222222249E-3</v>
      </c>
      <c r="IT44" s="295">
        <f t="shared" si="302"/>
        <v>1</v>
      </c>
      <c r="IU44" s="141">
        <f t="shared" si="303"/>
        <v>1</v>
      </c>
      <c r="IV44" s="294">
        <f t="shared" si="304"/>
        <v>4.5933333333333373E-3</v>
      </c>
      <c r="IW44" s="295">
        <f t="shared" si="305"/>
        <v>1</v>
      </c>
      <c r="IX44" s="141">
        <f t="shared" si="306"/>
        <v>1</v>
      </c>
      <c r="IY44" s="294">
        <f t="shared" si="307"/>
        <v>6.1244444444444497E-3</v>
      </c>
      <c r="IZ44" s="295">
        <f t="shared" si="308"/>
        <v>1</v>
      </c>
      <c r="JA44" s="141">
        <f t="shared" si="309"/>
        <v>1</v>
      </c>
      <c r="JB44" s="294">
        <f t="shared" si="310"/>
        <v>7.6555555555555621E-3</v>
      </c>
      <c r="JC44" s="295">
        <f t="shared" si="311"/>
        <v>1</v>
      </c>
      <c r="JD44" s="141">
        <f t="shared" si="312"/>
        <v>1</v>
      </c>
      <c r="JE44" s="294">
        <f t="shared" si="313"/>
        <v>1.5311111111111124E-2</v>
      </c>
      <c r="JF44" s="295">
        <f t="shared" si="314"/>
        <v>1</v>
      </c>
      <c r="JG44" s="141">
        <f t="shared" si="315"/>
        <v>1</v>
      </c>
      <c r="JH44" s="294">
        <f t="shared" si="316"/>
        <v>3.0622222222222249E-2</v>
      </c>
      <c r="JI44" s="295">
        <f t="shared" si="317"/>
        <v>1</v>
      </c>
      <c r="JJ44" s="141">
        <f t="shared" si="318"/>
        <v>1</v>
      </c>
      <c r="JK44" s="294">
        <f t="shared" si="319"/>
        <v>4.5933333333333368E-2</v>
      </c>
      <c r="JL44" s="295">
        <f t="shared" si="320"/>
        <v>1</v>
      </c>
      <c r="JM44" s="141">
        <f t="shared" si="321"/>
        <v>1</v>
      </c>
      <c r="JN44" s="294">
        <f t="shared" si="322"/>
        <v>6.1244444444444497E-2</v>
      </c>
      <c r="JO44" s="295">
        <f t="shared" si="323"/>
        <v>1</v>
      </c>
      <c r="JP44" s="141">
        <f t="shared" si="324"/>
        <v>1</v>
      </c>
      <c r="JQ44" s="294">
        <f t="shared" si="325"/>
        <v>7.6555555555555613E-2</v>
      </c>
      <c r="JR44" s="295">
        <f t="shared" si="326"/>
        <v>1</v>
      </c>
      <c r="JS44" s="141">
        <f t="shared" si="327"/>
        <v>1</v>
      </c>
      <c r="JT44" s="294">
        <f t="shared" si="328"/>
        <v>0.15311111111111123</v>
      </c>
      <c r="JU44" s="295">
        <f t="shared" si="329"/>
        <v>1</v>
      </c>
      <c r="JV44" s="141">
        <f t="shared" si="330"/>
        <v>1</v>
      </c>
      <c r="JW44" s="294">
        <f t="shared" si="331"/>
        <v>0.30622222222222245</v>
      </c>
      <c r="JX44" s="295">
        <f t="shared" si="332"/>
        <v>1</v>
      </c>
      <c r="JY44" s="141">
        <f t="shared" si="333"/>
        <v>1</v>
      </c>
      <c r="JZ44" s="294">
        <f t="shared" si="334"/>
        <v>0.4593333333333337</v>
      </c>
      <c r="KA44" s="295">
        <f t="shared" si="335"/>
        <v>1</v>
      </c>
      <c r="KB44" s="141">
        <f t="shared" si="336"/>
        <v>1</v>
      </c>
      <c r="KC44" s="294">
        <f t="shared" si="337"/>
        <v>0.6124444444444449</v>
      </c>
      <c r="KD44" s="295">
        <f t="shared" si="338"/>
        <v>1</v>
      </c>
      <c r="KE44" s="141">
        <f t="shared" si="339"/>
        <v>1</v>
      </c>
      <c r="KF44" s="294">
        <f t="shared" si="340"/>
        <v>0.76555555555555621</v>
      </c>
      <c r="KK44" s="313">
        <f t="shared" si="207"/>
        <v>0</v>
      </c>
      <c r="KL44" s="313">
        <f t="shared" si="207"/>
        <v>0</v>
      </c>
      <c r="KM44" s="313">
        <f t="shared" si="207"/>
        <v>0</v>
      </c>
      <c r="KN44" s="313">
        <f t="shared" si="207"/>
        <v>0</v>
      </c>
      <c r="KO44" s="313">
        <f t="shared" si="207"/>
        <v>0</v>
      </c>
      <c r="KP44" s="313">
        <f t="shared" si="207"/>
        <v>0</v>
      </c>
      <c r="KQ44" s="313">
        <f t="shared" si="207"/>
        <v>0</v>
      </c>
      <c r="KR44" s="313">
        <f t="shared" si="207"/>
        <v>0</v>
      </c>
      <c r="KS44" s="313">
        <f t="shared" si="207"/>
        <v>0</v>
      </c>
      <c r="KT44" s="313">
        <f t="shared" si="207"/>
        <v>0</v>
      </c>
      <c r="KU44" s="313">
        <f t="shared" si="208"/>
        <v>0</v>
      </c>
      <c r="KV44" s="313">
        <f t="shared" si="208"/>
        <v>0</v>
      </c>
      <c r="KW44" s="313">
        <f t="shared" si="208"/>
        <v>0</v>
      </c>
      <c r="KX44" s="313">
        <f t="shared" si="208"/>
        <v>0</v>
      </c>
      <c r="KY44" s="313">
        <f t="shared" si="208"/>
        <v>0</v>
      </c>
      <c r="KZ44" s="313">
        <f t="shared" si="208"/>
        <v>0</v>
      </c>
      <c r="LA44" s="313">
        <f t="shared" si="208"/>
        <v>0</v>
      </c>
      <c r="LB44" s="313">
        <f t="shared" si="208"/>
        <v>0</v>
      </c>
      <c r="LC44" s="313">
        <f t="shared" si="208"/>
        <v>0</v>
      </c>
      <c r="LD44" s="313">
        <f t="shared" si="208"/>
        <v>0</v>
      </c>
      <c r="LK44" s="78">
        <v>0.27560000000000001</v>
      </c>
      <c r="LL44" s="78">
        <v>0.68899999999999995</v>
      </c>
      <c r="LM44" s="78">
        <v>0.68899999999999995</v>
      </c>
      <c r="LP44" s="323"/>
      <c r="LQ44" s="322">
        <v>0.05</v>
      </c>
      <c r="LR44" s="322">
        <v>0.05</v>
      </c>
      <c r="LS44" s="322">
        <v>0.05</v>
      </c>
      <c r="LT44" s="322">
        <v>0.05</v>
      </c>
      <c r="LU44" s="322">
        <v>0.05</v>
      </c>
      <c r="LV44" s="322">
        <v>2.5000000000000001E-2</v>
      </c>
      <c r="LW44" s="322">
        <v>2.5000000000000001E-2</v>
      </c>
      <c r="LX44" s="322">
        <v>2.5000000000000001E-2</v>
      </c>
      <c r="LY44" s="322">
        <v>2.5000000000000001E-2</v>
      </c>
      <c r="LZ44" s="322">
        <v>2.5000000000000001E-2</v>
      </c>
      <c r="MA44" s="322">
        <v>5.0000000000000001E-3</v>
      </c>
      <c r="MB44" s="322">
        <v>5.0000000000000001E-3</v>
      </c>
      <c r="MC44" s="322">
        <v>5.0000000000000001E-3</v>
      </c>
      <c r="MD44" s="322">
        <v>5.0000000000000001E-3</v>
      </c>
      <c r="ME44" s="322">
        <v>5.0000000000000001E-3</v>
      </c>
      <c r="MF44" s="322">
        <v>8.9999999999999998E-4</v>
      </c>
      <c r="MG44" s="322">
        <v>8.9999999999999998E-4</v>
      </c>
      <c r="MH44" s="322">
        <v>8.9999999999999998E-4</v>
      </c>
      <c r="MI44" s="322">
        <v>8.9999999999999998E-4</v>
      </c>
      <c r="MJ44" s="322">
        <v>8.9999999999999998E-4</v>
      </c>
      <c r="MK44" s="322">
        <v>5.9999999999999995E-4</v>
      </c>
      <c r="ML44" s="322">
        <v>4.4999999999999999E-4</v>
      </c>
      <c r="MM44" s="322">
        <v>4.0000000000000002E-4</v>
      </c>
      <c r="MN44" s="322">
        <v>2.9999999999999997E-4</v>
      </c>
      <c r="MO44" s="322">
        <v>2.5000000000000001E-4</v>
      </c>
      <c r="MP44" s="322">
        <v>2.5000000000000001E-4</v>
      </c>
      <c r="MQ44" s="322">
        <v>2.0000000000000001E-4</v>
      </c>
      <c r="MR44" s="322">
        <v>2.0000000000000001E-4</v>
      </c>
      <c r="MS44" s="322"/>
      <c r="MT44" s="102">
        <v>1</v>
      </c>
      <c r="MU44" s="102">
        <v>1</v>
      </c>
      <c r="MV44" s="102">
        <v>1</v>
      </c>
      <c r="MW44" s="102">
        <v>1</v>
      </c>
      <c r="MX44" s="102">
        <v>1</v>
      </c>
      <c r="MY44" s="102">
        <v>1</v>
      </c>
      <c r="MZ44" s="90">
        <v>5</v>
      </c>
      <c r="NA44" s="90">
        <v>5</v>
      </c>
      <c r="NB44" s="90">
        <v>5</v>
      </c>
      <c r="NC44" s="90">
        <v>5</v>
      </c>
      <c r="ND44" s="90">
        <v>5</v>
      </c>
      <c r="NE44" s="90">
        <v>5</v>
      </c>
      <c r="NF44" s="90">
        <v>5</v>
      </c>
      <c r="NG44" s="90">
        <v>5</v>
      </c>
      <c r="NH44" s="90">
        <v>5</v>
      </c>
      <c r="NI44" s="90">
        <v>10</v>
      </c>
      <c r="NJ44" s="90">
        <v>10</v>
      </c>
      <c r="NK44" s="90">
        <v>10</v>
      </c>
      <c r="NL44" s="90">
        <v>10</v>
      </c>
      <c r="NM44" s="90">
        <v>10</v>
      </c>
      <c r="NN44" s="90">
        <v>10</v>
      </c>
      <c r="NO44" s="90">
        <v>10</v>
      </c>
      <c r="NP44" s="90">
        <v>10</v>
      </c>
      <c r="NQ44" s="90">
        <v>10</v>
      </c>
      <c r="NR44" s="90">
        <v>10</v>
      </c>
      <c r="NS44" s="90">
        <v>10</v>
      </c>
      <c r="NT44" s="90">
        <v>10</v>
      </c>
      <c r="NU44" s="90">
        <v>10</v>
      </c>
      <c r="NV44" s="90"/>
      <c r="NW44" s="324">
        <f t="shared" si="341"/>
        <v>6.8900000000000003E-2</v>
      </c>
      <c r="NX44" s="324">
        <f t="shared" si="342"/>
        <v>0.13780000000000001</v>
      </c>
      <c r="NY44" s="324">
        <f t="shared" si="343"/>
        <v>0.20669999999999999</v>
      </c>
      <c r="NZ44" s="324">
        <f t="shared" si="344"/>
        <v>0.27560000000000001</v>
      </c>
      <c r="OA44" s="324">
        <f t="shared" si="345"/>
        <v>0.34449999999999997</v>
      </c>
      <c r="OB44" s="324">
        <f t="shared" si="346"/>
        <v>0.34449999999999997</v>
      </c>
      <c r="OC44" s="324">
        <f t="shared" si="347"/>
        <v>0.13780000000000001</v>
      </c>
      <c r="OD44" s="324">
        <f t="shared" si="348"/>
        <v>0.20669999999999999</v>
      </c>
      <c r="OE44" s="324">
        <f t="shared" si="349"/>
        <v>0.27560000000000001</v>
      </c>
      <c r="OF44" s="324">
        <f t="shared" si="350"/>
        <v>0.34449999999999997</v>
      </c>
      <c r="OG44" s="324">
        <f t="shared" si="351"/>
        <v>0.13780000000000001</v>
      </c>
      <c r="OH44" s="324">
        <f t="shared" si="352"/>
        <v>0.27560000000000001</v>
      </c>
      <c r="OI44" s="324">
        <f t="shared" si="353"/>
        <v>0.41339999999999999</v>
      </c>
      <c r="OJ44" s="324">
        <f t="shared" si="354"/>
        <v>0.55120000000000002</v>
      </c>
      <c r="OK44" s="324">
        <f t="shared" si="355"/>
        <v>0.68899999999999995</v>
      </c>
      <c r="OL44" s="324">
        <f t="shared" si="356"/>
        <v>0.12402000000000001</v>
      </c>
      <c r="OM44" s="324">
        <f t="shared" si="357"/>
        <v>0.24804000000000001</v>
      </c>
      <c r="ON44" s="324">
        <f t="shared" si="358"/>
        <v>0.37206</v>
      </c>
      <c r="OO44" s="324">
        <f t="shared" si="359"/>
        <v>0.49608000000000002</v>
      </c>
      <c r="OP44" s="324">
        <f t="shared" si="360"/>
        <v>0.62009999999999998</v>
      </c>
      <c r="OQ44" s="324">
        <f t="shared" si="361"/>
        <v>0.62009999999999987</v>
      </c>
      <c r="OR44" s="324">
        <f t="shared" si="362"/>
        <v>0.62009999999999998</v>
      </c>
      <c r="OS44" s="324">
        <f t="shared" si="363"/>
        <v>0.68899999999999995</v>
      </c>
      <c r="OT44" s="324">
        <f t="shared" si="364"/>
        <v>0.62009999999999987</v>
      </c>
      <c r="OU44" s="324">
        <f t="shared" si="365"/>
        <v>0.60287500000000005</v>
      </c>
      <c r="OV44" s="324">
        <f t="shared" si="366"/>
        <v>0.68899999999999995</v>
      </c>
      <c r="OW44" s="324">
        <f t="shared" si="367"/>
        <v>0.62009999999999998</v>
      </c>
      <c r="OX44" s="324">
        <f t="shared" si="368"/>
        <v>0.68899999999999995</v>
      </c>
      <c r="PG44" s="346"/>
      <c r="PH44" s="347">
        <f>PH$3*$F44*$AH44*PH$4/'[1]Sheet3 '!$AJ$5</f>
        <v>0.38584000000000002</v>
      </c>
      <c r="PI44" s="347">
        <f>PI$3*$F44*$AH44*PI$4/'[1]Sheet3 '!$AJ$5</f>
        <v>0.3857022</v>
      </c>
      <c r="PJ44" s="347">
        <f>PJ$3*$F44*$AH44*PJ$4/'[1]Sheet3 '!$AJ$5</f>
        <v>0.38584000000000002</v>
      </c>
      <c r="PK44" s="347">
        <f>PK$3*$F44*$AH44*PK$4/'[1]Sheet3 '!$AJ$5</f>
        <v>0.34725600000000001</v>
      </c>
      <c r="PL44" s="347">
        <f>PL$3*$F44*$AH44*PL$4/'[1]Sheet3 '!$AJ$5</f>
        <v>0.34725600000000001</v>
      </c>
      <c r="PM44" s="347">
        <f>PM$3*$F44*$AH44*PM$4/'[1]Sheet3 '!$AJ$5</f>
        <v>0.33072000000000001</v>
      </c>
      <c r="PN44" s="347">
        <f>PN$3*$F44*$AH44*PN$4/'[1]Sheet3 '!$AJ$5</f>
        <v>0.29764800000000002</v>
      </c>
      <c r="PO44" s="347">
        <f>PO$3*$F44*$AH44*PO$4/'[1]Sheet3 '!$AJ$5</f>
        <v>0.28111200000000003</v>
      </c>
      <c r="PP44" s="347">
        <f>PP$3*$F44*$AH44*PP$4/'[1]Sheet3 '!$AJ$5</f>
        <v>0.25520559999999998</v>
      </c>
      <c r="PQ44" s="347">
        <f>PQ$3*$F44*$AH44*PQ$4/'[1]Sheet3 '!$AJ$5</f>
        <v>0.22048000000000001</v>
      </c>
      <c r="PR44" s="347">
        <f>PR$3*$F44*$AH44*PR$4/'[1]Sheet3 '!$AJ$5</f>
        <v>0.198432</v>
      </c>
      <c r="PS44" s="347">
        <f>PS$3*$F44*$AH44*PS$4/'[1]Sheet3 '!$AJ$5</f>
        <v>0.17638400000000001</v>
      </c>
      <c r="PT44" s="347">
        <f>PT$3*$F44*$AH44*PT$4/'[1]Sheet3 '!$AJ$5</f>
        <v>0.11024</v>
      </c>
      <c r="PU44" s="343"/>
      <c r="PV44" s="343"/>
      <c r="PW44" s="343"/>
    </row>
    <row r="45" spans="1:439" ht="16.2">
      <c r="A45" s="74">
        <v>39</v>
      </c>
      <c r="B45" s="39" t="s">
        <v>516</v>
      </c>
      <c r="C45" s="39">
        <v>5</v>
      </c>
      <c r="D45" s="39">
        <v>4</v>
      </c>
      <c r="E45" s="39"/>
      <c r="F45" s="39">
        <v>650</v>
      </c>
      <c r="G45" s="39" t="s">
        <v>1570</v>
      </c>
      <c r="H45" s="39">
        <f t="shared" si="209"/>
        <v>650</v>
      </c>
      <c r="I45" s="116"/>
      <c r="J45" s="39">
        <f>F45</f>
        <v>650</v>
      </c>
      <c r="K45" s="116"/>
      <c r="L45" s="116"/>
      <c r="M45" s="123">
        <f t="shared" si="180"/>
        <v>39</v>
      </c>
      <c r="N45" s="39">
        <f t="shared" si="369"/>
        <v>0</v>
      </c>
      <c r="O45" s="39">
        <f t="shared" si="370"/>
        <v>0</v>
      </c>
      <c r="P45" s="39">
        <v>0</v>
      </c>
      <c r="Q45" s="136">
        <v>0.4513894</v>
      </c>
      <c r="R45" s="90">
        <v>5</v>
      </c>
      <c r="S45" s="137">
        <v>0</v>
      </c>
      <c r="T45" s="141">
        <f t="shared" si="210"/>
        <v>0.216667</v>
      </c>
      <c r="U45" s="139">
        <f t="shared" si="201"/>
        <v>4</v>
      </c>
      <c r="V45" s="139" t="s">
        <v>401</v>
      </c>
      <c r="W45" s="139">
        <v>1</v>
      </c>
      <c r="X45" s="142">
        <v>0</v>
      </c>
      <c r="Y45" s="147">
        <v>15</v>
      </c>
      <c r="Z45" s="159">
        <v>1</v>
      </c>
      <c r="AA45" s="139" t="str">
        <f t="shared" si="196"/>
        <v>[[0,1],[0,1],[0,1],[0,1],[0,1],[0,1],[0,1],[0,1],[0,1],[0,1],[0,2],[0,4],[0,6],[0,8],[0,10],[0,20],[0,40],[0,60],[0,80],[0,100]]</v>
      </c>
      <c r="AB45" s="139">
        <v>1</v>
      </c>
      <c r="AC45" s="139">
        <v>1</v>
      </c>
      <c r="AD45" s="139" t="str">
        <f t="shared" si="211"/>
        <v>[[0,1],[0,1],[0,1],[0,1],[0,1],[0,1],[0,1],[0,1],[0,1],[0,1],[0,1],[0,1],[0,1],[0,1],[0,1],[0,1],[0,1],[0,1],[0,1],[0,1]]</v>
      </c>
      <c r="AE45" s="39">
        <v>0</v>
      </c>
      <c r="AF45" s="161">
        <v>0.3</v>
      </c>
      <c r="AG45" s="177">
        <f t="shared" si="205"/>
        <v>0</v>
      </c>
      <c r="AH45" s="177">
        <v>0.1</v>
      </c>
      <c r="AI45" s="177">
        <v>0</v>
      </c>
      <c r="AJ45" s="178">
        <v>0</v>
      </c>
      <c r="AK45" s="177">
        <v>0</v>
      </c>
      <c r="AL45" s="177">
        <v>0</v>
      </c>
      <c r="AM45" s="179">
        <v>0</v>
      </c>
      <c r="AN45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45" s="39" t="str">
        <f t="shared" si="197"/>
        <v>[[10,5],[12,2],[15,2]]</v>
      </c>
      <c r="AP45" s="111" t="str">
        <f t="shared" si="198"/>
        <v>[0.75,0.375,0.25]</v>
      </c>
      <c r="AQ45" s="111">
        <v>0</v>
      </c>
      <c r="AR45" s="111">
        <v>1</v>
      </c>
      <c r="AS45" s="111">
        <f t="shared" si="213"/>
        <v>1</v>
      </c>
      <c r="AT45" s="111">
        <v>1</v>
      </c>
      <c r="AU45" s="111">
        <v>1</v>
      </c>
      <c r="AV45" s="191" t="s">
        <v>501</v>
      </c>
      <c r="AW45" s="111">
        <v>4</v>
      </c>
      <c r="AX45" s="195">
        <v>16</v>
      </c>
      <c r="AY45" s="39">
        <v>7</v>
      </c>
      <c r="AZ45" s="39">
        <v>0</v>
      </c>
      <c r="BA45" s="94">
        <v>3</v>
      </c>
      <c r="BB45" s="94">
        <v>6</v>
      </c>
      <c r="BC45" s="94" t="s">
        <v>361</v>
      </c>
      <c r="BD45" s="112">
        <v>1</v>
      </c>
      <c r="BE45" s="112">
        <f t="shared" si="195"/>
        <v>1.5</v>
      </c>
      <c r="BF45" s="39"/>
      <c r="BG45" s="39"/>
      <c r="BH45" s="39">
        <v>1</v>
      </c>
      <c r="BI45" s="39">
        <v>1</v>
      </c>
      <c r="BJ45" s="112" t="s">
        <v>361</v>
      </c>
      <c r="BK45" s="198">
        <v>1</v>
      </c>
      <c r="BL45" s="198">
        <v>1</v>
      </c>
      <c r="BM45" s="94">
        <f t="shared" si="378"/>
        <v>650</v>
      </c>
      <c r="BN45" s="94" t="s">
        <v>517</v>
      </c>
      <c r="BO45" s="94">
        <v>1</v>
      </c>
      <c r="BP45" s="94" t="s">
        <v>288</v>
      </c>
      <c r="BQ45" s="94" t="s">
        <v>485</v>
      </c>
      <c r="BR45" s="207" t="s">
        <v>518</v>
      </c>
      <c r="BS45" s="207" t="s">
        <v>518</v>
      </c>
      <c r="BT45" s="123">
        <v>49000</v>
      </c>
      <c r="BU45" s="123">
        <v>2</v>
      </c>
      <c r="BV45" s="123">
        <v>200</v>
      </c>
      <c r="BW45" s="123">
        <v>40</v>
      </c>
      <c r="BX45" s="116" t="s">
        <v>291</v>
      </c>
      <c r="BY45" s="213">
        <v>6</v>
      </c>
      <c r="BZ45" s="123">
        <f t="shared" si="214"/>
        <v>5</v>
      </c>
      <c r="CA45" s="214" t="str">
        <f t="shared" si="215"/>
        <v>[5,5,0,5]</v>
      </c>
      <c r="CB45" s="42">
        <v>0</v>
      </c>
      <c r="CC45" s="42">
        <v>0</v>
      </c>
      <c r="CD45" s="42">
        <v>1</v>
      </c>
      <c r="CE45" s="42">
        <v>1</v>
      </c>
      <c r="CF45" s="42">
        <v>1</v>
      </c>
      <c r="CG45" s="42">
        <v>0</v>
      </c>
      <c r="CH45" s="42">
        <v>0</v>
      </c>
      <c r="CI45" s="42">
        <v>1</v>
      </c>
      <c r="CJ45" s="42" t="str">
        <f t="shared" si="371"/>
        <v>0,0,0,0,0,0,0</v>
      </c>
      <c r="CK45" s="42" t="str">
        <f t="shared" si="372"/>
        <v>"3|2|0|0|650","4|2|0|0|650","7|2|0|0|650",</v>
      </c>
      <c r="CL45" s="46"/>
      <c r="CM45" s="46"/>
      <c r="CN45" s="46"/>
      <c r="CO45" s="46"/>
      <c r="CP45" s="46"/>
      <c r="CQ45" s="46" t="s">
        <v>519</v>
      </c>
      <c r="CR45" s="46"/>
      <c r="CS45" s="46"/>
      <c r="CT45" s="46"/>
      <c r="CU45" s="53" t="s">
        <v>520</v>
      </c>
      <c r="CV45" s="53">
        <v>1</v>
      </c>
      <c r="CW45" s="42"/>
      <c r="CX45" s="42" t="str">
        <f t="shared" si="373"/>
        <v/>
      </c>
      <c r="CY45" s="42"/>
      <c r="CZ45" s="42"/>
      <c r="DA45" s="42"/>
      <c r="DB45" s="42"/>
      <c r="DC45" s="42" t="str">
        <f t="shared" si="374"/>
        <v/>
      </c>
      <c r="DD45" s="42"/>
      <c r="DE45" s="42"/>
      <c r="DF45" s="42"/>
      <c r="DG45" s="42"/>
      <c r="DH45" s="42">
        <f t="shared" si="375"/>
        <v>3</v>
      </c>
      <c r="DI45" s="42">
        <v>2</v>
      </c>
      <c r="DJ45" s="42">
        <v>0</v>
      </c>
      <c r="DK45" s="42">
        <v>0</v>
      </c>
      <c r="DL45" s="42">
        <f>F45</f>
        <v>650</v>
      </c>
      <c r="DM45" s="42">
        <f t="shared" si="376"/>
        <v>4</v>
      </c>
      <c r="DN45" s="42">
        <v>2</v>
      </c>
      <c r="DO45" s="42">
        <v>0</v>
      </c>
      <c r="DP45" s="42">
        <v>0</v>
      </c>
      <c r="DQ45" s="42">
        <f>F45</f>
        <v>650</v>
      </c>
      <c r="DR45" s="42">
        <f t="shared" si="377"/>
        <v>7</v>
      </c>
      <c r="DS45" s="42">
        <v>2</v>
      </c>
      <c r="DT45" s="42">
        <v>0</v>
      </c>
      <c r="DU45" s="42">
        <v>0</v>
      </c>
      <c r="DV45" s="42">
        <f>F45</f>
        <v>650</v>
      </c>
      <c r="DW45" s="42" t="s">
        <v>521</v>
      </c>
      <c r="DX45" s="231">
        <f>IF($F45&lt;800,5,10)</f>
        <v>5</v>
      </c>
      <c r="DY45" s="231">
        <f>DX45</f>
        <v>5</v>
      </c>
      <c r="DZ45" s="231">
        <v>0</v>
      </c>
      <c r="EA45" s="123">
        <f t="shared" si="216"/>
        <v>5</v>
      </c>
      <c r="EB45" s="123"/>
      <c r="EM45" s="260">
        <f t="shared" si="217"/>
        <v>715.00000000000011</v>
      </c>
      <c r="EN45" s="261">
        <f>EP1</f>
        <v>0.1</v>
      </c>
      <c r="EO45" s="262">
        <v>10</v>
      </c>
      <c r="EP45" s="105">
        <v>5</v>
      </c>
      <c r="EQ45" s="262">
        <v>12</v>
      </c>
      <c r="ER45" s="105">
        <v>2</v>
      </c>
      <c r="ES45" s="262">
        <v>15</v>
      </c>
      <c r="ET45" s="105">
        <v>2</v>
      </c>
      <c r="EU45" s="105">
        <f t="shared" si="218"/>
        <v>11.555555555555555</v>
      </c>
      <c r="EV45" s="105">
        <f t="shared" si="219"/>
        <v>7.5</v>
      </c>
      <c r="EW45" s="272">
        <f t="shared" si="220"/>
        <v>0.75</v>
      </c>
      <c r="EX45" s="105">
        <f t="shared" si="221"/>
        <v>15</v>
      </c>
      <c r="EY45" s="281">
        <f t="shared" si="222"/>
        <v>0.375</v>
      </c>
      <c r="EZ45" s="105">
        <f t="shared" si="223"/>
        <v>22.5</v>
      </c>
      <c r="FA45" s="282">
        <f t="shared" si="224"/>
        <v>0.25</v>
      </c>
      <c r="FD45" s="287"/>
      <c r="FE45" s="90"/>
      <c r="FI45" s="294"/>
      <c r="FJ45" s="295">
        <v>0</v>
      </c>
      <c r="FK45" s="141">
        <v>1</v>
      </c>
      <c r="FL45" s="294">
        <f t="shared" si="225"/>
        <v>0</v>
      </c>
      <c r="FM45" s="295">
        <f t="shared" si="226"/>
        <v>0</v>
      </c>
      <c r="FN45" s="141">
        <f t="shared" si="227"/>
        <v>1</v>
      </c>
      <c r="FO45" s="294">
        <f t="shared" si="228"/>
        <v>0</v>
      </c>
      <c r="FP45" s="295">
        <f t="shared" si="229"/>
        <v>0</v>
      </c>
      <c r="FQ45" s="141">
        <f t="shared" si="230"/>
        <v>1</v>
      </c>
      <c r="FR45" s="294">
        <f t="shared" si="231"/>
        <v>0</v>
      </c>
      <c r="FS45" s="295">
        <f t="shared" si="232"/>
        <v>0</v>
      </c>
      <c r="FT45" s="141">
        <f t="shared" si="233"/>
        <v>1</v>
      </c>
      <c r="FU45" s="294">
        <f t="shared" si="234"/>
        <v>0</v>
      </c>
      <c r="FV45" s="295">
        <f t="shared" si="235"/>
        <v>0</v>
      </c>
      <c r="FW45" s="141">
        <f t="shared" si="236"/>
        <v>1</v>
      </c>
      <c r="FX45" s="294">
        <f t="shared" si="237"/>
        <v>0</v>
      </c>
      <c r="FY45" s="295">
        <f t="shared" si="238"/>
        <v>0</v>
      </c>
      <c r="FZ45" s="141">
        <f t="shared" si="239"/>
        <v>1</v>
      </c>
      <c r="GA45" s="294">
        <f t="shared" si="240"/>
        <v>0</v>
      </c>
      <c r="GB45" s="295">
        <f t="shared" si="241"/>
        <v>0</v>
      </c>
      <c r="GC45" s="141">
        <f t="shared" si="242"/>
        <v>1</v>
      </c>
      <c r="GD45" s="294">
        <f t="shared" si="243"/>
        <v>0</v>
      </c>
      <c r="GE45" s="295">
        <f t="shared" si="244"/>
        <v>0</v>
      </c>
      <c r="GF45" s="141">
        <f t="shared" si="245"/>
        <v>1</v>
      </c>
      <c r="GG45" s="294">
        <f t="shared" si="246"/>
        <v>0</v>
      </c>
      <c r="GH45" s="295">
        <f t="shared" si="247"/>
        <v>0</v>
      </c>
      <c r="GI45" s="141">
        <f t="shared" si="248"/>
        <v>1</v>
      </c>
      <c r="GJ45" s="294">
        <f t="shared" si="249"/>
        <v>0</v>
      </c>
      <c r="GK45" s="295">
        <f t="shared" si="250"/>
        <v>0</v>
      </c>
      <c r="GL45" s="141">
        <f t="shared" si="251"/>
        <v>1</v>
      </c>
      <c r="GM45" s="294">
        <f t="shared" si="252"/>
        <v>0</v>
      </c>
      <c r="GN45" s="295">
        <f t="shared" si="253"/>
        <v>0</v>
      </c>
      <c r="GO45" s="141">
        <f t="shared" si="254"/>
        <v>2</v>
      </c>
      <c r="GP45" s="294">
        <f t="shared" si="255"/>
        <v>0</v>
      </c>
      <c r="GQ45" s="295">
        <f t="shared" si="256"/>
        <v>0</v>
      </c>
      <c r="GR45" s="141">
        <f t="shared" si="257"/>
        <v>4</v>
      </c>
      <c r="GS45" s="294">
        <f t="shared" si="258"/>
        <v>0</v>
      </c>
      <c r="GT45" s="295">
        <f t="shared" si="259"/>
        <v>0</v>
      </c>
      <c r="GU45" s="141">
        <f t="shared" si="260"/>
        <v>6</v>
      </c>
      <c r="GV45" s="294">
        <f t="shared" si="261"/>
        <v>0</v>
      </c>
      <c r="GW45" s="295">
        <f t="shared" si="262"/>
        <v>0</v>
      </c>
      <c r="GX45" s="141">
        <f t="shared" si="263"/>
        <v>8</v>
      </c>
      <c r="GY45" s="294">
        <f t="shared" si="264"/>
        <v>0</v>
      </c>
      <c r="GZ45" s="295">
        <f t="shared" si="265"/>
        <v>0</v>
      </c>
      <c r="HA45" s="141">
        <f t="shared" si="266"/>
        <v>10</v>
      </c>
      <c r="HB45" s="294">
        <f t="shared" si="267"/>
        <v>0</v>
      </c>
      <c r="HC45" s="295">
        <f t="shared" si="268"/>
        <v>0</v>
      </c>
      <c r="HD45" s="141">
        <f t="shared" si="269"/>
        <v>20</v>
      </c>
      <c r="HE45" s="294">
        <f t="shared" si="270"/>
        <v>0</v>
      </c>
      <c r="HF45" s="295">
        <f t="shared" si="271"/>
        <v>0</v>
      </c>
      <c r="HG45" s="141">
        <f t="shared" si="272"/>
        <v>40</v>
      </c>
      <c r="HH45" s="294">
        <f t="shared" si="273"/>
        <v>0</v>
      </c>
      <c r="HI45" s="295">
        <f t="shared" si="274"/>
        <v>0</v>
      </c>
      <c r="HJ45" s="141">
        <f t="shared" si="275"/>
        <v>60</v>
      </c>
      <c r="HK45" s="294">
        <f t="shared" si="276"/>
        <v>0</v>
      </c>
      <c r="HL45" s="295">
        <f t="shared" si="277"/>
        <v>0</v>
      </c>
      <c r="HM45" s="141">
        <f t="shared" si="278"/>
        <v>80</v>
      </c>
      <c r="HN45" s="294">
        <f t="shared" si="279"/>
        <v>0</v>
      </c>
      <c r="HO45" s="295">
        <f t="shared" si="280"/>
        <v>0</v>
      </c>
      <c r="HP45" s="141">
        <f t="shared" si="281"/>
        <v>100</v>
      </c>
      <c r="HQ45" s="294">
        <f t="shared" si="282"/>
        <v>0</v>
      </c>
      <c r="HS45" s="287"/>
      <c r="HT45" s="90"/>
      <c r="HX45" s="294"/>
      <c r="HY45" s="303">
        <v>0</v>
      </c>
      <c r="HZ45" s="141">
        <v>1</v>
      </c>
      <c r="IA45" s="294">
        <f t="shared" si="283"/>
        <v>0</v>
      </c>
      <c r="IB45" s="295">
        <f t="shared" si="284"/>
        <v>0</v>
      </c>
      <c r="IC45" s="141">
        <f t="shared" si="285"/>
        <v>1</v>
      </c>
      <c r="ID45" s="294">
        <f t="shared" si="286"/>
        <v>0</v>
      </c>
      <c r="IE45" s="295">
        <f t="shared" si="287"/>
        <v>0</v>
      </c>
      <c r="IF45" s="141">
        <f t="shared" si="288"/>
        <v>1</v>
      </c>
      <c r="IG45" s="294">
        <f t="shared" si="289"/>
        <v>0</v>
      </c>
      <c r="IH45" s="295">
        <f t="shared" si="290"/>
        <v>0</v>
      </c>
      <c r="II45" s="141">
        <f t="shared" si="291"/>
        <v>1</v>
      </c>
      <c r="IJ45" s="294">
        <f t="shared" si="292"/>
        <v>0</v>
      </c>
      <c r="IK45" s="295">
        <f t="shared" si="293"/>
        <v>0</v>
      </c>
      <c r="IL45" s="141">
        <f t="shared" si="294"/>
        <v>1</v>
      </c>
      <c r="IM45" s="294">
        <f t="shared" si="295"/>
        <v>0</v>
      </c>
      <c r="IN45" s="295">
        <f t="shared" si="296"/>
        <v>0</v>
      </c>
      <c r="IO45" s="141">
        <f t="shared" si="297"/>
        <v>1</v>
      </c>
      <c r="IP45" s="294">
        <f t="shared" si="298"/>
        <v>0</v>
      </c>
      <c r="IQ45" s="295">
        <f t="shared" si="299"/>
        <v>0</v>
      </c>
      <c r="IR45" s="141">
        <f t="shared" si="300"/>
        <v>1</v>
      </c>
      <c r="IS45" s="294">
        <f t="shared" si="301"/>
        <v>0</v>
      </c>
      <c r="IT45" s="295">
        <f t="shared" si="302"/>
        <v>0</v>
      </c>
      <c r="IU45" s="141">
        <f t="shared" si="303"/>
        <v>1</v>
      </c>
      <c r="IV45" s="294">
        <f t="shared" si="304"/>
        <v>0</v>
      </c>
      <c r="IW45" s="295">
        <f t="shared" si="305"/>
        <v>0</v>
      </c>
      <c r="IX45" s="141">
        <f t="shared" si="306"/>
        <v>1</v>
      </c>
      <c r="IY45" s="294">
        <f t="shared" si="307"/>
        <v>0</v>
      </c>
      <c r="IZ45" s="295">
        <f t="shared" si="308"/>
        <v>0</v>
      </c>
      <c r="JA45" s="141">
        <f t="shared" si="309"/>
        <v>1</v>
      </c>
      <c r="JB45" s="294">
        <f t="shared" si="310"/>
        <v>0</v>
      </c>
      <c r="JC45" s="295">
        <f t="shared" si="311"/>
        <v>0</v>
      </c>
      <c r="JD45" s="141">
        <f t="shared" si="312"/>
        <v>1</v>
      </c>
      <c r="JE45" s="294">
        <f t="shared" si="313"/>
        <v>0</v>
      </c>
      <c r="JF45" s="295">
        <f t="shared" si="314"/>
        <v>0</v>
      </c>
      <c r="JG45" s="141">
        <f t="shared" si="315"/>
        <v>1</v>
      </c>
      <c r="JH45" s="294">
        <f t="shared" si="316"/>
        <v>0</v>
      </c>
      <c r="JI45" s="295">
        <f t="shared" si="317"/>
        <v>0</v>
      </c>
      <c r="JJ45" s="141">
        <f t="shared" si="318"/>
        <v>1</v>
      </c>
      <c r="JK45" s="294">
        <f t="shared" si="319"/>
        <v>0</v>
      </c>
      <c r="JL45" s="295">
        <f t="shared" si="320"/>
        <v>0</v>
      </c>
      <c r="JM45" s="141">
        <f t="shared" si="321"/>
        <v>1</v>
      </c>
      <c r="JN45" s="294">
        <f t="shared" si="322"/>
        <v>0</v>
      </c>
      <c r="JO45" s="295">
        <f t="shared" si="323"/>
        <v>0</v>
      </c>
      <c r="JP45" s="141">
        <f t="shared" si="324"/>
        <v>1</v>
      </c>
      <c r="JQ45" s="294">
        <f t="shared" si="325"/>
        <v>0</v>
      </c>
      <c r="JR45" s="295">
        <f t="shared" si="326"/>
        <v>0</v>
      </c>
      <c r="JS45" s="141">
        <f t="shared" si="327"/>
        <v>1</v>
      </c>
      <c r="JT45" s="294">
        <f t="shared" si="328"/>
        <v>0</v>
      </c>
      <c r="JU45" s="295">
        <f t="shared" si="329"/>
        <v>0</v>
      </c>
      <c r="JV45" s="141">
        <f t="shared" si="330"/>
        <v>1</v>
      </c>
      <c r="JW45" s="294">
        <f t="shared" si="331"/>
        <v>0</v>
      </c>
      <c r="JX45" s="295">
        <f t="shared" si="332"/>
        <v>0</v>
      </c>
      <c r="JY45" s="141">
        <f t="shared" si="333"/>
        <v>1</v>
      </c>
      <c r="JZ45" s="294">
        <f t="shared" si="334"/>
        <v>0</v>
      </c>
      <c r="KA45" s="295">
        <f t="shared" si="335"/>
        <v>0</v>
      </c>
      <c r="KB45" s="141">
        <f t="shared" si="336"/>
        <v>1</v>
      </c>
      <c r="KC45" s="294">
        <f t="shared" si="337"/>
        <v>0</v>
      </c>
      <c r="KD45" s="295">
        <f t="shared" si="338"/>
        <v>0</v>
      </c>
      <c r="KE45" s="141">
        <f t="shared" si="339"/>
        <v>1</v>
      </c>
      <c r="KF45" s="294">
        <f t="shared" si="340"/>
        <v>0</v>
      </c>
      <c r="KK45" s="313">
        <f t="shared" ref="KK45:KT54" si="379">$AJ45*KK$4/10000*$F45*KK$3/$KS$1</f>
        <v>0</v>
      </c>
      <c r="KL45" s="313">
        <f t="shared" si="379"/>
        <v>0</v>
      </c>
      <c r="KM45" s="313">
        <f t="shared" si="379"/>
        <v>0</v>
      </c>
      <c r="KN45" s="313">
        <f t="shared" si="379"/>
        <v>0</v>
      </c>
      <c r="KO45" s="313">
        <f t="shared" si="379"/>
        <v>0</v>
      </c>
      <c r="KP45" s="313">
        <f t="shared" si="379"/>
        <v>0</v>
      </c>
      <c r="KQ45" s="313">
        <f t="shared" si="379"/>
        <v>0</v>
      </c>
      <c r="KR45" s="313">
        <f t="shared" si="379"/>
        <v>0</v>
      </c>
      <c r="KS45" s="313">
        <f t="shared" si="379"/>
        <v>0</v>
      </c>
      <c r="KT45" s="313">
        <f t="shared" si="379"/>
        <v>0</v>
      </c>
      <c r="KU45" s="313">
        <f t="shared" ref="KU45:LD54" si="380">$AJ45*KU$4/10000*$F45*KU$3/$KS$1</f>
        <v>0</v>
      </c>
      <c r="KV45" s="313">
        <f t="shared" si="380"/>
        <v>0</v>
      </c>
      <c r="KW45" s="313">
        <f t="shared" si="380"/>
        <v>0</v>
      </c>
      <c r="KX45" s="313">
        <f t="shared" si="380"/>
        <v>0</v>
      </c>
      <c r="KY45" s="313">
        <f t="shared" si="380"/>
        <v>0</v>
      </c>
      <c r="KZ45" s="313">
        <f t="shared" si="380"/>
        <v>0</v>
      </c>
      <c r="LA45" s="313">
        <f t="shared" si="380"/>
        <v>0</v>
      </c>
      <c r="LB45" s="313">
        <f t="shared" si="380"/>
        <v>0</v>
      </c>
      <c r="LC45" s="313">
        <f t="shared" si="380"/>
        <v>0</v>
      </c>
      <c r="LD45" s="313">
        <f t="shared" si="380"/>
        <v>0</v>
      </c>
      <c r="LK45" s="78">
        <v>0</v>
      </c>
      <c r="LL45" s="78">
        <v>0</v>
      </c>
      <c r="LM45" s="78">
        <v>0</v>
      </c>
      <c r="LP45" s="105"/>
      <c r="LQ45" s="322">
        <v>0.05</v>
      </c>
      <c r="LR45" s="322">
        <v>0.05</v>
      </c>
      <c r="LS45" s="322">
        <v>0.05</v>
      </c>
      <c r="LT45" s="322">
        <v>0.05</v>
      </c>
      <c r="LU45" s="322">
        <v>0.05</v>
      </c>
      <c r="LV45" s="322">
        <v>2.5000000000000001E-2</v>
      </c>
      <c r="LW45" s="322">
        <v>2.5000000000000001E-2</v>
      </c>
      <c r="LX45" s="322">
        <v>2.5000000000000001E-2</v>
      </c>
      <c r="LY45" s="322">
        <v>2.5000000000000001E-2</v>
      </c>
      <c r="LZ45" s="322">
        <v>2.5000000000000001E-2</v>
      </c>
      <c r="MA45" s="322">
        <v>5.0000000000000001E-3</v>
      </c>
      <c r="MB45" s="322">
        <v>5.0000000000000001E-3</v>
      </c>
      <c r="MC45" s="322">
        <v>5.0000000000000001E-3</v>
      </c>
      <c r="MD45" s="322">
        <v>5.0000000000000001E-3</v>
      </c>
      <c r="ME45" s="322">
        <v>5.0000000000000001E-3</v>
      </c>
      <c r="MF45" s="322">
        <v>8.9999999999999998E-4</v>
      </c>
      <c r="MG45" s="322">
        <v>8.9999999999999998E-4</v>
      </c>
      <c r="MH45" s="322">
        <v>8.9999999999999998E-4</v>
      </c>
      <c r="MI45" s="322">
        <v>8.9999999999999998E-4</v>
      </c>
      <c r="MJ45" s="322">
        <v>8.9999999999999998E-4</v>
      </c>
      <c r="MK45" s="322">
        <v>5.9999999999999995E-4</v>
      </c>
      <c r="ML45" s="322">
        <v>4.4999999999999999E-4</v>
      </c>
      <c r="MM45" s="322">
        <v>4.0000000000000002E-4</v>
      </c>
      <c r="MN45" s="322">
        <v>2.9999999999999997E-4</v>
      </c>
      <c r="MO45" s="322">
        <v>2.5000000000000001E-4</v>
      </c>
      <c r="MP45" s="322">
        <v>2.5000000000000001E-4</v>
      </c>
      <c r="MQ45" s="322">
        <v>2.0000000000000001E-4</v>
      </c>
      <c r="MR45" s="322">
        <v>2.0000000000000001E-4</v>
      </c>
      <c r="MS45" s="322"/>
      <c r="MT45" s="102">
        <v>1</v>
      </c>
      <c r="MU45" s="102">
        <v>1</v>
      </c>
      <c r="MV45" s="102">
        <v>1</v>
      </c>
      <c r="MW45" s="102">
        <v>1</v>
      </c>
      <c r="MX45" s="102">
        <v>1</v>
      </c>
      <c r="MY45" s="102">
        <v>1</v>
      </c>
      <c r="MZ45" s="90">
        <v>3</v>
      </c>
      <c r="NA45" s="90">
        <v>3</v>
      </c>
      <c r="NB45" s="90">
        <v>3</v>
      </c>
      <c r="NC45" s="90">
        <v>3</v>
      </c>
      <c r="ND45" s="90">
        <v>3</v>
      </c>
      <c r="NE45" s="90">
        <v>3</v>
      </c>
      <c r="NF45" s="90">
        <v>3</v>
      </c>
      <c r="NG45" s="90">
        <v>3</v>
      </c>
      <c r="NH45" s="90">
        <v>3</v>
      </c>
      <c r="NI45" s="90">
        <v>5</v>
      </c>
      <c r="NJ45" s="90">
        <v>5</v>
      </c>
      <c r="NK45" s="90">
        <v>5</v>
      </c>
      <c r="NL45" s="90">
        <v>5</v>
      </c>
      <c r="NM45" s="90">
        <v>5</v>
      </c>
      <c r="NN45" s="90">
        <v>5</v>
      </c>
      <c r="NO45" s="90">
        <v>5</v>
      </c>
      <c r="NP45" s="90">
        <v>5</v>
      </c>
      <c r="NQ45" s="90">
        <v>5</v>
      </c>
      <c r="NR45" s="90">
        <v>5</v>
      </c>
      <c r="NS45" s="90">
        <v>5</v>
      </c>
      <c r="NT45" s="90">
        <v>5</v>
      </c>
      <c r="NU45" s="90">
        <v>5</v>
      </c>
      <c r="NV45" s="90"/>
      <c r="NW45" s="324">
        <f t="shared" si="341"/>
        <v>3.2500000000000001E-2</v>
      </c>
      <c r="NX45" s="324">
        <f t="shared" si="342"/>
        <v>6.5000000000000002E-2</v>
      </c>
      <c r="NY45" s="324">
        <f t="shared" si="343"/>
        <v>9.7500000000000003E-2</v>
      </c>
      <c r="NZ45" s="324">
        <f t="shared" si="344"/>
        <v>0.13</v>
      </c>
      <c r="OA45" s="324">
        <f t="shared" si="345"/>
        <v>0.16250000000000001</v>
      </c>
      <c r="OB45" s="324">
        <f t="shared" si="346"/>
        <v>0.16250000000000001</v>
      </c>
      <c r="OC45" s="324">
        <f t="shared" si="347"/>
        <v>0.10833333333333332</v>
      </c>
      <c r="OD45" s="324">
        <f t="shared" si="348"/>
        <v>0.16250000000000001</v>
      </c>
      <c r="OE45" s="324">
        <f t="shared" si="349"/>
        <v>0.21666666666666665</v>
      </c>
      <c r="OF45" s="324">
        <f t="shared" si="350"/>
        <v>0.27083333333333337</v>
      </c>
      <c r="OG45" s="324">
        <f t="shared" si="351"/>
        <v>0.10833333333333332</v>
      </c>
      <c r="OH45" s="324">
        <f t="shared" si="352"/>
        <v>0.21666666666666665</v>
      </c>
      <c r="OI45" s="324">
        <f t="shared" si="353"/>
        <v>0.32500000000000001</v>
      </c>
      <c r="OJ45" s="324">
        <f t="shared" si="354"/>
        <v>0.43333333333333329</v>
      </c>
      <c r="OK45" s="324">
        <f t="shared" si="355"/>
        <v>0.54166666666666674</v>
      </c>
      <c r="OL45" s="324">
        <f t="shared" si="356"/>
        <v>0.11700000000000001</v>
      </c>
      <c r="OM45" s="324">
        <f t="shared" si="357"/>
        <v>0.23400000000000001</v>
      </c>
      <c r="ON45" s="324">
        <f t="shared" si="358"/>
        <v>0.35099999999999998</v>
      </c>
      <c r="OO45" s="324">
        <f t="shared" si="359"/>
        <v>0.46800000000000003</v>
      </c>
      <c r="OP45" s="324">
        <f t="shared" si="360"/>
        <v>0.58499999999999996</v>
      </c>
      <c r="OQ45" s="324">
        <f t="shared" si="361"/>
        <v>0.58499999999999996</v>
      </c>
      <c r="OR45" s="324">
        <f t="shared" si="362"/>
        <v>0.58499999999999996</v>
      </c>
      <c r="OS45" s="324">
        <f t="shared" si="363"/>
        <v>0.65</v>
      </c>
      <c r="OT45" s="324">
        <f t="shared" si="364"/>
        <v>0.58499999999999996</v>
      </c>
      <c r="OU45" s="324">
        <f t="shared" si="365"/>
        <v>0.56874999999999998</v>
      </c>
      <c r="OV45" s="324">
        <f t="shared" si="366"/>
        <v>0.65</v>
      </c>
      <c r="OW45" s="324">
        <f t="shared" si="367"/>
        <v>0.58499999999999996</v>
      </c>
      <c r="OX45" s="324">
        <f t="shared" si="368"/>
        <v>0.65</v>
      </c>
      <c r="PA45" t="s">
        <v>522</v>
      </c>
      <c r="PG45" s="346"/>
      <c r="PH45" s="347">
        <f>PH$3*$F45*$AH45*PH$4/'[1]Sheet3 '!$AJ$5</f>
        <v>0.182</v>
      </c>
      <c r="PI45" s="347">
        <f>PI$3*$F45*$AH45*PI$4/'[1]Sheet3 '!$AJ$5</f>
        <v>0.18193500000000001</v>
      </c>
      <c r="PJ45" s="347">
        <f>PJ$3*$F45*$AH45*PJ$4/'[1]Sheet3 '!$AJ$5</f>
        <v>0.182</v>
      </c>
      <c r="PK45" s="347">
        <f>PK$3*$F45*$AH45*PK$4/'[1]Sheet3 '!$AJ$5</f>
        <v>0.1638</v>
      </c>
      <c r="PL45" s="347">
        <f>PL$3*$F45*$AH45*PL$4/'[1]Sheet3 '!$AJ$5</f>
        <v>0.1638</v>
      </c>
      <c r="PM45" s="347">
        <f>PM$3*$F45*$AH45*PM$4/'[1]Sheet3 '!$AJ$5</f>
        <v>0.156</v>
      </c>
      <c r="PN45" s="347">
        <f>PN$3*$F45*$AH45*PN$4/'[1]Sheet3 '!$AJ$5</f>
        <v>0.1404</v>
      </c>
      <c r="PO45" s="347">
        <f>PO$3*$F45*$AH45*PO$4/'[1]Sheet3 '!$AJ$5</f>
        <v>0.13260000000000002</v>
      </c>
      <c r="PP45" s="347">
        <f>PP$3*$F45*$AH45*PP$4/'[1]Sheet3 '!$AJ$5</f>
        <v>0.12038</v>
      </c>
      <c r="PQ45" s="347">
        <f>PQ$3*$F45*$AH45*PQ$4/'[1]Sheet3 '!$AJ$5</f>
        <v>0.104</v>
      </c>
      <c r="PR45" s="347">
        <f>PR$3*$F45*$AH45*PR$4/'[1]Sheet3 '!$AJ$5</f>
        <v>9.3600000000000003E-2</v>
      </c>
      <c r="PS45" s="347">
        <f>PS$3*$F45*$AH45*PS$4/'[1]Sheet3 '!$AJ$5</f>
        <v>8.3199999999999996E-2</v>
      </c>
      <c r="PT45" s="347">
        <f>PT$3*$F45*$AH45*PT$4/'[1]Sheet3 '!$AJ$5</f>
        <v>5.1999999999999998E-2</v>
      </c>
      <c r="PU45" s="343"/>
      <c r="PV45" s="343"/>
      <c r="PW45" s="343"/>
    </row>
    <row r="46" spans="1:439" ht="16.2">
      <c r="A46" s="39">
        <v>40</v>
      </c>
      <c r="B46" s="39" t="s">
        <v>523</v>
      </c>
      <c r="C46" s="39">
        <v>6</v>
      </c>
      <c r="D46" s="39">
        <v>7</v>
      </c>
      <c r="E46" s="39" t="s">
        <v>524</v>
      </c>
      <c r="F46" s="39">
        <v>400</v>
      </c>
      <c r="G46" s="39" t="s">
        <v>525</v>
      </c>
      <c r="H46" s="39">
        <f t="shared" si="209"/>
        <v>400</v>
      </c>
      <c r="I46" s="116"/>
      <c r="J46" s="74">
        <f>F46</f>
        <v>400</v>
      </c>
      <c r="K46" s="116" t="s">
        <v>526</v>
      </c>
      <c r="L46" s="116"/>
      <c r="M46" s="123">
        <f t="shared" si="180"/>
        <v>40</v>
      </c>
      <c r="N46" s="39">
        <f t="shared" si="369"/>
        <v>0</v>
      </c>
      <c r="O46" s="39">
        <f t="shared" si="370"/>
        <v>0</v>
      </c>
      <c r="P46" s="39">
        <v>0</v>
      </c>
      <c r="Q46" s="136">
        <v>0.27777819999999998</v>
      </c>
      <c r="R46" s="90">
        <v>5</v>
      </c>
      <c r="S46" s="137">
        <v>0</v>
      </c>
      <c r="T46" s="141">
        <f t="shared" si="210"/>
        <v>0.13333300000000001</v>
      </c>
      <c r="U46" s="139">
        <f t="shared" si="201"/>
        <v>3</v>
      </c>
      <c r="V46" s="139" t="s">
        <v>283</v>
      </c>
      <c r="W46" s="139">
        <v>1</v>
      </c>
      <c r="X46" s="142">
        <v>0</v>
      </c>
      <c r="Y46" s="147">
        <v>15</v>
      </c>
      <c r="Z46" s="159">
        <v>1</v>
      </c>
      <c r="AA46" s="139" t="str">
        <f t="shared" si="196"/>
        <v>[[0,1],[0,1],[0,1],[0,1],[0,1],[0,1],[0,1],[0,1],[0,1],[0,1],[0,2],[0,4],[0,6],[0,8],[0,10],[0,20],[0,40],[0,60],[0,80],[0,100]]</v>
      </c>
      <c r="AB46" s="139">
        <v>1</v>
      </c>
      <c r="AC46" s="139">
        <v>1</v>
      </c>
      <c r="AD46" s="139" t="str">
        <f t="shared" si="211"/>
        <v>[[1,1],[1,1],[1,1],[1,1],[1,1],[1,1],[1,1],[1,1],[1,1],[1,1],[1,1],[1,1],[1,1],[1,1],[1,1],[1,1],[1,1],[1,1],[1,1],[1,1]]</v>
      </c>
      <c r="AE46" s="39">
        <v>0</v>
      </c>
      <c r="AF46" s="160">
        <v>0.32</v>
      </c>
      <c r="AG46" s="177">
        <f t="shared" si="205"/>
        <v>0</v>
      </c>
      <c r="AH46" s="177">
        <v>0.1</v>
      </c>
      <c r="AI46" s="177">
        <v>0</v>
      </c>
      <c r="AJ46" s="178">
        <f>AJ45</f>
        <v>0</v>
      </c>
      <c r="AK46" s="178">
        <v>0.02</v>
      </c>
      <c r="AL46" s="178">
        <v>8.0000000000000002E-3</v>
      </c>
      <c r="AM46" s="179">
        <v>2.0000000000000001E-4</v>
      </c>
      <c r="AN46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46" s="39" t="str">
        <f t="shared" si="197"/>
        <v>[[10,5],[12,2],[15,2]]</v>
      </c>
      <c r="AP46" s="111" t="str">
        <f t="shared" si="198"/>
        <v>[0.461538,0.230769,0.153846]</v>
      </c>
      <c r="AQ46" s="111">
        <v>0</v>
      </c>
      <c r="AR46" s="111">
        <v>1</v>
      </c>
      <c r="AS46" s="111">
        <f t="shared" si="213"/>
        <v>1</v>
      </c>
      <c r="AT46" s="111">
        <v>1</v>
      </c>
      <c r="AU46" s="111">
        <v>1</v>
      </c>
      <c r="AV46" s="191" t="s">
        <v>501</v>
      </c>
      <c r="AW46" s="111">
        <v>4</v>
      </c>
      <c r="AX46" s="195">
        <v>16</v>
      </c>
      <c r="AY46" s="39">
        <v>8</v>
      </c>
      <c r="AZ46" s="39">
        <v>0</v>
      </c>
      <c r="BA46" s="94">
        <v>3</v>
      </c>
      <c r="BB46" s="94">
        <v>6</v>
      </c>
      <c r="BC46" s="94" t="s">
        <v>285</v>
      </c>
      <c r="BD46" s="39">
        <v>1</v>
      </c>
      <c r="BE46" s="112">
        <v>1.75</v>
      </c>
      <c r="BF46" s="39"/>
      <c r="BG46" s="39"/>
      <c r="BH46" s="39">
        <v>1</v>
      </c>
      <c r="BI46" s="39">
        <v>1</v>
      </c>
      <c r="BJ46" s="39" t="s">
        <v>527</v>
      </c>
      <c r="BK46" s="198">
        <v>1</v>
      </c>
      <c r="BL46" s="198">
        <v>1</v>
      </c>
      <c r="BM46" s="94">
        <f t="shared" si="378"/>
        <v>400</v>
      </c>
      <c r="BN46" s="94" t="s">
        <v>517</v>
      </c>
      <c r="BO46" s="94">
        <v>1</v>
      </c>
      <c r="BP46" s="94" t="s">
        <v>288</v>
      </c>
      <c r="BQ46" s="94" t="s">
        <v>485</v>
      </c>
      <c r="BR46" s="202" t="s">
        <v>528</v>
      </c>
      <c r="BS46" s="202" t="s">
        <v>529</v>
      </c>
      <c r="BT46" s="123">
        <v>49520</v>
      </c>
      <c r="BU46" s="123">
        <v>2</v>
      </c>
      <c r="BV46" s="123">
        <v>180</v>
      </c>
      <c r="BW46" s="123">
        <v>10</v>
      </c>
      <c r="BX46" s="116" t="s">
        <v>291</v>
      </c>
      <c r="BY46" s="213">
        <v>3</v>
      </c>
      <c r="BZ46" s="123">
        <f t="shared" si="214"/>
        <v>0</v>
      </c>
      <c r="CA46" s="214" t="str">
        <f t="shared" si="215"/>
        <v>[0,0,0,0]</v>
      </c>
      <c r="CB46" s="42">
        <v>1</v>
      </c>
      <c r="CC46" s="42">
        <v>0</v>
      </c>
      <c r="CD46" s="42">
        <v>0</v>
      </c>
      <c r="CE46" s="42">
        <v>0</v>
      </c>
      <c r="CF46" s="42">
        <v>0</v>
      </c>
      <c r="CG46" s="42">
        <v>0</v>
      </c>
      <c r="CH46" s="42">
        <v>0</v>
      </c>
      <c r="CI46" s="42">
        <v>0</v>
      </c>
      <c r="CJ46" s="42" t="str">
        <f t="shared" si="371"/>
        <v>1,0,0,0,0,0,0</v>
      </c>
      <c r="CK46" s="42" t="str">
        <f t="shared" si="372"/>
        <v>"1|0,1,3|1|2|9998",</v>
      </c>
      <c r="CL46" s="46"/>
      <c r="CM46" s="46"/>
      <c r="CN46" s="46"/>
      <c r="CO46" s="46"/>
      <c r="CP46" s="46"/>
      <c r="CQ46" s="46" t="s">
        <v>519</v>
      </c>
      <c r="CR46" s="46"/>
      <c r="CS46" s="46"/>
      <c r="CT46" s="46"/>
      <c r="CU46" s="53" t="s">
        <v>293</v>
      </c>
      <c r="CV46" s="53">
        <v>1</v>
      </c>
      <c r="CW46" s="42"/>
      <c r="CX46" s="42">
        <f t="shared" si="373"/>
        <v>1</v>
      </c>
      <c r="CY46" s="42" t="s">
        <v>491</v>
      </c>
      <c r="CZ46" s="42">
        <v>1</v>
      </c>
      <c r="DA46" s="42">
        <v>2</v>
      </c>
      <c r="DB46" s="42">
        <v>9998</v>
      </c>
      <c r="DC46" s="42" t="str">
        <f t="shared" si="374"/>
        <v/>
      </c>
      <c r="DD46" s="42"/>
      <c r="DE46" s="42"/>
      <c r="DF46" s="42"/>
      <c r="DG46" s="42"/>
      <c r="DH46" s="42" t="str">
        <f t="shared" si="375"/>
        <v/>
      </c>
      <c r="DI46" s="42"/>
      <c r="DJ46" s="42"/>
      <c r="DK46" s="42"/>
      <c r="DL46" s="42"/>
      <c r="DM46" s="42" t="str">
        <f t="shared" si="376"/>
        <v/>
      </c>
      <c r="DN46" s="42"/>
      <c r="DO46" s="42"/>
      <c r="DP46" s="42"/>
      <c r="DQ46" s="42"/>
      <c r="DR46" s="42" t="str">
        <f t="shared" si="377"/>
        <v/>
      </c>
      <c r="DS46" s="42"/>
      <c r="DT46" s="42"/>
      <c r="DU46" s="42"/>
      <c r="DV46" s="42"/>
      <c r="DW46" s="42" t="s">
        <v>530</v>
      </c>
      <c r="DX46" s="232">
        <v>0</v>
      </c>
      <c r="DY46" s="233">
        <v>0</v>
      </c>
      <c r="DZ46" s="255">
        <v>0</v>
      </c>
      <c r="EA46" s="123">
        <f t="shared" si="216"/>
        <v>0</v>
      </c>
      <c r="EB46" s="123"/>
      <c r="EM46" s="260">
        <f t="shared" si="217"/>
        <v>440.00000000000006</v>
      </c>
      <c r="EN46" s="261">
        <f>EN45</f>
        <v>0.1</v>
      </c>
      <c r="EO46" s="262">
        <v>10</v>
      </c>
      <c r="EP46" s="105">
        <v>5</v>
      </c>
      <c r="EQ46" s="262">
        <v>12</v>
      </c>
      <c r="ER46" s="105">
        <v>2</v>
      </c>
      <c r="ES46" s="262">
        <v>15</v>
      </c>
      <c r="ET46" s="105">
        <v>2</v>
      </c>
      <c r="EU46" s="105">
        <f t="shared" si="218"/>
        <v>11.555555555555555</v>
      </c>
      <c r="EV46" s="105">
        <f t="shared" si="219"/>
        <v>7.5</v>
      </c>
      <c r="EW46" s="272">
        <f t="shared" si="220"/>
        <v>0.461538</v>
      </c>
      <c r="EX46" s="105">
        <f t="shared" si="221"/>
        <v>15</v>
      </c>
      <c r="EY46" s="281">
        <f t="shared" si="222"/>
        <v>0.230769</v>
      </c>
      <c r="EZ46" s="105">
        <f t="shared" si="223"/>
        <v>22.5</v>
      </c>
      <c r="FA46" s="282">
        <f t="shared" si="224"/>
        <v>0.15384600000000001</v>
      </c>
      <c r="FD46" s="287"/>
      <c r="FE46" s="90"/>
      <c r="FI46" s="294"/>
      <c r="FJ46" s="295">
        <v>0</v>
      </c>
      <c r="FK46" s="141">
        <v>1</v>
      </c>
      <c r="FL46" s="294">
        <f t="shared" si="225"/>
        <v>0</v>
      </c>
      <c r="FM46" s="295">
        <f t="shared" si="226"/>
        <v>0</v>
      </c>
      <c r="FN46" s="141">
        <f t="shared" si="227"/>
        <v>1</v>
      </c>
      <c r="FO46" s="294">
        <f t="shared" si="228"/>
        <v>0</v>
      </c>
      <c r="FP46" s="295">
        <f t="shared" si="229"/>
        <v>0</v>
      </c>
      <c r="FQ46" s="141">
        <f t="shared" si="230"/>
        <v>1</v>
      </c>
      <c r="FR46" s="294">
        <f t="shared" si="231"/>
        <v>0</v>
      </c>
      <c r="FS46" s="295">
        <f t="shared" si="232"/>
        <v>0</v>
      </c>
      <c r="FT46" s="141">
        <f t="shared" si="233"/>
        <v>1</v>
      </c>
      <c r="FU46" s="294">
        <f t="shared" si="234"/>
        <v>0</v>
      </c>
      <c r="FV46" s="295">
        <f t="shared" si="235"/>
        <v>0</v>
      </c>
      <c r="FW46" s="141">
        <f t="shared" si="236"/>
        <v>1</v>
      </c>
      <c r="FX46" s="294">
        <f t="shared" si="237"/>
        <v>0</v>
      </c>
      <c r="FY46" s="295">
        <f t="shared" si="238"/>
        <v>0</v>
      </c>
      <c r="FZ46" s="141">
        <f t="shared" si="239"/>
        <v>1</v>
      </c>
      <c r="GA46" s="294">
        <f t="shared" si="240"/>
        <v>0</v>
      </c>
      <c r="GB46" s="295">
        <f t="shared" si="241"/>
        <v>0</v>
      </c>
      <c r="GC46" s="141">
        <f t="shared" si="242"/>
        <v>1</v>
      </c>
      <c r="GD46" s="294">
        <f t="shared" si="243"/>
        <v>0</v>
      </c>
      <c r="GE46" s="295">
        <f t="shared" si="244"/>
        <v>0</v>
      </c>
      <c r="GF46" s="141">
        <f t="shared" si="245"/>
        <v>1</v>
      </c>
      <c r="GG46" s="294">
        <f t="shared" si="246"/>
        <v>0</v>
      </c>
      <c r="GH46" s="295">
        <f t="shared" si="247"/>
        <v>0</v>
      </c>
      <c r="GI46" s="141">
        <f t="shared" si="248"/>
        <v>1</v>
      </c>
      <c r="GJ46" s="294">
        <f t="shared" si="249"/>
        <v>0</v>
      </c>
      <c r="GK46" s="295">
        <f t="shared" si="250"/>
        <v>0</v>
      </c>
      <c r="GL46" s="141">
        <f t="shared" si="251"/>
        <v>1</v>
      </c>
      <c r="GM46" s="294">
        <f t="shared" si="252"/>
        <v>0</v>
      </c>
      <c r="GN46" s="295">
        <f t="shared" si="253"/>
        <v>0</v>
      </c>
      <c r="GO46" s="141">
        <f t="shared" si="254"/>
        <v>2</v>
      </c>
      <c r="GP46" s="294">
        <f t="shared" si="255"/>
        <v>0</v>
      </c>
      <c r="GQ46" s="295">
        <f t="shared" si="256"/>
        <v>0</v>
      </c>
      <c r="GR46" s="141">
        <f t="shared" si="257"/>
        <v>4</v>
      </c>
      <c r="GS46" s="294">
        <f t="shared" si="258"/>
        <v>0</v>
      </c>
      <c r="GT46" s="295">
        <f t="shared" si="259"/>
        <v>0</v>
      </c>
      <c r="GU46" s="141">
        <f t="shared" si="260"/>
        <v>6</v>
      </c>
      <c r="GV46" s="294">
        <f t="shared" si="261"/>
        <v>0</v>
      </c>
      <c r="GW46" s="295">
        <f t="shared" si="262"/>
        <v>0</v>
      </c>
      <c r="GX46" s="141">
        <f t="shared" si="263"/>
        <v>8</v>
      </c>
      <c r="GY46" s="294">
        <f t="shared" si="264"/>
        <v>0</v>
      </c>
      <c r="GZ46" s="295">
        <f t="shared" si="265"/>
        <v>0</v>
      </c>
      <c r="HA46" s="141">
        <f t="shared" si="266"/>
        <v>10</v>
      </c>
      <c r="HB46" s="294">
        <f t="shared" si="267"/>
        <v>0</v>
      </c>
      <c r="HC46" s="295">
        <f t="shared" si="268"/>
        <v>0</v>
      </c>
      <c r="HD46" s="141">
        <f t="shared" si="269"/>
        <v>20</v>
      </c>
      <c r="HE46" s="294">
        <f t="shared" si="270"/>
        <v>0</v>
      </c>
      <c r="HF46" s="295">
        <f t="shared" si="271"/>
        <v>0</v>
      </c>
      <c r="HG46" s="141">
        <f t="shared" si="272"/>
        <v>40</v>
      </c>
      <c r="HH46" s="294">
        <f t="shared" si="273"/>
        <v>0</v>
      </c>
      <c r="HI46" s="295">
        <f t="shared" si="274"/>
        <v>0</v>
      </c>
      <c r="HJ46" s="141">
        <f t="shared" si="275"/>
        <v>60</v>
      </c>
      <c r="HK46" s="294">
        <f t="shared" si="276"/>
        <v>0</v>
      </c>
      <c r="HL46" s="295">
        <f t="shared" si="277"/>
        <v>0</v>
      </c>
      <c r="HM46" s="141">
        <f t="shared" si="278"/>
        <v>80</v>
      </c>
      <c r="HN46" s="294">
        <f t="shared" si="279"/>
        <v>0</v>
      </c>
      <c r="HO46" s="295">
        <f t="shared" si="280"/>
        <v>0</v>
      </c>
      <c r="HP46" s="141">
        <f t="shared" si="281"/>
        <v>100</v>
      </c>
      <c r="HQ46" s="294">
        <f t="shared" si="282"/>
        <v>0</v>
      </c>
      <c r="HS46" s="287"/>
      <c r="HT46" s="90"/>
      <c r="HX46" s="294"/>
      <c r="HY46" s="295">
        <v>1</v>
      </c>
      <c r="HZ46" s="141">
        <v>1</v>
      </c>
      <c r="IA46" s="294">
        <f t="shared" si="283"/>
        <v>4.444444444444448E-5</v>
      </c>
      <c r="IB46" s="295">
        <f t="shared" si="284"/>
        <v>1</v>
      </c>
      <c r="IC46" s="141">
        <f t="shared" si="285"/>
        <v>1</v>
      </c>
      <c r="ID46" s="294">
        <f t="shared" si="286"/>
        <v>8.8888888888888961E-5</v>
      </c>
      <c r="IE46" s="295">
        <f t="shared" si="287"/>
        <v>1</v>
      </c>
      <c r="IF46" s="141">
        <f t="shared" si="288"/>
        <v>1</v>
      </c>
      <c r="IG46" s="294">
        <f t="shared" si="289"/>
        <v>1.3333333333333345E-4</v>
      </c>
      <c r="IH46" s="295">
        <f t="shared" si="290"/>
        <v>1</v>
      </c>
      <c r="II46" s="141">
        <f t="shared" si="291"/>
        <v>1</v>
      </c>
      <c r="IJ46" s="294">
        <f t="shared" si="292"/>
        <v>1.7777777777777792E-4</v>
      </c>
      <c r="IK46" s="295">
        <f t="shared" si="293"/>
        <v>1</v>
      </c>
      <c r="IL46" s="141">
        <f t="shared" si="294"/>
        <v>1</v>
      </c>
      <c r="IM46" s="294">
        <f t="shared" si="295"/>
        <v>2.222222222222224E-4</v>
      </c>
      <c r="IN46" s="295">
        <f t="shared" si="296"/>
        <v>1</v>
      </c>
      <c r="IO46" s="141">
        <f t="shared" si="297"/>
        <v>1</v>
      </c>
      <c r="IP46" s="294">
        <f t="shared" si="298"/>
        <v>4.4444444444444479E-4</v>
      </c>
      <c r="IQ46" s="295">
        <f t="shared" si="299"/>
        <v>1</v>
      </c>
      <c r="IR46" s="141">
        <f t="shared" si="300"/>
        <v>1</v>
      </c>
      <c r="IS46" s="294">
        <f t="shared" si="301"/>
        <v>8.8888888888888958E-4</v>
      </c>
      <c r="IT46" s="295">
        <f t="shared" si="302"/>
        <v>1</v>
      </c>
      <c r="IU46" s="141">
        <f t="shared" si="303"/>
        <v>1</v>
      </c>
      <c r="IV46" s="294">
        <f t="shared" si="304"/>
        <v>1.3333333333333344E-3</v>
      </c>
      <c r="IW46" s="295">
        <f t="shared" si="305"/>
        <v>1</v>
      </c>
      <c r="IX46" s="141">
        <f t="shared" si="306"/>
        <v>1</v>
      </c>
      <c r="IY46" s="294">
        <f t="shared" si="307"/>
        <v>1.7777777777777792E-3</v>
      </c>
      <c r="IZ46" s="295">
        <f t="shared" si="308"/>
        <v>1</v>
      </c>
      <c r="JA46" s="141">
        <f t="shared" si="309"/>
        <v>1</v>
      </c>
      <c r="JB46" s="294">
        <f t="shared" si="310"/>
        <v>2.222222222222224E-3</v>
      </c>
      <c r="JC46" s="295">
        <f t="shared" si="311"/>
        <v>1</v>
      </c>
      <c r="JD46" s="141">
        <f t="shared" si="312"/>
        <v>1</v>
      </c>
      <c r="JE46" s="294">
        <f t="shared" si="313"/>
        <v>4.4444444444444479E-3</v>
      </c>
      <c r="JF46" s="295">
        <f t="shared" si="314"/>
        <v>1</v>
      </c>
      <c r="JG46" s="141">
        <f t="shared" si="315"/>
        <v>1</v>
      </c>
      <c r="JH46" s="294">
        <f t="shared" si="316"/>
        <v>8.8888888888888958E-3</v>
      </c>
      <c r="JI46" s="295">
        <f t="shared" si="317"/>
        <v>1</v>
      </c>
      <c r="JJ46" s="141">
        <f t="shared" si="318"/>
        <v>1</v>
      </c>
      <c r="JK46" s="294">
        <f t="shared" si="319"/>
        <v>1.3333333333333345E-2</v>
      </c>
      <c r="JL46" s="295">
        <f t="shared" si="320"/>
        <v>1</v>
      </c>
      <c r="JM46" s="141">
        <f t="shared" si="321"/>
        <v>1</v>
      </c>
      <c r="JN46" s="294">
        <f t="shared" si="322"/>
        <v>1.7777777777777792E-2</v>
      </c>
      <c r="JO46" s="295">
        <f t="shared" si="323"/>
        <v>1</v>
      </c>
      <c r="JP46" s="141">
        <f t="shared" si="324"/>
        <v>1</v>
      </c>
      <c r="JQ46" s="294">
        <f t="shared" si="325"/>
        <v>2.222222222222224E-2</v>
      </c>
      <c r="JR46" s="295">
        <f t="shared" si="326"/>
        <v>1</v>
      </c>
      <c r="JS46" s="141">
        <f t="shared" si="327"/>
        <v>1</v>
      </c>
      <c r="JT46" s="294">
        <f t="shared" si="328"/>
        <v>4.4444444444444481E-2</v>
      </c>
      <c r="JU46" s="295">
        <f t="shared" si="329"/>
        <v>1</v>
      </c>
      <c r="JV46" s="141">
        <f t="shared" si="330"/>
        <v>1</v>
      </c>
      <c r="JW46" s="294">
        <f t="shared" si="331"/>
        <v>8.8888888888888962E-2</v>
      </c>
      <c r="JX46" s="295">
        <f t="shared" si="332"/>
        <v>1</v>
      </c>
      <c r="JY46" s="141">
        <f t="shared" si="333"/>
        <v>1</v>
      </c>
      <c r="JZ46" s="294">
        <f t="shared" si="334"/>
        <v>0.13333333333333344</v>
      </c>
      <c r="KA46" s="295">
        <f t="shared" si="335"/>
        <v>1</v>
      </c>
      <c r="KB46" s="141">
        <f t="shared" si="336"/>
        <v>1</v>
      </c>
      <c r="KC46" s="294">
        <f t="shared" si="337"/>
        <v>0.17777777777777792</v>
      </c>
      <c r="KD46" s="295">
        <f t="shared" si="338"/>
        <v>1</v>
      </c>
      <c r="KE46" s="141">
        <f t="shared" si="339"/>
        <v>1</v>
      </c>
      <c r="KF46" s="294">
        <f t="shared" si="340"/>
        <v>0.2222222222222224</v>
      </c>
      <c r="KK46" s="313">
        <f t="shared" si="379"/>
        <v>0</v>
      </c>
      <c r="KL46" s="313">
        <f t="shared" si="379"/>
        <v>0</v>
      </c>
      <c r="KM46" s="313">
        <f t="shared" si="379"/>
        <v>0</v>
      </c>
      <c r="KN46" s="313">
        <f t="shared" si="379"/>
        <v>0</v>
      </c>
      <c r="KO46" s="313">
        <f t="shared" si="379"/>
        <v>0</v>
      </c>
      <c r="KP46" s="313">
        <f t="shared" si="379"/>
        <v>0</v>
      </c>
      <c r="KQ46" s="313">
        <f t="shared" si="379"/>
        <v>0</v>
      </c>
      <c r="KR46" s="313">
        <f t="shared" si="379"/>
        <v>0</v>
      </c>
      <c r="KS46" s="313">
        <f t="shared" si="379"/>
        <v>0</v>
      </c>
      <c r="KT46" s="313">
        <f t="shared" si="379"/>
        <v>0</v>
      </c>
      <c r="KU46" s="313">
        <f t="shared" si="380"/>
        <v>0</v>
      </c>
      <c r="KV46" s="313">
        <f t="shared" si="380"/>
        <v>0</v>
      </c>
      <c r="KW46" s="313">
        <f t="shared" si="380"/>
        <v>0</v>
      </c>
      <c r="KX46" s="313">
        <f t="shared" si="380"/>
        <v>0</v>
      </c>
      <c r="KY46" s="313">
        <f t="shared" si="380"/>
        <v>0</v>
      </c>
      <c r="KZ46" s="313">
        <f t="shared" si="380"/>
        <v>0</v>
      </c>
      <c r="LA46" s="313">
        <f t="shared" si="380"/>
        <v>0</v>
      </c>
      <c r="LB46" s="313">
        <f t="shared" si="380"/>
        <v>0</v>
      </c>
      <c r="LC46" s="313">
        <f t="shared" si="380"/>
        <v>0</v>
      </c>
      <c r="LD46" s="313">
        <f t="shared" si="380"/>
        <v>0</v>
      </c>
      <c r="LK46" s="78">
        <v>0.08</v>
      </c>
      <c r="LL46" s="78">
        <v>0.32</v>
      </c>
      <c r="LM46" s="78">
        <v>0.4</v>
      </c>
      <c r="LP46" s="105"/>
      <c r="LQ46" s="322">
        <v>0.05</v>
      </c>
      <c r="LR46" s="322">
        <v>0.05</v>
      </c>
      <c r="LS46" s="322">
        <v>0.05</v>
      </c>
      <c r="LT46" s="322">
        <v>0.05</v>
      </c>
      <c r="LU46" s="322">
        <v>0.05</v>
      </c>
      <c r="LV46" s="322">
        <v>2.5000000000000001E-2</v>
      </c>
      <c r="LW46" s="322">
        <v>2.5000000000000001E-2</v>
      </c>
      <c r="LX46" s="322">
        <v>2.5000000000000001E-2</v>
      </c>
      <c r="LY46" s="322">
        <v>2.5000000000000001E-2</v>
      </c>
      <c r="LZ46" s="322">
        <v>2.5000000000000001E-2</v>
      </c>
      <c r="MA46" s="322">
        <v>5.0000000000000001E-3</v>
      </c>
      <c r="MB46" s="322">
        <v>5.0000000000000001E-3</v>
      </c>
      <c r="MC46" s="322">
        <v>5.0000000000000001E-3</v>
      </c>
      <c r="MD46" s="322">
        <v>5.0000000000000001E-3</v>
      </c>
      <c r="ME46" s="322">
        <v>5.0000000000000001E-3</v>
      </c>
      <c r="MF46" s="322">
        <v>8.9999999999999998E-4</v>
      </c>
      <c r="MG46" s="322">
        <v>8.9999999999999998E-4</v>
      </c>
      <c r="MH46" s="322">
        <v>8.9999999999999998E-4</v>
      </c>
      <c r="MI46" s="322">
        <v>8.9999999999999998E-4</v>
      </c>
      <c r="MJ46" s="322">
        <v>8.9999999999999998E-4</v>
      </c>
      <c r="MK46" s="322">
        <v>5.9999999999999995E-4</v>
      </c>
      <c r="ML46" s="322">
        <v>4.4999999999999999E-4</v>
      </c>
      <c r="MM46" s="322">
        <v>4.0000000000000002E-4</v>
      </c>
      <c r="MN46" s="322">
        <v>2.9999999999999997E-4</v>
      </c>
      <c r="MO46" s="322">
        <v>2.5000000000000001E-4</v>
      </c>
      <c r="MP46" s="322">
        <v>2.5000000000000001E-4</v>
      </c>
      <c r="MQ46" s="322">
        <v>2.0000000000000001E-4</v>
      </c>
      <c r="MR46" s="322">
        <v>2.0000000000000001E-4</v>
      </c>
      <c r="MS46" s="322"/>
      <c r="MT46" s="102">
        <v>1</v>
      </c>
      <c r="MU46" s="102">
        <v>1</v>
      </c>
      <c r="MV46" s="102">
        <v>1</v>
      </c>
      <c r="MW46" s="102">
        <v>1</v>
      </c>
      <c r="MX46" s="102">
        <v>1</v>
      </c>
      <c r="MY46" s="102">
        <v>1</v>
      </c>
      <c r="MZ46" s="90">
        <v>3</v>
      </c>
      <c r="NA46" s="90">
        <v>3</v>
      </c>
      <c r="NB46" s="90">
        <v>3</v>
      </c>
      <c r="NC46" s="90">
        <v>3</v>
      </c>
      <c r="ND46" s="90">
        <v>3</v>
      </c>
      <c r="NE46" s="90">
        <v>3</v>
      </c>
      <c r="NF46" s="90">
        <v>3</v>
      </c>
      <c r="NG46" s="90">
        <v>3</v>
      </c>
      <c r="NH46" s="90">
        <v>3</v>
      </c>
      <c r="NI46" s="90">
        <v>5</v>
      </c>
      <c r="NJ46" s="90">
        <v>5</v>
      </c>
      <c r="NK46" s="90">
        <v>5</v>
      </c>
      <c r="NL46" s="90">
        <v>5</v>
      </c>
      <c r="NM46" s="90">
        <v>5</v>
      </c>
      <c r="NN46" s="90">
        <v>5</v>
      </c>
      <c r="NO46" s="90">
        <v>5</v>
      </c>
      <c r="NP46" s="90">
        <v>5</v>
      </c>
      <c r="NQ46" s="90">
        <v>5</v>
      </c>
      <c r="NR46" s="90">
        <v>5</v>
      </c>
      <c r="NS46" s="90">
        <v>5</v>
      </c>
      <c r="NT46" s="90">
        <v>5</v>
      </c>
      <c r="NU46" s="90">
        <v>5</v>
      </c>
      <c r="NV46" s="90"/>
      <c r="NW46" s="324">
        <f t="shared" si="341"/>
        <v>0.02</v>
      </c>
      <c r="NX46" s="324">
        <f t="shared" si="342"/>
        <v>0.04</v>
      </c>
      <c r="NY46" s="324">
        <f t="shared" si="343"/>
        <v>0.06</v>
      </c>
      <c r="NZ46" s="324">
        <f t="shared" si="344"/>
        <v>0.08</v>
      </c>
      <c r="OA46" s="324">
        <f t="shared" si="345"/>
        <v>0.1</v>
      </c>
      <c r="OB46" s="324">
        <f t="shared" si="346"/>
        <v>0.1</v>
      </c>
      <c r="OC46" s="324">
        <f t="shared" si="347"/>
        <v>6.6666666666666666E-2</v>
      </c>
      <c r="OD46" s="324">
        <f t="shared" si="348"/>
        <v>0.1</v>
      </c>
      <c r="OE46" s="324">
        <f t="shared" si="349"/>
        <v>0.13333333333333333</v>
      </c>
      <c r="OF46" s="324">
        <f t="shared" si="350"/>
        <v>0.16666666666666669</v>
      </c>
      <c r="OG46" s="324">
        <f t="shared" si="351"/>
        <v>6.6666666666666666E-2</v>
      </c>
      <c r="OH46" s="324">
        <f t="shared" si="352"/>
        <v>0.13333333333333333</v>
      </c>
      <c r="OI46" s="324">
        <f t="shared" si="353"/>
        <v>0.2</v>
      </c>
      <c r="OJ46" s="324">
        <f t="shared" si="354"/>
        <v>0.26666666666666666</v>
      </c>
      <c r="OK46" s="324">
        <f t="shared" si="355"/>
        <v>0.33333333333333337</v>
      </c>
      <c r="OL46" s="324">
        <f t="shared" si="356"/>
        <v>7.1999999999999995E-2</v>
      </c>
      <c r="OM46" s="324">
        <f t="shared" si="357"/>
        <v>0.14399999999999999</v>
      </c>
      <c r="ON46" s="324">
        <f t="shared" si="358"/>
        <v>0.216</v>
      </c>
      <c r="OO46" s="324">
        <f t="shared" si="359"/>
        <v>0.28799999999999998</v>
      </c>
      <c r="OP46" s="324">
        <f t="shared" si="360"/>
        <v>0.36</v>
      </c>
      <c r="OQ46" s="324">
        <f t="shared" si="361"/>
        <v>0.36</v>
      </c>
      <c r="OR46" s="324">
        <f t="shared" si="362"/>
        <v>0.36</v>
      </c>
      <c r="OS46" s="324">
        <f t="shared" si="363"/>
        <v>0.4</v>
      </c>
      <c r="OT46" s="324">
        <f t="shared" si="364"/>
        <v>0.36</v>
      </c>
      <c r="OU46" s="324">
        <f t="shared" si="365"/>
        <v>0.35</v>
      </c>
      <c r="OV46" s="324">
        <f t="shared" si="366"/>
        <v>0.4</v>
      </c>
      <c r="OW46" s="324">
        <f t="shared" si="367"/>
        <v>0.36</v>
      </c>
      <c r="OX46" s="324">
        <f t="shared" si="368"/>
        <v>0.4</v>
      </c>
      <c r="PA46" s="331"/>
      <c r="PB46" s="331" t="s">
        <v>443</v>
      </c>
      <c r="PC46" s="331" t="s">
        <v>444</v>
      </c>
      <c r="PG46" s="346"/>
      <c r="PH46" s="347">
        <f>PH$3*$F46*$AH46*PH$4/'[1]Sheet3 '!$AJ$5</f>
        <v>0.11200000000000002</v>
      </c>
      <c r="PI46" s="347">
        <f>PI$3*$F46*$AH46*PI$4/'[1]Sheet3 '!$AJ$5</f>
        <v>0.11196</v>
      </c>
      <c r="PJ46" s="347">
        <f>PJ$3*$F46*$AH46*PJ$4/'[1]Sheet3 '!$AJ$5</f>
        <v>0.112</v>
      </c>
      <c r="PK46" s="347">
        <f>PK$3*$F46*$AH46*PK$4/'[1]Sheet3 '!$AJ$5</f>
        <v>0.1008</v>
      </c>
      <c r="PL46" s="347">
        <f>PL$3*$F46*$AH46*PL$4/'[1]Sheet3 '!$AJ$5</f>
        <v>0.1008</v>
      </c>
      <c r="PM46" s="347">
        <f>PM$3*$F46*$AH46*PM$4/'[1]Sheet3 '!$AJ$5</f>
        <v>9.6000000000000002E-2</v>
      </c>
      <c r="PN46" s="347">
        <f>PN$3*$F46*$AH46*PN$4/'[1]Sheet3 '!$AJ$5</f>
        <v>8.6400000000000005E-2</v>
      </c>
      <c r="PO46" s="347">
        <f>PO$3*$F46*$AH46*PO$4/'[1]Sheet3 '!$AJ$5</f>
        <v>8.1600000000000006E-2</v>
      </c>
      <c r="PP46" s="347">
        <f>PP$3*$F46*$AH46*PP$4/'[1]Sheet3 '!$AJ$5</f>
        <v>7.4079999999999993E-2</v>
      </c>
      <c r="PQ46" s="347">
        <f>PQ$3*$F46*$AH46*PQ$4/'[1]Sheet3 '!$AJ$5</f>
        <v>6.4000000000000001E-2</v>
      </c>
      <c r="PR46" s="347">
        <f>PR$3*$F46*$AH46*PR$4/'[1]Sheet3 '!$AJ$5</f>
        <v>5.7599999999999998E-2</v>
      </c>
      <c r="PS46" s="347">
        <f>PS$3*$F46*$AH46*PS$4/'[1]Sheet3 '!$AJ$5</f>
        <v>5.1200000000000002E-2</v>
      </c>
      <c r="PT46" s="347">
        <f>PT$3*$F46*$AH46*PT$4/'[1]Sheet3 '!$AJ$5</f>
        <v>3.2000000000000001E-2</v>
      </c>
      <c r="PU46" s="343"/>
      <c r="PV46" s="343"/>
      <c r="PW46" s="343"/>
    </row>
    <row r="47" spans="1:439" ht="16.2">
      <c r="A47" s="39">
        <v>41</v>
      </c>
      <c r="B47" s="39" t="s">
        <v>531</v>
      </c>
      <c r="C47" s="39">
        <v>6</v>
      </c>
      <c r="D47" s="39">
        <v>6</v>
      </c>
      <c r="E47" s="39"/>
      <c r="F47" s="39">
        <v>800</v>
      </c>
      <c r="G47" s="111" t="s">
        <v>532</v>
      </c>
      <c r="H47" s="39">
        <f t="shared" si="209"/>
        <v>800</v>
      </c>
      <c r="I47" s="116"/>
      <c r="J47" s="74">
        <v>750</v>
      </c>
      <c r="K47" s="116"/>
      <c r="L47" s="116"/>
      <c r="M47" s="123">
        <f t="shared" si="180"/>
        <v>41</v>
      </c>
      <c r="N47" s="39">
        <f t="shared" si="369"/>
        <v>0</v>
      </c>
      <c r="O47" s="39">
        <f t="shared" si="370"/>
        <v>0</v>
      </c>
      <c r="P47" s="39">
        <v>0</v>
      </c>
      <c r="Q47" s="136">
        <v>0.55555500000000002</v>
      </c>
      <c r="R47" s="90">
        <v>5</v>
      </c>
      <c r="S47" s="137">
        <v>0</v>
      </c>
      <c r="T47" s="141">
        <f t="shared" si="210"/>
        <v>0.26666699999999999</v>
      </c>
      <c r="U47" s="139">
        <f t="shared" si="201"/>
        <v>5</v>
      </c>
      <c r="V47" s="139" t="s">
        <v>283</v>
      </c>
      <c r="W47" s="139">
        <v>1</v>
      </c>
      <c r="X47" s="142">
        <v>0</v>
      </c>
      <c r="Y47" s="147">
        <v>15</v>
      </c>
      <c r="Z47" s="159">
        <v>1</v>
      </c>
      <c r="AA47" s="139" t="str">
        <f t="shared" si="196"/>
        <v>[[0,1],[0,1],[0,1],[0,1],[0,1],[0,1],[0,1],[0,1],[0,1],[0,1],[0,2],[0,4],[0,6],[0,8],[0,10],[0,20],[0,40],[0,60],[0,80],[0,100]]</v>
      </c>
      <c r="AB47" s="139">
        <v>1</v>
      </c>
      <c r="AC47" s="139">
        <v>1</v>
      </c>
      <c r="AD47" s="139" t="str">
        <f t="shared" si="211"/>
        <v>[[0,1],[0,1],[0,1],[0,1],[0,1],[0,1],[0,1],[0,1],[0,1],[0,1],[0,1],[0,1],[0,1],[0,1],[0,1],[0,1],[0,1],[0,1],[0,1],[0,1]]</v>
      </c>
      <c r="AE47" s="39">
        <v>0</v>
      </c>
      <c r="AF47" s="161">
        <v>0.3</v>
      </c>
      <c r="AG47" s="177">
        <f t="shared" si="205"/>
        <v>0</v>
      </c>
      <c r="AH47" s="177">
        <v>0.1</v>
      </c>
      <c r="AI47" s="177">
        <v>0</v>
      </c>
      <c r="AJ47" s="178">
        <v>0</v>
      </c>
      <c r="AK47" s="177">
        <v>0</v>
      </c>
      <c r="AL47" s="177">
        <v>0</v>
      </c>
      <c r="AM47" s="179">
        <v>0</v>
      </c>
      <c r="AN47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47" s="39" t="str">
        <f t="shared" si="197"/>
        <v>[[10,5],[12,2],[15,2]]</v>
      </c>
      <c r="AP47" s="111" t="str">
        <f t="shared" si="198"/>
        <v>[0.923077,0.461538,0.307692]</v>
      </c>
      <c r="AQ47" s="111">
        <v>0</v>
      </c>
      <c r="AR47" s="111">
        <v>1</v>
      </c>
      <c r="AS47" s="111">
        <f t="shared" si="213"/>
        <v>1</v>
      </c>
      <c r="AT47" s="111">
        <v>1</v>
      </c>
      <c r="AU47" s="111">
        <v>1</v>
      </c>
      <c r="AV47" s="111" t="s">
        <v>483</v>
      </c>
      <c r="AW47" s="111">
        <v>4</v>
      </c>
      <c r="AX47" s="195">
        <v>21</v>
      </c>
      <c r="AY47" s="39">
        <v>9</v>
      </c>
      <c r="AZ47" s="39">
        <v>1</v>
      </c>
      <c r="BA47" s="94">
        <v>3</v>
      </c>
      <c r="BB47" s="94">
        <v>6</v>
      </c>
      <c r="BC47" s="94" t="s">
        <v>533</v>
      </c>
      <c r="BD47" s="39">
        <v>1</v>
      </c>
      <c r="BE47" s="112">
        <v>1</v>
      </c>
      <c r="BF47" s="39"/>
      <c r="BG47" s="39"/>
      <c r="BH47" s="39">
        <v>1</v>
      </c>
      <c r="BI47" s="39">
        <v>1</v>
      </c>
      <c r="BJ47" s="39" t="s">
        <v>534</v>
      </c>
      <c r="BK47" s="198">
        <v>1</v>
      </c>
      <c r="BL47" s="198">
        <v>1</v>
      </c>
      <c r="BM47" s="94">
        <f t="shared" si="378"/>
        <v>800</v>
      </c>
      <c r="BN47" s="94" t="s">
        <v>535</v>
      </c>
      <c r="BO47" s="94">
        <v>1</v>
      </c>
      <c r="BP47" s="94" t="s">
        <v>288</v>
      </c>
      <c r="BQ47" s="94" t="s">
        <v>485</v>
      </c>
      <c r="BR47" s="202" t="s">
        <v>536</v>
      </c>
      <c r="BS47" s="202" t="s">
        <v>537</v>
      </c>
      <c r="BT47" s="123">
        <v>48540</v>
      </c>
      <c r="BU47" s="123">
        <v>2</v>
      </c>
      <c r="BV47" s="123">
        <v>180</v>
      </c>
      <c r="BW47" s="123">
        <v>40</v>
      </c>
      <c r="BX47" s="116" t="s">
        <v>514</v>
      </c>
      <c r="BY47" s="213">
        <v>5</v>
      </c>
      <c r="BZ47" s="123">
        <f t="shared" si="214"/>
        <v>10</v>
      </c>
      <c r="CA47" s="214" t="str">
        <f t="shared" si="215"/>
        <v>[10,10,0,10]</v>
      </c>
      <c r="CB47" s="42">
        <v>0</v>
      </c>
      <c r="CC47" s="42">
        <v>1</v>
      </c>
      <c r="CD47" s="42">
        <v>1</v>
      </c>
      <c r="CE47" s="42">
        <v>0</v>
      </c>
      <c r="CF47" s="42">
        <v>0</v>
      </c>
      <c r="CG47" s="42">
        <v>0</v>
      </c>
      <c r="CH47" s="42">
        <v>0</v>
      </c>
      <c r="CI47" s="42">
        <v>0</v>
      </c>
      <c r="CJ47" s="42" t="str">
        <f t="shared" si="371"/>
        <v>0,0,0,0,0,0,0</v>
      </c>
      <c r="CK47" s="42" t="str">
        <f t="shared" si="372"/>
        <v>"2|0,1,3|0|0|800","3|2|0|0|800",</v>
      </c>
      <c r="CL47" s="46"/>
      <c r="CM47" s="46"/>
      <c r="CN47" s="46"/>
      <c r="CO47" s="46"/>
      <c r="CP47" s="46"/>
      <c r="CQ47" s="46" t="s">
        <v>538</v>
      </c>
      <c r="CR47" s="46" t="s">
        <v>539</v>
      </c>
      <c r="CS47" s="46"/>
      <c r="CT47" s="46"/>
      <c r="CU47" s="53" t="s">
        <v>490</v>
      </c>
      <c r="CV47" s="53">
        <v>1</v>
      </c>
      <c r="CW47" s="42"/>
      <c r="CX47" s="42" t="str">
        <f t="shared" si="373"/>
        <v/>
      </c>
      <c r="CY47" s="42"/>
      <c r="CZ47" s="42"/>
      <c r="DA47" s="42"/>
      <c r="DB47" s="42"/>
      <c r="DC47" s="42">
        <f t="shared" si="374"/>
        <v>2</v>
      </c>
      <c r="DD47" s="42" t="s">
        <v>491</v>
      </c>
      <c r="DE47" s="42">
        <v>0</v>
      </c>
      <c r="DF47" s="42">
        <v>0</v>
      </c>
      <c r="DG47" s="42">
        <f>F47</f>
        <v>800</v>
      </c>
      <c r="DH47" s="42">
        <f t="shared" si="375"/>
        <v>3</v>
      </c>
      <c r="DI47" s="42">
        <v>2</v>
      </c>
      <c r="DJ47" s="42">
        <v>0</v>
      </c>
      <c r="DK47" s="42">
        <v>0</v>
      </c>
      <c r="DL47" s="42">
        <f>F47</f>
        <v>800</v>
      </c>
      <c r="DM47" s="42" t="str">
        <f t="shared" si="376"/>
        <v/>
      </c>
      <c r="DN47" s="42"/>
      <c r="DO47" s="42"/>
      <c r="DP47" s="42"/>
      <c r="DQ47" s="42"/>
      <c r="DR47" s="42" t="str">
        <f t="shared" si="377"/>
        <v/>
      </c>
      <c r="DS47" s="42"/>
      <c r="DT47" s="42"/>
      <c r="DU47" s="42"/>
      <c r="DV47" s="42"/>
      <c r="DW47" s="42" t="s">
        <v>540</v>
      </c>
      <c r="DX47" s="231">
        <f t="shared" ref="DX47:DX53" si="381">IF($F47&lt;800,5,10)</f>
        <v>10</v>
      </c>
      <c r="DY47" s="231">
        <f t="shared" ref="DY47:DY53" si="382">DX47</f>
        <v>10</v>
      </c>
      <c r="DZ47" s="231">
        <v>0</v>
      </c>
      <c r="EA47" s="123">
        <f t="shared" si="216"/>
        <v>10</v>
      </c>
      <c r="EB47" s="123"/>
      <c r="EM47" s="260">
        <f t="shared" si="217"/>
        <v>880.00000000000011</v>
      </c>
      <c r="EN47" s="261">
        <f>EN46</f>
        <v>0.1</v>
      </c>
      <c r="EO47" s="262">
        <v>10</v>
      </c>
      <c r="EP47" s="105">
        <v>5</v>
      </c>
      <c r="EQ47" s="262">
        <v>12</v>
      </c>
      <c r="ER47" s="105">
        <v>2</v>
      </c>
      <c r="ES47" s="262">
        <v>15</v>
      </c>
      <c r="ET47" s="105">
        <v>2</v>
      </c>
      <c r="EU47" s="105">
        <f t="shared" si="218"/>
        <v>11.555555555555555</v>
      </c>
      <c r="EV47" s="105">
        <f t="shared" si="219"/>
        <v>7.5</v>
      </c>
      <c r="EW47" s="272">
        <f t="shared" si="220"/>
        <v>0.92307700000000004</v>
      </c>
      <c r="EX47" s="105">
        <f t="shared" si="221"/>
        <v>15</v>
      </c>
      <c r="EY47" s="281">
        <f t="shared" si="222"/>
        <v>0.461538</v>
      </c>
      <c r="EZ47" s="105">
        <f t="shared" si="223"/>
        <v>22.5</v>
      </c>
      <c r="FA47" s="282">
        <f t="shared" si="224"/>
        <v>0.30769200000000002</v>
      </c>
      <c r="FD47" s="287"/>
      <c r="FE47" s="90"/>
      <c r="FI47" s="294"/>
      <c r="FJ47" s="295">
        <v>0</v>
      </c>
      <c r="FK47" s="141">
        <v>1</v>
      </c>
      <c r="FL47" s="294">
        <f t="shared" si="225"/>
        <v>0</v>
      </c>
      <c r="FM47" s="295">
        <f t="shared" si="226"/>
        <v>0</v>
      </c>
      <c r="FN47" s="141">
        <f t="shared" si="227"/>
        <v>1</v>
      </c>
      <c r="FO47" s="294">
        <f t="shared" si="228"/>
        <v>0</v>
      </c>
      <c r="FP47" s="295">
        <f t="shared" si="229"/>
        <v>0</v>
      </c>
      <c r="FQ47" s="141">
        <f t="shared" si="230"/>
        <v>1</v>
      </c>
      <c r="FR47" s="294">
        <f t="shared" si="231"/>
        <v>0</v>
      </c>
      <c r="FS47" s="295">
        <f t="shared" si="232"/>
        <v>0</v>
      </c>
      <c r="FT47" s="141">
        <f t="shared" si="233"/>
        <v>1</v>
      </c>
      <c r="FU47" s="294">
        <f t="shared" si="234"/>
        <v>0</v>
      </c>
      <c r="FV47" s="295">
        <f t="shared" si="235"/>
        <v>0</v>
      </c>
      <c r="FW47" s="141">
        <f t="shared" si="236"/>
        <v>1</v>
      </c>
      <c r="FX47" s="294">
        <f t="shared" si="237"/>
        <v>0</v>
      </c>
      <c r="FY47" s="295">
        <f t="shared" si="238"/>
        <v>0</v>
      </c>
      <c r="FZ47" s="141">
        <f t="shared" si="239"/>
        <v>1</v>
      </c>
      <c r="GA47" s="294">
        <f t="shared" si="240"/>
        <v>0</v>
      </c>
      <c r="GB47" s="295">
        <f t="shared" si="241"/>
        <v>0</v>
      </c>
      <c r="GC47" s="141">
        <f t="shared" si="242"/>
        <v>1</v>
      </c>
      <c r="GD47" s="294">
        <f t="shared" si="243"/>
        <v>0</v>
      </c>
      <c r="GE47" s="295">
        <f t="shared" si="244"/>
        <v>0</v>
      </c>
      <c r="GF47" s="141">
        <f t="shared" si="245"/>
        <v>1</v>
      </c>
      <c r="GG47" s="294">
        <f t="shared" si="246"/>
        <v>0</v>
      </c>
      <c r="GH47" s="295">
        <f t="shared" si="247"/>
        <v>0</v>
      </c>
      <c r="GI47" s="141">
        <f t="shared" si="248"/>
        <v>1</v>
      </c>
      <c r="GJ47" s="294">
        <f t="shared" si="249"/>
        <v>0</v>
      </c>
      <c r="GK47" s="295">
        <f t="shared" si="250"/>
        <v>0</v>
      </c>
      <c r="GL47" s="141">
        <f t="shared" si="251"/>
        <v>1</v>
      </c>
      <c r="GM47" s="294">
        <f t="shared" si="252"/>
        <v>0</v>
      </c>
      <c r="GN47" s="295">
        <f t="shared" si="253"/>
        <v>0</v>
      </c>
      <c r="GO47" s="141">
        <f t="shared" si="254"/>
        <v>2</v>
      </c>
      <c r="GP47" s="294">
        <f t="shared" si="255"/>
        <v>0</v>
      </c>
      <c r="GQ47" s="295">
        <f t="shared" si="256"/>
        <v>0</v>
      </c>
      <c r="GR47" s="141">
        <f t="shared" si="257"/>
        <v>4</v>
      </c>
      <c r="GS47" s="294">
        <f t="shared" si="258"/>
        <v>0</v>
      </c>
      <c r="GT47" s="295">
        <f t="shared" si="259"/>
        <v>0</v>
      </c>
      <c r="GU47" s="141">
        <f t="shared" si="260"/>
        <v>6</v>
      </c>
      <c r="GV47" s="294">
        <f t="shared" si="261"/>
        <v>0</v>
      </c>
      <c r="GW47" s="295">
        <f t="shared" si="262"/>
        <v>0</v>
      </c>
      <c r="GX47" s="141">
        <f t="shared" si="263"/>
        <v>8</v>
      </c>
      <c r="GY47" s="294">
        <f t="shared" si="264"/>
        <v>0</v>
      </c>
      <c r="GZ47" s="295">
        <f t="shared" si="265"/>
        <v>0</v>
      </c>
      <c r="HA47" s="141">
        <f t="shared" si="266"/>
        <v>10</v>
      </c>
      <c r="HB47" s="294">
        <f t="shared" si="267"/>
        <v>0</v>
      </c>
      <c r="HC47" s="295">
        <f t="shared" si="268"/>
        <v>0</v>
      </c>
      <c r="HD47" s="141">
        <f t="shared" si="269"/>
        <v>20</v>
      </c>
      <c r="HE47" s="294">
        <f t="shared" si="270"/>
        <v>0</v>
      </c>
      <c r="HF47" s="295">
        <f t="shared" si="271"/>
        <v>0</v>
      </c>
      <c r="HG47" s="141">
        <f t="shared" si="272"/>
        <v>40</v>
      </c>
      <c r="HH47" s="294">
        <f t="shared" si="273"/>
        <v>0</v>
      </c>
      <c r="HI47" s="295">
        <f t="shared" si="274"/>
        <v>0</v>
      </c>
      <c r="HJ47" s="141">
        <f t="shared" si="275"/>
        <v>60</v>
      </c>
      <c r="HK47" s="294">
        <f t="shared" si="276"/>
        <v>0</v>
      </c>
      <c r="HL47" s="295">
        <f t="shared" si="277"/>
        <v>0</v>
      </c>
      <c r="HM47" s="141">
        <f t="shared" si="278"/>
        <v>80</v>
      </c>
      <c r="HN47" s="294">
        <f t="shared" si="279"/>
        <v>0</v>
      </c>
      <c r="HO47" s="295">
        <f t="shared" si="280"/>
        <v>0</v>
      </c>
      <c r="HP47" s="141">
        <f t="shared" si="281"/>
        <v>100</v>
      </c>
      <c r="HQ47" s="294">
        <f t="shared" si="282"/>
        <v>0</v>
      </c>
      <c r="HS47" s="287"/>
      <c r="HT47" s="90"/>
      <c r="HX47" s="294"/>
      <c r="HY47" s="295">
        <v>0</v>
      </c>
      <c r="HZ47" s="141">
        <v>1</v>
      </c>
      <c r="IA47" s="294">
        <f t="shared" si="283"/>
        <v>0</v>
      </c>
      <c r="IB47" s="295">
        <f t="shared" si="284"/>
        <v>0</v>
      </c>
      <c r="IC47" s="141">
        <f t="shared" si="285"/>
        <v>1</v>
      </c>
      <c r="ID47" s="294">
        <f t="shared" si="286"/>
        <v>0</v>
      </c>
      <c r="IE47" s="295">
        <f t="shared" si="287"/>
        <v>0</v>
      </c>
      <c r="IF47" s="141">
        <f t="shared" si="288"/>
        <v>1</v>
      </c>
      <c r="IG47" s="294">
        <f t="shared" si="289"/>
        <v>0</v>
      </c>
      <c r="IH47" s="295">
        <f t="shared" si="290"/>
        <v>0</v>
      </c>
      <c r="II47" s="141">
        <f t="shared" si="291"/>
        <v>1</v>
      </c>
      <c r="IJ47" s="294">
        <f t="shared" si="292"/>
        <v>0</v>
      </c>
      <c r="IK47" s="295">
        <f t="shared" si="293"/>
        <v>0</v>
      </c>
      <c r="IL47" s="141">
        <f t="shared" si="294"/>
        <v>1</v>
      </c>
      <c r="IM47" s="294">
        <f t="shared" si="295"/>
        <v>0</v>
      </c>
      <c r="IN47" s="295">
        <f t="shared" si="296"/>
        <v>0</v>
      </c>
      <c r="IO47" s="141">
        <f t="shared" si="297"/>
        <v>1</v>
      </c>
      <c r="IP47" s="294">
        <f t="shared" si="298"/>
        <v>0</v>
      </c>
      <c r="IQ47" s="295">
        <f t="shared" si="299"/>
        <v>0</v>
      </c>
      <c r="IR47" s="141">
        <f t="shared" si="300"/>
        <v>1</v>
      </c>
      <c r="IS47" s="294">
        <f t="shared" si="301"/>
        <v>0</v>
      </c>
      <c r="IT47" s="295">
        <f t="shared" si="302"/>
        <v>0</v>
      </c>
      <c r="IU47" s="141">
        <f t="shared" si="303"/>
        <v>1</v>
      </c>
      <c r="IV47" s="294">
        <f t="shared" si="304"/>
        <v>0</v>
      </c>
      <c r="IW47" s="295">
        <f t="shared" si="305"/>
        <v>0</v>
      </c>
      <c r="IX47" s="141">
        <f t="shared" si="306"/>
        <v>1</v>
      </c>
      <c r="IY47" s="294">
        <f t="shared" si="307"/>
        <v>0</v>
      </c>
      <c r="IZ47" s="295">
        <f t="shared" si="308"/>
        <v>0</v>
      </c>
      <c r="JA47" s="141">
        <f t="shared" si="309"/>
        <v>1</v>
      </c>
      <c r="JB47" s="294">
        <f t="shared" si="310"/>
        <v>0</v>
      </c>
      <c r="JC47" s="295">
        <f t="shared" si="311"/>
        <v>0</v>
      </c>
      <c r="JD47" s="141">
        <f t="shared" si="312"/>
        <v>1</v>
      </c>
      <c r="JE47" s="294">
        <f t="shared" si="313"/>
        <v>0</v>
      </c>
      <c r="JF47" s="295">
        <f t="shared" si="314"/>
        <v>0</v>
      </c>
      <c r="JG47" s="141">
        <f t="shared" si="315"/>
        <v>1</v>
      </c>
      <c r="JH47" s="294">
        <f t="shared" si="316"/>
        <v>0</v>
      </c>
      <c r="JI47" s="295">
        <f t="shared" si="317"/>
        <v>0</v>
      </c>
      <c r="JJ47" s="141">
        <f t="shared" si="318"/>
        <v>1</v>
      </c>
      <c r="JK47" s="294">
        <f t="shared" si="319"/>
        <v>0</v>
      </c>
      <c r="JL47" s="295">
        <f t="shared" si="320"/>
        <v>0</v>
      </c>
      <c r="JM47" s="141">
        <f t="shared" si="321"/>
        <v>1</v>
      </c>
      <c r="JN47" s="294">
        <f t="shared" si="322"/>
        <v>0</v>
      </c>
      <c r="JO47" s="295">
        <f t="shared" si="323"/>
        <v>0</v>
      </c>
      <c r="JP47" s="141">
        <f t="shared" si="324"/>
        <v>1</v>
      </c>
      <c r="JQ47" s="294">
        <f t="shared" si="325"/>
        <v>0</v>
      </c>
      <c r="JR47" s="295">
        <f t="shared" si="326"/>
        <v>0</v>
      </c>
      <c r="JS47" s="141">
        <f t="shared" si="327"/>
        <v>1</v>
      </c>
      <c r="JT47" s="294">
        <f t="shared" si="328"/>
        <v>0</v>
      </c>
      <c r="JU47" s="295">
        <f t="shared" si="329"/>
        <v>0</v>
      </c>
      <c r="JV47" s="141">
        <f t="shared" si="330"/>
        <v>1</v>
      </c>
      <c r="JW47" s="294">
        <f t="shared" si="331"/>
        <v>0</v>
      </c>
      <c r="JX47" s="295">
        <f t="shared" si="332"/>
        <v>0</v>
      </c>
      <c r="JY47" s="141">
        <f t="shared" si="333"/>
        <v>1</v>
      </c>
      <c r="JZ47" s="294">
        <f t="shared" si="334"/>
        <v>0</v>
      </c>
      <c r="KA47" s="295">
        <f t="shared" si="335"/>
        <v>0</v>
      </c>
      <c r="KB47" s="141">
        <f t="shared" si="336"/>
        <v>1</v>
      </c>
      <c r="KC47" s="294">
        <f t="shared" si="337"/>
        <v>0</v>
      </c>
      <c r="KD47" s="295">
        <f t="shared" si="338"/>
        <v>0</v>
      </c>
      <c r="KE47" s="141">
        <f t="shared" si="339"/>
        <v>1</v>
      </c>
      <c r="KF47" s="294">
        <f t="shared" si="340"/>
        <v>0</v>
      </c>
      <c r="KK47" s="313">
        <f t="shared" si="379"/>
        <v>0</v>
      </c>
      <c r="KL47" s="313">
        <f t="shared" si="379"/>
        <v>0</v>
      </c>
      <c r="KM47" s="313">
        <f t="shared" si="379"/>
        <v>0</v>
      </c>
      <c r="KN47" s="313">
        <f t="shared" si="379"/>
        <v>0</v>
      </c>
      <c r="KO47" s="313">
        <f t="shared" si="379"/>
        <v>0</v>
      </c>
      <c r="KP47" s="313">
        <f t="shared" si="379"/>
        <v>0</v>
      </c>
      <c r="KQ47" s="313">
        <f t="shared" si="379"/>
        <v>0</v>
      </c>
      <c r="KR47" s="313">
        <f t="shared" si="379"/>
        <v>0</v>
      </c>
      <c r="KS47" s="313">
        <f t="shared" si="379"/>
        <v>0</v>
      </c>
      <c r="KT47" s="313">
        <f t="shared" si="379"/>
        <v>0</v>
      </c>
      <c r="KU47" s="313">
        <f t="shared" si="380"/>
        <v>0</v>
      </c>
      <c r="KV47" s="313">
        <f t="shared" si="380"/>
        <v>0</v>
      </c>
      <c r="KW47" s="313">
        <f t="shared" si="380"/>
        <v>0</v>
      </c>
      <c r="KX47" s="313">
        <f t="shared" si="380"/>
        <v>0</v>
      </c>
      <c r="KY47" s="313">
        <f t="shared" si="380"/>
        <v>0</v>
      </c>
      <c r="KZ47" s="313">
        <f t="shared" si="380"/>
        <v>0</v>
      </c>
      <c r="LA47" s="313">
        <f t="shared" si="380"/>
        <v>0</v>
      </c>
      <c r="LB47" s="313">
        <f t="shared" si="380"/>
        <v>0</v>
      </c>
      <c r="LC47" s="313">
        <f t="shared" si="380"/>
        <v>0</v>
      </c>
      <c r="LD47" s="313">
        <f t="shared" si="380"/>
        <v>0</v>
      </c>
      <c r="LK47" s="78">
        <v>0</v>
      </c>
      <c r="LL47" s="78">
        <v>0</v>
      </c>
      <c r="LM47" s="78">
        <v>0</v>
      </c>
      <c r="LP47" s="105"/>
      <c r="LQ47" s="322">
        <v>0.05</v>
      </c>
      <c r="LR47" s="322">
        <v>0.05</v>
      </c>
      <c r="LS47" s="322">
        <v>0.05</v>
      </c>
      <c r="LT47" s="322">
        <v>0.05</v>
      </c>
      <c r="LU47" s="322">
        <v>0.05</v>
      </c>
      <c r="LV47" s="322">
        <v>2.5000000000000001E-2</v>
      </c>
      <c r="LW47" s="322">
        <v>2.5000000000000001E-2</v>
      </c>
      <c r="LX47" s="322">
        <v>2.5000000000000001E-2</v>
      </c>
      <c r="LY47" s="322">
        <v>2.5000000000000001E-2</v>
      </c>
      <c r="LZ47" s="322">
        <v>2.5000000000000001E-2</v>
      </c>
      <c r="MA47" s="322">
        <v>5.0000000000000001E-3</v>
      </c>
      <c r="MB47" s="322">
        <v>5.0000000000000001E-3</v>
      </c>
      <c r="MC47" s="322">
        <v>5.0000000000000001E-3</v>
      </c>
      <c r="MD47" s="322">
        <v>5.0000000000000001E-3</v>
      </c>
      <c r="ME47" s="322">
        <v>5.0000000000000001E-3</v>
      </c>
      <c r="MF47" s="322">
        <v>8.9999999999999998E-4</v>
      </c>
      <c r="MG47" s="322">
        <v>8.9999999999999998E-4</v>
      </c>
      <c r="MH47" s="322">
        <v>8.9999999999999998E-4</v>
      </c>
      <c r="MI47" s="322">
        <v>8.9999999999999998E-4</v>
      </c>
      <c r="MJ47" s="322">
        <v>8.9999999999999998E-4</v>
      </c>
      <c r="MK47" s="322">
        <v>5.9999999999999995E-4</v>
      </c>
      <c r="ML47" s="322">
        <v>4.4999999999999999E-4</v>
      </c>
      <c r="MM47" s="322">
        <v>4.0000000000000002E-4</v>
      </c>
      <c r="MN47" s="322">
        <v>2.9999999999999997E-4</v>
      </c>
      <c r="MO47" s="322">
        <v>2.5000000000000001E-4</v>
      </c>
      <c r="MP47" s="322">
        <v>2.5000000000000001E-4</v>
      </c>
      <c r="MQ47" s="322">
        <v>2.0000000000000001E-4</v>
      </c>
      <c r="MR47" s="322">
        <v>2.0000000000000001E-4</v>
      </c>
      <c r="MS47" s="322"/>
      <c r="MT47" s="102">
        <v>1</v>
      </c>
      <c r="MU47" s="102">
        <v>1</v>
      </c>
      <c r="MV47" s="102">
        <v>1</v>
      </c>
      <c r="MW47" s="102">
        <v>1</v>
      </c>
      <c r="MX47" s="102">
        <v>1</v>
      </c>
      <c r="MY47" s="102">
        <v>1</v>
      </c>
      <c r="MZ47" s="90">
        <v>3</v>
      </c>
      <c r="NA47" s="90">
        <v>3</v>
      </c>
      <c r="NB47" s="90">
        <v>3</v>
      </c>
      <c r="NC47" s="90">
        <v>3</v>
      </c>
      <c r="ND47" s="90">
        <v>3</v>
      </c>
      <c r="NE47" s="90">
        <v>3</v>
      </c>
      <c r="NF47" s="90">
        <v>3</v>
      </c>
      <c r="NG47" s="90">
        <v>3</v>
      </c>
      <c r="NH47" s="90">
        <v>3</v>
      </c>
      <c r="NI47" s="90">
        <v>5</v>
      </c>
      <c r="NJ47" s="90">
        <v>5</v>
      </c>
      <c r="NK47" s="90">
        <v>5</v>
      </c>
      <c r="NL47" s="90">
        <v>5</v>
      </c>
      <c r="NM47" s="90">
        <v>5</v>
      </c>
      <c r="NN47" s="90">
        <v>5</v>
      </c>
      <c r="NO47" s="90">
        <v>5</v>
      </c>
      <c r="NP47" s="90">
        <v>5</v>
      </c>
      <c r="NQ47" s="90">
        <v>5</v>
      </c>
      <c r="NR47" s="90">
        <v>5</v>
      </c>
      <c r="NS47" s="90">
        <v>5</v>
      </c>
      <c r="NT47" s="90">
        <v>5</v>
      </c>
      <c r="NU47" s="90">
        <v>5</v>
      </c>
      <c r="NV47" s="90"/>
      <c r="NW47" s="324">
        <f t="shared" si="341"/>
        <v>0.04</v>
      </c>
      <c r="NX47" s="324">
        <f t="shared" si="342"/>
        <v>0.08</v>
      </c>
      <c r="NY47" s="324">
        <f t="shared" si="343"/>
        <v>0.12</v>
      </c>
      <c r="NZ47" s="324">
        <f t="shared" si="344"/>
        <v>0.16</v>
      </c>
      <c r="OA47" s="324">
        <f t="shared" si="345"/>
        <v>0.2</v>
      </c>
      <c r="OB47" s="324">
        <f t="shared" si="346"/>
        <v>0.2</v>
      </c>
      <c r="OC47" s="324">
        <f t="shared" si="347"/>
        <v>0.13333333333333333</v>
      </c>
      <c r="OD47" s="324">
        <f t="shared" si="348"/>
        <v>0.2</v>
      </c>
      <c r="OE47" s="324">
        <f t="shared" si="349"/>
        <v>0.26666666666666666</v>
      </c>
      <c r="OF47" s="324">
        <f t="shared" si="350"/>
        <v>0.33333333333333337</v>
      </c>
      <c r="OG47" s="324">
        <f t="shared" si="351"/>
        <v>0.13333333333333333</v>
      </c>
      <c r="OH47" s="324">
        <f t="shared" si="352"/>
        <v>0.26666666666666666</v>
      </c>
      <c r="OI47" s="324">
        <f t="shared" si="353"/>
        <v>0.4</v>
      </c>
      <c r="OJ47" s="324">
        <f t="shared" si="354"/>
        <v>0.53333333333333333</v>
      </c>
      <c r="OK47" s="324">
        <f t="shared" si="355"/>
        <v>0.66666666666666674</v>
      </c>
      <c r="OL47" s="324">
        <f t="shared" si="356"/>
        <v>0.14399999999999999</v>
      </c>
      <c r="OM47" s="324">
        <f t="shared" si="357"/>
        <v>0.28799999999999998</v>
      </c>
      <c r="ON47" s="324">
        <f t="shared" si="358"/>
        <v>0.432</v>
      </c>
      <c r="OO47" s="324">
        <f t="shared" si="359"/>
        <v>0.57599999999999996</v>
      </c>
      <c r="OP47" s="324">
        <f t="shared" si="360"/>
        <v>0.72</v>
      </c>
      <c r="OQ47" s="324">
        <f t="shared" si="361"/>
        <v>0.72</v>
      </c>
      <c r="OR47" s="324">
        <f t="shared" si="362"/>
        <v>0.72</v>
      </c>
      <c r="OS47" s="324">
        <f t="shared" si="363"/>
        <v>0.8</v>
      </c>
      <c r="OT47" s="324">
        <f t="shared" si="364"/>
        <v>0.72</v>
      </c>
      <c r="OU47" s="324">
        <f t="shared" si="365"/>
        <v>0.7</v>
      </c>
      <c r="OV47" s="324">
        <f t="shared" si="366"/>
        <v>0.8</v>
      </c>
      <c r="OW47" s="324">
        <f t="shared" si="367"/>
        <v>0.72</v>
      </c>
      <c r="OX47" s="324">
        <f t="shared" si="368"/>
        <v>0.8</v>
      </c>
      <c r="PA47" s="332">
        <v>0.05</v>
      </c>
      <c r="PB47" s="355">
        <v>0.32459425717852702</v>
      </c>
      <c r="PC47" s="356">
        <v>9.6618357487922593E-2</v>
      </c>
      <c r="PG47" s="346"/>
      <c r="PH47" s="347">
        <f>PH$3*$F47*$AH47*PH$4/'[1]Sheet3 '!$AJ$5</f>
        <v>0.22400000000000003</v>
      </c>
      <c r="PI47" s="347">
        <f>PI$3*$F47*$AH47*PI$4/'[1]Sheet3 '!$AJ$5</f>
        <v>0.22392000000000001</v>
      </c>
      <c r="PJ47" s="347">
        <f>PJ$3*$F47*$AH47*PJ$4/'[1]Sheet3 '!$AJ$5</f>
        <v>0.224</v>
      </c>
      <c r="PK47" s="347">
        <f>PK$3*$F47*$AH47*PK$4/'[1]Sheet3 '!$AJ$5</f>
        <v>0.2016</v>
      </c>
      <c r="PL47" s="347">
        <f>PL$3*$F47*$AH47*PL$4/'[1]Sheet3 '!$AJ$5</f>
        <v>0.2016</v>
      </c>
      <c r="PM47" s="347">
        <f>PM$3*$F47*$AH47*PM$4/'[1]Sheet3 '!$AJ$5</f>
        <v>0.192</v>
      </c>
      <c r="PN47" s="347">
        <f>PN$3*$F47*$AH47*PN$4/'[1]Sheet3 '!$AJ$5</f>
        <v>0.17280000000000001</v>
      </c>
      <c r="PO47" s="347">
        <f>PO$3*$F47*$AH47*PO$4/'[1]Sheet3 '!$AJ$5</f>
        <v>0.16320000000000001</v>
      </c>
      <c r="PP47" s="347">
        <f>PP$3*$F47*$AH47*PP$4/'[1]Sheet3 '!$AJ$5</f>
        <v>0.14815999999999999</v>
      </c>
      <c r="PQ47" s="347">
        <f>PQ$3*$F47*$AH47*PQ$4/'[1]Sheet3 '!$AJ$5</f>
        <v>0.128</v>
      </c>
      <c r="PR47" s="347">
        <f>PR$3*$F47*$AH47*PR$4/'[1]Sheet3 '!$AJ$5</f>
        <v>0.1152</v>
      </c>
      <c r="PS47" s="347">
        <f>PS$3*$F47*$AH47*PS$4/'[1]Sheet3 '!$AJ$5</f>
        <v>0.1024</v>
      </c>
      <c r="PT47" s="347">
        <f>PT$3*$F47*$AH47*PT$4/'[1]Sheet3 '!$AJ$5</f>
        <v>6.4000000000000001E-2</v>
      </c>
      <c r="PU47" s="343"/>
      <c r="PV47" s="343"/>
      <c r="PW47" s="343"/>
    </row>
    <row r="48" spans="1:439" ht="16.2">
      <c r="A48" s="39">
        <v>42</v>
      </c>
      <c r="B48" s="39" t="s">
        <v>541</v>
      </c>
      <c r="C48" s="39">
        <v>6</v>
      </c>
      <c r="D48" s="39">
        <v>5</v>
      </c>
      <c r="E48" s="39"/>
      <c r="F48" s="39">
        <v>700</v>
      </c>
      <c r="G48" s="111" t="s">
        <v>532</v>
      </c>
      <c r="H48" s="39">
        <f t="shared" si="209"/>
        <v>700</v>
      </c>
      <c r="I48" s="116"/>
      <c r="J48" s="39">
        <f>F48</f>
        <v>700</v>
      </c>
      <c r="K48" s="116" t="s">
        <v>542</v>
      </c>
      <c r="L48" s="116"/>
      <c r="M48" s="123">
        <f t="shared" si="180"/>
        <v>42</v>
      </c>
      <c r="N48" s="39">
        <f t="shared" si="369"/>
        <v>0</v>
      </c>
      <c r="O48" s="39">
        <f t="shared" si="370"/>
        <v>0</v>
      </c>
      <c r="P48" s="39">
        <v>0</v>
      </c>
      <c r="Q48" s="136">
        <v>0.48611080000000001</v>
      </c>
      <c r="R48" s="90">
        <v>5</v>
      </c>
      <c r="S48" s="137">
        <v>0</v>
      </c>
      <c r="T48" s="141">
        <f t="shared" si="210"/>
        <v>0.23333300000000001</v>
      </c>
      <c r="U48" s="139">
        <f t="shared" si="201"/>
        <v>4</v>
      </c>
      <c r="V48" s="139" t="s">
        <v>401</v>
      </c>
      <c r="W48" s="139">
        <v>1</v>
      </c>
      <c r="X48" s="142">
        <v>0</v>
      </c>
      <c r="Y48" s="147">
        <v>15</v>
      </c>
      <c r="Z48" s="159">
        <v>1</v>
      </c>
      <c r="AA48" s="139" t="str">
        <f t="shared" si="196"/>
        <v>[[0,1],[0,1],[0,1],[0,1],[0,1],[0,1],[0,1],[0,1],[0,1],[0,1],[0,2],[0,4],[0,6],[0,8],[0,10],[0,20],[0,40],[0,60],[0,80],[0,100]]</v>
      </c>
      <c r="AB48" s="139">
        <v>1</v>
      </c>
      <c r="AC48" s="139">
        <v>1</v>
      </c>
      <c r="AD48" s="139" t="str">
        <f t="shared" si="211"/>
        <v>[[0,1],[0,1],[0,1],[0,1],[0,1],[0,1],[0,1],[0,1],[0,1],[0,1],[0,1],[0,1],[0,1],[0,1],[0,1],[0,1],[0,1],[0,1],[0,1],[0,1]]</v>
      </c>
      <c r="AE48" s="39">
        <v>0</v>
      </c>
      <c r="AF48" s="161">
        <v>0.4</v>
      </c>
      <c r="AG48" s="177">
        <f t="shared" si="205"/>
        <v>0</v>
      </c>
      <c r="AH48" s="177">
        <v>0.1</v>
      </c>
      <c r="AI48" s="177">
        <v>0</v>
      </c>
      <c r="AJ48" s="178">
        <v>0</v>
      </c>
      <c r="AK48" s="177">
        <v>0</v>
      </c>
      <c r="AL48" s="177">
        <v>0</v>
      </c>
      <c r="AM48" s="179">
        <v>0</v>
      </c>
      <c r="AN48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48" s="39" t="str">
        <f t="shared" si="197"/>
        <v>[[12,5],[14,2],[16,2]]</v>
      </c>
      <c r="AP48" s="111" t="str">
        <f t="shared" si="198"/>
        <v>[0,0,0]</v>
      </c>
      <c r="AQ48" s="111">
        <v>0</v>
      </c>
      <c r="AR48" s="111">
        <v>1</v>
      </c>
      <c r="AS48" s="111">
        <f t="shared" si="213"/>
        <v>1</v>
      </c>
      <c r="AT48" s="111">
        <v>1</v>
      </c>
      <c r="AU48" s="111">
        <v>1</v>
      </c>
      <c r="AV48" s="111" t="s">
        <v>483</v>
      </c>
      <c r="AW48" s="111">
        <v>4</v>
      </c>
      <c r="AX48" s="195">
        <v>21</v>
      </c>
      <c r="AY48" s="39">
        <v>10</v>
      </c>
      <c r="AZ48" s="39">
        <v>0</v>
      </c>
      <c r="BA48" s="94">
        <v>3</v>
      </c>
      <c r="BB48" s="94">
        <v>6</v>
      </c>
      <c r="BC48" s="94" t="s">
        <v>361</v>
      </c>
      <c r="BD48" s="39">
        <v>1</v>
      </c>
      <c r="BE48" s="112">
        <v>1.5</v>
      </c>
      <c r="BF48" s="39"/>
      <c r="BG48" s="39"/>
      <c r="BH48" s="39">
        <v>1</v>
      </c>
      <c r="BI48" s="39">
        <v>1</v>
      </c>
      <c r="BJ48" s="39" t="s">
        <v>502</v>
      </c>
      <c r="BK48" s="198">
        <v>1</v>
      </c>
      <c r="BL48" s="198">
        <v>1</v>
      </c>
      <c r="BM48" s="94">
        <f t="shared" si="378"/>
        <v>700</v>
      </c>
      <c r="BN48" s="94" t="s">
        <v>287</v>
      </c>
      <c r="BO48" s="94">
        <v>1</v>
      </c>
      <c r="BP48" s="94" t="s">
        <v>288</v>
      </c>
      <c r="BQ48" s="94" t="s">
        <v>485</v>
      </c>
      <c r="BR48" s="204" t="s">
        <v>543</v>
      </c>
      <c r="BS48" s="204" t="s">
        <v>543</v>
      </c>
      <c r="BT48" s="123">
        <v>48530</v>
      </c>
      <c r="BU48" s="123">
        <v>2</v>
      </c>
      <c r="BV48" s="123">
        <v>180</v>
      </c>
      <c r="BW48" s="123">
        <v>40</v>
      </c>
      <c r="BX48" s="116" t="s">
        <v>504</v>
      </c>
      <c r="BY48" s="213">
        <v>5</v>
      </c>
      <c r="BZ48" s="123">
        <f t="shared" si="214"/>
        <v>5</v>
      </c>
      <c r="CA48" s="214" t="str">
        <f t="shared" si="215"/>
        <v>[5,5,0,5]</v>
      </c>
      <c r="CB48" s="217">
        <v>0</v>
      </c>
      <c r="CC48" s="217">
        <v>0</v>
      </c>
      <c r="CD48" s="217">
        <v>1</v>
      </c>
      <c r="CE48" s="217">
        <v>1</v>
      </c>
      <c r="CF48" s="42">
        <v>1</v>
      </c>
      <c r="CG48" s="42">
        <v>0</v>
      </c>
      <c r="CH48" s="42">
        <v>0</v>
      </c>
      <c r="CI48" s="42">
        <v>0</v>
      </c>
      <c r="CJ48" s="42" t="str">
        <f t="shared" si="371"/>
        <v>0,0,0,0,0,0,0</v>
      </c>
      <c r="CK48" s="42" t="str">
        <f t="shared" si="372"/>
        <v>"3|2|0|0|700","4|2|0|0|700","7|2|0|0|700",</v>
      </c>
      <c r="CL48" s="46"/>
      <c r="CM48" s="46"/>
      <c r="CN48" s="46"/>
      <c r="CO48" s="46"/>
      <c r="CP48" s="46"/>
      <c r="CQ48" s="46"/>
      <c r="CR48" s="46" t="s">
        <v>544</v>
      </c>
      <c r="CS48" s="46"/>
      <c r="CT48" s="46"/>
      <c r="CU48" s="53" t="s">
        <v>520</v>
      </c>
      <c r="CV48" s="53">
        <v>1</v>
      </c>
      <c r="CW48" s="42"/>
      <c r="CX48" s="42" t="str">
        <f t="shared" si="373"/>
        <v/>
      </c>
      <c r="CY48" s="42"/>
      <c r="CZ48" s="42"/>
      <c r="DA48" s="42"/>
      <c r="DB48" s="42"/>
      <c r="DC48" s="42" t="str">
        <f t="shared" si="374"/>
        <v/>
      </c>
      <c r="DD48" s="42"/>
      <c r="DE48" s="42"/>
      <c r="DF48" s="42"/>
      <c r="DG48" s="42"/>
      <c r="DH48" s="42">
        <f t="shared" si="375"/>
        <v>3</v>
      </c>
      <c r="DI48" s="42">
        <v>2</v>
      </c>
      <c r="DJ48" s="42">
        <v>0</v>
      </c>
      <c r="DK48" s="42">
        <v>0</v>
      </c>
      <c r="DL48" s="42">
        <f>F48</f>
        <v>700</v>
      </c>
      <c r="DM48" s="42">
        <f t="shared" si="376"/>
        <v>4</v>
      </c>
      <c r="DN48" s="42">
        <v>2</v>
      </c>
      <c r="DO48" s="42">
        <v>0</v>
      </c>
      <c r="DP48" s="42">
        <v>0</v>
      </c>
      <c r="DQ48" s="42">
        <f>F48</f>
        <v>700</v>
      </c>
      <c r="DR48" s="42">
        <f t="shared" si="377"/>
        <v>7</v>
      </c>
      <c r="DS48" s="42">
        <v>2</v>
      </c>
      <c r="DT48" s="42">
        <v>0</v>
      </c>
      <c r="DU48" s="42">
        <v>0</v>
      </c>
      <c r="DV48" s="42">
        <f>F48</f>
        <v>700</v>
      </c>
      <c r="DW48" s="42" t="s">
        <v>545</v>
      </c>
      <c r="DX48" s="231">
        <f t="shared" si="381"/>
        <v>5</v>
      </c>
      <c r="DY48" s="231">
        <f t="shared" si="382"/>
        <v>5</v>
      </c>
      <c r="DZ48" s="231">
        <v>0</v>
      </c>
      <c r="EA48" s="123">
        <f t="shared" si="216"/>
        <v>5</v>
      </c>
      <c r="EB48" s="123"/>
      <c r="EM48" s="260">
        <f t="shared" si="217"/>
        <v>770.00000000000011</v>
      </c>
      <c r="EN48" s="268">
        <v>0</v>
      </c>
      <c r="EO48" s="262">
        <v>12</v>
      </c>
      <c r="EP48" s="105">
        <v>5</v>
      </c>
      <c r="EQ48" s="262">
        <v>14</v>
      </c>
      <c r="ER48" s="105">
        <v>2</v>
      </c>
      <c r="ES48" s="262">
        <v>16</v>
      </c>
      <c r="ET48" s="105">
        <v>2</v>
      </c>
      <c r="EU48" s="105">
        <f t="shared" si="218"/>
        <v>13.333333333333334</v>
      </c>
      <c r="EV48" s="105">
        <f t="shared" si="219"/>
        <v>7.5</v>
      </c>
      <c r="EW48" s="272">
        <f t="shared" si="220"/>
        <v>0</v>
      </c>
      <c r="EX48" s="105">
        <f t="shared" si="221"/>
        <v>15</v>
      </c>
      <c r="EY48" s="281">
        <f t="shared" si="222"/>
        <v>0</v>
      </c>
      <c r="EZ48" s="105">
        <f t="shared" si="223"/>
        <v>22.5</v>
      </c>
      <c r="FA48" s="282">
        <f t="shared" si="224"/>
        <v>0</v>
      </c>
      <c r="FD48" s="287"/>
      <c r="FE48" s="90"/>
      <c r="FI48" s="294"/>
      <c r="FJ48" s="295">
        <v>0</v>
      </c>
      <c r="FK48" s="141">
        <v>1</v>
      </c>
      <c r="FL48" s="294">
        <f t="shared" si="225"/>
        <v>0</v>
      </c>
      <c r="FM48" s="295">
        <f t="shared" si="226"/>
        <v>0</v>
      </c>
      <c r="FN48" s="141">
        <f t="shared" si="227"/>
        <v>1</v>
      </c>
      <c r="FO48" s="294">
        <f t="shared" si="228"/>
        <v>0</v>
      </c>
      <c r="FP48" s="295">
        <f t="shared" si="229"/>
        <v>0</v>
      </c>
      <c r="FQ48" s="141">
        <f t="shared" si="230"/>
        <v>1</v>
      </c>
      <c r="FR48" s="294">
        <f t="shared" si="231"/>
        <v>0</v>
      </c>
      <c r="FS48" s="295">
        <f t="shared" si="232"/>
        <v>0</v>
      </c>
      <c r="FT48" s="141">
        <f t="shared" si="233"/>
        <v>1</v>
      </c>
      <c r="FU48" s="294">
        <f t="shared" si="234"/>
        <v>0</v>
      </c>
      <c r="FV48" s="295">
        <f t="shared" si="235"/>
        <v>0</v>
      </c>
      <c r="FW48" s="141">
        <f t="shared" si="236"/>
        <v>1</v>
      </c>
      <c r="FX48" s="294">
        <f t="shared" si="237"/>
        <v>0</v>
      </c>
      <c r="FY48" s="295">
        <f t="shared" si="238"/>
        <v>0</v>
      </c>
      <c r="FZ48" s="141">
        <f t="shared" si="239"/>
        <v>1</v>
      </c>
      <c r="GA48" s="294">
        <f t="shared" si="240"/>
        <v>0</v>
      </c>
      <c r="GB48" s="295">
        <f t="shared" si="241"/>
        <v>0</v>
      </c>
      <c r="GC48" s="141">
        <f t="shared" si="242"/>
        <v>1</v>
      </c>
      <c r="GD48" s="294">
        <f t="shared" si="243"/>
        <v>0</v>
      </c>
      <c r="GE48" s="295">
        <f t="shared" si="244"/>
        <v>0</v>
      </c>
      <c r="GF48" s="141">
        <f t="shared" si="245"/>
        <v>1</v>
      </c>
      <c r="GG48" s="294">
        <f t="shared" si="246"/>
        <v>0</v>
      </c>
      <c r="GH48" s="295">
        <f t="shared" si="247"/>
        <v>0</v>
      </c>
      <c r="GI48" s="141">
        <f t="shared" si="248"/>
        <v>1</v>
      </c>
      <c r="GJ48" s="294">
        <f t="shared" si="249"/>
        <v>0</v>
      </c>
      <c r="GK48" s="295">
        <f t="shared" si="250"/>
        <v>0</v>
      </c>
      <c r="GL48" s="141">
        <f t="shared" si="251"/>
        <v>1</v>
      </c>
      <c r="GM48" s="294">
        <f t="shared" si="252"/>
        <v>0</v>
      </c>
      <c r="GN48" s="295">
        <f t="shared" si="253"/>
        <v>0</v>
      </c>
      <c r="GO48" s="141">
        <f t="shared" si="254"/>
        <v>2</v>
      </c>
      <c r="GP48" s="294">
        <f t="shared" si="255"/>
        <v>0</v>
      </c>
      <c r="GQ48" s="295">
        <f t="shared" si="256"/>
        <v>0</v>
      </c>
      <c r="GR48" s="141">
        <f t="shared" si="257"/>
        <v>4</v>
      </c>
      <c r="GS48" s="294">
        <f t="shared" si="258"/>
        <v>0</v>
      </c>
      <c r="GT48" s="295">
        <f t="shared" si="259"/>
        <v>0</v>
      </c>
      <c r="GU48" s="141">
        <f t="shared" si="260"/>
        <v>6</v>
      </c>
      <c r="GV48" s="294">
        <f t="shared" si="261"/>
        <v>0</v>
      </c>
      <c r="GW48" s="295">
        <f t="shared" si="262"/>
        <v>0</v>
      </c>
      <c r="GX48" s="141">
        <f t="shared" si="263"/>
        <v>8</v>
      </c>
      <c r="GY48" s="294">
        <f t="shared" si="264"/>
        <v>0</v>
      </c>
      <c r="GZ48" s="295">
        <f t="shared" si="265"/>
        <v>0</v>
      </c>
      <c r="HA48" s="141">
        <f t="shared" si="266"/>
        <v>10</v>
      </c>
      <c r="HB48" s="294">
        <f t="shared" si="267"/>
        <v>0</v>
      </c>
      <c r="HC48" s="295">
        <f t="shared" si="268"/>
        <v>0</v>
      </c>
      <c r="HD48" s="141">
        <f t="shared" si="269"/>
        <v>20</v>
      </c>
      <c r="HE48" s="294">
        <f t="shared" si="270"/>
        <v>0</v>
      </c>
      <c r="HF48" s="295">
        <f t="shared" si="271"/>
        <v>0</v>
      </c>
      <c r="HG48" s="141">
        <f t="shared" si="272"/>
        <v>40</v>
      </c>
      <c r="HH48" s="294">
        <f t="shared" si="273"/>
        <v>0</v>
      </c>
      <c r="HI48" s="295">
        <f t="shared" si="274"/>
        <v>0</v>
      </c>
      <c r="HJ48" s="141">
        <f t="shared" si="275"/>
        <v>60</v>
      </c>
      <c r="HK48" s="294">
        <f t="shared" si="276"/>
        <v>0</v>
      </c>
      <c r="HL48" s="295">
        <f t="shared" si="277"/>
        <v>0</v>
      </c>
      <c r="HM48" s="141">
        <f t="shared" si="278"/>
        <v>80</v>
      </c>
      <c r="HN48" s="294">
        <f t="shared" si="279"/>
        <v>0</v>
      </c>
      <c r="HO48" s="295">
        <f t="shared" si="280"/>
        <v>0</v>
      </c>
      <c r="HP48" s="141">
        <f t="shared" si="281"/>
        <v>100</v>
      </c>
      <c r="HQ48" s="294">
        <f t="shared" si="282"/>
        <v>0</v>
      </c>
      <c r="HS48" s="287"/>
      <c r="HT48" s="90"/>
      <c r="HX48" s="294"/>
      <c r="HY48" s="304">
        <v>0</v>
      </c>
      <c r="HZ48" s="141">
        <v>1</v>
      </c>
      <c r="IA48" s="294">
        <f t="shared" si="283"/>
        <v>0</v>
      </c>
      <c r="IB48" s="295">
        <f t="shared" si="284"/>
        <v>0</v>
      </c>
      <c r="IC48" s="141">
        <f t="shared" si="285"/>
        <v>1</v>
      </c>
      <c r="ID48" s="294">
        <f t="shared" si="286"/>
        <v>0</v>
      </c>
      <c r="IE48" s="295">
        <f t="shared" si="287"/>
        <v>0</v>
      </c>
      <c r="IF48" s="141">
        <f t="shared" si="288"/>
        <v>1</v>
      </c>
      <c r="IG48" s="294">
        <f t="shared" si="289"/>
        <v>0</v>
      </c>
      <c r="IH48" s="295">
        <f t="shared" si="290"/>
        <v>0</v>
      </c>
      <c r="II48" s="141">
        <f t="shared" si="291"/>
        <v>1</v>
      </c>
      <c r="IJ48" s="294">
        <f t="shared" si="292"/>
        <v>0</v>
      </c>
      <c r="IK48" s="295">
        <f t="shared" si="293"/>
        <v>0</v>
      </c>
      <c r="IL48" s="141">
        <f t="shared" si="294"/>
        <v>1</v>
      </c>
      <c r="IM48" s="294">
        <f t="shared" si="295"/>
        <v>0</v>
      </c>
      <c r="IN48" s="295">
        <f t="shared" si="296"/>
        <v>0</v>
      </c>
      <c r="IO48" s="141">
        <f t="shared" si="297"/>
        <v>1</v>
      </c>
      <c r="IP48" s="294">
        <f t="shared" si="298"/>
        <v>0</v>
      </c>
      <c r="IQ48" s="295">
        <f t="shared" si="299"/>
        <v>0</v>
      </c>
      <c r="IR48" s="141">
        <f t="shared" si="300"/>
        <v>1</v>
      </c>
      <c r="IS48" s="294">
        <f t="shared" si="301"/>
        <v>0</v>
      </c>
      <c r="IT48" s="295">
        <f t="shared" si="302"/>
        <v>0</v>
      </c>
      <c r="IU48" s="141">
        <f t="shared" si="303"/>
        <v>1</v>
      </c>
      <c r="IV48" s="294">
        <f t="shared" si="304"/>
        <v>0</v>
      </c>
      <c r="IW48" s="295">
        <f t="shared" si="305"/>
        <v>0</v>
      </c>
      <c r="IX48" s="141">
        <f t="shared" si="306"/>
        <v>1</v>
      </c>
      <c r="IY48" s="294">
        <f t="shared" si="307"/>
        <v>0</v>
      </c>
      <c r="IZ48" s="295">
        <f t="shared" si="308"/>
        <v>0</v>
      </c>
      <c r="JA48" s="141">
        <f t="shared" si="309"/>
        <v>1</v>
      </c>
      <c r="JB48" s="294">
        <f t="shared" si="310"/>
        <v>0</v>
      </c>
      <c r="JC48" s="295">
        <f t="shared" si="311"/>
        <v>0</v>
      </c>
      <c r="JD48" s="141">
        <f t="shared" si="312"/>
        <v>1</v>
      </c>
      <c r="JE48" s="294">
        <f t="shared" si="313"/>
        <v>0</v>
      </c>
      <c r="JF48" s="295">
        <f t="shared" si="314"/>
        <v>0</v>
      </c>
      <c r="JG48" s="141">
        <f t="shared" si="315"/>
        <v>1</v>
      </c>
      <c r="JH48" s="294">
        <f t="shared" si="316"/>
        <v>0</v>
      </c>
      <c r="JI48" s="295">
        <f t="shared" si="317"/>
        <v>0</v>
      </c>
      <c r="JJ48" s="141">
        <f t="shared" si="318"/>
        <v>1</v>
      </c>
      <c r="JK48" s="294">
        <f t="shared" si="319"/>
        <v>0</v>
      </c>
      <c r="JL48" s="295">
        <f t="shared" si="320"/>
        <v>0</v>
      </c>
      <c r="JM48" s="141">
        <f t="shared" si="321"/>
        <v>1</v>
      </c>
      <c r="JN48" s="294">
        <f t="shared" si="322"/>
        <v>0</v>
      </c>
      <c r="JO48" s="295">
        <f t="shared" si="323"/>
        <v>0</v>
      </c>
      <c r="JP48" s="141">
        <f t="shared" si="324"/>
        <v>1</v>
      </c>
      <c r="JQ48" s="294">
        <f t="shared" si="325"/>
        <v>0</v>
      </c>
      <c r="JR48" s="295">
        <f t="shared" si="326"/>
        <v>0</v>
      </c>
      <c r="JS48" s="141">
        <f t="shared" si="327"/>
        <v>1</v>
      </c>
      <c r="JT48" s="294">
        <f t="shared" si="328"/>
        <v>0</v>
      </c>
      <c r="JU48" s="295">
        <f t="shared" si="329"/>
        <v>0</v>
      </c>
      <c r="JV48" s="141">
        <f t="shared" si="330"/>
        <v>1</v>
      </c>
      <c r="JW48" s="294">
        <f t="shared" si="331"/>
        <v>0</v>
      </c>
      <c r="JX48" s="295">
        <f t="shared" si="332"/>
        <v>0</v>
      </c>
      <c r="JY48" s="141">
        <f t="shared" si="333"/>
        <v>1</v>
      </c>
      <c r="JZ48" s="294">
        <f t="shared" si="334"/>
        <v>0</v>
      </c>
      <c r="KA48" s="295">
        <f t="shared" si="335"/>
        <v>0</v>
      </c>
      <c r="KB48" s="141">
        <f t="shared" si="336"/>
        <v>1</v>
      </c>
      <c r="KC48" s="294">
        <f t="shared" si="337"/>
        <v>0</v>
      </c>
      <c r="KD48" s="295">
        <f t="shared" si="338"/>
        <v>0</v>
      </c>
      <c r="KE48" s="141">
        <f t="shared" si="339"/>
        <v>1</v>
      </c>
      <c r="KF48" s="294">
        <f t="shared" si="340"/>
        <v>0</v>
      </c>
      <c r="KK48" s="313">
        <f t="shared" si="379"/>
        <v>0</v>
      </c>
      <c r="KL48" s="313">
        <f t="shared" si="379"/>
        <v>0</v>
      </c>
      <c r="KM48" s="313">
        <f t="shared" si="379"/>
        <v>0</v>
      </c>
      <c r="KN48" s="313">
        <f t="shared" si="379"/>
        <v>0</v>
      </c>
      <c r="KO48" s="313">
        <f t="shared" si="379"/>
        <v>0</v>
      </c>
      <c r="KP48" s="313">
        <f t="shared" si="379"/>
        <v>0</v>
      </c>
      <c r="KQ48" s="313">
        <f t="shared" si="379"/>
        <v>0</v>
      </c>
      <c r="KR48" s="313">
        <f t="shared" si="379"/>
        <v>0</v>
      </c>
      <c r="KS48" s="313">
        <f t="shared" si="379"/>
        <v>0</v>
      </c>
      <c r="KT48" s="313">
        <f t="shared" si="379"/>
        <v>0</v>
      </c>
      <c r="KU48" s="313">
        <f t="shared" si="380"/>
        <v>0</v>
      </c>
      <c r="KV48" s="313">
        <f t="shared" si="380"/>
        <v>0</v>
      </c>
      <c r="KW48" s="313">
        <f t="shared" si="380"/>
        <v>0</v>
      </c>
      <c r="KX48" s="313">
        <f t="shared" si="380"/>
        <v>0</v>
      </c>
      <c r="KY48" s="313">
        <f t="shared" si="380"/>
        <v>0</v>
      </c>
      <c r="KZ48" s="313">
        <f t="shared" si="380"/>
        <v>0</v>
      </c>
      <c r="LA48" s="313">
        <f t="shared" si="380"/>
        <v>0</v>
      </c>
      <c r="LB48" s="313">
        <f t="shared" si="380"/>
        <v>0</v>
      </c>
      <c r="LC48" s="313">
        <f t="shared" si="380"/>
        <v>0</v>
      </c>
      <c r="LD48" s="313">
        <f t="shared" si="380"/>
        <v>0</v>
      </c>
      <c r="LK48" s="78">
        <v>0</v>
      </c>
      <c r="LL48" s="78">
        <v>0</v>
      </c>
      <c r="LM48" s="78">
        <v>0</v>
      </c>
      <c r="LP48" s="105"/>
      <c r="LQ48" s="322">
        <v>0.05</v>
      </c>
      <c r="LR48" s="322">
        <v>0.05</v>
      </c>
      <c r="LS48" s="322">
        <v>0.05</v>
      </c>
      <c r="LT48" s="322">
        <v>0.05</v>
      </c>
      <c r="LU48" s="322">
        <v>0.05</v>
      </c>
      <c r="LV48" s="322">
        <v>2.5000000000000001E-2</v>
      </c>
      <c r="LW48" s="322">
        <v>2.5000000000000001E-2</v>
      </c>
      <c r="LX48" s="322">
        <v>2.5000000000000001E-2</v>
      </c>
      <c r="LY48" s="322">
        <v>2.5000000000000001E-2</v>
      </c>
      <c r="LZ48" s="322">
        <v>2.5000000000000001E-2</v>
      </c>
      <c r="MA48" s="322">
        <v>5.0000000000000001E-3</v>
      </c>
      <c r="MB48" s="322">
        <v>5.0000000000000001E-3</v>
      </c>
      <c r="MC48" s="322">
        <v>5.0000000000000001E-3</v>
      </c>
      <c r="MD48" s="322">
        <v>5.0000000000000001E-3</v>
      </c>
      <c r="ME48" s="322">
        <v>5.0000000000000001E-3</v>
      </c>
      <c r="MF48" s="322">
        <v>8.9999999999999998E-4</v>
      </c>
      <c r="MG48" s="322">
        <v>8.9999999999999998E-4</v>
      </c>
      <c r="MH48" s="322">
        <v>8.9999999999999998E-4</v>
      </c>
      <c r="MI48" s="322">
        <v>8.9999999999999998E-4</v>
      </c>
      <c r="MJ48" s="322">
        <v>8.9999999999999998E-4</v>
      </c>
      <c r="MK48" s="322">
        <v>5.9999999999999995E-4</v>
      </c>
      <c r="ML48" s="322">
        <v>4.4999999999999999E-4</v>
      </c>
      <c r="MM48" s="322">
        <v>4.0000000000000002E-4</v>
      </c>
      <c r="MN48" s="322">
        <v>2.9999999999999997E-4</v>
      </c>
      <c r="MO48" s="322">
        <v>2.5000000000000001E-4</v>
      </c>
      <c r="MP48" s="322">
        <v>2.5000000000000001E-4</v>
      </c>
      <c r="MQ48" s="322">
        <v>2.0000000000000001E-4</v>
      </c>
      <c r="MR48" s="322">
        <v>2.0000000000000001E-4</v>
      </c>
      <c r="MS48" s="322"/>
      <c r="MT48" s="102">
        <v>1</v>
      </c>
      <c r="MU48" s="102">
        <v>1</v>
      </c>
      <c r="MV48" s="102">
        <v>1</v>
      </c>
      <c r="MW48" s="102">
        <v>1</v>
      </c>
      <c r="MX48" s="102">
        <v>1</v>
      </c>
      <c r="MY48" s="102">
        <v>1</v>
      </c>
      <c r="MZ48" s="90">
        <v>3</v>
      </c>
      <c r="NA48" s="90">
        <v>3</v>
      </c>
      <c r="NB48" s="90">
        <v>3</v>
      </c>
      <c r="NC48" s="90">
        <v>3</v>
      </c>
      <c r="ND48" s="90">
        <v>3</v>
      </c>
      <c r="NE48" s="90">
        <v>3</v>
      </c>
      <c r="NF48" s="90">
        <v>3</v>
      </c>
      <c r="NG48" s="90">
        <v>3</v>
      </c>
      <c r="NH48" s="90">
        <v>3</v>
      </c>
      <c r="NI48" s="90">
        <v>5</v>
      </c>
      <c r="NJ48" s="90">
        <v>5</v>
      </c>
      <c r="NK48" s="90">
        <v>5</v>
      </c>
      <c r="NL48" s="90">
        <v>5</v>
      </c>
      <c r="NM48" s="90">
        <v>5</v>
      </c>
      <c r="NN48" s="90">
        <v>5</v>
      </c>
      <c r="NO48" s="90">
        <v>5</v>
      </c>
      <c r="NP48" s="90">
        <v>5</v>
      </c>
      <c r="NQ48" s="90">
        <v>5</v>
      </c>
      <c r="NR48" s="90">
        <v>5</v>
      </c>
      <c r="NS48" s="90">
        <v>5</v>
      </c>
      <c r="NT48" s="90">
        <v>5</v>
      </c>
      <c r="NU48" s="90">
        <v>5</v>
      </c>
      <c r="NV48" s="90"/>
      <c r="NW48" s="324">
        <f t="shared" si="341"/>
        <v>3.5000000000000003E-2</v>
      </c>
      <c r="NX48" s="324">
        <f t="shared" si="342"/>
        <v>7.0000000000000007E-2</v>
      </c>
      <c r="NY48" s="324">
        <f t="shared" si="343"/>
        <v>0.105</v>
      </c>
      <c r="NZ48" s="324">
        <f t="shared" si="344"/>
        <v>0.14000000000000001</v>
      </c>
      <c r="OA48" s="324">
        <f t="shared" si="345"/>
        <v>0.17499999999999999</v>
      </c>
      <c r="OB48" s="324">
        <f t="shared" si="346"/>
        <v>0.17499999999999999</v>
      </c>
      <c r="OC48" s="324">
        <f t="shared" si="347"/>
        <v>0.11666666666666667</v>
      </c>
      <c r="OD48" s="324">
        <f t="shared" si="348"/>
        <v>0.17499999999999999</v>
      </c>
      <c r="OE48" s="324">
        <f t="shared" si="349"/>
        <v>0.23333333333333334</v>
      </c>
      <c r="OF48" s="324">
        <f t="shared" si="350"/>
        <v>0.29166666666666663</v>
      </c>
      <c r="OG48" s="324">
        <f t="shared" si="351"/>
        <v>0.11666666666666667</v>
      </c>
      <c r="OH48" s="324">
        <f t="shared" si="352"/>
        <v>0.23333333333333334</v>
      </c>
      <c r="OI48" s="324">
        <f t="shared" si="353"/>
        <v>0.35</v>
      </c>
      <c r="OJ48" s="324">
        <f t="shared" si="354"/>
        <v>0.46666666666666667</v>
      </c>
      <c r="OK48" s="324">
        <f t="shared" si="355"/>
        <v>0.58333333333333326</v>
      </c>
      <c r="OL48" s="324">
        <f t="shared" si="356"/>
        <v>0.126</v>
      </c>
      <c r="OM48" s="324">
        <f t="shared" si="357"/>
        <v>0.252</v>
      </c>
      <c r="ON48" s="324">
        <f t="shared" si="358"/>
        <v>0.378</v>
      </c>
      <c r="OO48" s="324">
        <f t="shared" si="359"/>
        <v>0.504</v>
      </c>
      <c r="OP48" s="324">
        <f t="shared" si="360"/>
        <v>0.63</v>
      </c>
      <c r="OQ48" s="324">
        <f t="shared" si="361"/>
        <v>0.62999999999999989</v>
      </c>
      <c r="OR48" s="324">
        <f t="shared" si="362"/>
        <v>0.63</v>
      </c>
      <c r="OS48" s="324">
        <f t="shared" si="363"/>
        <v>0.7</v>
      </c>
      <c r="OT48" s="324">
        <f t="shared" si="364"/>
        <v>0.62999999999999989</v>
      </c>
      <c r="OU48" s="324">
        <f t="shared" si="365"/>
        <v>0.61250000000000004</v>
      </c>
      <c r="OV48" s="324">
        <f t="shared" si="366"/>
        <v>0.7</v>
      </c>
      <c r="OW48" s="324">
        <f t="shared" si="367"/>
        <v>0.63</v>
      </c>
      <c r="OX48" s="324">
        <f t="shared" si="368"/>
        <v>0.7</v>
      </c>
      <c r="PA48" s="332">
        <v>0.2</v>
      </c>
      <c r="PB48" s="355">
        <v>8.1148564294631603E-2</v>
      </c>
      <c r="PC48" s="356">
        <v>2.41545893719807E-2</v>
      </c>
      <c r="PG48" s="346"/>
      <c r="PH48" s="347">
        <f>PH$3*$F48*$AH48*PH$4/'[1]Sheet3 '!$AJ$5</f>
        <v>0.19600000000000004</v>
      </c>
      <c r="PI48" s="347">
        <f>PI$3*$F48*$AH48*PI$4/'[1]Sheet3 '!$AJ$5</f>
        <v>0.19592999999999999</v>
      </c>
      <c r="PJ48" s="347">
        <f>PJ$3*$F48*$AH48*PJ$4/'[1]Sheet3 '!$AJ$5</f>
        <v>0.19600000000000001</v>
      </c>
      <c r="PK48" s="347">
        <f>PK$3*$F48*$AH48*PK$4/'[1]Sheet3 '!$AJ$5</f>
        <v>0.1764</v>
      </c>
      <c r="PL48" s="347">
        <f>PL$3*$F48*$AH48*PL$4/'[1]Sheet3 '!$AJ$5</f>
        <v>0.1764</v>
      </c>
      <c r="PM48" s="347">
        <f>PM$3*$F48*$AH48*PM$4/'[1]Sheet3 '!$AJ$5</f>
        <v>0.16800000000000001</v>
      </c>
      <c r="PN48" s="347">
        <f>PN$3*$F48*$AH48*PN$4/'[1]Sheet3 '!$AJ$5</f>
        <v>0.15120000000000003</v>
      </c>
      <c r="PO48" s="347">
        <f>PO$3*$F48*$AH48*PO$4/'[1]Sheet3 '!$AJ$5</f>
        <v>0.14280000000000001</v>
      </c>
      <c r="PP48" s="347">
        <f>PP$3*$F48*$AH48*PP$4/'[1]Sheet3 '!$AJ$5</f>
        <v>0.12964000000000001</v>
      </c>
      <c r="PQ48" s="347">
        <f>PQ$3*$F48*$AH48*PQ$4/'[1]Sheet3 '!$AJ$5</f>
        <v>0.112</v>
      </c>
      <c r="PR48" s="347">
        <f>PR$3*$F48*$AH48*PR$4/'[1]Sheet3 '!$AJ$5</f>
        <v>0.1008</v>
      </c>
      <c r="PS48" s="347">
        <f>PS$3*$F48*$AH48*PS$4/'[1]Sheet3 '!$AJ$5</f>
        <v>8.9599999999999999E-2</v>
      </c>
      <c r="PT48" s="347">
        <f>PT$3*$F48*$AH48*PT$4/'[1]Sheet3 '!$AJ$5</f>
        <v>5.6000000000000001E-2</v>
      </c>
      <c r="PU48" s="343"/>
      <c r="PV48" s="343"/>
      <c r="PW48" s="343"/>
    </row>
    <row r="49" spans="1:439" ht="16.2">
      <c r="A49" s="39">
        <v>43</v>
      </c>
      <c r="B49" s="90" t="s">
        <v>546</v>
      </c>
      <c r="C49" s="39">
        <v>6</v>
      </c>
      <c r="D49" s="39">
        <v>8</v>
      </c>
      <c r="E49" s="39"/>
      <c r="F49" s="74">
        <v>1000</v>
      </c>
      <c r="G49" s="39"/>
      <c r="H49" s="39">
        <f t="shared" si="209"/>
        <v>1000</v>
      </c>
      <c r="I49" s="116"/>
      <c r="J49" s="39">
        <f>F49</f>
        <v>1000</v>
      </c>
      <c r="K49" s="116"/>
      <c r="L49" s="116"/>
      <c r="M49" s="123">
        <f t="shared" si="180"/>
        <v>43</v>
      </c>
      <c r="N49" s="39">
        <f t="shared" si="369"/>
        <v>0</v>
      </c>
      <c r="O49" s="39">
        <f t="shared" si="370"/>
        <v>0</v>
      </c>
      <c r="P49" s="39">
        <v>0</v>
      </c>
      <c r="Q49" s="136">
        <v>0.69444479999999997</v>
      </c>
      <c r="R49" s="90">
        <v>10</v>
      </c>
      <c r="S49" s="137">
        <v>0</v>
      </c>
      <c r="T49" s="141">
        <f t="shared" si="210"/>
        <v>0.33333299999999999</v>
      </c>
      <c r="U49" s="139">
        <f t="shared" si="201"/>
        <v>5</v>
      </c>
      <c r="V49" s="139" t="s">
        <v>401</v>
      </c>
      <c r="W49" s="139">
        <v>1</v>
      </c>
      <c r="X49" s="142">
        <v>0</v>
      </c>
      <c r="Y49" s="147">
        <v>15</v>
      </c>
      <c r="Z49" s="159">
        <v>1</v>
      </c>
      <c r="AA49" s="139" t="str">
        <f t="shared" si="196"/>
        <v>[[0,1],[0,1],[0,1],[0,1],[0,1],[0,1],[0,1],[0,1],[0,1],[0,1],[0,2],[0,4],[0,6],[0,8],[0,10],[0,20],[0,40],[0,60],[0,80],[0,100]]</v>
      </c>
      <c r="AB49" s="139">
        <v>1</v>
      </c>
      <c r="AC49" s="139">
        <v>1</v>
      </c>
      <c r="AD49" s="139" t="str">
        <f t="shared" si="211"/>
        <v>[[0,1],[0,1],[0,1],[0,1],[0,1],[0,1],[0,1],[0,1],[0,1],[0,1],[0,1],[0,1],[0,1],[0,1],[0,1],[0,1],[0,1],[0,1],[0,1],[0,1]]</v>
      </c>
      <c r="AE49" s="39">
        <v>0</v>
      </c>
      <c r="AF49" s="161">
        <v>0</v>
      </c>
      <c r="AG49" s="177">
        <f t="shared" si="205"/>
        <v>0</v>
      </c>
      <c r="AH49" s="177">
        <v>0.1</v>
      </c>
      <c r="AI49" s="177">
        <v>0</v>
      </c>
      <c r="AJ49" s="178">
        <v>0</v>
      </c>
      <c r="AK49" s="177">
        <v>0</v>
      </c>
      <c r="AL49" s="177">
        <v>0</v>
      </c>
      <c r="AM49" s="179">
        <v>0</v>
      </c>
      <c r="AN49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49" s="39" t="str">
        <f t="shared" si="197"/>
        <v>[[12,5],[14,2],[16,2]]</v>
      </c>
      <c r="AP49" s="111" t="str">
        <f t="shared" si="198"/>
        <v>[0,0,0]</v>
      </c>
      <c r="AQ49" s="111">
        <v>0</v>
      </c>
      <c r="AR49" s="111">
        <v>1</v>
      </c>
      <c r="AS49" s="111">
        <f t="shared" si="213"/>
        <v>1</v>
      </c>
      <c r="AT49" s="111">
        <v>1</v>
      </c>
      <c r="AU49" s="111">
        <v>1</v>
      </c>
      <c r="AV49" s="191" t="s">
        <v>547</v>
      </c>
      <c r="AW49" s="111">
        <v>4</v>
      </c>
      <c r="AX49" s="195">
        <v>21</v>
      </c>
      <c r="AY49" s="39">
        <v>10</v>
      </c>
      <c r="AZ49" s="39">
        <v>0</v>
      </c>
      <c r="BA49" s="94">
        <v>3</v>
      </c>
      <c r="BB49" s="94">
        <v>6</v>
      </c>
      <c r="BC49" s="94" t="s">
        <v>361</v>
      </c>
      <c r="BD49" s="39">
        <v>1</v>
      </c>
      <c r="BE49" s="112">
        <v>1.5</v>
      </c>
      <c r="BF49" s="39"/>
      <c r="BG49" s="39"/>
      <c r="BH49" s="39">
        <v>1</v>
      </c>
      <c r="BI49" s="39">
        <v>1</v>
      </c>
      <c r="BJ49" s="196" t="s">
        <v>548</v>
      </c>
      <c r="BK49" s="198">
        <v>1</v>
      </c>
      <c r="BL49" s="198">
        <v>1</v>
      </c>
      <c r="BM49" s="94">
        <f t="shared" si="378"/>
        <v>1000</v>
      </c>
      <c r="BN49" s="94" t="s">
        <v>549</v>
      </c>
      <c r="BO49" s="94">
        <v>1</v>
      </c>
      <c r="BP49" s="94" t="s">
        <v>288</v>
      </c>
      <c r="BQ49" s="94" t="s">
        <v>485</v>
      </c>
      <c r="BR49" s="204" t="s">
        <v>550</v>
      </c>
      <c r="BS49" s="204" t="s">
        <v>550</v>
      </c>
      <c r="BT49" s="123">
        <v>1</v>
      </c>
      <c r="BU49" s="123">
        <v>3</v>
      </c>
      <c r="BV49" s="116"/>
      <c r="BW49" s="116"/>
      <c r="BX49" s="116" t="s">
        <v>291</v>
      </c>
      <c r="BY49" s="213">
        <v>45</v>
      </c>
      <c r="BZ49" s="123">
        <f t="shared" si="214"/>
        <v>10</v>
      </c>
      <c r="CA49" s="214" t="str">
        <f t="shared" si="215"/>
        <v>[10,10,0,10]</v>
      </c>
      <c r="CB49" s="123">
        <v>0</v>
      </c>
      <c r="CC49" s="123">
        <v>0</v>
      </c>
      <c r="CD49" s="123">
        <v>1</v>
      </c>
      <c r="CE49" s="123">
        <v>1</v>
      </c>
      <c r="CF49" s="123">
        <v>1</v>
      </c>
      <c r="CG49" s="42">
        <v>0</v>
      </c>
      <c r="CH49" s="123">
        <v>0</v>
      </c>
      <c r="CI49" s="123">
        <v>1</v>
      </c>
      <c r="CJ49" s="51" t="s">
        <v>551</v>
      </c>
      <c r="CK49" s="42" t="str">
        <f t="shared" si="372"/>
        <v>"3|0,1,3|0|0|1000","4|2|0|0|1000","7|2|0|0|1000",</v>
      </c>
      <c r="CL49" s="123"/>
      <c r="CM49" s="123"/>
      <c r="CN49" s="123"/>
      <c r="CO49" s="123"/>
      <c r="CP49" s="123"/>
      <c r="CQ49" s="123"/>
      <c r="CR49" s="123" t="s">
        <v>552</v>
      </c>
      <c r="CS49" s="123"/>
      <c r="CT49" s="123"/>
      <c r="CU49" s="53" t="s">
        <v>490</v>
      </c>
      <c r="CV49" s="53">
        <v>1</v>
      </c>
      <c r="CW49" s="42"/>
      <c r="CX49" s="42" t="str">
        <f t="shared" si="373"/>
        <v/>
      </c>
      <c r="CY49" s="42"/>
      <c r="CZ49" s="42"/>
      <c r="DA49" s="42"/>
      <c r="DB49" s="42"/>
      <c r="DC49" s="42" t="str">
        <f t="shared" si="374"/>
        <v/>
      </c>
      <c r="DD49" s="42"/>
      <c r="DE49" s="42"/>
      <c r="DF49" s="42"/>
      <c r="DG49" s="42"/>
      <c r="DH49" s="42">
        <f t="shared" si="375"/>
        <v>3</v>
      </c>
      <c r="DI49" s="42" t="s">
        <v>491</v>
      </c>
      <c r="DJ49" s="42">
        <v>0</v>
      </c>
      <c r="DK49" s="42">
        <v>0</v>
      </c>
      <c r="DL49" s="42">
        <f>F49</f>
        <v>1000</v>
      </c>
      <c r="DM49" s="42">
        <f t="shared" si="376"/>
        <v>4</v>
      </c>
      <c r="DN49" s="42">
        <v>2</v>
      </c>
      <c r="DO49" s="42">
        <v>0</v>
      </c>
      <c r="DP49" s="42">
        <v>0</v>
      </c>
      <c r="DQ49" s="42">
        <f>F49</f>
        <v>1000</v>
      </c>
      <c r="DR49" s="42">
        <f t="shared" si="377"/>
        <v>7</v>
      </c>
      <c r="DS49" s="42">
        <v>2</v>
      </c>
      <c r="DT49" s="42">
        <v>0</v>
      </c>
      <c r="DU49" s="42">
        <v>0</v>
      </c>
      <c r="DV49" s="42">
        <f>F49</f>
        <v>1000</v>
      </c>
      <c r="DW49" s="42" t="s">
        <v>553</v>
      </c>
      <c r="DX49" s="231">
        <f t="shared" si="381"/>
        <v>10</v>
      </c>
      <c r="DY49" s="231">
        <f t="shared" si="382"/>
        <v>10</v>
      </c>
      <c r="DZ49" s="231">
        <v>0</v>
      </c>
      <c r="EA49" s="123">
        <f t="shared" si="216"/>
        <v>10</v>
      </c>
      <c r="EB49" s="123"/>
      <c r="EM49" s="260">
        <f t="shared" si="217"/>
        <v>1100</v>
      </c>
      <c r="EN49" s="268">
        <v>0</v>
      </c>
      <c r="EO49" s="262">
        <v>12</v>
      </c>
      <c r="EP49" s="105">
        <v>5</v>
      </c>
      <c r="EQ49" s="262">
        <v>14</v>
      </c>
      <c r="ER49" s="105">
        <v>2</v>
      </c>
      <c r="ES49" s="262">
        <v>16</v>
      </c>
      <c r="ET49" s="105">
        <v>2</v>
      </c>
      <c r="EU49" s="105">
        <f t="shared" si="218"/>
        <v>13.333333333333334</v>
      </c>
      <c r="EV49" s="105">
        <f t="shared" si="219"/>
        <v>7.5</v>
      </c>
      <c r="EW49" s="272">
        <f t="shared" si="220"/>
        <v>0</v>
      </c>
      <c r="EX49" s="105">
        <f t="shared" si="221"/>
        <v>15</v>
      </c>
      <c r="EY49" s="281">
        <f t="shared" si="222"/>
        <v>0</v>
      </c>
      <c r="EZ49" s="105">
        <f t="shared" si="223"/>
        <v>22.5</v>
      </c>
      <c r="FA49" s="282">
        <f t="shared" si="224"/>
        <v>0</v>
      </c>
      <c r="FD49" s="287"/>
      <c r="FE49" s="90"/>
      <c r="FI49" s="294"/>
      <c r="FJ49" s="295">
        <v>0</v>
      </c>
      <c r="FK49" s="141">
        <v>1</v>
      </c>
      <c r="FL49" s="294">
        <f t="shared" si="225"/>
        <v>0</v>
      </c>
      <c r="FM49" s="295">
        <f t="shared" si="226"/>
        <v>0</v>
      </c>
      <c r="FN49" s="141">
        <f t="shared" si="227"/>
        <v>1</v>
      </c>
      <c r="FO49" s="294">
        <f t="shared" si="228"/>
        <v>0</v>
      </c>
      <c r="FP49" s="295">
        <f t="shared" si="229"/>
        <v>0</v>
      </c>
      <c r="FQ49" s="141">
        <f t="shared" si="230"/>
        <v>1</v>
      </c>
      <c r="FR49" s="294">
        <f t="shared" si="231"/>
        <v>0</v>
      </c>
      <c r="FS49" s="295">
        <f t="shared" si="232"/>
        <v>0</v>
      </c>
      <c r="FT49" s="141">
        <f t="shared" si="233"/>
        <v>1</v>
      </c>
      <c r="FU49" s="294">
        <f t="shared" si="234"/>
        <v>0</v>
      </c>
      <c r="FV49" s="295">
        <f t="shared" si="235"/>
        <v>0</v>
      </c>
      <c r="FW49" s="141">
        <f t="shared" si="236"/>
        <v>1</v>
      </c>
      <c r="FX49" s="294">
        <f t="shared" si="237"/>
        <v>0</v>
      </c>
      <c r="FY49" s="295">
        <f t="shared" si="238"/>
        <v>0</v>
      </c>
      <c r="FZ49" s="141">
        <f t="shared" si="239"/>
        <v>1</v>
      </c>
      <c r="GA49" s="294">
        <f t="shared" si="240"/>
        <v>0</v>
      </c>
      <c r="GB49" s="295">
        <f t="shared" si="241"/>
        <v>0</v>
      </c>
      <c r="GC49" s="141">
        <f t="shared" si="242"/>
        <v>1</v>
      </c>
      <c r="GD49" s="294">
        <f t="shared" si="243"/>
        <v>0</v>
      </c>
      <c r="GE49" s="295">
        <f t="shared" si="244"/>
        <v>0</v>
      </c>
      <c r="GF49" s="141">
        <f t="shared" si="245"/>
        <v>1</v>
      </c>
      <c r="GG49" s="294">
        <f t="shared" si="246"/>
        <v>0</v>
      </c>
      <c r="GH49" s="295">
        <f t="shared" si="247"/>
        <v>0</v>
      </c>
      <c r="GI49" s="141">
        <f t="shared" si="248"/>
        <v>1</v>
      </c>
      <c r="GJ49" s="294">
        <f t="shared" si="249"/>
        <v>0</v>
      </c>
      <c r="GK49" s="295">
        <f t="shared" si="250"/>
        <v>0</v>
      </c>
      <c r="GL49" s="141">
        <f t="shared" si="251"/>
        <v>1</v>
      </c>
      <c r="GM49" s="294">
        <f t="shared" si="252"/>
        <v>0</v>
      </c>
      <c r="GN49" s="295">
        <f t="shared" si="253"/>
        <v>0</v>
      </c>
      <c r="GO49" s="141">
        <f t="shared" si="254"/>
        <v>2</v>
      </c>
      <c r="GP49" s="294">
        <f t="shared" si="255"/>
        <v>0</v>
      </c>
      <c r="GQ49" s="295">
        <f t="shared" si="256"/>
        <v>0</v>
      </c>
      <c r="GR49" s="141">
        <f t="shared" si="257"/>
        <v>4</v>
      </c>
      <c r="GS49" s="294">
        <f t="shared" si="258"/>
        <v>0</v>
      </c>
      <c r="GT49" s="295">
        <f t="shared" si="259"/>
        <v>0</v>
      </c>
      <c r="GU49" s="141">
        <f t="shared" si="260"/>
        <v>6</v>
      </c>
      <c r="GV49" s="294">
        <f t="shared" si="261"/>
        <v>0</v>
      </c>
      <c r="GW49" s="295">
        <f t="shared" si="262"/>
        <v>0</v>
      </c>
      <c r="GX49" s="141">
        <f t="shared" si="263"/>
        <v>8</v>
      </c>
      <c r="GY49" s="294">
        <f t="shared" si="264"/>
        <v>0</v>
      </c>
      <c r="GZ49" s="295">
        <f t="shared" si="265"/>
        <v>0</v>
      </c>
      <c r="HA49" s="141">
        <f t="shared" si="266"/>
        <v>10</v>
      </c>
      <c r="HB49" s="294">
        <f t="shared" si="267"/>
        <v>0</v>
      </c>
      <c r="HC49" s="295">
        <f t="shared" si="268"/>
        <v>0</v>
      </c>
      <c r="HD49" s="141">
        <f t="shared" si="269"/>
        <v>20</v>
      </c>
      <c r="HE49" s="294">
        <f t="shared" si="270"/>
        <v>0</v>
      </c>
      <c r="HF49" s="295">
        <f t="shared" si="271"/>
        <v>0</v>
      </c>
      <c r="HG49" s="141">
        <f t="shared" si="272"/>
        <v>40</v>
      </c>
      <c r="HH49" s="294">
        <f t="shared" si="273"/>
        <v>0</v>
      </c>
      <c r="HI49" s="295">
        <f t="shared" si="274"/>
        <v>0</v>
      </c>
      <c r="HJ49" s="141">
        <f t="shared" si="275"/>
        <v>60</v>
      </c>
      <c r="HK49" s="294">
        <f t="shared" si="276"/>
        <v>0</v>
      </c>
      <c r="HL49" s="295">
        <f t="shared" si="277"/>
        <v>0</v>
      </c>
      <c r="HM49" s="141">
        <f t="shared" si="278"/>
        <v>80</v>
      </c>
      <c r="HN49" s="294">
        <f t="shared" si="279"/>
        <v>0</v>
      </c>
      <c r="HO49" s="295">
        <f t="shared" si="280"/>
        <v>0</v>
      </c>
      <c r="HP49" s="141">
        <f t="shared" si="281"/>
        <v>100</v>
      </c>
      <c r="HQ49" s="294">
        <f t="shared" si="282"/>
        <v>0</v>
      </c>
      <c r="HS49" s="287"/>
      <c r="HT49" s="90"/>
      <c r="HX49" s="294"/>
      <c r="HY49" s="295">
        <v>0</v>
      </c>
      <c r="HZ49" s="141">
        <v>1</v>
      </c>
      <c r="IA49" s="294">
        <f t="shared" si="283"/>
        <v>0</v>
      </c>
      <c r="IB49" s="295">
        <f t="shared" si="284"/>
        <v>0</v>
      </c>
      <c r="IC49" s="141">
        <f t="shared" si="285"/>
        <v>1</v>
      </c>
      <c r="ID49" s="294">
        <f t="shared" si="286"/>
        <v>0</v>
      </c>
      <c r="IE49" s="295">
        <f t="shared" si="287"/>
        <v>0</v>
      </c>
      <c r="IF49" s="141">
        <f t="shared" si="288"/>
        <v>1</v>
      </c>
      <c r="IG49" s="294">
        <f t="shared" si="289"/>
        <v>0</v>
      </c>
      <c r="IH49" s="295">
        <f t="shared" si="290"/>
        <v>0</v>
      </c>
      <c r="II49" s="141">
        <f t="shared" si="291"/>
        <v>1</v>
      </c>
      <c r="IJ49" s="294">
        <f t="shared" si="292"/>
        <v>0</v>
      </c>
      <c r="IK49" s="295">
        <f t="shared" si="293"/>
        <v>0</v>
      </c>
      <c r="IL49" s="141">
        <f t="shared" si="294"/>
        <v>1</v>
      </c>
      <c r="IM49" s="294">
        <f t="shared" si="295"/>
        <v>0</v>
      </c>
      <c r="IN49" s="295">
        <f t="shared" si="296"/>
        <v>0</v>
      </c>
      <c r="IO49" s="141">
        <f t="shared" si="297"/>
        <v>1</v>
      </c>
      <c r="IP49" s="294">
        <f t="shared" si="298"/>
        <v>0</v>
      </c>
      <c r="IQ49" s="295">
        <f t="shared" si="299"/>
        <v>0</v>
      </c>
      <c r="IR49" s="141">
        <f t="shared" si="300"/>
        <v>1</v>
      </c>
      <c r="IS49" s="294">
        <f t="shared" si="301"/>
        <v>0</v>
      </c>
      <c r="IT49" s="295">
        <f t="shared" si="302"/>
        <v>0</v>
      </c>
      <c r="IU49" s="141">
        <f t="shared" si="303"/>
        <v>1</v>
      </c>
      <c r="IV49" s="294">
        <f t="shared" si="304"/>
        <v>0</v>
      </c>
      <c r="IW49" s="295">
        <f t="shared" si="305"/>
        <v>0</v>
      </c>
      <c r="IX49" s="141">
        <f t="shared" si="306"/>
        <v>1</v>
      </c>
      <c r="IY49" s="294">
        <f t="shared" si="307"/>
        <v>0</v>
      </c>
      <c r="IZ49" s="295">
        <f t="shared" si="308"/>
        <v>0</v>
      </c>
      <c r="JA49" s="141">
        <f t="shared" si="309"/>
        <v>1</v>
      </c>
      <c r="JB49" s="294">
        <f t="shared" si="310"/>
        <v>0</v>
      </c>
      <c r="JC49" s="295">
        <f t="shared" si="311"/>
        <v>0</v>
      </c>
      <c r="JD49" s="141">
        <f t="shared" si="312"/>
        <v>1</v>
      </c>
      <c r="JE49" s="294">
        <f t="shared" si="313"/>
        <v>0</v>
      </c>
      <c r="JF49" s="295">
        <f t="shared" si="314"/>
        <v>0</v>
      </c>
      <c r="JG49" s="141">
        <f t="shared" si="315"/>
        <v>1</v>
      </c>
      <c r="JH49" s="294">
        <f t="shared" si="316"/>
        <v>0</v>
      </c>
      <c r="JI49" s="295">
        <f t="shared" si="317"/>
        <v>0</v>
      </c>
      <c r="JJ49" s="141">
        <f t="shared" si="318"/>
        <v>1</v>
      </c>
      <c r="JK49" s="294">
        <f t="shared" si="319"/>
        <v>0</v>
      </c>
      <c r="JL49" s="295">
        <f t="shared" si="320"/>
        <v>0</v>
      </c>
      <c r="JM49" s="141">
        <f t="shared" si="321"/>
        <v>1</v>
      </c>
      <c r="JN49" s="294">
        <f t="shared" si="322"/>
        <v>0</v>
      </c>
      <c r="JO49" s="295">
        <f t="shared" si="323"/>
        <v>0</v>
      </c>
      <c r="JP49" s="141">
        <f t="shared" si="324"/>
        <v>1</v>
      </c>
      <c r="JQ49" s="294">
        <f t="shared" si="325"/>
        <v>0</v>
      </c>
      <c r="JR49" s="295">
        <f t="shared" si="326"/>
        <v>0</v>
      </c>
      <c r="JS49" s="141">
        <f t="shared" si="327"/>
        <v>1</v>
      </c>
      <c r="JT49" s="294">
        <f t="shared" si="328"/>
        <v>0</v>
      </c>
      <c r="JU49" s="295">
        <f t="shared" si="329"/>
        <v>0</v>
      </c>
      <c r="JV49" s="141">
        <f t="shared" si="330"/>
        <v>1</v>
      </c>
      <c r="JW49" s="294">
        <f t="shared" si="331"/>
        <v>0</v>
      </c>
      <c r="JX49" s="295">
        <f t="shared" si="332"/>
        <v>0</v>
      </c>
      <c r="JY49" s="141">
        <f t="shared" si="333"/>
        <v>1</v>
      </c>
      <c r="JZ49" s="294">
        <f t="shared" si="334"/>
        <v>0</v>
      </c>
      <c r="KA49" s="295">
        <f t="shared" si="335"/>
        <v>0</v>
      </c>
      <c r="KB49" s="141">
        <f t="shared" si="336"/>
        <v>1</v>
      </c>
      <c r="KC49" s="294">
        <f t="shared" si="337"/>
        <v>0</v>
      </c>
      <c r="KD49" s="295">
        <f t="shared" si="338"/>
        <v>0</v>
      </c>
      <c r="KE49" s="141">
        <f t="shared" si="339"/>
        <v>1</v>
      </c>
      <c r="KF49" s="294">
        <f t="shared" si="340"/>
        <v>0</v>
      </c>
      <c r="KK49" s="313">
        <f t="shared" si="379"/>
        <v>0</v>
      </c>
      <c r="KL49" s="313">
        <f t="shared" si="379"/>
        <v>0</v>
      </c>
      <c r="KM49" s="313">
        <f t="shared" si="379"/>
        <v>0</v>
      </c>
      <c r="KN49" s="313">
        <f t="shared" si="379"/>
        <v>0</v>
      </c>
      <c r="KO49" s="313">
        <f t="shared" si="379"/>
        <v>0</v>
      </c>
      <c r="KP49" s="313">
        <f t="shared" si="379"/>
        <v>0</v>
      </c>
      <c r="KQ49" s="313">
        <f t="shared" si="379"/>
        <v>0</v>
      </c>
      <c r="KR49" s="313">
        <f t="shared" si="379"/>
        <v>0</v>
      </c>
      <c r="KS49" s="313">
        <f t="shared" si="379"/>
        <v>0</v>
      </c>
      <c r="KT49" s="313">
        <f t="shared" si="379"/>
        <v>0</v>
      </c>
      <c r="KU49" s="313">
        <f t="shared" si="380"/>
        <v>0</v>
      </c>
      <c r="KV49" s="313">
        <f t="shared" si="380"/>
        <v>0</v>
      </c>
      <c r="KW49" s="313">
        <f t="shared" si="380"/>
        <v>0</v>
      </c>
      <c r="KX49" s="313">
        <f t="shared" si="380"/>
        <v>0</v>
      </c>
      <c r="KY49" s="313">
        <f t="shared" si="380"/>
        <v>0</v>
      </c>
      <c r="KZ49" s="313">
        <f t="shared" si="380"/>
        <v>0</v>
      </c>
      <c r="LA49" s="313">
        <f t="shared" si="380"/>
        <v>0</v>
      </c>
      <c r="LB49" s="313">
        <f t="shared" si="380"/>
        <v>0</v>
      </c>
      <c r="LC49" s="313">
        <f t="shared" si="380"/>
        <v>0</v>
      </c>
      <c r="LD49" s="313">
        <f t="shared" si="380"/>
        <v>0</v>
      </c>
      <c r="LK49" s="78">
        <v>0</v>
      </c>
      <c r="LL49" s="78">
        <v>0</v>
      </c>
      <c r="LM49" s="78">
        <v>0</v>
      </c>
      <c r="LP49" s="105"/>
      <c r="LQ49" s="322">
        <v>0.05</v>
      </c>
      <c r="LR49" s="322">
        <v>0.05</v>
      </c>
      <c r="LS49" s="322">
        <v>0.05</v>
      </c>
      <c r="LT49" s="322">
        <v>0.05</v>
      </c>
      <c r="LU49" s="322">
        <v>0.05</v>
      </c>
      <c r="LV49" s="322">
        <v>2.5000000000000001E-2</v>
      </c>
      <c r="LW49" s="322">
        <v>2.5000000000000001E-2</v>
      </c>
      <c r="LX49" s="322">
        <v>2.5000000000000001E-2</v>
      </c>
      <c r="LY49" s="322">
        <v>2.5000000000000001E-2</v>
      </c>
      <c r="LZ49" s="322">
        <v>2.5000000000000001E-2</v>
      </c>
      <c r="MA49" s="322">
        <v>5.0000000000000001E-3</v>
      </c>
      <c r="MB49" s="322">
        <v>5.0000000000000001E-3</v>
      </c>
      <c r="MC49" s="322">
        <v>5.0000000000000001E-3</v>
      </c>
      <c r="MD49" s="322">
        <v>5.0000000000000001E-3</v>
      </c>
      <c r="ME49" s="322">
        <v>5.0000000000000001E-3</v>
      </c>
      <c r="MF49" s="322">
        <v>8.9999999999999998E-4</v>
      </c>
      <c r="MG49" s="322">
        <v>8.9999999999999998E-4</v>
      </c>
      <c r="MH49" s="322">
        <v>8.9999999999999998E-4</v>
      </c>
      <c r="MI49" s="322">
        <v>8.9999999999999998E-4</v>
      </c>
      <c r="MJ49" s="322">
        <v>8.9999999999999998E-4</v>
      </c>
      <c r="MK49" s="322">
        <v>5.9999999999999995E-4</v>
      </c>
      <c r="ML49" s="322">
        <v>4.4999999999999999E-4</v>
      </c>
      <c r="MM49" s="322">
        <v>4.0000000000000002E-4</v>
      </c>
      <c r="MN49" s="322">
        <v>2.9999999999999997E-4</v>
      </c>
      <c r="MO49" s="322">
        <v>2.5000000000000001E-4</v>
      </c>
      <c r="MP49" s="322">
        <v>2.5000000000000001E-4</v>
      </c>
      <c r="MQ49" s="322">
        <v>2.0000000000000001E-4</v>
      </c>
      <c r="MR49" s="322">
        <v>2.0000000000000001E-4</v>
      </c>
      <c r="MS49" s="322"/>
      <c r="MT49" s="102">
        <v>1</v>
      </c>
      <c r="MU49" s="102">
        <v>1</v>
      </c>
      <c r="MV49" s="102">
        <v>1</v>
      </c>
      <c r="MW49" s="102">
        <v>1</v>
      </c>
      <c r="MX49" s="102">
        <v>1</v>
      </c>
      <c r="MY49" s="102">
        <v>1</v>
      </c>
      <c r="MZ49" s="90">
        <v>5</v>
      </c>
      <c r="NA49" s="90">
        <v>5</v>
      </c>
      <c r="NB49" s="90">
        <v>5</v>
      </c>
      <c r="NC49" s="90">
        <v>5</v>
      </c>
      <c r="ND49" s="90">
        <v>5</v>
      </c>
      <c r="NE49" s="90">
        <v>5</v>
      </c>
      <c r="NF49" s="90">
        <v>5</v>
      </c>
      <c r="NG49" s="90">
        <v>5</v>
      </c>
      <c r="NH49" s="90">
        <v>5</v>
      </c>
      <c r="NI49" s="90">
        <v>10</v>
      </c>
      <c r="NJ49" s="90">
        <v>10</v>
      </c>
      <c r="NK49" s="90">
        <v>10</v>
      </c>
      <c r="NL49" s="90">
        <v>10</v>
      </c>
      <c r="NM49" s="90">
        <v>10</v>
      </c>
      <c r="NN49" s="90">
        <v>10</v>
      </c>
      <c r="NO49" s="90">
        <v>10</v>
      </c>
      <c r="NP49" s="90">
        <v>10</v>
      </c>
      <c r="NQ49" s="90">
        <v>10</v>
      </c>
      <c r="NR49" s="90">
        <v>10</v>
      </c>
      <c r="NS49" s="90">
        <v>10</v>
      </c>
      <c r="NT49" s="90">
        <v>10</v>
      </c>
      <c r="NU49" s="90">
        <v>10</v>
      </c>
      <c r="NV49" s="90"/>
      <c r="NW49" s="324">
        <f t="shared" si="341"/>
        <v>0.05</v>
      </c>
      <c r="NX49" s="324">
        <f t="shared" si="342"/>
        <v>0.1</v>
      </c>
      <c r="NY49" s="324">
        <f t="shared" si="343"/>
        <v>0.15</v>
      </c>
      <c r="NZ49" s="324">
        <f t="shared" si="344"/>
        <v>0.2</v>
      </c>
      <c r="OA49" s="324">
        <f t="shared" si="345"/>
        <v>0.25</v>
      </c>
      <c r="OB49" s="324">
        <f t="shared" si="346"/>
        <v>0.25</v>
      </c>
      <c r="OC49" s="324">
        <f t="shared" si="347"/>
        <v>0.1</v>
      </c>
      <c r="OD49" s="324">
        <f t="shared" si="348"/>
        <v>0.15</v>
      </c>
      <c r="OE49" s="324">
        <f t="shared" si="349"/>
        <v>0.2</v>
      </c>
      <c r="OF49" s="324">
        <f t="shared" si="350"/>
        <v>0.25</v>
      </c>
      <c r="OG49" s="324">
        <f t="shared" si="351"/>
        <v>0.1</v>
      </c>
      <c r="OH49" s="324">
        <f t="shared" si="352"/>
        <v>0.2</v>
      </c>
      <c r="OI49" s="324">
        <f t="shared" si="353"/>
        <v>0.3</v>
      </c>
      <c r="OJ49" s="324">
        <f t="shared" si="354"/>
        <v>0.4</v>
      </c>
      <c r="OK49" s="324">
        <f t="shared" si="355"/>
        <v>0.5</v>
      </c>
      <c r="OL49" s="324">
        <f t="shared" si="356"/>
        <v>0.09</v>
      </c>
      <c r="OM49" s="324">
        <f t="shared" si="357"/>
        <v>0.18</v>
      </c>
      <c r="ON49" s="324">
        <f t="shared" si="358"/>
        <v>0.27</v>
      </c>
      <c r="OO49" s="324">
        <f t="shared" si="359"/>
        <v>0.36</v>
      </c>
      <c r="OP49" s="324">
        <f t="shared" si="360"/>
        <v>0.45</v>
      </c>
      <c r="OQ49" s="324">
        <f t="shared" si="361"/>
        <v>0.4499999999999999</v>
      </c>
      <c r="OR49" s="324">
        <f t="shared" si="362"/>
        <v>0.45</v>
      </c>
      <c r="OS49" s="324">
        <f t="shared" si="363"/>
        <v>0.5</v>
      </c>
      <c r="OT49" s="324">
        <f t="shared" si="364"/>
        <v>0.4499999999999999</v>
      </c>
      <c r="OU49" s="324">
        <f t="shared" si="365"/>
        <v>0.4375</v>
      </c>
      <c r="OV49" s="324">
        <f t="shared" si="366"/>
        <v>0.5</v>
      </c>
      <c r="OW49" s="324">
        <f t="shared" si="367"/>
        <v>0.45</v>
      </c>
      <c r="OX49" s="324">
        <f t="shared" si="368"/>
        <v>0.5</v>
      </c>
      <c r="PA49" s="333">
        <v>0.5</v>
      </c>
      <c r="PB49" s="355">
        <v>3.2459425717852701E-2</v>
      </c>
      <c r="PC49" s="356">
        <v>9.6618357487922597E-3</v>
      </c>
      <c r="PG49" s="346"/>
      <c r="PH49" s="347">
        <f>PH$3*$F49*$AH49*PH$4/'[1]Sheet3 '!$AJ$5</f>
        <v>0.28000000000000003</v>
      </c>
      <c r="PI49" s="347">
        <f>PI$3*$F49*$AH49*PI$4/'[1]Sheet3 '!$AJ$5</f>
        <v>0.27989999999999998</v>
      </c>
      <c r="PJ49" s="347">
        <f>PJ$3*$F49*$AH49*PJ$4/'[1]Sheet3 '!$AJ$5</f>
        <v>0.28000000000000003</v>
      </c>
      <c r="PK49" s="347">
        <f>PK$3*$F49*$AH49*PK$4/'[1]Sheet3 '!$AJ$5</f>
        <v>0.252</v>
      </c>
      <c r="PL49" s="347">
        <f>PL$3*$F49*$AH49*PL$4/'[1]Sheet3 '!$AJ$5</f>
        <v>0.252</v>
      </c>
      <c r="PM49" s="347">
        <f>PM$3*$F49*$AH49*PM$4/'[1]Sheet3 '!$AJ$5</f>
        <v>0.24</v>
      </c>
      <c r="PN49" s="347">
        <f>PN$3*$F49*$AH49*PN$4/'[1]Sheet3 '!$AJ$5</f>
        <v>0.216</v>
      </c>
      <c r="PO49" s="347">
        <f>PO$3*$F49*$AH49*PO$4/'[1]Sheet3 '!$AJ$5</f>
        <v>0.20399999999999999</v>
      </c>
      <c r="PP49" s="347">
        <f>PP$3*$F49*$AH49*PP$4/'[1]Sheet3 '!$AJ$5</f>
        <v>0.1852</v>
      </c>
      <c r="PQ49" s="347">
        <f>PQ$3*$F49*$AH49*PQ$4/'[1]Sheet3 '!$AJ$5</f>
        <v>0.16</v>
      </c>
      <c r="PR49" s="347">
        <f>PR$3*$F49*$AH49*PR$4/'[1]Sheet3 '!$AJ$5</f>
        <v>0.14399999999999999</v>
      </c>
      <c r="PS49" s="347">
        <f>PS$3*$F49*$AH49*PS$4/'[1]Sheet3 '!$AJ$5</f>
        <v>0.128</v>
      </c>
      <c r="PT49" s="347">
        <f>PT$3*$F49*$AH49*PT$4/'[1]Sheet3 '!$AJ$5</f>
        <v>0.08</v>
      </c>
      <c r="PU49" s="343"/>
      <c r="PV49" s="343"/>
      <c r="PW49" s="343"/>
    </row>
    <row r="50" spans="1:439" s="90" customFormat="1" ht="16.2">
      <c r="A50" s="39">
        <v>61</v>
      </c>
      <c r="B50" s="39" t="s">
        <v>554</v>
      </c>
      <c r="C50" s="39">
        <v>6</v>
      </c>
      <c r="D50" s="39">
        <v>13</v>
      </c>
      <c r="E50" s="39"/>
      <c r="F50" s="39">
        <v>250</v>
      </c>
      <c r="G50" s="111"/>
      <c r="H50" s="39">
        <f t="shared" si="209"/>
        <v>250</v>
      </c>
      <c r="I50" s="116"/>
      <c r="J50" s="39">
        <v>200</v>
      </c>
      <c r="K50" s="116" t="s">
        <v>555</v>
      </c>
      <c r="L50" s="116"/>
      <c r="M50" s="123">
        <f t="shared" si="180"/>
        <v>61</v>
      </c>
      <c r="N50" s="39">
        <f t="shared" si="369"/>
        <v>0</v>
      </c>
      <c r="O50" s="39">
        <f t="shared" si="370"/>
        <v>0</v>
      </c>
      <c r="P50" s="39">
        <v>0</v>
      </c>
      <c r="Q50" s="136">
        <v>0</v>
      </c>
      <c r="R50" s="90">
        <v>2</v>
      </c>
      <c r="S50" s="137">
        <v>0</v>
      </c>
      <c r="T50" s="141">
        <f t="shared" si="210"/>
        <v>8.3333000000000004E-2</v>
      </c>
      <c r="U50" s="139">
        <f t="shared" si="201"/>
        <v>2</v>
      </c>
      <c r="V50" s="139" t="s">
        <v>283</v>
      </c>
      <c r="W50" s="139">
        <v>1</v>
      </c>
      <c r="X50" s="142">
        <v>0</v>
      </c>
      <c r="Y50" s="139">
        <v>15</v>
      </c>
      <c r="Z50" s="159">
        <v>1</v>
      </c>
      <c r="AA50" s="139" t="str">
        <f t="shared" si="196"/>
        <v>[[0,1],[0,1],[0,1],[0,1],[0,1],[0,1],[0,1],[0,1],[0,1],[0,1],[0,2],[0,4],[0,6],[0,8],[0,10],[0,20],[0,40],[0,60],[0,80],[0,100]]</v>
      </c>
      <c r="AB50" s="139">
        <v>1</v>
      </c>
      <c r="AC50" s="139">
        <v>1</v>
      </c>
      <c r="AD50" s="139" t="str">
        <f t="shared" si="211"/>
        <v>[[0,1],[0,1],[0,1],[0,1],[0,1],[0,1],[0,1],[0,1],[0,1],[0,1],[0,1],[0,1],[0,1],[0,1],[0,1],[0,1],[0,1],[0,1],[0,1],[0,1]]</v>
      </c>
      <c r="AE50" s="39">
        <v>0</v>
      </c>
      <c r="AF50" s="161">
        <v>0.4</v>
      </c>
      <c r="AG50" s="177">
        <f t="shared" si="205"/>
        <v>0</v>
      </c>
      <c r="AH50" s="177">
        <v>0.1</v>
      </c>
      <c r="AI50" s="177">
        <v>0</v>
      </c>
      <c r="AJ50" s="178">
        <v>0</v>
      </c>
      <c r="AK50" s="177">
        <v>0</v>
      </c>
      <c r="AL50" s="177">
        <v>0</v>
      </c>
      <c r="AM50" s="179">
        <v>0</v>
      </c>
      <c r="AN50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50" s="39" t="str">
        <f t="shared" si="197"/>
        <v>[[12,5],[14,2],[16,2]]</v>
      </c>
      <c r="AP50" s="111" t="str">
        <f t="shared" si="198"/>
        <v>[0,0,0]</v>
      </c>
      <c r="AQ50" s="111">
        <v>0</v>
      </c>
      <c r="AR50" s="111">
        <v>1</v>
      </c>
      <c r="AS50" s="111">
        <f t="shared" si="213"/>
        <v>1</v>
      </c>
      <c r="AT50" s="111">
        <v>1</v>
      </c>
      <c r="AU50" s="111">
        <v>1</v>
      </c>
      <c r="AV50" s="191" t="s">
        <v>501</v>
      </c>
      <c r="AW50" s="111">
        <v>4</v>
      </c>
      <c r="AX50" s="195">
        <v>21</v>
      </c>
      <c r="AY50" s="39">
        <v>10</v>
      </c>
      <c r="AZ50" s="39">
        <v>0</v>
      </c>
      <c r="BA50" s="94">
        <v>3</v>
      </c>
      <c r="BB50" s="39">
        <v>6</v>
      </c>
      <c r="BC50" s="94" t="s">
        <v>361</v>
      </c>
      <c r="BD50" s="39">
        <v>1</v>
      </c>
      <c r="BE50" s="112">
        <v>1.5</v>
      </c>
      <c r="BF50" s="39"/>
      <c r="BG50" s="39"/>
      <c r="BH50" s="39">
        <v>1</v>
      </c>
      <c r="BI50" s="39">
        <v>1</v>
      </c>
      <c r="BJ50" s="39" t="s">
        <v>556</v>
      </c>
      <c r="BK50" s="200">
        <v>1</v>
      </c>
      <c r="BL50" s="198">
        <v>1</v>
      </c>
      <c r="BM50" s="39">
        <v>600</v>
      </c>
      <c r="BN50" s="94" t="s">
        <v>287</v>
      </c>
      <c r="BO50" s="39">
        <v>1</v>
      </c>
      <c r="BP50" s="39" t="s">
        <v>288</v>
      </c>
      <c r="BQ50" s="39" t="s">
        <v>485</v>
      </c>
      <c r="BR50" s="90" t="s">
        <v>557</v>
      </c>
      <c r="BS50" s="90" t="s">
        <v>557</v>
      </c>
      <c r="BT50" s="123">
        <v>575</v>
      </c>
      <c r="BU50" s="123">
        <v>2</v>
      </c>
      <c r="BV50" s="123">
        <v>60</v>
      </c>
      <c r="BW50" s="123">
        <v>10</v>
      </c>
      <c r="BX50" s="216" t="s">
        <v>504</v>
      </c>
      <c r="BY50" s="213">
        <v>15</v>
      </c>
      <c r="BZ50" s="123">
        <f t="shared" si="214"/>
        <v>5</v>
      </c>
      <c r="CA50" s="214" t="str">
        <f t="shared" si="215"/>
        <v>[5,5,0,5]</v>
      </c>
      <c r="CB50" s="42">
        <v>0</v>
      </c>
      <c r="CC50" s="42">
        <v>1</v>
      </c>
      <c r="CD50" s="42">
        <v>0</v>
      </c>
      <c r="CE50" s="42">
        <v>1</v>
      </c>
      <c r="CF50" s="42">
        <v>1</v>
      </c>
      <c r="CG50" s="42">
        <v>0</v>
      </c>
      <c r="CH50" s="42">
        <v>0</v>
      </c>
      <c r="CI50" s="42">
        <v>1</v>
      </c>
      <c r="CJ50" s="42" t="str">
        <f t="shared" si="371"/>
        <v>0,1,0,0,0,0,0</v>
      </c>
      <c r="CK50" s="42" t="str">
        <f t="shared" si="372"/>
        <v>"2|0,1,3|1|1|9999","4|2|0|0|250","7|2|0|0|250",</v>
      </c>
      <c r="CL50" s="42"/>
      <c r="CM50" s="42"/>
      <c r="CN50" s="42"/>
      <c r="CO50" s="42"/>
      <c r="CP50" s="42"/>
      <c r="CQ50" s="46" t="s">
        <v>497</v>
      </c>
      <c r="CR50" s="42" t="s">
        <v>558</v>
      </c>
      <c r="CS50" s="42" t="s">
        <v>559</v>
      </c>
      <c r="CT50" s="42">
        <v>2</v>
      </c>
      <c r="CU50" s="53" t="s">
        <v>560</v>
      </c>
      <c r="CV50" s="53"/>
      <c r="CW50" s="42"/>
      <c r="CX50" s="42" t="str">
        <f t="shared" si="373"/>
        <v/>
      </c>
      <c r="CY50" s="42"/>
      <c r="CZ50" s="42"/>
      <c r="DA50" s="42"/>
      <c r="DB50" s="42"/>
      <c r="DC50" s="42">
        <f t="shared" si="374"/>
        <v>2</v>
      </c>
      <c r="DD50" s="42" t="s">
        <v>491</v>
      </c>
      <c r="DE50" s="42">
        <v>1</v>
      </c>
      <c r="DF50" s="42">
        <v>1</v>
      </c>
      <c r="DG50" s="42">
        <v>9999</v>
      </c>
      <c r="DH50" s="42" t="str">
        <f t="shared" si="375"/>
        <v/>
      </c>
      <c r="DI50" s="42"/>
      <c r="DJ50" s="42"/>
      <c r="DK50" s="42"/>
      <c r="DL50" s="42"/>
      <c r="DM50" s="42">
        <f t="shared" si="376"/>
        <v>4</v>
      </c>
      <c r="DN50" s="42">
        <v>2</v>
      </c>
      <c r="DO50" s="42">
        <v>0</v>
      </c>
      <c r="DP50" s="42">
        <v>0</v>
      </c>
      <c r="DQ50" s="42">
        <f>F50</f>
        <v>250</v>
      </c>
      <c r="DR50" s="42">
        <f t="shared" si="377"/>
        <v>7</v>
      </c>
      <c r="DS50" s="42">
        <v>2</v>
      </c>
      <c r="DT50" s="42">
        <v>0</v>
      </c>
      <c r="DU50" s="42">
        <v>0</v>
      </c>
      <c r="DV50" s="42">
        <f>F50</f>
        <v>250</v>
      </c>
      <c r="DW50" s="42" t="s">
        <v>561</v>
      </c>
      <c r="DX50" s="231">
        <f t="shared" si="381"/>
        <v>5</v>
      </c>
      <c r="DY50" s="231">
        <f t="shared" si="382"/>
        <v>5</v>
      </c>
      <c r="DZ50" s="231">
        <v>0</v>
      </c>
      <c r="EA50" s="123">
        <f t="shared" si="216"/>
        <v>5</v>
      </c>
      <c r="EB50" s="123"/>
      <c r="EM50" s="260">
        <f t="shared" si="217"/>
        <v>275</v>
      </c>
      <c r="EN50" s="261">
        <v>0</v>
      </c>
      <c r="EO50" s="105">
        <v>12</v>
      </c>
      <c r="EP50" s="105">
        <v>5</v>
      </c>
      <c r="EQ50" s="105">
        <v>14</v>
      </c>
      <c r="ER50" s="105">
        <v>2</v>
      </c>
      <c r="ES50" s="105">
        <v>16</v>
      </c>
      <c r="ET50" s="105">
        <v>2</v>
      </c>
      <c r="EU50" s="105">
        <f t="shared" si="218"/>
        <v>13.333333333333334</v>
      </c>
      <c r="EV50" s="105">
        <f t="shared" si="219"/>
        <v>7.5</v>
      </c>
      <c r="EW50" s="272">
        <f t="shared" si="220"/>
        <v>0</v>
      </c>
      <c r="EX50" s="105">
        <f t="shared" si="221"/>
        <v>15</v>
      </c>
      <c r="EY50" s="281">
        <f t="shared" si="222"/>
        <v>0</v>
      </c>
      <c r="EZ50" s="105">
        <f t="shared" si="223"/>
        <v>22.5</v>
      </c>
      <c r="FA50" s="282">
        <f t="shared" si="224"/>
        <v>0</v>
      </c>
      <c r="FD50" s="286"/>
      <c r="FI50" s="294"/>
      <c r="FJ50" s="141">
        <v>0</v>
      </c>
      <c r="FK50" s="141">
        <v>1</v>
      </c>
      <c r="FL50" s="294">
        <f t="shared" si="225"/>
        <v>0</v>
      </c>
      <c r="FM50" s="141">
        <f t="shared" si="226"/>
        <v>0</v>
      </c>
      <c r="FN50" s="141">
        <f t="shared" si="227"/>
        <v>1</v>
      </c>
      <c r="FO50" s="294">
        <f t="shared" si="228"/>
        <v>0</v>
      </c>
      <c r="FP50" s="141">
        <f t="shared" si="229"/>
        <v>0</v>
      </c>
      <c r="FQ50" s="141">
        <f t="shared" si="230"/>
        <v>1</v>
      </c>
      <c r="FR50" s="294">
        <f t="shared" si="231"/>
        <v>0</v>
      </c>
      <c r="FS50" s="141">
        <f t="shared" si="232"/>
        <v>0</v>
      </c>
      <c r="FT50" s="141">
        <f t="shared" si="233"/>
        <v>1</v>
      </c>
      <c r="FU50" s="294">
        <f t="shared" si="234"/>
        <v>0</v>
      </c>
      <c r="FV50" s="141">
        <f t="shared" si="235"/>
        <v>0</v>
      </c>
      <c r="FW50" s="141">
        <f t="shared" si="236"/>
        <v>1</v>
      </c>
      <c r="FX50" s="294">
        <f t="shared" si="237"/>
        <v>0</v>
      </c>
      <c r="FY50" s="141">
        <f t="shared" si="238"/>
        <v>0</v>
      </c>
      <c r="FZ50" s="141">
        <f t="shared" si="239"/>
        <v>1</v>
      </c>
      <c r="GA50" s="294">
        <f t="shared" si="240"/>
        <v>0</v>
      </c>
      <c r="GB50" s="141">
        <f t="shared" si="241"/>
        <v>0</v>
      </c>
      <c r="GC50" s="141">
        <f t="shared" si="242"/>
        <v>1</v>
      </c>
      <c r="GD50" s="294">
        <f t="shared" si="243"/>
        <v>0</v>
      </c>
      <c r="GE50" s="141">
        <f t="shared" si="244"/>
        <v>0</v>
      </c>
      <c r="GF50" s="141">
        <f t="shared" si="245"/>
        <v>1</v>
      </c>
      <c r="GG50" s="294">
        <f t="shared" si="246"/>
        <v>0</v>
      </c>
      <c r="GH50" s="141">
        <f t="shared" si="247"/>
        <v>0</v>
      </c>
      <c r="GI50" s="141">
        <f t="shared" si="248"/>
        <v>1</v>
      </c>
      <c r="GJ50" s="294">
        <f t="shared" si="249"/>
        <v>0</v>
      </c>
      <c r="GK50" s="141">
        <f t="shared" si="250"/>
        <v>0</v>
      </c>
      <c r="GL50" s="141">
        <f t="shared" si="251"/>
        <v>1</v>
      </c>
      <c r="GM50" s="294">
        <f t="shared" si="252"/>
        <v>0</v>
      </c>
      <c r="GN50" s="141">
        <f t="shared" si="253"/>
        <v>0</v>
      </c>
      <c r="GO50" s="141">
        <f t="shared" si="254"/>
        <v>2</v>
      </c>
      <c r="GP50" s="294">
        <f t="shared" si="255"/>
        <v>0</v>
      </c>
      <c r="GQ50" s="141">
        <f t="shared" si="256"/>
        <v>0</v>
      </c>
      <c r="GR50" s="141">
        <f t="shared" si="257"/>
        <v>4</v>
      </c>
      <c r="GS50" s="294">
        <f t="shared" si="258"/>
        <v>0</v>
      </c>
      <c r="GT50" s="141">
        <f t="shared" si="259"/>
        <v>0</v>
      </c>
      <c r="GU50" s="141">
        <f t="shared" si="260"/>
        <v>6</v>
      </c>
      <c r="GV50" s="294">
        <f t="shared" si="261"/>
        <v>0</v>
      </c>
      <c r="GW50" s="141">
        <f t="shared" si="262"/>
        <v>0</v>
      </c>
      <c r="GX50" s="141">
        <f t="shared" si="263"/>
        <v>8</v>
      </c>
      <c r="GY50" s="294">
        <f t="shared" si="264"/>
        <v>0</v>
      </c>
      <c r="GZ50" s="141">
        <f t="shared" si="265"/>
        <v>0</v>
      </c>
      <c r="HA50" s="141">
        <f t="shared" si="266"/>
        <v>10</v>
      </c>
      <c r="HB50" s="294">
        <f t="shared" si="267"/>
        <v>0</v>
      </c>
      <c r="HC50" s="141">
        <f t="shared" si="268"/>
        <v>0</v>
      </c>
      <c r="HD50" s="141">
        <f t="shared" si="269"/>
        <v>20</v>
      </c>
      <c r="HE50" s="294">
        <f t="shared" si="270"/>
        <v>0</v>
      </c>
      <c r="HF50" s="141">
        <f t="shared" si="271"/>
        <v>0</v>
      </c>
      <c r="HG50" s="141">
        <f t="shared" si="272"/>
        <v>40</v>
      </c>
      <c r="HH50" s="294">
        <f t="shared" si="273"/>
        <v>0</v>
      </c>
      <c r="HI50" s="141">
        <f t="shared" si="274"/>
        <v>0</v>
      </c>
      <c r="HJ50" s="141">
        <f t="shared" si="275"/>
        <v>60</v>
      </c>
      <c r="HK50" s="294">
        <f t="shared" si="276"/>
        <v>0</v>
      </c>
      <c r="HL50" s="141">
        <f t="shared" si="277"/>
        <v>0</v>
      </c>
      <c r="HM50" s="141">
        <f t="shared" si="278"/>
        <v>80</v>
      </c>
      <c r="HN50" s="294">
        <f t="shared" si="279"/>
        <v>0</v>
      </c>
      <c r="HO50" s="141">
        <f t="shared" si="280"/>
        <v>0</v>
      </c>
      <c r="HP50" s="141">
        <f t="shared" si="281"/>
        <v>100</v>
      </c>
      <c r="HQ50" s="294">
        <f t="shared" si="282"/>
        <v>0</v>
      </c>
      <c r="HS50" s="286"/>
      <c r="HX50" s="294"/>
      <c r="HY50" s="305">
        <v>0</v>
      </c>
      <c r="HZ50" s="141">
        <v>1</v>
      </c>
      <c r="IA50" s="294">
        <f t="shared" si="283"/>
        <v>0</v>
      </c>
      <c r="IB50" s="141">
        <f t="shared" si="284"/>
        <v>0</v>
      </c>
      <c r="IC50" s="141">
        <f t="shared" si="285"/>
        <v>1</v>
      </c>
      <c r="ID50" s="294">
        <f t="shared" si="286"/>
        <v>0</v>
      </c>
      <c r="IE50" s="141">
        <f t="shared" si="287"/>
        <v>0</v>
      </c>
      <c r="IF50" s="141">
        <f t="shared" si="288"/>
        <v>1</v>
      </c>
      <c r="IG50" s="294">
        <f t="shared" si="289"/>
        <v>0</v>
      </c>
      <c r="IH50" s="141">
        <f t="shared" si="290"/>
        <v>0</v>
      </c>
      <c r="II50" s="141">
        <f t="shared" si="291"/>
        <v>1</v>
      </c>
      <c r="IJ50" s="294">
        <f t="shared" si="292"/>
        <v>0</v>
      </c>
      <c r="IK50" s="141">
        <f t="shared" si="293"/>
        <v>0</v>
      </c>
      <c r="IL50" s="141">
        <f t="shared" si="294"/>
        <v>1</v>
      </c>
      <c r="IM50" s="294">
        <f t="shared" si="295"/>
        <v>0</v>
      </c>
      <c r="IN50" s="141">
        <f t="shared" si="296"/>
        <v>0</v>
      </c>
      <c r="IO50" s="141">
        <f t="shared" si="297"/>
        <v>1</v>
      </c>
      <c r="IP50" s="294">
        <f t="shared" si="298"/>
        <v>0</v>
      </c>
      <c r="IQ50" s="141">
        <f t="shared" si="299"/>
        <v>0</v>
      </c>
      <c r="IR50" s="141">
        <f t="shared" si="300"/>
        <v>1</v>
      </c>
      <c r="IS50" s="294">
        <f t="shared" si="301"/>
        <v>0</v>
      </c>
      <c r="IT50" s="141">
        <f t="shared" si="302"/>
        <v>0</v>
      </c>
      <c r="IU50" s="141">
        <f t="shared" si="303"/>
        <v>1</v>
      </c>
      <c r="IV50" s="294">
        <f t="shared" si="304"/>
        <v>0</v>
      </c>
      <c r="IW50" s="141">
        <f t="shared" si="305"/>
        <v>0</v>
      </c>
      <c r="IX50" s="141">
        <f t="shared" si="306"/>
        <v>1</v>
      </c>
      <c r="IY50" s="294">
        <f t="shared" si="307"/>
        <v>0</v>
      </c>
      <c r="IZ50" s="141">
        <f t="shared" si="308"/>
        <v>0</v>
      </c>
      <c r="JA50" s="141">
        <f t="shared" si="309"/>
        <v>1</v>
      </c>
      <c r="JB50" s="294">
        <f t="shared" si="310"/>
        <v>0</v>
      </c>
      <c r="JC50" s="141">
        <f t="shared" si="311"/>
        <v>0</v>
      </c>
      <c r="JD50" s="141">
        <f t="shared" si="312"/>
        <v>1</v>
      </c>
      <c r="JE50" s="294">
        <f t="shared" si="313"/>
        <v>0</v>
      </c>
      <c r="JF50" s="141">
        <f t="shared" si="314"/>
        <v>0</v>
      </c>
      <c r="JG50" s="141">
        <f t="shared" si="315"/>
        <v>1</v>
      </c>
      <c r="JH50" s="294">
        <f t="shared" si="316"/>
        <v>0</v>
      </c>
      <c r="JI50" s="141">
        <f t="shared" si="317"/>
        <v>0</v>
      </c>
      <c r="JJ50" s="141">
        <f t="shared" si="318"/>
        <v>1</v>
      </c>
      <c r="JK50" s="294">
        <f t="shared" si="319"/>
        <v>0</v>
      </c>
      <c r="JL50" s="141">
        <f t="shared" si="320"/>
        <v>0</v>
      </c>
      <c r="JM50" s="141">
        <f t="shared" si="321"/>
        <v>1</v>
      </c>
      <c r="JN50" s="294">
        <f t="shared" si="322"/>
        <v>0</v>
      </c>
      <c r="JO50" s="141">
        <f t="shared" si="323"/>
        <v>0</v>
      </c>
      <c r="JP50" s="141">
        <f t="shared" si="324"/>
        <v>1</v>
      </c>
      <c r="JQ50" s="294">
        <f t="shared" si="325"/>
        <v>0</v>
      </c>
      <c r="JR50" s="141">
        <f t="shared" si="326"/>
        <v>0</v>
      </c>
      <c r="JS50" s="141">
        <f t="shared" si="327"/>
        <v>1</v>
      </c>
      <c r="JT50" s="294">
        <f t="shared" si="328"/>
        <v>0</v>
      </c>
      <c r="JU50" s="141">
        <f t="shared" si="329"/>
        <v>0</v>
      </c>
      <c r="JV50" s="141">
        <f t="shared" si="330"/>
        <v>1</v>
      </c>
      <c r="JW50" s="294">
        <f t="shared" si="331"/>
        <v>0</v>
      </c>
      <c r="JX50" s="141">
        <f t="shared" si="332"/>
        <v>0</v>
      </c>
      <c r="JY50" s="141">
        <f t="shared" si="333"/>
        <v>1</v>
      </c>
      <c r="JZ50" s="294">
        <f t="shared" si="334"/>
        <v>0</v>
      </c>
      <c r="KA50" s="141">
        <f t="shared" si="335"/>
        <v>0</v>
      </c>
      <c r="KB50" s="141">
        <f t="shared" si="336"/>
        <v>1</v>
      </c>
      <c r="KC50" s="294">
        <f t="shared" si="337"/>
        <v>0</v>
      </c>
      <c r="KD50" s="141">
        <f t="shared" si="338"/>
        <v>0</v>
      </c>
      <c r="KE50" s="141">
        <f t="shared" si="339"/>
        <v>1</v>
      </c>
      <c r="KF50" s="294">
        <f t="shared" si="340"/>
        <v>0</v>
      </c>
      <c r="KK50" s="313">
        <f t="shared" si="379"/>
        <v>0</v>
      </c>
      <c r="KL50" s="313">
        <f t="shared" si="379"/>
        <v>0</v>
      </c>
      <c r="KM50" s="313">
        <f t="shared" si="379"/>
        <v>0</v>
      </c>
      <c r="KN50" s="313">
        <f t="shared" si="379"/>
        <v>0</v>
      </c>
      <c r="KO50" s="313">
        <f t="shared" si="379"/>
        <v>0</v>
      </c>
      <c r="KP50" s="313">
        <f t="shared" si="379"/>
        <v>0</v>
      </c>
      <c r="KQ50" s="313">
        <f t="shared" si="379"/>
        <v>0</v>
      </c>
      <c r="KR50" s="313">
        <f t="shared" si="379"/>
        <v>0</v>
      </c>
      <c r="KS50" s="313">
        <f t="shared" si="379"/>
        <v>0</v>
      </c>
      <c r="KT50" s="313">
        <f t="shared" si="379"/>
        <v>0</v>
      </c>
      <c r="KU50" s="313">
        <f t="shared" si="380"/>
        <v>0</v>
      </c>
      <c r="KV50" s="313">
        <f t="shared" si="380"/>
        <v>0</v>
      </c>
      <c r="KW50" s="313">
        <f t="shared" si="380"/>
        <v>0</v>
      </c>
      <c r="KX50" s="313">
        <f t="shared" si="380"/>
        <v>0</v>
      </c>
      <c r="KY50" s="313">
        <f t="shared" si="380"/>
        <v>0</v>
      </c>
      <c r="KZ50" s="313">
        <f t="shared" si="380"/>
        <v>0</v>
      </c>
      <c r="LA50" s="313">
        <f t="shared" si="380"/>
        <v>0</v>
      </c>
      <c r="LB50" s="313">
        <f t="shared" si="380"/>
        <v>0</v>
      </c>
      <c r="LC50" s="313">
        <f t="shared" si="380"/>
        <v>0</v>
      </c>
      <c r="LD50" s="313">
        <f t="shared" si="380"/>
        <v>0</v>
      </c>
      <c r="LK50" s="90">
        <v>0</v>
      </c>
      <c r="LL50" s="90">
        <v>0</v>
      </c>
      <c r="LM50" s="90">
        <v>0</v>
      </c>
      <c r="LP50" s="105"/>
      <c r="LQ50" s="322">
        <v>0.05</v>
      </c>
      <c r="LR50" s="322">
        <v>0.05</v>
      </c>
      <c r="LS50" s="322">
        <v>0.05</v>
      </c>
      <c r="LT50" s="322">
        <v>0.05</v>
      </c>
      <c r="LU50" s="322">
        <v>0.05</v>
      </c>
      <c r="LV50" s="322">
        <v>2.5000000000000001E-2</v>
      </c>
      <c r="LW50" s="322">
        <v>2.5000000000000001E-2</v>
      </c>
      <c r="LX50" s="322">
        <v>2.5000000000000001E-2</v>
      </c>
      <c r="LY50" s="322">
        <v>2.5000000000000001E-2</v>
      </c>
      <c r="LZ50" s="322">
        <v>2.5000000000000001E-2</v>
      </c>
      <c r="MA50" s="322">
        <v>5.0000000000000001E-3</v>
      </c>
      <c r="MB50" s="322">
        <v>5.0000000000000001E-3</v>
      </c>
      <c r="MC50" s="322">
        <v>5.0000000000000001E-3</v>
      </c>
      <c r="MD50" s="322">
        <v>5.0000000000000001E-3</v>
      </c>
      <c r="ME50" s="322">
        <v>5.0000000000000001E-3</v>
      </c>
      <c r="MF50" s="322">
        <v>8.9999999999999998E-4</v>
      </c>
      <c r="MG50" s="322">
        <v>8.9999999999999998E-4</v>
      </c>
      <c r="MH50" s="322">
        <v>8.9999999999999998E-4</v>
      </c>
      <c r="MI50" s="322">
        <v>8.9999999999999998E-4</v>
      </c>
      <c r="MJ50" s="322">
        <v>8.9999999999999998E-4</v>
      </c>
      <c r="MK50" s="322">
        <v>5.9999999999999995E-4</v>
      </c>
      <c r="ML50" s="322">
        <v>4.4999999999999999E-4</v>
      </c>
      <c r="MM50" s="322">
        <v>4.0000000000000002E-4</v>
      </c>
      <c r="MN50" s="322">
        <v>2.9999999999999997E-4</v>
      </c>
      <c r="MO50" s="322">
        <v>2.5000000000000001E-4</v>
      </c>
      <c r="MP50" s="322">
        <v>2.5000000000000001E-4</v>
      </c>
      <c r="MQ50" s="322">
        <v>2.0000000000000001E-4</v>
      </c>
      <c r="MR50" s="322">
        <v>2.0000000000000001E-4</v>
      </c>
      <c r="MS50" s="322"/>
      <c r="MT50" s="102">
        <v>1</v>
      </c>
      <c r="MU50" s="102">
        <v>1</v>
      </c>
      <c r="MV50" s="102">
        <v>1</v>
      </c>
      <c r="MW50" s="102">
        <v>1</v>
      </c>
      <c r="MX50" s="102">
        <v>1</v>
      </c>
      <c r="MY50" s="102">
        <v>1</v>
      </c>
      <c r="MZ50" s="90">
        <v>1</v>
      </c>
      <c r="NA50" s="90">
        <v>1</v>
      </c>
      <c r="NB50" s="90">
        <v>1</v>
      </c>
      <c r="NC50" s="90">
        <v>1</v>
      </c>
      <c r="ND50" s="90">
        <v>1</v>
      </c>
      <c r="NE50" s="90">
        <v>1</v>
      </c>
      <c r="NF50" s="90">
        <v>1</v>
      </c>
      <c r="NG50" s="90">
        <v>1</v>
      </c>
      <c r="NH50" s="90">
        <v>1</v>
      </c>
      <c r="NI50" s="90">
        <v>2</v>
      </c>
      <c r="NJ50" s="90">
        <v>2</v>
      </c>
      <c r="NK50" s="90">
        <v>2</v>
      </c>
      <c r="NL50" s="90">
        <v>2</v>
      </c>
      <c r="NM50" s="90">
        <v>2</v>
      </c>
      <c r="NN50" s="90">
        <v>2</v>
      </c>
      <c r="NO50" s="90">
        <v>2</v>
      </c>
      <c r="NP50" s="90">
        <v>2</v>
      </c>
      <c r="NQ50" s="90">
        <v>2</v>
      </c>
      <c r="NR50" s="90">
        <v>2</v>
      </c>
      <c r="NS50" s="90">
        <v>2</v>
      </c>
      <c r="NT50" s="90">
        <v>2</v>
      </c>
      <c r="NU50" s="90">
        <v>2</v>
      </c>
      <c r="NW50" s="324">
        <f t="shared" si="341"/>
        <v>1.2500000000000001E-2</v>
      </c>
      <c r="NX50" s="324">
        <f t="shared" si="342"/>
        <v>2.5000000000000001E-2</v>
      </c>
      <c r="NY50" s="324">
        <f t="shared" si="343"/>
        <v>3.7499999999999999E-2</v>
      </c>
      <c r="NZ50" s="324">
        <f t="shared" si="344"/>
        <v>0.05</v>
      </c>
      <c r="OA50" s="324">
        <f t="shared" si="345"/>
        <v>6.25E-2</v>
      </c>
      <c r="OB50" s="324">
        <f t="shared" si="346"/>
        <v>6.25E-2</v>
      </c>
      <c r="OC50" s="324">
        <f t="shared" si="347"/>
        <v>0.125</v>
      </c>
      <c r="OD50" s="324">
        <f t="shared" si="348"/>
        <v>0.1875</v>
      </c>
      <c r="OE50" s="324">
        <f t="shared" si="349"/>
        <v>0.25</v>
      </c>
      <c r="OF50" s="324">
        <f t="shared" si="350"/>
        <v>0.3125</v>
      </c>
      <c r="OG50" s="324">
        <f t="shared" si="351"/>
        <v>0.125</v>
      </c>
      <c r="OH50" s="324">
        <f t="shared" si="352"/>
        <v>0.25</v>
      </c>
      <c r="OI50" s="324">
        <f t="shared" si="353"/>
        <v>0.375</v>
      </c>
      <c r="OJ50" s="324">
        <f t="shared" si="354"/>
        <v>0.5</v>
      </c>
      <c r="OK50" s="324">
        <f t="shared" si="355"/>
        <v>0.625</v>
      </c>
      <c r="OL50" s="324">
        <f t="shared" si="356"/>
        <v>0.1125</v>
      </c>
      <c r="OM50" s="324">
        <f t="shared" si="357"/>
        <v>0.22500000000000001</v>
      </c>
      <c r="ON50" s="324">
        <f t="shared" si="358"/>
        <v>0.33750000000000002</v>
      </c>
      <c r="OO50" s="324">
        <f t="shared" si="359"/>
        <v>0.45</v>
      </c>
      <c r="OP50" s="324">
        <f t="shared" si="360"/>
        <v>0.5625</v>
      </c>
      <c r="OQ50" s="324">
        <f t="shared" si="361"/>
        <v>0.56249999999999989</v>
      </c>
      <c r="OR50" s="324">
        <f t="shared" si="362"/>
        <v>0.5625</v>
      </c>
      <c r="OS50" s="324">
        <f t="shared" si="363"/>
        <v>0.625</v>
      </c>
      <c r="OT50" s="324">
        <f t="shared" si="364"/>
        <v>0.56249999999999989</v>
      </c>
      <c r="OU50" s="324">
        <f t="shared" si="365"/>
        <v>0.546875</v>
      </c>
      <c r="OV50" s="324">
        <f t="shared" si="366"/>
        <v>0.625</v>
      </c>
      <c r="OW50" s="324">
        <f t="shared" si="367"/>
        <v>0.5625</v>
      </c>
      <c r="OX50" s="324">
        <f t="shared" si="368"/>
        <v>0.625</v>
      </c>
      <c r="OZ50"/>
      <c r="PA50" s="331"/>
      <c r="PB50" s="331" t="s">
        <v>470</v>
      </c>
      <c r="PC50" s="331" t="s">
        <v>471</v>
      </c>
      <c r="PD50"/>
      <c r="PE50"/>
      <c r="PF50"/>
      <c r="PG50" s="346"/>
      <c r="PH50" s="347">
        <f>PH$3*$F50*$AH50*PH$4/'[1]Sheet3 '!$AJ$5</f>
        <v>7.0000000000000007E-2</v>
      </c>
      <c r="PI50" s="347">
        <f>PI$3*$F50*$AH50*PI$4/'[1]Sheet3 '!$AJ$5</f>
        <v>6.9974999999999996E-2</v>
      </c>
      <c r="PJ50" s="347">
        <f>PJ$3*$F50*$AH50*PJ$4/'[1]Sheet3 '!$AJ$5</f>
        <v>7.0000000000000007E-2</v>
      </c>
      <c r="PK50" s="347">
        <f>PK$3*$F50*$AH50*PK$4/'[1]Sheet3 '!$AJ$5</f>
        <v>6.3E-2</v>
      </c>
      <c r="PL50" s="347">
        <f>PL$3*$F50*$AH50*PL$4/'[1]Sheet3 '!$AJ$5</f>
        <v>6.3E-2</v>
      </c>
      <c r="PM50" s="347">
        <f>PM$3*$F50*$AH50*PM$4/'[1]Sheet3 '!$AJ$5</f>
        <v>0.06</v>
      </c>
      <c r="PN50" s="347">
        <f>PN$3*$F50*$AH50*PN$4/'[1]Sheet3 '!$AJ$5</f>
        <v>5.3999999999999999E-2</v>
      </c>
      <c r="PO50" s="347">
        <f>PO$3*$F50*$AH50*PO$4/'[1]Sheet3 '!$AJ$5</f>
        <v>5.0999999999999997E-2</v>
      </c>
      <c r="PP50" s="347">
        <f>PP$3*$F50*$AH50*PP$4/'[1]Sheet3 '!$AJ$5</f>
        <v>4.6300000000000001E-2</v>
      </c>
      <c r="PQ50" s="347">
        <f>PQ$3*$F50*$AH50*PQ$4/'[1]Sheet3 '!$AJ$5</f>
        <v>0.04</v>
      </c>
      <c r="PR50" s="347">
        <f>PR$3*$F50*$AH50*PR$4/'[1]Sheet3 '!$AJ$5</f>
        <v>3.5999999999999997E-2</v>
      </c>
      <c r="PS50" s="347">
        <f>PS$3*$F50*$AH50*PS$4/'[1]Sheet3 '!$AJ$5</f>
        <v>3.2000000000000001E-2</v>
      </c>
      <c r="PT50" s="347">
        <f>PT$3*$F50*$AH50*PT$4/'[1]Sheet3 '!$AJ$5</f>
        <v>0.02</v>
      </c>
      <c r="PU50" s="343"/>
      <c r="PV50" s="343"/>
      <c r="PW50" s="343"/>
    </row>
    <row r="51" spans="1:439" s="90" customFormat="1" ht="16.2">
      <c r="A51" s="39">
        <v>62</v>
      </c>
      <c r="B51" s="39" t="s">
        <v>507</v>
      </c>
      <c r="C51" s="39">
        <v>6</v>
      </c>
      <c r="D51" s="39">
        <v>-1</v>
      </c>
      <c r="E51" s="39"/>
      <c r="F51" s="112">
        <v>1950</v>
      </c>
      <c r="G51" s="39" t="s">
        <v>562</v>
      </c>
      <c r="H51" s="39">
        <f t="shared" si="209"/>
        <v>1950</v>
      </c>
      <c r="I51" s="116" t="s">
        <v>563</v>
      </c>
      <c r="J51" s="74">
        <v>1500</v>
      </c>
      <c r="K51" s="116" t="s">
        <v>564</v>
      </c>
      <c r="L51" s="116"/>
      <c r="M51" s="123">
        <v>38</v>
      </c>
      <c r="N51" s="39">
        <f t="shared" si="369"/>
        <v>0</v>
      </c>
      <c r="O51" s="39">
        <f t="shared" si="370"/>
        <v>0</v>
      </c>
      <c r="P51" s="39">
        <v>0</v>
      </c>
      <c r="Q51" s="136">
        <v>3.6458338000000001</v>
      </c>
      <c r="R51" s="90">
        <v>10</v>
      </c>
      <c r="S51" s="137">
        <v>0</v>
      </c>
      <c r="T51" s="141">
        <f t="shared" si="210"/>
        <v>0.65</v>
      </c>
      <c r="U51" s="139">
        <f t="shared" si="201"/>
        <v>6</v>
      </c>
      <c r="V51" s="139" t="s">
        <v>401</v>
      </c>
      <c r="W51" s="139">
        <v>1</v>
      </c>
      <c r="X51" s="142">
        <v>0</v>
      </c>
      <c r="Y51" s="139">
        <v>15</v>
      </c>
      <c r="Z51" s="159">
        <v>1</v>
      </c>
      <c r="AA51" s="139" t="str">
        <f t="shared" si="196"/>
        <v>[[0,1],[0,1],[0,1],[0,1],[0,1],[0,1],[0,1],[0,1],[0,1],[0,1],[0,2],[0,4],[0,6],[0,8],[0,10],[0,20],[0,40],[0,60],[0,80],[0,100]]</v>
      </c>
      <c r="AB51" s="139">
        <v>1</v>
      </c>
      <c r="AC51" s="139">
        <v>1</v>
      </c>
      <c r="AD51" s="139" t="str">
        <f t="shared" si="211"/>
        <v>[[1,1],[1,1],[1,1],[1,1],[1,1],[1,1],[1,1],[1,1],[1,1],[1,1],[1,1],[1,1],[1,1],[1,1],[1,1],[1,1],[1,1],[1,1],[1,1],[1,1]]</v>
      </c>
      <c r="AE51" s="39">
        <v>0</v>
      </c>
      <c r="AF51" s="160">
        <v>0.25</v>
      </c>
      <c r="AG51" s="177">
        <f t="shared" si="205"/>
        <v>0</v>
      </c>
      <c r="AH51" s="177">
        <v>0.1</v>
      </c>
      <c r="AI51" s="177">
        <v>0</v>
      </c>
      <c r="AJ51" s="178">
        <v>0</v>
      </c>
      <c r="AK51" s="178">
        <v>0.01</v>
      </c>
      <c r="AL51" s="178">
        <v>4.0000000000000001E-3</v>
      </c>
      <c r="AM51" s="179">
        <v>1E-4</v>
      </c>
      <c r="AN51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51" s="39" t="str">
        <f t="shared" si="197"/>
        <v>[[10,5],[12,2],[15,2]]</v>
      </c>
      <c r="AP51" s="111" t="str">
        <f t="shared" si="198"/>
        <v>[0,0,0]</v>
      </c>
      <c r="AQ51" s="111">
        <v>0</v>
      </c>
      <c r="AR51" s="111">
        <v>1</v>
      </c>
      <c r="AS51" s="111">
        <f t="shared" si="213"/>
        <v>1</v>
      </c>
      <c r="AT51" s="111">
        <v>1</v>
      </c>
      <c r="AU51" s="111">
        <v>1</v>
      </c>
      <c r="AV51" s="191" t="s">
        <v>511</v>
      </c>
      <c r="AW51" s="111">
        <v>4</v>
      </c>
      <c r="AX51" s="195">
        <v>16</v>
      </c>
      <c r="AY51" s="39">
        <v>1</v>
      </c>
      <c r="AZ51" s="39">
        <v>0</v>
      </c>
      <c r="BA51" s="94">
        <v>3</v>
      </c>
      <c r="BB51" s="39">
        <v>6</v>
      </c>
      <c r="BC51" s="94" t="s">
        <v>361</v>
      </c>
      <c r="BD51" s="39">
        <f>BD44</f>
        <v>1</v>
      </c>
      <c r="BE51" s="112">
        <v>1.5</v>
      </c>
      <c r="BF51" s="39"/>
      <c r="BG51" s="39"/>
      <c r="BH51" s="39">
        <v>1</v>
      </c>
      <c r="BI51" s="39">
        <v>1</v>
      </c>
      <c r="BJ51" s="39" t="s">
        <v>512</v>
      </c>
      <c r="BK51" s="200">
        <v>1</v>
      </c>
      <c r="BL51" s="198">
        <v>1</v>
      </c>
      <c r="BM51" s="39">
        <f>BM44</f>
        <v>1378</v>
      </c>
      <c r="BN51" s="94" t="s">
        <v>287</v>
      </c>
      <c r="BO51" s="39">
        <v>1</v>
      </c>
      <c r="BP51" s="39" t="s">
        <v>288</v>
      </c>
      <c r="BQ51" s="39" t="s">
        <v>485</v>
      </c>
      <c r="BR51" s="202" t="s">
        <v>513</v>
      </c>
      <c r="BS51" s="202" t="s">
        <v>513</v>
      </c>
      <c r="BT51" s="123">
        <v>40000</v>
      </c>
      <c r="BU51" s="123">
        <v>2</v>
      </c>
      <c r="BV51" s="123">
        <v>10</v>
      </c>
      <c r="BW51" s="123">
        <v>12</v>
      </c>
      <c r="BX51" s="116" t="s">
        <v>514</v>
      </c>
      <c r="BY51" s="213">
        <v>16</v>
      </c>
      <c r="BZ51" s="123">
        <f t="shared" si="214"/>
        <v>10</v>
      </c>
      <c r="CA51" s="214" t="str">
        <f t="shared" si="215"/>
        <v>[10,10,0,10]</v>
      </c>
      <c r="CB51" s="42">
        <v>0</v>
      </c>
      <c r="CC51" s="42">
        <v>0</v>
      </c>
      <c r="CD51" s="42">
        <v>0</v>
      </c>
      <c r="CE51" s="42">
        <v>0</v>
      </c>
      <c r="CF51" s="42">
        <v>0</v>
      </c>
      <c r="CG51" s="42">
        <v>0</v>
      </c>
      <c r="CH51" s="42">
        <v>0</v>
      </c>
      <c r="CI51" s="42">
        <v>0</v>
      </c>
      <c r="CJ51" s="42" t="str">
        <f t="shared" si="371"/>
        <v>1,1,1,1,1,1,1</v>
      </c>
      <c r="CK51" s="42" t="str">
        <f t="shared" si="372"/>
        <v/>
      </c>
      <c r="CL51" s="42">
        <v>100</v>
      </c>
      <c r="CM51" s="42">
        <v>100</v>
      </c>
      <c r="CN51" s="42">
        <v>5</v>
      </c>
      <c r="CO51" s="42"/>
      <c r="CP51" s="42"/>
      <c r="CQ51" s="42"/>
      <c r="CR51" s="42"/>
      <c r="CS51" s="42"/>
      <c r="CT51" s="42"/>
      <c r="CU51" s="53" t="s">
        <v>293</v>
      </c>
      <c r="CV51" s="53">
        <v>1</v>
      </c>
      <c r="CW51" s="42"/>
      <c r="CX51" s="42" t="str">
        <f t="shared" si="373"/>
        <v/>
      </c>
      <c r="CY51" s="42"/>
      <c r="CZ51" s="42"/>
      <c r="DA51" s="42"/>
      <c r="DB51" s="42"/>
      <c r="DC51" s="42" t="str">
        <f t="shared" si="374"/>
        <v/>
      </c>
      <c r="DD51" s="42"/>
      <c r="DE51" s="42"/>
      <c r="DF51" s="42"/>
      <c r="DG51" s="42"/>
      <c r="DH51" s="42" t="str">
        <f t="shared" si="375"/>
        <v/>
      </c>
      <c r="DI51" s="42"/>
      <c r="DJ51" s="42"/>
      <c r="DK51" s="42"/>
      <c r="DL51" s="42"/>
      <c r="DM51" s="42" t="str">
        <f t="shared" si="376"/>
        <v/>
      </c>
      <c r="DN51" s="42">
        <v>2</v>
      </c>
      <c r="DO51" s="42">
        <v>0</v>
      </c>
      <c r="DP51" s="42">
        <v>0</v>
      </c>
      <c r="DQ51" s="42">
        <f>F51</f>
        <v>1950</v>
      </c>
      <c r="DR51" s="42" t="str">
        <f t="shared" si="377"/>
        <v/>
      </c>
      <c r="DS51" s="42">
        <v>2</v>
      </c>
      <c r="DT51" s="42">
        <v>0</v>
      </c>
      <c r="DU51" s="42">
        <v>0</v>
      </c>
      <c r="DV51" s="42">
        <f>F51</f>
        <v>1950</v>
      </c>
      <c r="DW51" s="42" t="s">
        <v>515</v>
      </c>
      <c r="DX51" s="231">
        <f t="shared" si="381"/>
        <v>10</v>
      </c>
      <c r="DY51" s="231">
        <f t="shared" si="382"/>
        <v>10</v>
      </c>
      <c r="DZ51" s="231">
        <v>0</v>
      </c>
      <c r="EA51" s="123">
        <f t="shared" si="216"/>
        <v>10</v>
      </c>
      <c r="EB51" s="123"/>
      <c r="EM51" s="260">
        <f t="shared" si="217"/>
        <v>2145</v>
      </c>
      <c r="EN51" s="261">
        <v>0</v>
      </c>
      <c r="EO51" s="105">
        <v>10</v>
      </c>
      <c r="EP51" s="105">
        <v>5</v>
      </c>
      <c r="EQ51" s="105">
        <v>12</v>
      </c>
      <c r="ER51" s="105">
        <v>2</v>
      </c>
      <c r="ES51" s="105">
        <v>15</v>
      </c>
      <c r="ET51" s="105">
        <v>2</v>
      </c>
      <c r="EU51" s="105">
        <f t="shared" si="218"/>
        <v>11.555555555555555</v>
      </c>
      <c r="EV51" s="105">
        <f t="shared" si="219"/>
        <v>7.5</v>
      </c>
      <c r="EW51" s="272">
        <f t="shared" si="220"/>
        <v>0</v>
      </c>
      <c r="EX51" s="105">
        <f t="shared" si="221"/>
        <v>15</v>
      </c>
      <c r="EY51" s="281">
        <f t="shared" si="222"/>
        <v>0</v>
      </c>
      <c r="EZ51" s="105">
        <f t="shared" si="223"/>
        <v>22.5</v>
      </c>
      <c r="FA51" s="282">
        <f t="shared" si="224"/>
        <v>0</v>
      </c>
      <c r="FD51" s="286"/>
      <c r="FI51" s="294"/>
      <c r="FJ51" s="141">
        <v>0</v>
      </c>
      <c r="FK51" s="141">
        <v>1</v>
      </c>
      <c r="FL51" s="294">
        <f t="shared" si="225"/>
        <v>0</v>
      </c>
      <c r="FM51" s="141">
        <f t="shared" si="226"/>
        <v>0</v>
      </c>
      <c r="FN51" s="141">
        <f t="shared" si="227"/>
        <v>1</v>
      </c>
      <c r="FO51" s="294">
        <f t="shared" si="228"/>
        <v>0</v>
      </c>
      <c r="FP51" s="141">
        <f t="shared" si="229"/>
        <v>0</v>
      </c>
      <c r="FQ51" s="141">
        <f t="shared" si="230"/>
        <v>1</v>
      </c>
      <c r="FR51" s="294">
        <f t="shared" si="231"/>
        <v>0</v>
      </c>
      <c r="FS51" s="141">
        <f t="shared" si="232"/>
        <v>0</v>
      </c>
      <c r="FT51" s="141">
        <f t="shared" si="233"/>
        <v>1</v>
      </c>
      <c r="FU51" s="294">
        <f t="shared" si="234"/>
        <v>0</v>
      </c>
      <c r="FV51" s="141">
        <f t="shared" si="235"/>
        <v>0</v>
      </c>
      <c r="FW51" s="141">
        <f t="shared" si="236"/>
        <v>1</v>
      </c>
      <c r="FX51" s="294">
        <f t="shared" si="237"/>
        <v>0</v>
      </c>
      <c r="FY51" s="141">
        <f t="shared" si="238"/>
        <v>0</v>
      </c>
      <c r="FZ51" s="141">
        <f t="shared" si="239"/>
        <v>1</v>
      </c>
      <c r="GA51" s="294">
        <f t="shared" si="240"/>
        <v>0</v>
      </c>
      <c r="GB51" s="141">
        <f t="shared" si="241"/>
        <v>0</v>
      </c>
      <c r="GC51" s="141">
        <f t="shared" si="242"/>
        <v>1</v>
      </c>
      <c r="GD51" s="294">
        <f t="shared" si="243"/>
        <v>0</v>
      </c>
      <c r="GE51" s="141">
        <f t="shared" si="244"/>
        <v>0</v>
      </c>
      <c r="GF51" s="141">
        <f t="shared" si="245"/>
        <v>1</v>
      </c>
      <c r="GG51" s="294">
        <f t="shared" si="246"/>
        <v>0</v>
      </c>
      <c r="GH51" s="141">
        <f t="shared" si="247"/>
        <v>0</v>
      </c>
      <c r="GI51" s="141">
        <f t="shared" si="248"/>
        <v>1</v>
      </c>
      <c r="GJ51" s="294">
        <f t="shared" si="249"/>
        <v>0</v>
      </c>
      <c r="GK51" s="141">
        <f t="shared" si="250"/>
        <v>0</v>
      </c>
      <c r="GL51" s="141">
        <f t="shared" si="251"/>
        <v>1</v>
      </c>
      <c r="GM51" s="294">
        <f t="shared" si="252"/>
        <v>0</v>
      </c>
      <c r="GN51" s="141">
        <f t="shared" si="253"/>
        <v>0</v>
      </c>
      <c r="GO51" s="141">
        <f t="shared" si="254"/>
        <v>2</v>
      </c>
      <c r="GP51" s="294">
        <f t="shared" si="255"/>
        <v>0</v>
      </c>
      <c r="GQ51" s="141">
        <f t="shared" si="256"/>
        <v>0</v>
      </c>
      <c r="GR51" s="141">
        <f t="shared" si="257"/>
        <v>4</v>
      </c>
      <c r="GS51" s="294">
        <f t="shared" si="258"/>
        <v>0</v>
      </c>
      <c r="GT51" s="141">
        <f t="shared" si="259"/>
        <v>0</v>
      </c>
      <c r="GU51" s="141">
        <f t="shared" si="260"/>
        <v>6</v>
      </c>
      <c r="GV51" s="294">
        <f t="shared" si="261"/>
        <v>0</v>
      </c>
      <c r="GW51" s="141">
        <f t="shared" si="262"/>
        <v>0</v>
      </c>
      <c r="GX51" s="141">
        <f t="shared" si="263"/>
        <v>8</v>
      </c>
      <c r="GY51" s="294">
        <f t="shared" si="264"/>
        <v>0</v>
      </c>
      <c r="GZ51" s="141">
        <f t="shared" si="265"/>
        <v>0</v>
      </c>
      <c r="HA51" s="141">
        <f t="shared" si="266"/>
        <v>10</v>
      </c>
      <c r="HB51" s="294">
        <f t="shared" si="267"/>
        <v>0</v>
      </c>
      <c r="HC51" s="141">
        <f t="shared" si="268"/>
        <v>0</v>
      </c>
      <c r="HD51" s="141">
        <f t="shared" si="269"/>
        <v>20</v>
      </c>
      <c r="HE51" s="294">
        <f t="shared" si="270"/>
        <v>0</v>
      </c>
      <c r="HF51" s="141">
        <f t="shared" si="271"/>
        <v>0</v>
      </c>
      <c r="HG51" s="141">
        <f t="shared" si="272"/>
        <v>40</v>
      </c>
      <c r="HH51" s="294">
        <f t="shared" si="273"/>
        <v>0</v>
      </c>
      <c r="HI51" s="141">
        <f t="shared" si="274"/>
        <v>0</v>
      </c>
      <c r="HJ51" s="141">
        <f t="shared" si="275"/>
        <v>60</v>
      </c>
      <c r="HK51" s="294">
        <f t="shared" si="276"/>
        <v>0</v>
      </c>
      <c r="HL51" s="141">
        <f t="shared" si="277"/>
        <v>0</v>
      </c>
      <c r="HM51" s="141">
        <f t="shared" si="278"/>
        <v>80</v>
      </c>
      <c r="HN51" s="294">
        <f t="shared" si="279"/>
        <v>0</v>
      </c>
      <c r="HO51" s="141">
        <f t="shared" si="280"/>
        <v>0</v>
      </c>
      <c r="HP51" s="141">
        <f t="shared" si="281"/>
        <v>100</v>
      </c>
      <c r="HQ51" s="294">
        <f t="shared" si="282"/>
        <v>0</v>
      </c>
      <c r="HS51" s="286"/>
      <c r="HX51" s="294"/>
      <c r="HY51" s="141">
        <v>1</v>
      </c>
      <c r="HZ51" s="141">
        <v>1</v>
      </c>
      <c r="IA51" s="294">
        <f t="shared" si="283"/>
        <v>2.1666666666666685E-4</v>
      </c>
      <c r="IB51" s="141">
        <f t="shared" si="284"/>
        <v>1</v>
      </c>
      <c r="IC51" s="141">
        <f t="shared" si="285"/>
        <v>1</v>
      </c>
      <c r="ID51" s="294">
        <f t="shared" si="286"/>
        <v>4.3333333333333369E-4</v>
      </c>
      <c r="IE51" s="141">
        <f t="shared" si="287"/>
        <v>1</v>
      </c>
      <c r="IF51" s="141">
        <f t="shared" si="288"/>
        <v>1</v>
      </c>
      <c r="IG51" s="294">
        <f t="shared" si="289"/>
        <v>6.5000000000000051E-4</v>
      </c>
      <c r="IH51" s="141">
        <f t="shared" si="290"/>
        <v>1</v>
      </c>
      <c r="II51" s="141">
        <f t="shared" si="291"/>
        <v>1</v>
      </c>
      <c r="IJ51" s="294">
        <f t="shared" si="292"/>
        <v>8.6666666666666739E-4</v>
      </c>
      <c r="IK51" s="141">
        <f t="shared" si="293"/>
        <v>1</v>
      </c>
      <c r="IL51" s="141">
        <f t="shared" si="294"/>
        <v>1</v>
      </c>
      <c r="IM51" s="294">
        <f t="shared" si="295"/>
        <v>1.0833333333333342E-3</v>
      </c>
      <c r="IN51" s="141">
        <f t="shared" si="296"/>
        <v>1</v>
      </c>
      <c r="IO51" s="141">
        <f t="shared" si="297"/>
        <v>1</v>
      </c>
      <c r="IP51" s="294">
        <f t="shared" si="298"/>
        <v>2.1666666666666683E-3</v>
      </c>
      <c r="IQ51" s="141">
        <f t="shared" si="299"/>
        <v>1</v>
      </c>
      <c r="IR51" s="141">
        <f t="shared" si="300"/>
        <v>1</v>
      </c>
      <c r="IS51" s="294">
        <f t="shared" si="301"/>
        <v>4.3333333333333366E-3</v>
      </c>
      <c r="IT51" s="141">
        <f t="shared" si="302"/>
        <v>1</v>
      </c>
      <c r="IU51" s="141">
        <f t="shared" si="303"/>
        <v>1</v>
      </c>
      <c r="IV51" s="294">
        <f t="shared" si="304"/>
        <v>6.5000000000000049E-3</v>
      </c>
      <c r="IW51" s="141">
        <f t="shared" si="305"/>
        <v>1</v>
      </c>
      <c r="IX51" s="141">
        <f t="shared" si="306"/>
        <v>1</v>
      </c>
      <c r="IY51" s="294">
        <f t="shared" si="307"/>
        <v>8.6666666666666732E-3</v>
      </c>
      <c r="IZ51" s="141">
        <f t="shared" si="308"/>
        <v>1</v>
      </c>
      <c r="JA51" s="141">
        <f t="shared" si="309"/>
        <v>1</v>
      </c>
      <c r="JB51" s="294">
        <f t="shared" si="310"/>
        <v>1.0833333333333342E-2</v>
      </c>
      <c r="JC51" s="141">
        <f t="shared" si="311"/>
        <v>1</v>
      </c>
      <c r="JD51" s="141">
        <f t="shared" si="312"/>
        <v>1</v>
      </c>
      <c r="JE51" s="294">
        <f t="shared" si="313"/>
        <v>2.1666666666666685E-2</v>
      </c>
      <c r="JF51" s="141">
        <f t="shared" si="314"/>
        <v>1</v>
      </c>
      <c r="JG51" s="141">
        <f t="shared" si="315"/>
        <v>1</v>
      </c>
      <c r="JH51" s="294">
        <f t="shared" si="316"/>
        <v>4.333333333333337E-2</v>
      </c>
      <c r="JI51" s="141">
        <f t="shared" si="317"/>
        <v>1</v>
      </c>
      <c r="JJ51" s="141">
        <f t="shared" si="318"/>
        <v>1</v>
      </c>
      <c r="JK51" s="294">
        <f t="shared" si="319"/>
        <v>6.5000000000000058E-2</v>
      </c>
      <c r="JL51" s="141">
        <f t="shared" si="320"/>
        <v>1</v>
      </c>
      <c r="JM51" s="141">
        <f t="shared" si="321"/>
        <v>1</v>
      </c>
      <c r="JN51" s="294">
        <f t="shared" si="322"/>
        <v>8.6666666666666739E-2</v>
      </c>
      <c r="JO51" s="141">
        <f t="shared" si="323"/>
        <v>1</v>
      </c>
      <c r="JP51" s="141">
        <f t="shared" si="324"/>
        <v>1</v>
      </c>
      <c r="JQ51" s="294">
        <f t="shared" si="325"/>
        <v>0.10833333333333342</v>
      </c>
      <c r="JR51" s="141">
        <f t="shared" si="326"/>
        <v>1</v>
      </c>
      <c r="JS51" s="141">
        <f t="shared" si="327"/>
        <v>1</v>
      </c>
      <c r="JT51" s="294">
        <f t="shared" si="328"/>
        <v>0.21666666666666684</v>
      </c>
      <c r="JU51" s="141">
        <f t="shared" si="329"/>
        <v>1</v>
      </c>
      <c r="JV51" s="141">
        <f t="shared" si="330"/>
        <v>1</v>
      </c>
      <c r="JW51" s="294">
        <f t="shared" si="331"/>
        <v>0.43333333333333368</v>
      </c>
      <c r="JX51" s="141">
        <f t="shared" si="332"/>
        <v>1</v>
      </c>
      <c r="JY51" s="141">
        <f t="shared" si="333"/>
        <v>1</v>
      </c>
      <c r="JZ51" s="294">
        <f t="shared" si="334"/>
        <v>0.65000000000000058</v>
      </c>
      <c r="KA51" s="141">
        <f t="shared" si="335"/>
        <v>1</v>
      </c>
      <c r="KB51" s="141">
        <f t="shared" si="336"/>
        <v>1</v>
      </c>
      <c r="KC51" s="294">
        <f t="shared" si="337"/>
        <v>0.86666666666666736</v>
      </c>
      <c r="KD51" s="141">
        <f t="shared" si="338"/>
        <v>1</v>
      </c>
      <c r="KE51" s="141">
        <f t="shared" si="339"/>
        <v>1</v>
      </c>
      <c r="KF51" s="294">
        <f t="shared" si="340"/>
        <v>1.0833333333333341</v>
      </c>
      <c r="KK51" s="313">
        <f t="shared" si="379"/>
        <v>0</v>
      </c>
      <c r="KL51" s="313">
        <f t="shared" si="379"/>
        <v>0</v>
      </c>
      <c r="KM51" s="313">
        <f t="shared" si="379"/>
        <v>0</v>
      </c>
      <c r="KN51" s="313">
        <f t="shared" si="379"/>
        <v>0</v>
      </c>
      <c r="KO51" s="313">
        <f t="shared" si="379"/>
        <v>0</v>
      </c>
      <c r="KP51" s="313">
        <f t="shared" si="379"/>
        <v>0</v>
      </c>
      <c r="KQ51" s="313">
        <f t="shared" si="379"/>
        <v>0</v>
      </c>
      <c r="KR51" s="313">
        <f t="shared" si="379"/>
        <v>0</v>
      </c>
      <c r="KS51" s="313">
        <f t="shared" si="379"/>
        <v>0</v>
      </c>
      <c r="KT51" s="313">
        <f t="shared" si="379"/>
        <v>0</v>
      </c>
      <c r="KU51" s="313">
        <f t="shared" si="380"/>
        <v>0</v>
      </c>
      <c r="KV51" s="313">
        <f t="shared" si="380"/>
        <v>0</v>
      </c>
      <c r="KW51" s="313">
        <f t="shared" si="380"/>
        <v>0</v>
      </c>
      <c r="KX51" s="313">
        <f t="shared" si="380"/>
        <v>0</v>
      </c>
      <c r="KY51" s="313">
        <f t="shared" si="380"/>
        <v>0</v>
      </c>
      <c r="KZ51" s="313">
        <f t="shared" si="380"/>
        <v>0</v>
      </c>
      <c r="LA51" s="313">
        <f t="shared" si="380"/>
        <v>0</v>
      </c>
      <c r="LB51" s="313">
        <f t="shared" si="380"/>
        <v>0</v>
      </c>
      <c r="LC51" s="313">
        <f t="shared" si="380"/>
        <v>0</v>
      </c>
      <c r="LD51" s="313">
        <f t="shared" si="380"/>
        <v>0</v>
      </c>
      <c r="LK51" s="90">
        <v>0.19500000000000001</v>
      </c>
      <c r="LL51" s="90">
        <v>0.78</v>
      </c>
      <c r="LM51" s="90">
        <v>0.97499999999999998</v>
      </c>
      <c r="LP51" s="323"/>
      <c r="LQ51" s="322">
        <v>0.05</v>
      </c>
      <c r="LR51" s="322">
        <v>0.05</v>
      </c>
      <c r="LS51" s="322">
        <v>0.05</v>
      </c>
      <c r="LT51" s="322">
        <v>0.05</v>
      </c>
      <c r="LU51" s="322">
        <v>0.05</v>
      </c>
      <c r="LV51" s="322">
        <v>2.5000000000000001E-2</v>
      </c>
      <c r="LW51" s="322">
        <v>2.5000000000000001E-2</v>
      </c>
      <c r="LX51" s="322">
        <v>2.5000000000000001E-2</v>
      </c>
      <c r="LY51" s="322">
        <v>2.5000000000000001E-2</v>
      </c>
      <c r="LZ51" s="322">
        <v>2.5000000000000001E-2</v>
      </c>
      <c r="MA51" s="322">
        <v>5.0000000000000001E-3</v>
      </c>
      <c r="MB51" s="322">
        <v>5.0000000000000001E-3</v>
      </c>
      <c r="MC51" s="322">
        <v>5.0000000000000001E-3</v>
      </c>
      <c r="MD51" s="322">
        <v>5.0000000000000001E-3</v>
      </c>
      <c r="ME51" s="322">
        <v>5.0000000000000001E-3</v>
      </c>
      <c r="MF51" s="322">
        <v>8.9999999999999998E-4</v>
      </c>
      <c r="MG51" s="322">
        <v>8.9999999999999998E-4</v>
      </c>
      <c r="MH51" s="322">
        <v>8.9999999999999998E-4</v>
      </c>
      <c r="MI51" s="322">
        <v>8.9999999999999998E-4</v>
      </c>
      <c r="MJ51" s="322">
        <v>8.9999999999999998E-4</v>
      </c>
      <c r="MK51" s="322">
        <v>5.9999999999999995E-4</v>
      </c>
      <c r="ML51" s="322">
        <v>4.4999999999999999E-4</v>
      </c>
      <c r="MM51" s="322">
        <v>4.0000000000000002E-4</v>
      </c>
      <c r="MN51" s="322">
        <v>2.9999999999999997E-4</v>
      </c>
      <c r="MO51" s="322">
        <v>2.5000000000000001E-4</v>
      </c>
      <c r="MP51" s="322">
        <v>2.5000000000000001E-4</v>
      </c>
      <c r="MQ51" s="322">
        <v>2.0000000000000001E-4</v>
      </c>
      <c r="MR51" s="322">
        <v>2.0000000000000001E-4</v>
      </c>
      <c r="MS51" s="322"/>
      <c r="MT51" s="102">
        <v>1</v>
      </c>
      <c r="MU51" s="102">
        <v>1</v>
      </c>
      <c r="MV51" s="102">
        <v>1</v>
      </c>
      <c r="MW51" s="102">
        <v>1</v>
      </c>
      <c r="MX51" s="102">
        <v>1</v>
      </c>
      <c r="MY51" s="102">
        <v>1</v>
      </c>
      <c r="MZ51" s="90">
        <v>5</v>
      </c>
      <c r="NA51" s="90">
        <v>5</v>
      </c>
      <c r="NB51" s="90">
        <v>5</v>
      </c>
      <c r="NC51" s="90">
        <v>5</v>
      </c>
      <c r="ND51" s="90">
        <v>5</v>
      </c>
      <c r="NE51" s="90">
        <v>5</v>
      </c>
      <c r="NF51" s="90">
        <v>5</v>
      </c>
      <c r="NG51" s="90">
        <v>5</v>
      </c>
      <c r="NH51" s="90">
        <v>5</v>
      </c>
      <c r="NI51" s="90">
        <v>10</v>
      </c>
      <c r="NJ51" s="90">
        <v>10</v>
      </c>
      <c r="NK51" s="90">
        <v>10</v>
      </c>
      <c r="NL51" s="90">
        <v>10</v>
      </c>
      <c r="NM51" s="90">
        <v>10</v>
      </c>
      <c r="NN51" s="90">
        <v>10</v>
      </c>
      <c r="NO51" s="90">
        <v>10</v>
      </c>
      <c r="NP51" s="90">
        <v>10</v>
      </c>
      <c r="NQ51" s="90">
        <v>10</v>
      </c>
      <c r="NR51" s="90">
        <v>10</v>
      </c>
      <c r="NS51" s="90">
        <v>10</v>
      </c>
      <c r="NT51" s="90">
        <v>10</v>
      </c>
      <c r="NU51" s="90">
        <v>10</v>
      </c>
      <c r="NW51" s="324">
        <f t="shared" si="341"/>
        <v>9.7500000000000003E-2</v>
      </c>
      <c r="NX51" s="324">
        <f t="shared" si="342"/>
        <v>0.19500000000000001</v>
      </c>
      <c r="NY51" s="324">
        <f t="shared" si="343"/>
        <v>0.29249999999999998</v>
      </c>
      <c r="NZ51" s="324">
        <f t="shared" si="344"/>
        <v>0.39</v>
      </c>
      <c r="OA51" s="324">
        <f t="shared" si="345"/>
        <v>0.48749999999999999</v>
      </c>
      <c r="OB51" s="324">
        <f t="shared" si="346"/>
        <v>0.48749999999999999</v>
      </c>
      <c r="OC51" s="324">
        <f t="shared" si="347"/>
        <v>0.19500000000000001</v>
      </c>
      <c r="OD51" s="324">
        <f t="shared" si="348"/>
        <v>0.29249999999999998</v>
      </c>
      <c r="OE51" s="324">
        <f t="shared" si="349"/>
        <v>0.39</v>
      </c>
      <c r="OF51" s="324">
        <f t="shared" si="350"/>
        <v>0.48749999999999999</v>
      </c>
      <c r="OG51" s="324">
        <f t="shared" si="351"/>
        <v>0.19500000000000001</v>
      </c>
      <c r="OH51" s="324">
        <f t="shared" si="352"/>
        <v>0.39</v>
      </c>
      <c r="OI51" s="324">
        <f t="shared" si="353"/>
        <v>0.58499999999999996</v>
      </c>
      <c r="OJ51" s="324">
        <f t="shared" si="354"/>
        <v>0.78</v>
      </c>
      <c r="OK51" s="324">
        <f t="shared" si="355"/>
        <v>0.97499999999999998</v>
      </c>
      <c r="OL51" s="324">
        <f t="shared" si="356"/>
        <v>0.17549999999999999</v>
      </c>
      <c r="OM51" s="324">
        <f t="shared" si="357"/>
        <v>0.35099999999999998</v>
      </c>
      <c r="ON51" s="324">
        <f t="shared" si="358"/>
        <v>0.52649999999999997</v>
      </c>
      <c r="OO51" s="324">
        <f t="shared" si="359"/>
        <v>0.70199999999999996</v>
      </c>
      <c r="OP51" s="324">
        <f t="shared" si="360"/>
        <v>0.87749999999999995</v>
      </c>
      <c r="OQ51" s="324">
        <f t="shared" si="361"/>
        <v>0.87749999999999984</v>
      </c>
      <c r="OR51" s="324">
        <f t="shared" si="362"/>
        <v>0.87749999999999995</v>
      </c>
      <c r="OS51" s="324">
        <f t="shared" si="363"/>
        <v>0.97499999999999998</v>
      </c>
      <c r="OT51" s="324">
        <f t="shared" si="364"/>
        <v>0.87749999999999984</v>
      </c>
      <c r="OU51" s="324">
        <f t="shared" si="365"/>
        <v>0.85312500000000002</v>
      </c>
      <c r="OV51" s="324">
        <f t="shared" si="366"/>
        <v>0.97499999999999998</v>
      </c>
      <c r="OW51" s="324">
        <f t="shared" si="367"/>
        <v>0.87749999999999995</v>
      </c>
      <c r="OX51" s="324">
        <f t="shared" si="368"/>
        <v>0.97499999999999998</v>
      </c>
      <c r="OZ51"/>
      <c r="PA51" s="332">
        <v>0.05</v>
      </c>
      <c r="PB51" s="355">
        <v>0.31007751937984501</v>
      </c>
      <c r="PC51" s="356">
        <v>0.14732965009208099</v>
      </c>
      <c r="PD51"/>
      <c r="PE51"/>
      <c r="PF51"/>
      <c r="PG51" s="346"/>
      <c r="PH51" s="347">
        <f>PH$3*$F51*$AH51*PH$4/'[1]Sheet3 '!$AJ$5</f>
        <v>0.54600000000000004</v>
      </c>
      <c r="PI51" s="347">
        <f>PI$3*$F51*$AH51*PI$4/'[1]Sheet3 '!$AJ$5</f>
        <v>0.54580499999999998</v>
      </c>
      <c r="PJ51" s="347">
        <f>PJ$3*$F51*$AH51*PJ$4/'[1]Sheet3 '!$AJ$5</f>
        <v>0.54600000000000004</v>
      </c>
      <c r="PK51" s="347">
        <f>PK$3*$F51*$AH51*PK$4/'[1]Sheet3 '!$AJ$5</f>
        <v>0.4914</v>
      </c>
      <c r="PL51" s="347">
        <f>PL$3*$F51*$AH51*PL$4/'[1]Sheet3 '!$AJ$5</f>
        <v>0.4914</v>
      </c>
      <c r="PM51" s="347">
        <f>PM$3*$F51*$AH51*PM$4/'[1]Sheet3 '!$AJ$5</f>
        <v>0.46800000000000003</v>
      </c>
      <c r="PN51" s="347">
        <f>PN$3*$F51*$AH51*PN$4/'[1]Sheet3 '!$AJ$5</f>
        <v>0.42120000000000002</v>
      </c>
      <c r="PO51" s="347">
        <f>PO$3*$F51*$AH51*PO$4/'[1]Sheet3 '!$AJ$5</f>
        <v>0.39779999999999999</v>
      </c>
      <c r="PP51" s="347">
        <f>PP$3*$F51*$AH51*PP$4/'[1]Sheet3 '!$AJ$5</f>
        <v>0.36114000000000002</v>
      </c>
      <c r="PQ51" s="347">
        <f>PQ$3*$F51*$AH51*PQ$4/'[1]Sheet3 '!$AJ$5</f>
        <v>0.312</v>
      </c>
      <c r="PR51" s="347">
        <f>PR$3*$F51*$AH51*PR$4/'[1]Sheet3 '!$AJ$5</f>
        <v>0.28079999999999999</v>
      </c>
      <c r="PS51" s="347">
        <f>PS$3*$F51*$AH51*PS$4/'[1]Sheet3 '!$AJ$5</f>
        <v>0.24959999999999999</v>
      </c>
      <c r="PT51" s="347">
        <f>PT$3*$F51*$AH51*PT$4/'[1]Sheet3 '!$AJ$5</f>
        <v>0.156</v>
      </c>
      <c r="PU51" s="343"/>
      <c r="PV51" s="343"/>
      <c r="PW51" s="343"/>
    </row>
    <row r="52" spans="1:439" s="90" customFormat="1" ht="16.2">
      <c r="A52" s="39">
        <v>63</v>
      </c>
      <c r="B52" s="39" t="s">
        <v>565</v>
      </c>
      <c r="C52" s="39">
        <v>6</v>
      </c>
      <c r="D52" s="39">
        <v>-1</v>
      </c>
      <c r="E52" s="39"/>
      <c r="F52" s="39">
        <v>575</v>
      </c>
      <c r="G52" s="111" t="s">
        <v>566</v>
      </c>
      <c r="H52" s="39">
        <f t="shared" si="209"/>
        <v>575</v>
      </c>
      <c r="I52" s="116"/>
      <c r="J52" s="39">
        <f t="shared" ref="J52:J66" si="383">F52</f>
        <v>575</v>
      </c>
      <c r="K52" s="116" t="s">
        <v>567</v>
      </c>
      <c r="L52" s="116"/>
      <c r="M52" s="123">
        <v>73</v>
      </c>
      <c r="N52" s="39">
        <f t="shared" si="369"/>
        <v>0</v>
      </c>
      <c r="O52" s="39">
        <f t="shared" si="370"/>
        <v>0</v>
      </c>
      <c r="P52" s="39">
        <v>0</v>
      </c>
      <c r="Q52" s="136">
        <v>0.39930520000000003</v>
      </c>
      <c r="R52" s="90">
        <v>5</v>
      </c>
      <c r="S52" s="137">
        <v>0</v>
      </c>
      <c r="T52" s="141">
        <f t="shared" si="210"/>
        <v>0.191667</v>
      </c>
      <c r="U52" s="139">
        <f t="shared" si="201"/>
        <v>4</v>
      </c>
      <c r="V52" s="139" t="s">
        <v>283</v>
      </c>
      <c r="W52" s="139">
        <v>1</v>
      </c>
      <c r="X52" s="142">
        <v>0</v>
      </c>
      <c r="Y52" s="139">
        <v>15</v>
      </c>
      <c r="Z52" s="159">
        <v>1</v>
      </c>
      <c r="AA52" s="139" t="str">
        <f t="shared" si="196"/>
        <v>[[0,1],[0,1],[0,1],[0,1],[0,1],[0,1],[0,1],[0,1],[0,1],[0,1],[0,2],[0,4],[0,6],[0,8],[0,10],[0,20],[0,40],[0,60],[0,80],[0,100]]</v>
      </c>
      <c r="AB52" s="139">
        <v>1</v>
      </c>
      <c r="AC52" s="139">
        <v>1</v>
      </c>
      <c r="AD52" s="139" t="str">
        <f t="shared" si="211"/>
        <v>[[1,1],[1,1],[1,1],[1,1],[1,1],[1,1],[1,1],[1,1],[1,1],[1,1],[1,1],[1,1],[1,1],[1,1],[1,1],[1,1],[1,1],[1,1],[1,1],[1,1]]</v>
      </c>
      <c r="AE52" s="39">
        <v>0</v>
      </c>
      <c r="AF52" s="161">
        <v>0.25</v>
      </c>
      <c r="AG52" s="177">
        <f t="shared" si="205"/>
        <v>0</v>
      </c>
      <c r="AH52" s="177">
        <v>0.1</v>
      </c>
      <c r="AI52" s="177">
        <v>0</v>
      </c>
      <c r="AJ52" s="178">
        <v>0.05</v>
      </c>
      <c r="AK52" s="177">
        <v>0.02</v>
      </c>
      <c r="AL52" s="178">
        <v>8.0000000000000002E-3</v>
      </c>
      <c r="AM52" s="179">
        <v>2.0000000000000001E-4</v>
      </c>
      <c r="AN52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52" s="39" t="str">
        <f t="shared" si="197"/>
        <v>[[10,5],[12,2],[15,2]]</v>
      </c>
      <c r="AP52" s="111" t="str">
        <f t="shared" si="198"/>
        <v>[0.663462,0.331731,0.221154]</v>
      </c>
      <c r="AQ52" s="111">
        <v>0</v>
      </c>
      <c r="AR52" s="111">
        <v>1</v>
      </c>
      <c r="AS52" s="111">
        <f t="shared" si="213"/>
        <v>1</v>
      </c>
      <c r="AT52" s="111">
        <v>1</v>
      </c>
      <c r="AU52" s="111">
        <v>1</v>
      </c>
      <c r="AV52" s="191" t="s">
        <v>568</v>
      </c>
      <c r="AW52" s="111">
        <v>4</v>
      </c>
      <c r="AX52" s="195">
        <v>16</v>
      </c>
      <c r="AY52" s="39">
        <v>1</v>
      </c>
      <c r="AZ52" s="39">
        <v>1</v>
      </c>
      <c r="BA52" s="94">
        <v>3</v>
      </c>
      <c r="BB52" s="39">
        <v>6</v>
      </c>
      <c r="BC52" s="94" t="s">
        <v>285</v>
      </c>
      <c r="BD52" s="39">
        <v>1</v>
      </c>
      <c r="BE52" s="112">
        <v>1</v>
      </c>
      <c r="BF52" s="39"/>
      <c r="BG52" s="39"/>
      <c r="BH52" s="39">
        <v>1</v>
      </c>
      <c r="BI52" s="39">
        <v>1</v>
      </c>
      <c r="BJ52" s="39" t="s">
        <v>569</v>
      </c>
      <c r="BK52" s="200">
        <v>1</v>
      </c>
      <c r="BL52" s="198">
        <v>1</v>
      </c>
      <c r="BM52" s="39">
        <f t="shared" ref="BM52:BM57" si="384">F52</f>
        <v>575</v>
      </c>
      <c r="BN52" s="94" t="s">
        <v>570</v>
      </c>
      <c r="BO52" s="39">
        <v>1</v>
      </c>
      <c r="BP52" s="39" t="s">
        <v>288</v>
      </c>
      <c r="BQ52" s="39" t="s">
        <v>485</v>
      </c>
      <c r="BR52" s="208" t="s">
        <v>571</v>
      </c>
      <c r="BS52" s="208" t="s">
        <v>571</v>
      </c>
      <c r="BT52" s="123">
        <v>49300</v>
      </c>
      <c r="BU52" s="123">
        <v>2</v>
      </c>
      <c r="BV52" s="123">
        <v>60</v>
      </c>
      <c r="BW52" s="123">
        <v>10</v>
      </c>
      <c r="BX52" s="116" t="s">
        <v>291</v>
      </c>
      <c r="BY52" s="213">
        <v>12</v>
      </c>
      <c r="BZ52" s="123">
        <f t="shared" si="214"/>
        <v>5</v>
      </c>
      <c r="CA52" s="214" t="str">
        <f t="shared" si="215"/>
        <v>[5,5,0,5]</v>
      </c>
      <c r="CB52" s="42">
        <v>0</v>
      </c>
      <c r="CC52" s="42">
        <v>1</v>
      </c>
      <c r="CD52" s="42">
        <v>0</v>
      </c>
      <c r="CE52" s="42">
        <v>0</v>
      </c>
      <c r="CF52" s="42">
        <v>0</v>
      </c>
      <c r="CG52" s="42">
        <v>0</v>
      </c>
      <c r="CH52" s="42">
        <v>1</v>
      </c>
      <c r="CI52" s="42">
        <v>0</v>
      </c>
      <c r="CJ52" s="42" t="str">
        <f t="shared" si="371"/>
        <v>1,1,1,1,1,1,1</v>
      </c>
      <c r="CK52" s="42" t="str">
        <f t="shared" si="372"/>
        <v>"2|0,1,3|0|0|575",</v>
      </c>
      <c r="CL52" s="42">
        <v>50</v>
      </c>
      <c r="CM52" s="42">
        <v>50</v>
      </c>
      <c r="CN52" s="217">
        <v>3</v>
      </c>
      <c r="CO52" s="42"/>
      <c r="CP52" s="42"/>
      <c r="CQ52" s="46"/>
      <c r="CR52" s="42"/>
      <c r="CS52" s="46"/>
      <c r="CT52" s="42"/>
      <c r="CU52" s="53" t="s">
        <v>293</v>
      </c>
      <c r="CV52" s="53">
        <v>1</v>
      </c>
      <c r="CW52" s="42"/>
      <c r="CX52" s="42" t="str">
        <f t="shared" si="373"/>
        <v/>
      </c>
      <c r="CY52" s="42"/>
      <c r="CZ52" s="42"/>
      <c r="DA52" s="42"/>
      <c r="DB52" s="42"/>
      <c r="DC52" s="42">
        <f t="shared" si="374"/>
        <v>2</v>
      </c>
      <c r="DD52" s="42" t="s">
        <v>491</v>
      </c>
      <c r="DE52" s="42">
        <v>0</v>
      </c>
      <c r="DF52" s="42">
        <v>0</v>
      </c>
      <c r="DG52" s="42">
        <f>F52</f>
        <v>575</v>
      </c>
      <c r="DH52" s="42" t="str">
        <f t="shared" si="375"/>
        <v/>
      </c>
      <c r="DI52" s="42"/>
      <c r="DJ52" s="42"/>
      <c r="DK52" s="42"/>
      <c r="DL52" s="42"/>
      <c r="DM52" s="42" t="str">
        <f t="shared" si="376"/>
        <v/>
      </c>
      <c r="DN52" s="42"/>
      <c r="DO52" s="42"/>
      <c r="DP52" s="42"/>
      <c r="DQ52" s="42"/>
      <c r="DR52" s="42" t="str">
        <f t="shared" si="377"/>
        <v/>
      </c>
      <c r="DS52" s="42"/>
      <c r="DT52" s="42"/>
      <c r="DU52" s="42"/>
      <c r="DV52" s="42"/>
      <c r="DW52" s="42" t="s">
        <v>572</v>
      </c>
      <c r="DX52" s="231">
        <f t="shared" si="381"/>
        <v>5</v>
      </c>
      <c r="DY52" s="231">
        <f t="shared" si="382"/>
        <v>5</v>
      </c>
      <c r="DZ52" s="231">
        <v>0</v>
      </c>
      <c r="EA52" s="123">
        <f t="shared" si="216"/>
        <v>5</v>
      </c>
      <c r="EB52" s="123"/>
      <c r="EM52" s="260">
        <f t="shared" si="217"/>
        <v>632.5</v>
      </c>
      <c r="EN52" s="261">
        <v>0.1</v>
      </c>
      <c r="EO52" s="105">
        <v>10</v>
      </c>
      <c r="EP52" s="105">
        <v>5</v>
      </c>
      <c r="EQ52" s="105">
        <v>12</v>
      </c>
      <c r="ER52" s="105">
        <v>2</v>
      </c>
      <c r="ES52" s="105">
        <v>15</v>
      </c>
      <c r="ET52" s="105">
        <v>2</v>
      </c>
      <c r="EU52" s="105">
        <f t="shared" si="218"/>
        <v>11.555555555555555</v>
      </c>
      <c r="EV52" s="105">
        <f t="shared" si="219"/>
        <v>7.5</v>
      </c>
      <c r="EW52" s="272">
        <f t="shared" si="220"/>
        <v>0.663462</v>
      </c>
      <c r="EX52" s="105">
        <f t="shared" si="221"/>
        <v>15</v>
      </c>
      <c r="EY52" s="281">
        <f t="shared" si="222"/>
        <v>0.331731</v>
      </c>
      <c r="EZ52" s="105">
        <f t="shared" si="223"/>
        <v>22.5</v>
      </c>
      <c r="FA52" s="282">
        <f t="shared" si="224"/>
        <v>0.22115399999999999</v>
      </c>
      <c r="FD52" s="286"/>
      <c r="FI52" s="294"/>
      <c r="FJ52" s="141">
        <v>0</v>
      </c>
      <c r="FK52" s="141">
        <v>1</v>
      </c>
      <c r="FL52" s="294">
        <f t="shared" si="225"/>
        <v>0</v>
      </c>
      <c r="FM52" s="141">
        <f t="shared" si="226"/>
        <v>0</v>
      </c>
      <c r="FN52" s="141">
        <f t="shared" si="227"/>
        <v>1</v>
      </c>
      <c r="FO52" s="294">
        <f t="shared" si="228"/>
        <v>0</v>
      </c>
      <c r="FP52" s="141">
        <f t="shared" si="229"/>
        <v>0</v>
      </c>
      <c r="FQ52" s="141">
        <f t="shared" si="230"/>
        <v>1</v>
      </c>
      <c r="FR52" s="294">
        <f t="shared" si="231"/>
        <v>0</v>
      </c>
      <c r="FS52" s="141">
        <f t="shared" si="232"/>
        <v>0</v>
      </c>
      <c r="FT52" s="141">
        <f t="shared" si="233"/>
        <v>1</v>
      </c>
      <c r="FU52" s="294">
        <f t="shared" si="234"/>
        <v>0</v>
      </c>
      <c r="FV52" s="141">
        <f t="shared" si="235"/>
        <v>0</v>
      </c>
      <c r="FW52" s="141">
        <f t="shared" si="236"/>
        <v>1</v>
      </c>
      <c r="FX52" s="294">
        <f t="shared" si="237"/>
        <v>0</v>
      </c>
      <c r="FY52" s="141">
        <f t="shared" si="238"/>
        <v>0</v>
      </c>
      <c r="FZ52" s="141">
        <f t="shared" si="239"/>
        <v>1</v>
      </c>
      <c r="GA52" s="294">
        <f t="shared" si="240"/>
        <v>0</v>
      </c>
      <c r="GB52" s="141">
        <f t="shared" si="241"/>
        <v>0</v>
      </c>
      <c r="GC52" s="141">
        <f t="shared" si="242"/>
        <v>1</v>
      </c>
      <c r="GD52" s="294">
        <f t="shared" si="243"/>
        <v>0</v>
      </c>
      <c r="GE52" s="141">
        <f t="shared" si="244"/>
        <v>0</v>
      </c>
      <c r="GF52" s="141">
        <f t="shared" si="245"/>
        <v>1</v>
      </c>
      <c r="GG52" s="294">
        <f t="shared" si="246"/>
        <v>0</v>
      </c>
      <c r="GH52" s="141">
        <f t="shared" si="247"/>
        <v>0</v>
      </c>
      <c r="GI52" s="141">
        <f t="shared" si="248"/>
        <v>1</v>
      </c>
      <c r="GJ52" s="294">
        <f t="shared" si="249"/>
        <v>0</v>
      </c>
      <c r="GK52" s="141">
        <f t="shared" si="250"/>
        <v>0</v>
      </c>
      <c r="GL52" s="141">
        <f t="shared" si="251"/>
        <v>1</v>
      </c>
      <c r="GM52" s="294">
        <f t="shared" si="252"/>
        <v>0</v>
      </c>
      <c r="GN52" s="141">
        <f t="shared" si="253"/>
        <v>0</v>
      </c>
      <c r="GO52" s="141">
        <f t="shared" si="254"/>
        <v>2</v>
      </c>
      <c r="GP52" s="294">
        <f t="shared" si="255"/>
        <v>0</v>
      </c>
      <c r="GQ52" s="141">
        <f t="shared" si="256"/>
        <v>0</v>
      </c>
      <c r="GR52" s="141">
        <f t="shared" si="257"/>
        <v>4</v>
      </c>
      <c r="GS52" s="294">
        <f t="shared" si="258"/>
        <v>0</v>
      </c>
      <c r="GT52" s="141">
        <f t="shared" si="259"/>
        <v>0</v>
      </c>
      <c r="GU52" s="141">
        <f t="shared" si="260"/>
        <v>6</v>
      </c>
      <c r="GV52" s="294">
        <f t="shared" si="261"/>
        <v>0</v>
      </c>
      <c r="GW52" s="141">
        <f t="shared" si="262"/>
        <v>0</v>
      </c>
      <c r="GX52" s="141">
        <f t="shared" si="263"/>
        <v>8</v>
      </c>
      <c r="GY52" s="294">
        <f t="shared" si="264"/>
        <v>0</v>
      </c>
      <c r="GZ52" s="141">
        <f t="shared" si="265"/>
        <v>0</v>
      </c>
      <c r="HA52" s="141">
        <f t="shared" si="266"/>
        <v>10</v>
      </c>
      <c r="HB52" s="294">
        <f t="shared" si="267"/>
        <v>0</v>
      </c>
      <c r="HC52" s="141">
        <f t="shared" si="268"/>
        <v>0</v>
      </c>
      <c r="HD52" s="141">
        <f t="shared" si="269"/>
        <v>20</v>
      </c>
      <c r="HE52" s="294">
        <f t="shared" si="270"/>
        <v>0</v>
      </c>
      <c r="HF52" s="141">
        <f t="shared" si="271"/>
        <v>0</v>
      </c>
      <c r="HG52" s="141">
        <f t="shared" si="272"/>
        <v>40</v>
      </c>
      <c r="HH52" s="294">
        <f t="shared" si="273"/>
        <v>0</v>
      </c>
      <c r="HI52" s="141">
        <f t="shared" si="274"/>
        <v>0</v>
      </c>
      <c r="HJ52" s="141">
        <f t="shared" si="275"/>
        <v>60</v>
      </c>
      <c r="HK52" s="294">
        <f t="shared" si="276"/>
        <v>0</v>
      </c>
      <c r="HL52" s="141">
        <f t="shared" si="277"/>
        <v>0</v>
      </c>
      <c r="HM52" s="141">
        <f t="shared" si="278"/>
        <v>80</v>
      </c>
      <c r="HN52" s="294">
        <f t="shared" si="279"/>
        <v>0</v>
      </c>
      <c r="HO52" s="141">
        <f t="shared" si="280"/>
        <v>0</v>
      </c>
      <c r="HP52" s="141">
        <f t="shared" si="281"/>
        <v>100</v>
      </c>
      <c r="HQ52" s="294">
        <f t="shared" si="282"/>
        <v>0</v>
      </c>
      <c r="HS52" s="286"/>
      <c r="HX52" s="294"/>
      <c r="HY52" s="305">
        <v>1</v>
      </c>
      <c r="HZ52" s="141">
        <v>1</v>
      </c>
      <c r="IA52" s="294">
        <f t="shared" si="283"/>
        <v>6.3888888888888936E-5</v>
      </c>
      <c r="IB52" s="141">
        <f t="shared" si="284"/>
        <v>1</v>
      </c>
      <c r="IC52" s="141">
        <f t="shared" si="285"/>
        <v>1</v>
      </c>
      <c r="ID52" s="294">
        <f t="shared" si="286"/>
        <v>1.2777777777777787E-4</v>
      </c>
      <c r="IE52" s="141">
        <f t="shared" si="287"/>
        <v>1</v>
      </c>
      <c r="IF52" s="141">
        <f t="shared" si="288"/>
        <v>1</v>
      </c>
      <c r="IG52" s="294">
        <f t="shared" si="289"/>
        <v>1.9166666666666684E-4</v>
      </c>
      <c r="IH52" s="141">
        <f t="shared" si="290"/>
        <v>1</v>
      </c>
      <c r="II52" s="141">
        <f t="shared" si="291"/>
        <v>1</v>
      </c>
      <c r="IJ52" s="294">
        <f t="shared" si="292"/>
        <v>2.5555555555555574E-4</v>
      </c>
      <c r="IK52" s="141">
        <f t="shared" si="293"/>
        <v>1</v>
      </c>
      <c r="IL52" s="141">
        <f t="shared" si="294"/>
        <v>1</v>
      </c>
      <c r="IM52" s="294">
        <f t="shared" si="295"/>
        <v>3.1944444444444468E-4</v>
      </c>
      <c r="IN52" s="141">
        <f t="shared" si="296"/>
        <v>1</v>
      </c>
      <c r="IO52" s="141">
        <f t="shared" si="297"/>
        <v>1</v>
      </c>
      <c r="IP52" s="294">
        <f t="shared" si="298"/>
        <v>6.3888888888888936E-4</v>
      </c>
      <c r="IQ52" s="141">
        <f t="shared" si="299"/>
        <v>1</v>
      </c>
      <c r="IR52" s="141">
        <f t="shared" si="300"/>
        <v>1</v>
      </c>
      <c r="IS52" s="294">
        <f t="shared" si="301"/>
        <v>1.2777777777777787E-3</v>
      </c>
      <c r="IT52" s="141">
        <f t="shared" si="302"/>
        <v>1</v>
      </c>
      <c r="IU52" s="141">
        <f t="shared" si="303"/>
        <v>1</v>
      </c>
      <c r="IV52" s="294">
        <f t="shared" si="304"/>
        <v>1.9166666666666683E-3</v>
      </c>
      <c r="IW52" s="141">
        <f t="shared" si="305"/>
        <v>1</v>
      </c>
      <c r="IX52" s="141">
        <f t="shared" si="306"/>
        <v>1</v>
      </c>
      <c r="IY52" s="294">
        <f t="shared" si="307"/>
        <v>2.5555555555555574E-3</v>
      </c>
      <c r="IZ52" s="141">
        <f t="shared" si="308"/>
        <v>1</v>
      </c>
      <c r="JA52" s="141">
        <f t="shared" si="309"/>
        <v>1</v>
      </c>
      <c r="JB52" s="294">
        <f t="shared" si="310"/>
        <v>3.1944444444444472E-3</v>
      </c>
      <c r="JC52" s="141">
        <f t="shared" si="311"/>
        <v>1</v>
      </c>
      <c r="JD52" s="141">
        <f t="shared" si="312"/>
        <v>1</v>
      </c>
      <c r="JE52" s="294">
        <f t="shared" si="313"/>
        <v>6.3888888888888945E-3</v>
      </c>
      <c r="JF52" s="141">
        <f t="shared" si="314"/>
        <v>1</v>
      </c>
      <c r="JG52" s="141">
        <f t="shared" si="315"/>
        <v>1</v>
      </c>
      <c r="JH52" s="294">
        <f t="shared" si="316"/>
        <v>1.2777777777777789E-2</v>
      </c>
      <c r="JI52" s="141">
        <f t="shared" si="317"/>
        <v>1</v>
      </c>
      <c r="JJ52" s="141">
        <f t="shared" si="318"/>
        <v>1</v>
      </c>
      <c r="JK52" s="294">
        <f t="shared" si="319"/>
        <v>1.9166666666666683E-2</v>
      </c>
      <c r="JL52" s="141">
        <f t="shared" si="320"/>
        <v>1</v>
      </c>
      <c r="JM52" s="141">
        <f t="shared" si="321"/>
        <v>1</v>
      </c>
      <c r="JN52" s="294">
        <f t="shared" si="322"/>
        <v>2.5555555555555578E-2</v>
      </c>
      <c r="JO52" s="141">
        <f t="shared" si="323"/>
        <v>1</v>
      </c>
      <c r="JP52" s="141">
        <f t="shared" si="324"/>
        <v>1</v>
      </c>
      <c r="JQ52" s="294">
        <f t="shared" si="325"/>
        <v>3.194444444444447E-2</v>
      </c>
      <c r="JR52" s="141">
        <f t="shared" si="326"/>
        <v>1</v>
      </c>
      <c r="JS52" s="141">
        <f t="shared" si="327"/>
        <v>1</v>
      </c>
      <c r="JT52" s="294">
        <f t="shared" si="328"/>
        <v>6.3888888888888939E-2</v>
      </c>
      <c r="JU52" s="141">
        <f t="shared" si="329"/>
        <v>1</v>
      </c>
      <c r="JV52" s="141">
        <f t="shared" si="330"/>
        <v>1</v>
      </c>
      <c r="JW52" s="294">
        <f t="shared" si="331"/>
        <v>0.12777777777777788</v>
      </c>
      <c r="JX52" s="141">
        <f t="shared" si="332"/>
        <v>1</v>
      </c>
      <c r="JY52" s="141">
        <f t="shared" si="333"/>
        <v>1</v>
      </c>
      <c r="JZ52" s="294">
        <f t="shared" si="334"/>
        <v>0.19166666666666682</v>
      </c>
      <c r="KA52" s="141">
        <f t="shared" si="335"/>
        <v>1</v>
      </c>
      <c r="KB52" s="141">
        <f t="shared" si="336"/>
        <v>1</v>
      </c>
      <c r="KC52" s="294">
        <f t="shared" si="337"/>
        <v>0.25555555555555576</v>
      </c>
      <c r="KD52" s="141">
        <f t="shared" si="338"/>
        <v>1</v>
      </c>
      <c r="KE52" s="141">
        <f t="shared" si="339"/>
        <v>1</v>
      </c>
      <c r="KF52" s="294">
        <f t="shared" si="340"/>
        <v>0.3194444444444447</v>
      </c>
      <c r="KK52" s="313">
        <f t="shared" si="379"/>
        <v>0</v>
      </c>
      <c r="KL52" s="313">
        <f t="shared" si="379"/>
        <v>0</v>
      </c>
      <c r="KM52" s="313">
        <f t="shared" si="379"/>
        <v>0</v>
      </c>
      <c r="KN52" s="313">
        <f t="shared" si="379"/>
        <v>2.3E-2</v>
      </c>
      <c r="KO52" s="313">
        <f t="shared" si="379"/>
        <v>2.8750000000000001E-2</v>
      </c>
      <c r="KP52" s="313">
        <f t="shared" si="379"/>
        <v>5.7500000000000002E-2</v>
      </c>
      <c r="KQ52" s="313">
        <f t="shared" si="379"/>
        <v>0.115</v>
      </c>
      <c r="KR52" s="313">
        <f t="shared" si="379"/>
        <v>0.17249999999999999</v>
      </c>
      <c r="KS52" s="313">
        <f t="shared" si="379"/>
        <v>0.23</v>
      </c>
      <c r="KT52" s="313">
        <f t="shared" si="379"/>
        <v>0.28749999999999998</v>
      </c>
      <c r="KU52" s="313">
        <f t="shared" si="380"/>
        <v>0.57499999999999996</v>
      </c>
      <c r="KV52" s="313">
        <f t="shared" si="380"/>
        <v>0.71875</v>
      </c>
      <c r="KW52" s="313">
        <f t="shared" si="380"/>
        <v>0.71863500000000013</v>
      </c>
      <c r="KX52" s="313">
        <f t="shared" si="380"/>
        <v>0.71852000000000005</v>
      </c>
      <c r="KY52" s="313">
        <f t="shared" si="380"/>
        <v>0.7184625</v>
      </c>
      <c r="KZ52" s="313">
        <f t="shared" si="380"/>
        <v>0.71817500000000012</v>
      </c>
      <c r="LA52" s="313">
        <f t="shared" si="380"/>
        <v>0.71760000000000013</v>
      </c>
      <c r="LB52" s="313">
        <f t="shared" si="380"/>
        <v>0.71760000000000013</v>
      </c>
      <c r="LC52" s="313">
        <f t="shared" si="380"/>
        <v>0.71760000000000013</v>
      </c>
      <c r="LD52" s="313">
        <f t="shared" si="380"/>
        <v>0.71587500000000004</v>
      </c>
      <c r="LK52" s="90">
        <v>0.115</v>
      </c>
      <c r="LL52" s="90">
        <v>0.46</v>
      </c>
      <c r="LM52" s="90">
        <v>0.57499999999999996</v>
      </c>
      <c r="LP52" s="105"/>
      <c r="LQ52" s="322">
        <v>0.05</v>
      </c>
      <c r="LR52" s="322">
        <v>0.05</v>
      </c>
      <c r="LS52" s="322">
        <v>0.05</v>
      </c>
      <c r="LT52" s="322">
        <v>0.05</v>
      </c>
      <c r="LU52" s="322">
        <v>0.05</v>
      </c>
      <c r="LV52" s="322">
        <v>2.5000000000000001E-2</v>
      </c>
      <c r="LW52" s="322">
        <v>2.5000000000000001E-2</v>
      </c>
      <c r="LX52" s="322">
        <v>2.5000000000000001E-2</v>
      </c>
      <c r="LY52" s="322">
        <v>2.5000000000000001E-2</v>
      </c>
      <c r="LZ52" s="322">
        <v>2.5000000000000001E-2</v>
      </c>
      <c r="MA52" s="322">
        <v>5.0000000000000001E-3</v>
      </c>
      <c r="MB52" s="322">
        <v>5.0000000000000001E-3</v>
      </c>
      <c r="MC52" s="322">
        <v>5.0000000000000001E-3</v>
      </c>
      <c r="MD52" s="322">
        <v>5.0000000000000001E-3</v>
      </c>
      <c r="ME52" s="322">
        <v>5.0000000000000001E-3</v>
      </c>
      <c r="MF52" s="322">
        <v>8.9999999999999998E-4</v>
      </c>
      <c r="MG52" s="322">
        <v>8.9999999999999998E-4</v>
      </c>
      <c r="MH52" s="322">
        <v>8.9999999999999998E-4</v>
      </c>
      <c r="MI52" s="322">
        <v>8.9999999999999998E-4</v>
      </c>
      <c r="MJ52" s="322">
        <v>8.9999999999999998E-4</v>
      </c>
      <c r="MK52" s="322">
        <v>5.9999999999999995E-4</v>
      </c>
      <c r="ML52" s="322">
        <v>4.4999999999999999E-4</v>
      </c>
      <c r="MM52" s="322">
        <v>4.0000000000000002E-4</v>
      </c>
      <c r="MN52" s="322">
        <v>2.9999999999999997E-4</v>
      </c>
      <c r="MO52" s="322">
        <v>2.5000000000000001E-4</v>
      </c>
      <c r="MP52" s="322">
        <v>2.5000000000000001E-4</v>
      </c>
      <c r="MQ52" s="322">
        <v>2.0000000000000001E-4</v>
      </c>
      <c r="MR52" s="322">
        <v>2.0000000000000001E-4</v>
      </c>
      <c r="MS52" s="322"/>
      <c r="MT52" s="102">
        <v>1</v>
      </c>
      <c r="MU52" s="102">
        <v>1</v>
      </c>
      <c r="MV52" s="102">
        <v>1</v>
      </c>
      <c r="MW52" s="102">
        <v>1</v>
      </c>
      <c r="MX52" s="102">
        <v>1</v>
      </c>
      <c r="MY52" s="102">
        <v>1</v>
      </c>
      <c r="MZ52" s="90">
        <v>3</v>
      </c>
      <c r="NA52" s="90">
        <v>3</v>
      </c>
      <c r="NB52" s="90">
        <v>3</v>
      </c>
      <c r="NC52" s="90">
        <v>3</v>
      </c>
      <c r="ND52" s="90">
        <v>3</v>
      </c>
      <c r="NE52" s="90">
        <v>3</v>
      </c>
      <c r="NF52" s="90">
        <v>3</v>
      </c>
      <c r="NG52" s="90">
        <v>3</v>
      </c>
      <c r="NH52" s="90">
        <v>3</v>
      </c>
      <c r="NI52" s="90">
        <v>5</v>
      </c>
      <c r="NJ52" s="90">
        <v>5</v>
      </c>
      <c r="NK52" s="90">
        <v>5</v>
      </c>
      <c r="NL52" s="90">
        <v>5</v>
      </c>
      <c r="NM52" s="90">
        <v>5</v>
      </c>
      <c r="NN52" s="90">
        <v>5</v>
      </c>
      <c r="NO52" s="90">
        <v>5</v>
      </c>
      <c r="NP52" s="90">
        <v>5</v>
      </c>
      <c r="NQ52" s="90">
        <v>5</v>
      </c>
      <c r="NR52" s="90">
        <v>5</v>
      </c>
      <c r="NS52" s="90">
        <v>5</v>
      </c>
      <c r="NT52" s="90">
        <v>5</v>
      </c>
      <c r="NU52" s="90">
        <v>5</v>
      </c>
      <c r="NW52" s="324">
        <f t="shared" si="341"/>
        <v>2.8750000000000001E-2</v>
      </c>
      <c r="NX52" s="324">
        <f t="shared" si="342"/>
        <v>5.7500000000000002E-2</v>
      </c>
      <c r="NY52" s="324">
        <f t="shared" si="343"/>
        <v>8.6249999999999993E-2</v>
      </c>
      <c r="NZ52" s="324">
        <f t="shared" si="344"/>
        <v>0.115</v>
      </c>
      <c r="OA52" s="324">
        <f t="shared" si="345"/>
        <v>0.14374999999999999</v>
      </c>
      <c r="OB52" s="324">
        <f t="shared" si="346"/>
        <v>0.14374999999999999</v>
      </c>
      <c r="OC52" s="324">
        <f t="shared" si="347"/>
        <v>9.583333333333334E-2</v>
      </c>
      <c r="OD52" s="324">
        <f t="shared" si="348"/>
        <v>0.14374999999999999</v>
      </c>
      <c r="OE52" s="324">
        <f t="shared" si="349"/>
        <v>0.19166666666666668</v>
      </c>
      <c r="OF52" s="324">
        <f t="shared" si="350"/>
        <v>0.23958333333333334</v>
      </c>
      <c r="OG52" s="324">
        <f t="shared" si="351"/>
        <v>9.583333333333334E-2</v>
      </c>
      <c r="OH52" s="324">
        <f t="shared" si="352"/>
        <v>0.19166666666666668</v>
      </c>
      <c r="OI52" s="324">
        <f t="shared" si="353"/>
        <v>0.28749999999999998</v>
      </c>
      <c r="OJ52" s="324">
        <f t="shared" si="354"/>
        <v>0.38333333333333336</v>
      </c>
      <c r="OK52" s="324">
        <f t="shared" si="355"/>
        <v>0.47916666666666669</v>
      </c>
      <c r="OL52" s="324">
        <f t="shared" si="356"/>
        <v>0.10349999999999999</v>
      </c>
      <c r="OM52" s="324">
        <f t="shared" si="357"/>
        <v>0.20699999999999999</v>
      </c>
      <c r="ON52" s="324">
        <f t="shared" si="358"/>
        <v>0.3105</v>
      </c>
      <c r="OO52" s="324">
        <f t="shared" si="359"/>
        <v>0.41399999999999998</v>
      </c>
      <c r="OP52" s="324">
        <f t="shared" si="360"/>
        <v>0.51749999999999996</v>
      </c>
      <c r="OQ52" s="324">
        <f t="shared" si="361"/>
        <v>0.51749999999999996</v>
      </c>
      <c r="OR52" s="324">
        <f t="shared" si="362"/>
        <v>0.51749999999999996</v>
      </c>
      <c r="OS52" s="324">
        <f t="shared" si="363"/>
        <v>0.57499999999999996</v>
      </c>
      <c r="OT52" s="324">
        <f t="shared" si="364"/>
        <v>0.51749999999999996</v>
      </c>
      <c r="OU52" s="324">
        <f t="shared" si="365"/>
        <v>0.50312500000000004</v>
      </c>
      <c r="OV52" s="324">
        <f t="shared" si="366"/>
        <v>0.57499999999999996</v>
      </c>
      <c r="OW52" s="324">
        <f t="shared" si="367"/>
        <v>0.51749999999999996</v>
      </c>
      <c r="OX52" s="324">
        <f t="shared" si="368"/>
        <v>0.57499999999999996</v>
      </c>
      <c r="OZ52"/>
      <c r="PA52" s="332">
        <v>0.2</v>
      </c>
      <c r="PB52" s="355">
        <v>7.7519379844961295E-2</v>
      </c>
      <c r="PC52" s="356">
        <v>3.6832412523020303E-2</v>
      </c>
      <c r="PD52"/>
      <c r="PE52"/>
      <c r="PF52"/>
      <c r="PG52" s="346"/>
      <c r="PH52" s="347">
        <f>PH$3*$F52*$AH52*PH$4/'[1]Sheet3 '!$AJ$5</f>
        <v>0.16100000000000003</v>
      </c>
      <c r="PI52" s="347">
        <f>PI$3*$F52*$AH52*PI$4/'[1]Sheet3 '!$AJ$5</f>
        <v>0.16094249999999999</v>
      </c>
      <c r="PJ52" s="347">
        <f>PJ$3*$F52*$AH52*PJ$4/'[1]Sheet3 '!$AJ$5</f>
        <v>0.16099999999999998</v>
      </c>
      <c r="PK52" s="347">
        <f>PK$3*$F52*$AH52*PK$4/'[1]Sheet3 '!$AJ$5</f>
        <v>0.1449</v>
      </c>
      <c r="PL52" s="347">
        <f>PL$3*$F52*$AH52*PL$4/'[1]Sheet3 '!$AJ$5</f>
        <v>0.1449</v>
      </c>
      <c r="PM52" s="347">
        <f>PM$3*$F52*$AH52*PM$4/'[1]Sheet3 '!$AJ$5</f>
        <v>0.13800000000000001</v>
      </c>
      <c r="PN52" s="347">
        <f>PN$3*$F52*$AH52*PN$4/'[1]Sheet3 '!$AJ$5</f>
        <v>0.1242</v>
      </c>
      <c r="PO52" s="347">
        <f>PO$3*$F52*$AH52*PO$4/'[1]Sheet3 '!$AJ$5</f>
        <v>0.1173</v>
      </c>
      <c r="PP52" s="347">
        <f>PP$3*$F52*$AH52*PP$4/'[1]Sheet3 '!$AJ$5</f>
        <v>0.10649</v>
      </c>
      <c r="PQ52" s="347">
        <f>PQ$3*$F52*$AH52*PQ$4/'[1]Sheet3 '!$AJ$5</f>
        <v>9.1999999999999998E-2</v>
      </c>
      <c r="PR52" s="347">
        <f>PR$3*$F52*$AH52*PR$4/'[1]Sheet3 '!$AJ$5</f>
        <v>8.2799999999999999E-2</v>
      </c>
      <c r="PS52" s="347">
        <f>PS$3*$F52*$AH52*PS$4/'[1]Sheet3 '!$AJ$5</f>
        <v>7.3599999999999999E-2</v>
      </c>
      <c r="PT52" s="347">
        <f>PT$3*$F52*$AH52*PT$4/'[1]Sheet3 '!$AJ$5</f>
        <v>4.5999999999999999E-2</v>
      </c>
      <c r="PU52" s="343"/>
      <c r="PV52" s="343"/>
      <c r="PW52" s="343"/>
    </row>
    <row r="53" spans="1:439" ht="16.2">
      <c r="A53" s="39">
        <v>44</v>
      </c>
      <c r="B53" s="39" t="s">
        <v>573</v>
      </c>
      <c r="C53" s="74">
        <v>5</v>
      </c>
      <c r="D53" s="39">
        <v>2</v>
      </c>
      <c r="E53" s="39"/>
      <c r="F53" s="39">
        <v>200</v>
      </c>
      <c r="G53" s="113"/>
      <c r="H53" s="39">
        <f t="shared" si="209"/>
        <v>200</v>
      </c>
      <c r="I53" s="126"/>
      <c r="J53" s="39">
        <f t="shared" si="383"/>
        <v>200</v>
      </c>
      <c r="K53" s="116"/>
      <c r="L53" s="116" t="s">
        <v>574</v>
      </c>
      <c r="M53" s="123">
        <f t="shared" si="180"/>
        <v>44</v>
      </c>
      <c r="N53" s="39">
        <f t="shared" si="369"/>
        <v>0</v>
      </c>
      <c r="O53" s="39">
        <f t="shared" si="370"/>
        <v>0</v>
      </c>
      <c r="P53" s="39">
        <v>0</v>
      </c>
      <c r="Q53" s="146">
        <v>0.1388884</v>
      </c>
      <c r="R53" s="90">
        <v>2</v>
      </c>
      <c r="S53" s="137">
        <v>0</v>
      </c>
      <c r="T53" s="141">
        <f t="shared" si="210"/>
        <v>6.6667000000000004E-2</v>
      </c>
      <c r="U53" s="147">
        <v>0</v>
      </c>
      <c r="V53" s="139" t="s">
        <v>283</v>
      </c>
      <c r="W53" s="139">
        <v>1</v>
      </c>
      <c r="X53" s="142">
        <v>0</v>
      </c>
      <c r="Y53" s="147">
        <v>12</v>
      </c>
      <c r="Z53" s="159">
        <v>1</v>
      </c>
      <c r="AA53" s="139" t="str">
        <f t="shared" si="196"/>
        <v>[[0,1],[0,1],[0,1],[0,1],[0,1],[0,1],[0,1],[0,1],[0,1],[0,1],[0,2],[0,4],[0,6],[0,8],[0,10],[0,20],[0,40],[0,60],[0,80],[0,100]]</v>
      </c>
      <c r="AB53" s="139">
        <v>1</v>
      </c>
      <c r="AC53" s="139">
        <v>1</v>
      </c>
      <c r="AD53" s="139" t="str">
        <f t="shared" si="211"/>
        <v>[[0,1],[0,1],[0,1],[0,1],[0,1],[0,1],[0,1],[0,1],[0,1],[0,1],[0,1],[0,1],[0,1],[0,1],[0,1],[0,1],[0,1],[0,1],[0,1],[0,1]]</v>
      </c>
      <c r="AE53" s="39">
        <v>0</v>
      </c>
      <c r="AF53" s="160">
        <v>0</v>
      </c>
      <c r="AG53" s="180">
        <f t="shared" si="205"/>
        <v>0</v>
      </c>
      <c r="AH53" s="180">
        <v>0.1</v>
      </c>
      <c r="AI53" s="177">
        <v>0</v>
      </c>
      <c r="AJ53" s="178">
        <v>0</v>
      </c>
      <c r="AK53" s="177">
        <v>0</v>
      </c>
      <c r="AL53" s="177">
        <v>0</v>
      </c>
      <c r="AM53" s="179">
        <v>0</v>
      </c>
      <c r="AN53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53" s="39" t="str">
        <f t="shared" si="197"/>
        <v>[[8,5],[9,2],[10,2]]</v>
      </c>
      <c r="AP53" s="111" t="str">
        <f t="shared" si="198"/>
        <v>[0.307692,0.153846,0.102564]</v>
      </c>
      <c r="AQ53" s="111">
        <v>0</v>
      </c>
      <c r="AR53" s="111">
        <v>1</v>
      </c>
      <c r="AS53" s="111">
        <f t="shared" si="213"/>
        <v>1</v>
      </c>
      <c r="AT53" s="111">
        <v>1</v>
      </c>
      <c r="AU53" s="111">
        <v>1</v>
      </c>
      <c r="AV53" s="111" t="s">
        <v>501</v>
      </c>
      <c r="AW53" s="111">
        <v>3</v>
      </c>
      <c r="AX53" s="195">
        <v>12</v>
      </c>
      <c r="AY53" s="39">
        <v>1</v>
      </c>
      <c r="AZ53" s="39">
        <v>0</v>
      </c>
      <c r="BA53" s="94">
        <v>2</v>
      </c>
      <c r="BB53" s="94">
        <v>4</v>
      </c>
      <c r="BC53" s="94" t="s">
        <v>361</v>
      </c>
      <c r="BD53" s="39">
        <v>1.5</v>
      </c>
      <c r="BE53" s="112">
        <f>BD53*1.5</f>
        <v>2.25</v>
      </c>
      <c r="BF53" s="39"/>
      <c r="BG53" s="39"/>
      <c r="BH53" s="39">
        <v>1</v>
      </c>
      <c r="BI53" s="39">
        <v>1</v>
      </c>
      <c r="BJ53" s="39" t="s">
        <v>512</v>
      </c>
      <c r="BK53" s="198">
        <v>1</v>
      </c>
      <c r="BL53" s="198">
        <v>0.8</v>
      </c>
      <c r="BM53" s="94">
        <f t="shared" si="384"/>
        <v>200</v>
      </c>
      <c r="BN53" s="94" t="s">
        <v>287</v>
      </c>
      <c r="BO53" s="94">
        <v>1</v>
      </c>
      <c r="BP53" s="94" t="s">
        <v>575</v>
      </c>
      <c r="BQ53" s="94" t="s">
        <v>485</v>
      </c>
      <c r="BR53" s="209" t="s">
        <v>576</v>
      </c>
      <c r="BS53" s="209" t="s">
        <v>576</v>
      </c>
      <c r="BT53" s="123">
        <v>55001</v>
      </c>
      <c r="BU53" s="123">
        <v>2</v>
      </c>
      <c r="BV53" s="123"/>
      <c r="BW53" s="123"/>
      <c r="BX53" s="116" t="s">
        <v>291</v>
      </c>
      <c r="BY53" s="213">
        <v>0</v>
      </c>
      <c r="BZ53" s="123">
        <f t="shared" si="214"/>
        <v>5</v>
      </c>
      <c r="CA53" s="214" t="str">
        <f t="shared" si="215"/>
        <v>[5,5,0,5]</v>
      </c>
      <c r="CB53" s="42">
        <v>1</v>
      </c>
      <c r="CC53" s="42">
        <v>1</v>
      </c>
      <c r="CD53" s="42">
        <v>1</v>
      </c>
      <c r="CE53" s="42">
        <v>0</v>
      </c>
      <c r="CF53" s="46">
        <v>0</v>
      </c>
      <c r="CG53" s="42">
        <v>0</v>
      </c>
      <c r="CH53" s="42">
        <v>0</v>
      </c>
      <c r="CI53" s="42">
        <v>0</v>
      </c>
      <c r="CJ53" s="42" t="str">
        <f t="shared" si="371"/>
        <v>0,0,0,0,0,0,0</v>
      </c>
      <c r="CK53" s="42" t="str">
        <f t="shared" si="372"/>
        <v>"1|0,1,3|0|0|200","2|2|0|0|200","3|2|0|0|200",</v>
      </c>
      <c r="CL53" s="46"/>
      <c r="CM53" s="46"/>
      <c r="CN53" s="46"/>
      <c r="CO53" s="46"/>
      <c r="CP53" s="46"/>
      <c r="CQ53" s="46"/>
      <c r="CR53" s="46" t="s">
        <v>577</v>
      </c>
      <c r="CS53" s="46"/>
      <c r="CT53" s="46"/>
      <c r="CU53" s="53" t="s">
        <v>293</v>
      </c>
      <c r="CV53" s="53">
        <v>1</v>
      </c>
      <c r="CW53" s="42"/>
      <c r="CX53" s="42">
        <f t="shared" si="373"/>
        <v>1</v>
      </c>
      <c r="CY53" s="42" t="s">
        <v>491</v>
      </c>
      <c r="CZ53" s="42">
        <v>0</v>
      </c>
      <c r="DA53" s="42">
        <v>0</v>
      </c>
      <c r="DB53" s="42">
        <f>F53</f>
        <v>200</v>
      </c>
      <c r="DC53" s="42">
        <f t="shared" si="374"/>
        <v>2</v>
      </c>
      <c r="DD53" s="42">
        <v>2</v>
      </c>
      <c r="DE53" s="42">
        <v>0</v>
      </c>
      <c r="DF53" s="42">
        <v>0</v>
      </c>
      <c r="DG53" s="42">
        <f>F53</f>
        <v>200</v>
      </c>
      <c r="DH53" s="42">
        <f t="shared" si="375"/>
        <v>3</v>
      </c>
      <c r="DI53" s="42">
        <v>2</v>
      </c>
      <c r="DJ53" s="42">
        <v>0</v>
      </c>
      <c r="DK53" s="42">
        <v>0</v>
      </c>
      <c r="DL53" s="42">
        <f>F53</f>
        <v>200</v>
      </c>
      <c r="DM53" s="42" t="str">
        <f t="shared" si="376"/>
        <v/>
      </c>
      <c r="DN53" s="42">
        <v>2</v>
      </c>
      <c r="DO53" s="42">
        <v>0</v>
      </c>
      <c r="DP53" s="42">
        <v>0</v>
      </c>
      <c r="DQ53" s="42">
        <f>F53</f>
        <v>200</v>
      </c>
      <c r="DR53" s="42" t="str">
        <f t="shared" si="377"/>
        <v/>
      </c>
      <c r="DS53" s="42">
        <v>2</v>
      </c>
      <c r="DT53" s="42">
        <v>0</v>
      </c>
      <c r="DU53" s="42">
        <v>0</v>
      </c>
      <c r="DV53" s="42">
        <f>F53</f>
        <v>200</v>
      </c>
      <c r="DW53" s="42" t="s">
        <v>578</v>
      </c>
      <c r="DX53" s="231">
        <f t="shared" si="381"/>
        <v>5</v>
      </c>
      <c r="DY53" s="231">
        <f t="shared" si="382"/>
        <v>5</v>
      </c>
      <c r="DZ53" s="231">
        <v>0</v>
      </c>
      <c r="EA53" s="123">
        <f t="shared" si="216"/>
        <v>5</v>
      </c>
      <c r="EB53" s="123"/>
      <c r="EM53" s="260">
        <f t="shared" si="217"/>
        <v>220.00000000000003</v>
      </c>
      <c r="EN53" s="261">
        <v>0.1</v>
      </c>
      <c r="EO53" s="262">
        <v>8</v>
      </c>
      <c r="EP53" s="105">
        <v>5</v>
      </c>
      <c r="EQ53" s="262">
        <v>9</v>
      </c>
      <c r="ER53" s="105">
        <v>2</v>
      </c>
      <c r="ES53" s="262">
        <v>10</v>
      </c>
      <c r="ET53" s="105">
        <v>2</v>
      </c>
      <c r="EU53" s="105">
        <f t="shared" si="218"/>
        <v>8.6666666666666661</v>
      </c>
      <c r="EV53" s="105">
        <f t="shared" si="219"/>
        <v>7.5</v>
      </c>
      <c r="EW53" s="272">
        <f t="shared" si="220"/>
        <v>0.30769200000000002</v>
      </c>
      <c r="EX53" s="105">
        <f t="shared" si="221"/>
        <v>15</v>
      </c>
      <c r="EY53" s="281">
        <f t="shared" si="222"/>
        <v>0.15384600000000001</v>
      </c>
      <c r="EZ53" s="105">
        <f t="shared" si="223"/>
        <v>22.5</v>
      </c>
      <c r="FA53" s="282">
        <f t="shared" si="224"/>
        <v>0.102564</v>
      </c>
      <c r="FD53" s="287"/>
      <c r="FE53" s="90"/>
      <c r="FI53" s="294"/>
      <c r="FJ53" s="295">
        <v>0</v>
      </c>
      <c r="FK53" s="141">
        <v>1</v>
      </c>
      <c r="FL53" s="294">
        <f t="shared" si="225"/>
        <v>0</v>
      </c>
      <c r="FM53" s="295">
        <f t="shared" si="226"/>
        <v>0</v>
      </c>
      <c r="FN53" s="141">
        <f t="shared" si="227"/>
        <v>1</v>
      </c>
      <c r="FO53" s="294">
        <f t="shared" si="228"/>
        <v>0</v>
      </c>
      <c r="FP53" s="295">
        <f t="shared" si="229"/>
        <v>0</v>
      </c>
      <c r="FQ53" s="141">
        <f t="shared" si="230"/>
        <v>1</v>
      </c>
      <c r="FR53" s="294">
        <f t="shared" si="231"/>
        <v>0</v>
      </c>
      <c r="FS53" s="295">
        <f t="shared" si="232"/>
        <v>0</v>
      </c>
      <c r="FT53" s="141">
        <f t="shared" si="233"/>
        <v>1</v>
      </c>
      <c r="FU53" s="294">
        <f t="shared" si="234"/>
        <v>0</v>
      </c>
      <c r="FV53" s="295">
        <f t="shared" si="235"/>
        <v>0</v>
      </c>
      <c r="FW53" s="141">
        <f t="shared" si="236"/>
        <v>1</v>
      </c>
      <c r="FX53" s="294">
        <f t="shared" si="237"/>
        <v>0</v>
      </c>
      <c r="FY53" s="295">
        <f t="shared" si="238"/>
        <v>0</v>
      </c>
      <c r="FZ53" s="141">
        <f t="shared" si="239"/>
        <v>1</v>
      </c>
      <c r="GA53" s="294">
        <f t="shared" si="240"/>
        <v>0</v>
      </c>
      <c r="GB53" s="295">
        <f t="shared" si="241"/>
        <v>0</v>
      </c>
      <c r="GC53" s="141">
        <f t="shared" si="242"/>
        <v>1</v>
      </c>
      <c r="GD53" s="294">
        <f t="shared" si="243"/>
        <v>0</v>
      </c>
      <c r="GE53" s="295">
        <f t="shared" si="244"/>
        <v>0</v>
      </c>
      <c r="GF53" s="141">
        <f t="shared" si="245"/>
        <v>1</v>
      </c>
      <c r="GG53" s="294">
        <f t="shared" si="246"/>
        <v>0</v>
      </c>
      <c r="GH53" s="295">
        <f t="shared" si="247"/>
        <v>0</v>
      </c>
      <c r="GI53" s="141">
        <f t="shared" si="248"/>
        <v>1</v>
      </c>
      <c r="GJ53" s="294">
        <f t="shared" si="249"/>
        <v>0</v>
      </c>
      <c r="GK53" s="295">
        <f t="shared" si="250"/>
        <v>0</v>
      </c>
      <c r="GL53" s="141">
        <f t="shared" si="251"/>
        <v>1</v>
      </c>
      <c r="GM53" s="294">
        <f t="shared" si="252"/>
        <v>0</v>
      </c>
      <c r="GN53" s="295">
        <f t="shared" si="253"/>
        <v>0</v>
      </c>
      <c r="GO53" s="141">
        <f t="shared" si="254"/>
        <v>2</v>
      </c>
      <c r="GP53" s="294">
        <f t="shared" si="255"/>
        <v>0</v>
      </c>
      <c r="GQ53" s="295">
        <f t="shared" si="256"/>
        <v>0</v>
      </c>
      <c r="GR53" s="141">
        <f t="shared" si="257"/>
        <v>4</v>
      </c>
      <c r="GS53" s="294">
        <f t="shared" si="258"/>
        <v>0</v>
      </c>
      <c r="GT53" s="295">
        <f t="shared" si="259"/>
        <v>0</v>
      </c>
      <c r="GU53" s="141">
        <f t="shared" si="260"/>
        <v>6</v>
      </c>
      <c r="GV53" s="294">
        <f t="shared" si="261"/>
        <v>0</v>
      </c>
      <c r="GW53" s="295">
        <f t="shared" si="262"/>
        <v>0</v>
      </c>
      <c r="GX53" s="141">
        <f t="shared" si="263"/>
        <v>8</v>
      </c>
      <c r="GY53" s="294">
        <f t="shared" si="264"/>
        <v>0</v>
      </c>
      <c r="GZ53" s="295">
        <f t="shared" si="265"/>
        <v>0</v>
      </c>
      <c r="HA53" s="141">
        <f t="shared" si="266"/>
        <v>10</v>
      </c>
      <c r="HB53" s="294">
        <f t="shared" si="267"/>
        <v>0</v>
      </c>
      <c r="HC53" s="295">
        <f t="shared" si="268"/>
        <v>0</v>
      </c>
      <c r="HD53" s="141">
        <f t="shared" si="269"/>
        <v>20</v>
      </c>
      <c r="HE53" s="294">
        <f t="shared" si="270"/>
        <v>0</v>
      </c>
      <c r="HF53" s="295">
        <f t="shared" si="271"/>
        <v>0</v>
      </c>
      <c r="HG53" s="141">
        <f t="shared" si="272"/>
        <v>40</v>
      </c>
      <c r="HH53" s="294">
        <f t="shared" si="273"/>
        <v>0</v>
      </c>
      <c r="HI53" s="295">
        <f t="shared" si="274"/>
        <v>0</v>
      </c>
      <c r="HJ53" s="141">
        <f t="shared" si="275"/>
        <v>60</v>
      </c>
      <c r="HK53" s="294">
        <f t="shared" si="276"/>
        <v>0</v>
      </c>
      <c r="HL53" s="295">
        <f t="shared" si="277"/>
        <v>0</v>
      </c>
      <c r="HM53" s="141">
        <f t="shared" si="278"/>
        <v>80</v>
      </c>
      <c r="HN53" s="294">
        <f t="shared" si="279"/>
        <v>0</v>
      </c>
      <c r="HO53" s="295">
        <f t="shared" si="280"/>
        <v>0</v>
      </c>
      <c r="HP53" s="141">
        <f t="shared" si="281"/>
        <v>100</v>
      </c>
      <c r="HQ53" s="294">
        <f t="shared" si="282"/>
        <v>0</v>
      </c>
      <c r="HS53" s="287"/>
      <c r="HT53" s="90"/>
      <c r="HX53" s="294"/>
      <c r="HY53" s="295">
        <v>0</v>
      </c>
      <c r="HZ53" s="141">
        <v>1</v>
      </c>
      <c r="IA53" s="294">
        <f t="shared" si="283"/>
        <v>0</v>
      </c>
      <c r="IB53" s="295">
        <f t="shared" si="284"/>
        <v>0</v>
      </c>
      <c r="IC53" s="141">
        <f t="shared" si="285"/>
        <v>1</v>
      </c>
      <c r="ID53" s="294">
        <f t="shared" si="286"/>
        <v>0</v>
      </c>
      <c r="IE53" s="295">
        <f t="shared" si="287"/>
        <v>0</v>
      </c>
      <c r="IF53" s="141">
        <f t="shared" si="288"/>
        <v>1</v>
      </c>
      <c r="IG53" s="294">
        <f t="shared" si="289"/>
        <v>0</v>
      </c>
      <c r="IH53" s="295">
        <f t="shared" si="290"/>
        <v>0</v>
      </c>
      <c r="II53" s="141">
        <f t="shared" si="291"/>
        <v>1</v>
      </c>
      <c r="IJ53" s="294">
        <f t="shared" si="292"/>
        <v>0</v>
      </c>
      <c r="IK53" s="295">
        <f t="shared" si="293"/>
        <v>0</v>
      </c>
      <c r="IL53" s="141">
        <f t="shared" si="294"/>
        <v>1</v>
      </c>
      <c r="IM53" s="294">
        <f t="shared" si="295"/>
        <v>0</v>
      </c>
      <c r="IN53" s="295">
        <f t="shared" si="296"/>
        <v>0</v>
      </c>
      <c r="IO53" s="141">
        <f t="shared" si="297"/>
        <v>1</v>
      </c>
      <c r="IP53" s="294">
        <f t="shared" si="298"/>
        <v>0</v>
      </c>
      <c r="IQ53" s="295">
        <f t="shared" si="299"/>
        <v>0</v>
      </c>
      <c r="IR53" s="141">
        <f t="shared" si="300"/>
        <v>1</v>
      </c>
      <c r="IS53" s="294">
        <f t="shared" si="301"/>
        <v>0</v>
      </c>
      <c r="IT53" s="295">
        <f t="shared" si="302"/>
        <v>0</v>
      </c>
      <c r="IU53" s="141">
        <f t="shared" si="303"/>
        <v>1</v>
      </c>
      <c r="IV53" s="294">
        <f t="shared" si="304"/>
        <v>0</v>
      </c>
      <c r="IW53" s="295">
        <f t="shared" si="305"/>
        <v>0</v>
      </c>
      <c r="IX53" s="141">
        <f t="shared" si="306"/>
        <v>1</v>
      </c>
      <c r="IY53" s="294">
        <f t="shared" si="307"/>
        <v>0</v>
      </c>
      <c r="IZ53" s="295">
        <f t="shared" si="308"/>
        <v>0</v>
      </c>
      <c r="JA53" s="141">
        <f t="shared" si="309"/>
        <v>1</v>
      </c>
      <c r="JB53" s="294">
        <f t="shared" si="310"/>
        <v>0</v>
      </c>
      <c r="JC53" s="295">
        <f t="shared" si="311"/>
        <v>0</v>
      </c>
      <c r="JD53" s="141">
        <f t="shared" si="312"/>
        <v>1</v>
      </c>
      <c r="JE53" s="294">
        <f t="shared" si="313"/>
        <v>0</v>
      </c>
      <c r="JF53" s="295">
        <f t="shared" si="314"/>
        <v>0</v>
      </c>
      <c r="JG53" s="141">
        <f t="shared" si="315"/>
        <v>1</v>
      </c>
      <c r="JH53" s="294">
        <f t="shared" si="316"/>
        <v>0</v>
      </c>
      <c r="JI53" s="295">
        <f t="shared" si="317"/>
        <v>0</v>
      </c>
      <c r="JJ53" s="141">
        <f t="shared" si="318"/>
        <v>1</v>
      </c>
      <c r="JK53" s="294">
        <f t="shared" si="319"/>
        <v>0</v>
      </c>
      <c r="JL53" s="295">
        <f t="shared" si="320"/>
        <v>0</v>
      </c>
      <c r="JM53" s="141">
        <f t="shared" si="321"/>
        <v>1</v>
      </c>
      <c r="JN53" s="294">
        <f t="shared" si="322"/>
        <v>0</v>
      </c>
      <c r="JO53" s="295">
        <f t="shared" si="323"/>
        <v>0</v>
      </c>
      <c r="JP53" s="141">
        <f t="shared" si="324"/>
        <v>1</v>
      </c>
      <c r="JQ53" s="294">
        <f t="shared" si="325"/>
        <v>0</v>
      </c>
      <c r="JR53" s="295">
        <f t="shared" si="326"/>
        <v>0</v>
      </c>
      <c r="JS53" s="141">
        <f t="shared" si="327"/>
        <v>1</v>
      </c>
      <c r="JT53" s="294">
        <f t="shared" si="328"/>
        <v>0</v>
      </c>
      <c r="JU53" s="295">
        <f t="shared" si="329"/>
        <v>0</v>
      </c>
      <c r="JV53" s="141">
        <f t="shared" si="330"/>
        <v>1</v>
      </c>
      <c r="JW53" s="294">
        <f t="shared" si="331"/>
        <v>0</v>
      </c>
      <c r="JX53" s="295">
        <f t="shared" si="332"/>
        <v>0</v>
      </c>
      <c r="JY53" s="141">
        <f t="shared" si="333"/>
        <v>1</v>
      </c>
      <c r="JZ53" s="294">
        <f t="shared" si="334"/>
        <v>0</v>
      </c>
      <c r="KA53" s="295">
        <f t="shared" si="335"/>
        <v>0</v>
      </c>
      <c r="KB53" s="141">
        <f t="shared" si="336"/>
        <v>1</v>
      </c>
      <c r="KC53" s="294">
        <f t="shared" si="337"/>
        <v>0</v>
      </c>
      <c r="KD53" s="295">
        <f t="shared" si="338"/>
        <v>0</v>
      </c>
      <c r="KE53" s="141">
        <f t="shared" si="339"/>
        <v>1</v>
      </c>
      <c r="KF53" s="294">
        <f t="shared" si="340"/>
        <v>0</v>
      </c>
      <c r="KK53" s="313">
        <f t="shared" si="379"/>
        <v>0</v>
      </c>
      <c r="KL53" s="313">
        <f t="shared" si="379"/>
        <v>0</v>
      </c>
      <c r="KM53" s="313">
        <f t="shared" si="379"/>
        <v>0</v>
      </c>
      <c r="KN53" s="313">
        <f t="shared" si="379"/>
        <v>0</v>
      </c>
      <c r="KO53" s="313">
        <f t="shared" si="379"/>
        <v>0</v>
      </c>
      <c r="KP53" s="313">
        <f t="shared" si="379"/>
        <v>0</v>
      </c>
      <c r="KQ53" s="313">
        <f t="shared" si="379"/>
        <v>0</v>
      </c>
      <c r="KR53" s="313">
        <f t="shared" si="379"/>
        <v>0</v>
      </c>
      <c r="KS53" s="313">
        <f t="shared" si="379"/>
        <v>0</v>
      </c>
      <c r="KT53" s="313">
        <f t="shared" si="379"/>
        <v>0</v>
      </c>
      <c r="KU53" s="313">
        <f t="shared" si="380"/>
        <v>0</v>
      </c>
      <c r="KV53" s="313">
        <f t="shared" si="380"/>
        <v>0</v>
      </c>
      <c r="KW53" s="313">
        <f t="shared" si="380"/>
        <v>0</v>
      </c>
      <c r="KX53" s="313">
        <f t="shared" si="380"/>
        <v>0</v>
      </c>
      <c r="KY53" s="313">
        <f t="shared" si="380"/>
        <v>0</v>
      </c>
      <c r="KZ53" s="313">
        <f t="shared" si="380"/>
        <v>0</v>
      </c>
      <c r="LA53" s="313">
        <f t="shared" si="380"/>
        <v>0</v>
      </c>
      <c r="LB53" s="313">
        <f t="shared" si="380"/>
        <v>0</v>
      </c>
      <c r="LC53" s="313">
        <f t="shared" si="380"/>
        <v>0</v>
      </c>
      <c r="LD53" s="313">
        <f t="shared" si="380"/>
        <v>0</v>
      </c>
      <c r="LK53" s="78">
        <v>0</v>
      </c>
      <c r="LL53" s="78">
        <v>0</v>
      </c>
      <c r="LM53" s="78">
        <v>0</v>
      </c>
      <c r="LP53" s="105"/>
      <c r="LQ53" s="322">
        <v>0.05</v>
      </c>
      <c r="LR53" s="322">
        <v>0.05</v>
      </c>
      <c r="LS53" s="322">
        <v>0.05</v>
      </c>
      <c r="LT53" s="322">
        <v>0.05</v>
      </c>
      <c r="LU53" s="322">
        <v>0.05</v>
      </c>
      <c r="LV53" s="322">
        <v>2.5000000000000001E-2</v>
      </c>
      <c r="LW53" s="322">
        <v>2.5000000000000001E-2</v>
      </c>
      <c r="LX53" s="322">
        <v>2.5000000000000001E-2</v>
      </c>
      <c r="LY53" s="322">
        <v>2.5000000000000001E-2</v>
      </c>
      <c r="LZ53" s="322">
        <v>2.5000000000000001E-2</v>
      </c>
      <c r="MA53" s="322">
        <v>5.0000000000000001E-3</v>
      </c>
      <c r="MB53" s="322">
        <v>5.0000000000000001E-3</v>
      </c>
      <c r="MC53" s="322">
        <v>5.0000000000000001E-3</v>
      </c>
      <c r="MD53" s="322">
        <v>5.0000000000000001E-3</v>
      </c>
      <c r="ME53" s="322">
        <v>5.0000000000000001E-3</v>
      </c>
      <c r="MF53" s="322">
        <v>8.9999999999999998E-4</v>
      </c>
      <c r="MG53" s="322">
        <v>8.9999999999999998E-4</v>
      </c>
      <c r="MH53" s="322">
        <v>8.9999999999999998E-4</v>
      </c>
      <c r="MI53" s="322">
        <v>8.9999999999999998E-4</v>
      </c>
      <c r="MJ53" s="322">
        <v>8.9999999999999998E-4</v>
      </c>
      <c r="MK53" s="322">
        <v>5.9999999999999995E-4</v>
      </c>
      <c r="ML53" s="322">
        <v>4.4999999999999999E-4</v>
      </c>
      <c r="MM53" s="322">
        <v>4.0000000000000002E-4</v>
      </c>
      <c r="MN53" s="322">
        <v>2.9999999999999997E-4</v>
      </c>
      <c r="MO53" s="322">
        <v>2.5000000000000001E-4</v>
      </c>
      <c r="MP53" s="322">
        <v>2.5000000000000001E-4</v>
      </c>
      <c r="MQ53" s="322">
        <v>2.0000000000000001E-4</v>
      </c>
      <c r="MR53" s="322">
        <v>2.0000000000000001E-4</v>
      </c>
      <c r="MS53" s="322"/>
      <c r="MT53" s="102">
        <v>1</v>
      </c>
      <c r="MU53" s="102">
        <v>1</v>
      </c>
      <c r="MV53" s="102">
        <v>1</v>
      </c>
      <c r="MW53" s="102">
        <v>1</v>
      </c>
      <c r="MX53" s="102">
        <v>1</v>
      </c>
      <c r="MY53" s="102">
        <v>1</v>
      </c>
      <c r="MZ53" s="90">
        <v>1</v>
      </c>
      <c r="NA53" s="90">
        <v>1</v>
      </c>
      <c r="NB53" s="90">
        <v>1</v>
      </c>
      <c r="NC53" s="90">
        <v>1</v>
      </c>
      <c r="ND53" s="90">
        <v>1</v>
      </c>
      <c r="NE53" s="90">
        <v>1</v>
      </c>
      <c r="NF53" s="90">
        <v>1</v>
      </c>
      <c r="NG53" s="90">
        <v>1</v>
      </c>
      <c r="NH53" s="90">
        <v>1</v>
      </c>
      <c r="NI53" s="90">
        <v>2</v>
      </c>
      <c r="NJ53" s="90">
        <v>2</v>
      </c>
      <c r="NK53" s="90">
        <v>2</v>
      </c>
      <c r="NL53" s="90">
        <v>2</v>
      </c>
      <c r="NM53" s="90">
        <v>2</v>
      </c>
      <c r="NN53" s="90">
        <v>2</v>
      </c>
      <c r="NO53" s="90">
        <v>2</v>
      </c>
      <c r="NP53" s="90">
        <v>2</v>
      </c>
      <c r="NQ53" s="90">
        <v>2</v>
      </c>
      <c r="NR53" s="90">
        <v>2</v>
      </c>
      <c r="NS53" s="90">
        <v>2</v>
      </c>
      <c r="NT53" s="90">
        <v>2</v>
      </c>
      <c r="NU53" s="90">
        <v>2</v>
      </c>
      <c r="NV53" s="90"/>
      <c r="NW53" s="324">
        <f t="shared" si="341"/>
        <v>0.01</v>
      </c>
      <c r="NX53" s="324">
        <f t="shared" si="342"/>
        <v>0.02</v>
      </c>
      <c r="NY53" s="324">
        <f t="shared" si="343"/>
        <v>0.03</v>
      </c>
      <c r="NZ53" s="324">
        <f t="shared" si="344"/>
        <v>0.04</v>
      </c>
      <c r="OA53" s="324">
        <f t="shared" si="345"/>
        <v>0.05</v>
      </c>
      <c r="OB53" s="324">
        <f t="shared" si="346"/>
        <v>0.05</v>
      </c>
      <c r="OC53" s="324">
        <f t="shared" si="347"/>
        <v>0.1</v>
      </c>
      <c r="OD53" s="324">
        <f t="shared" si="348"/>
        <v>0.15</v>
      </c>
      <c r="OE53" s="324">
        <f t="shared" si="349"/>
        <v>0.2</v>
      </c>
      <c r="OF53" s="324">
        <f t="shared" si="350"/>
        <v>0.25</v>
      </c>
      <c r="OG53" s="324">
        <f t="shared" si="351"/>
        <v>0.1</v>
      </c>
      <c r="OH53" s="324">
        <f t="shared" si="352"/>
        <v>0.2</v>
      </c>
      <c r="OI53" s="324">
        <f t="shared" si="353"/>
        <v>0.3</v>
      </c>
      <c r="OJ53" s="324">
        <f t="shared" si="354"/>
        <v>0.4</v>
      </c>
      <c r="OK53" s="324">
        <f t="shared" si="355"/>
        <v>0.5</v>
      </c>
      <c r="OL53" s="324">
        <f t="shared" si="356"/>
        <v>0.09</v>
      </c>
      <c r="OM53" s="324">
        <f t="shared" si="357"/>
        <v>0.18</v>
      </c>
      <c r="ON53" s="324">
        <f t="shared" si="358"/>
        <v>0.27</v>
      </c>
      <c r="OO53" s="324">
        <f t="shared" si="359"/>
        <v>0.36</v>
      </c>
      <c r="OP53" s="324">
        <f t="shared" si="360"/>
        <v>0.45</v>
      </c>
      <c r="OQ53" s="324">
        <f t="shared" si="361"/>
        <v>0.45</v>
      </c>
      <c r="OR53" s="324">
        <f t="shared" si="362"/>
        <v>0.45</v>
      </c>
      <c r="OS53" s="324">
        <f t="shared" si="363"/>
        <v>0.5</v>
      </c>
      <c r="OT53" s="324">
        <f t="shared" si="364"/>
        <v>0.45</v>
      </c>
      <c r="OU53" s="324">
        <f t="shared" si="365"/>
        <v>0.4375</v>
      </c>
      <c r="OV53" s="324">
        <f t="shared" si="366"/>
        <v>0.5</v>
      </c>
      <c r="OW53" s="324">
        <f t="shared" si="367"/>
        <v>0.45</v>
      </c>
      <c r="OX53" s="324">
        <f t="shared" si="368"/>
        <v>0.5</v>
      </c>
      <c r="PA53" s="333">
        <v>0.5</v>
      </c>
      <c r="PB53" s="355">
        <v>3.10077519379846E-2</v>
      </c>
      <c r="PC53" s="356">
        <v>1.47329650092081E-2</v>
      </c>
      <c r="PG53" s="346"/>
      <c r="PH53" s="347">
        <f>PH$3*$F53*$AH53*PH$4/'[1]Sheet3 '!$AJ$5</f>
        <v>5.6000000000000008E-2</v>
      </c>
      <c r="PI53" s="347">
        <f>PI$3*$F53*$AH53*PI$4/'[1]Sheet3 '!$AJ$5</f>
        <v>5.5980000000000002E-2</v>
      </c>
      <c r="PJ53" s="347">
        <f>PJ$3*$F53*$AH53*PJ$4/'[1]Sheet3 '!$AJ$5</f>
        <v>5.6000000000000001E-2</v>
      </c>
      <c r="PK53" s="347">
        <f>PK$3*$F53*$AH53*PK$4/'[1]Sheet3 '!$AJ$5</f>
        <v>5.04E-2</v>
      </c>
      <c r="PL53" s="347">
        <f>PL$3*$F53*$AH53*PL$4/'[1]Sheet3 '!$AJ$5</f>
        <v>5.04E-2</v>
      </c>
      <c r="PM53" s="347">
        <f>PM$3*$F53*$AH53*PM$4/'[1]Sheet3 '!$AJ$5</f>
        <v>4.8000000000000001E-2</v>
      </c>
      <c r="PN53" s="347">
        <f>PN$3*$F53*$AH53*PN$4/'[1]Sheet3 '!$AJ$5</f>
        <v>4.3200000000000002E-2</v>
      </c>
      <c r="PO53" s="347">
        <f>PO$3*$F53*$AH53*PO$4/'[1]Sheet3 '!$AJ$5</f>
        <v>4.0800000000000003E-2</v>
      </c>
      <c r="PP53" s="347">
        <f>PP$3*$F53*$AH53*PP$4/'[1]Sheet3 '!$AJ$5</f>
        <v>3.7039999999999997E-2</v>
      </c>
      <c r="PQ53" s="347">
        <f>PQ$3*$F53*$AH53*PQ$4/'[1]Sheet3 '!$AJ$5</f>
        <v>3.2000000000000001E-2</v>
      </c>
      <c r="PR53" s="347">
        <f>PR$3*$F53*$AH53*PR$4/'[1]Sheet3 '!$AJ$5</f>
        <v>2.8799999999999999E-2</v>
      </c>
      <c r="PS53" s="347">
        <f>PS$3*$F53*$AH53*PS$4/'[1]Sheet3 '!$AJ$5</f>
        <v>2.5600000000000001E-2</v>
      </c>
      <c r="PT53" s="347">
        <f>PT$3*$F53*$AH53*PT$4/'[1]Sheet3 '!$AJ$5</f>
        <v>1.6E-2</v>
      </c>
      <c r="PU53" s="343"/>
      <c r="PV53" s="343"/>
      <c r="PW53" s="343"/>
    </row>
    <row r="54" spans="1:439" ht="16.2">
      <c r="A54" s="39">
        <v>45</v>
      </c>
      <c r="B54" s="114" t="s">
        <v>579</v>
      </c>
      <c r="C54" s="74">
        <v>5</v>
      </c>
      <c r="D54" s="39">
        <v>25</v>
      </c>
      <c r="F54" s="39">
        <v>200</v>
      </c>
      <c r="G54" s="39"/>
      <c r="H54" s="39">
        <f t="shared" si="209"/>
        <v>200</v>
      </c>
      <c r="I54" s="116"/>
      <c r="J54" s="39">
        <f t="shared" si="383"/>
        <v>200</v>
      </c>
      <c r="K54" s="116"/>
      <c r="L54" s="116"/>
      <c r="M54" s="123">
        <f t="shared" si="180"/>
        <v>45</v>
      </c>
      <c r="N54" s="39">
        <f t="shared" si="369"/>
        <v>0</v>
      </c>
      <c r="O54" s="39">
        <f t="shared" si="370"/>
        <v>0</v>
      </c>
      <c r="P54" s="39">
        <v>0</v>
      </c>
      <c r="Q54" s="146">
        <v>0.1388884</v>
      </c>
      <c r="R54" s="90">
        <v>2</v>
      </c>
      <c r="S54" s="137">
        <v>0</v>
      </c>
      <c r="T54" s="141">
        <f t="shared" si="210"/>
        <v>6.6667000000000004E-2</v>
      </c>
      <c r="U54" s="147">
        <v>0</v>
      </c>
      <c r="V54" s="139" t="s">
        <v>401</v>
      </c>
      <c r="W54" s="139">
        <v>0</v>
      </c>
      <c r="X54" s="142">
        <v>0</v>
      </c>
      <c r="Y54" s="147">
        <v>12</v>
      </c>
      <c r="Z54" s="159">
        <v>1</v>
      </c>
      <c r="AA54" s="139" t="str">
        <f t="shared" si="196"/>
        <v>[[0,1],[0,1],[0,1],[0,1],[0,1],[0,1],[0,1],[0,1],[0,1],[0,1],[0,2],[0,4],[0,6],[0,8],[0,10],[0,20],[0,40],[0,60],[0,80],[0,100]]</v>
      </c>
      <c r="AB54" s="139">
        <v>1</v>
      </c>
      <c r="AC54" s="139">
        <v>1</v>
      </c>
      <c r="AD54" s="139" t="str">
        <f t="shared" si="211"/>
        <v>[[0,1],[0,1],[0,1],[0,1],[0,1],[0,1],[0,1],[0,1],[0,1],[0,1],[0,1],[0,1],[0,1],[0,1],[0,1],[0,1],[0,1],[0,1],[0,1],[0,1]]</v>
      </c>
      <c r="AE54" s="39">
        <v>0</v>
      </c>
      <c r="AF54" s="160">
        <v>0</v>
      </c>
      <c r="AG54" s="181">
        <f t="shared" si="205"/>
        <v>0</v>
      </c>
      <c r="AH54" s="181">
        <v>0.1</v>
      </c>
      <c r="AI54" s="177">
        <v>0</v>
      </c>
      <c r="AJ54" s="178">
        <v>0</v>
      </c>
      <c r="AK54" s="177">
        <v>0</v>
      </c>
      <c r="AL54" s="177">
        <v>0</v>
      </c>
      <c r="AM54" s="179">
        <v>0</v>
      </c>
      <c r="AN54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54" s="39" t="str">
        <f t="shared" si="197"/>
        <v>[[6,5],[8,2],[10,2]]</v>
      </c>
      <c r="AP54" s="102"/>
      <c r="AQ54" s="111">
        <v>0</v>
      </c>
      <c r="AR54" s="111">
        <v>1</v>
      </c>
      <c r="AS54" s="111">
        <f t="shared" si="213"/>
        <v>1</v>
      </c>
      <c r="AT54" s="111">
        <v>1</v>
      </c>
      <c r="AU54" s="111">
        <v>1</v>
      </c>
      <c r="AV54" s="111" t="s">
        <v>580</v>
      </c>
      <c r="AW54" s="111">
        <v>3</v>
      </c>
      <c r="AX54" s="195">
        <v>12</v>
      </c>
      <c r="AY54" s="39">
        <v>1</v>
      </c>
      <c r="AZ54" s="39">
        <v>0</v>
      </c>
      <c r="BA54" s="94">
        <v>2</v>
      </c>
      <c r="BB54" s="94"/>
      <c r="BC54" s="94" t="s">
        <v>361</v>
      </c>
      <c r="BD54" s="39">
        <v>1</v>
      </c>
      <c r="BE54" s="112">
        <v>1.5</v>
      </c>
      <c r="BF54" s="39"/>
      <c r="BG54" s="39"/>
      <c r="BH54" s="39">
        <v>1</v>
      </c>
      <c r="BI54" s="39">
        <v>1</v>
      </c>
      <c r="BJ54" s="39" t="s">
        <v>361</v>
      </c>
      <c r="BK54" s="198">
        <v>1</v>
      </c>
      <c r="BL54" s="198">
        <v>0.6</v>
      </c>
      <c r="BM54" s="94">
        <f t="shared" si="384"/>
        <v>200</v>
      </c>
      <c r="BN54" s="94" t="s">
        <v>287</v>
      </c>
      <c r="BO54" s="94">
        <v>1</v>
      </c>
      <c r="BP54" s="94" t="s">
        <v>575</v>
      </c>
      <c r="BQ54" s="94" t="s">
        <v>485</v>
      </c>
      <c r="BR54" s="116" t="s">
        <v>581</v>
      </c>
      <c r="BS54" s="116" t="s">
        <v>581</v>
      </c>
      <c r="BT54" s="116"/>
      <c r="BU54" s="123"/>
      <c r="BV54" s="116"/>
      <c r="BW54" s="116"/>
      <c r="BX54" s="116" t="s">
        <v>291</v>
      </c>
      <c r="BY54" s="213">
        <v>0</v>
      </c>
      <c r="BZ54" s="123">
        <f t="shared" si="214"/>
        <v>0</v>
      </c>
      <c r="CA54" s="214" t="str">
        <f t="shared" si="215"/>
        <v>[0,0,0,0]</v>
      </c>
      <c r="CB54" s="46">
        <v>0</v>
      </c>
      <c r="CC54" s="46">
        <v>0</v>
      </c>
      <c r="CD54" s="46">
        <v>0</v>
      </c>
      <c r="CE54" s="46">
        <v>0</v>
      </c>
      <c r="CF54" s="46">
        <v>0</v>
      </c>
      <c r="CG54" s="42">
        <v>0</v>
      </c>
      <c r="CH54" s="46">
        <v>0</v>
      </c>
      <c r="CI54" s="46">
        <v>0</v>
      </c>
      <c r="CJ54" s="42" t="str">
        <f t="shared" si="371"/>
        <v>0,0,0,0,0,0,0</v>
      </c>
      <c r="CK54" s="42" t="str">
        <f t="shared" si="372"/>
        <v/>
      </c>
      <c r="CL54" s="46"/>
      <c r="CM54" s="46"/>
      <c r="CN54" s="46"/>
      <c r="CO54" s="46"/>
      <c r="CP54" s="46"/>
      <c r="CQ54" s="46"/>
      <c r="CR54" s="46"/>
      <c r="CS54" s="46"/>
      <c r="CT54" s="46"/>
      <c r="CU54" s="53" t="s">
        <v>293</v>
      </c>
      <c r="CV54" s="53"/>
      <c r="CW54" s="42"/>
      <c r="CX54" s="42" t="str">
        <f t="shared" si="373"/>
        <v/>
      </c>
      <c r="CY54" s="42"/>
      <c r="CZ54" s="42"/>
      <c r="DA54" s="42"/>
      <c r="DB54" s="42"/>
      <c r="DC54" s="42" t="str">
        <f t="shared" si="374"/>
        <v/>
      </c>
      <c r="DD54" s="42"/>
      <c r="DE54" s="42"/>
      <c r="DF54" s="42"/>
      <c r="DG54" s="42"/>
      <c r="DH54" s="42" t="str">
        <f t="shared" si="375"/>
        <v/>
      </c>
      <c r="DI54" s="42"/>
      <c r="DJ54" s="42"/>
      <c r="DK54" s="42"/>
      <c r="DL54" s="42"/>
      <c r="DM54" s="42" t="str">
        <f t="shared" si="376"/>
        <v/>
      </c>
      <c r="DN54" s="42"/>
      <c r="DO54" s="42"/>
      <c r="DP54" s="42"/>
      <c r="DQ54" s="42"/>
      <c r="DR54" s="42" t="str">
        <f t="shared" si="377"/>
        <v/>
      </c>
      <c r="DS54" s="42"/>
      <c r="DT54" s="42"/>
      <c r="DU54" s="42"/>
      <c r="DV54" s="42"/>
      <c r="DW54" s="42" t="e">
        <v>#N/A</v>
      </c>
      <c r="DX54" s="232">
        <v>0</v>
      </c>
      <c r="DY54" s="233">
        <v>0</v>
      </c>
      <c r="DZ54" s="255">
        <v>0</v>
      </c>
      <c r="EA54" s="123">
        <f t="shared" si="216"/>
        <v>0</v>
      </c>
      <c r="EB54" s="123"/>
      <c r="EM54" s="260">
        <f t="shared" si="217"/>
        <v>220.00000000000003</v>
      </c>
      <c r="EN54" s="261">
        <v>0</v>
      </c>
      <c r="EO54" s="262">
        <v>6</v>
      </c>
      <c r="EP54" s="105">
        <v>5</v>
      </c>
      <c r="EQ54" s="262">
        <v>8</v>
      </c>
      <c r="ER54" s="105">
        <v>2</v>
      </c>
      <c r="ES54" s="262">
        <v>10</v>
      </c>
      <c r="ET54" s="105">
        <v>2</v>
      </c>
      <c r="EU54" s="105">
        <f t="shared" si="218"/>
        <v>7.333333333333333</v>
      </c>
      <c r="EV54" s="105">
        <f t="shared" si="219"/>
        <v>7.5</v>
      </c>
      <c r="EW54" s="272">
        <f t="shared" si="220"/>
        <v>0</v>
      </c>
      <c r="EX54" s="105">
        <f t="shared" si="221"/>
        <v>15</v>
      </c>
      <c r="EY54" s="281">
        <f t="shared" si="222"/>
        <v>0</v>
      </c>
      <c r="EZ54" s="105">
        <f t="shared" si="223"/>
        <v>22.5</v>
      </c>
      <c r="FA54" s="282">
        <f t="shared" si="224"/>
        <v>0</v>
      </c>
      <c r="FD54" s="287"/>
      <c r="FE54" s="90"/>
      <c r="FI54" s="294"/>
      <c r="FJ54" s="295">
        <v>0</v>
      </c>
      <c r="FK54" s="141">
        <v>1</v>
      </c>
      <c r="FL54" s="294">
        <f t="shared" si="225"/>
        <v>0</v>
      </c>
      <c r="FM54" s="295">
        <f t="shared" si="226"/>
        <v>0</v>
      </c>
      <c r="FN54" s="141">
        <f t="shared" si="227"/>
        <v>1</v>
      </c>
      <c r="FO54" s="294">
        <f t="shared" si="228"/>
        <v>0</v>
      </c>
      <c r="FP54" s="295">
        <f t="shared" si="229"/>
        <v>0</v>
      </c>
      <c r="FQ54" s="141">
        <f t="shared" si="230"/>
        <v>1</v>
      </c>
      <c r="FR54" s="294">
        <f t="shared" si="231"/>
        <v>0</v>
      </c>
      <c r="FS54" s="295">
        <f t="shared" si="232"/>
        <v>0</v>
      </c>
      <c r="FT54" s="141">
        <f t="shared" si="233"/>
        <v>1</v>
      </c>
      <c r="FU54" s="294">
        <f t="shared" si="234"/>
        <v>0</v>
      </c>
      <c r="FV54" s="295">
        <f t="shared" si="235"/>
        <v>0</v>
      </c>
      <c r="FW54" s="141">
        <f t="shared" si="236"/>
        <v>1</v>
      </c>
      <c r="FX54" s="294">
        <f t="shared" si="237"/>
        <v>0</v>
      </c>
      <c r="FY54" s="295">
        <f t="shared" si="238"/>
        <v>0</v>
      </c>
      <c r="FZ54" s="141">
        <f t="shared" si="239"/>
        <v>1</v>
      </c>
      <c r="GA54" s="294">
        <f t="shared" si="240"/>
        <v>0</v>
      </c>
      <c r="GB54" s="295">
        <f t="shared" si="241"/>
        <v>0</v>
      </c>
      <c r="GC54" s="141">
        <f t="shared" si="242"/>
        <v>1</v>
      </c>
      <c r="GD54" s="294">
        <f t="shared" si="243"/>
        <v>0</v>
      </c>
      <c r="GE54" s="295">
        <f t="shared" si="244"/>
        <v>0</v>
      </c>
      <c r="GF54" s="141">
        <f t="shared" si="245"/>
        <v>1</v>
      </c>
      <c r="GG54" s="294">
        <f t="shared" si="246"/>
        <v>0</v>
      </c>
      <c r="GH54" s="295">
        <f t="shared" si="247"/>
        <v>0</v>
      </c>
      <c r="GI54" s="141">
        <f t="shared" si="248"/>
        <v>1</v>
      </c>
      <c r="GJ54" s="294">
        <f t="shared" si="249"/>
        <v>0</v>
      </c>
      <c r="GK54" s="295">
        <f t="shared" si="250"/>
        <v>0</v>
      </c>
      <c r="GL54" s="141">
        <f t="shared" si="251"/>
        <v>1</v>
      </c>
      <c r="GM54" s="294">
        <f t="shared" si="252"/>
        <v>0</v>
      </c>
      <c r="GN54" s="295">
        <f t="shared" si="253"/>
        <v>0</v>
      </c>
      <c r="GO54" s="141">
        <f t="shared" si="254"/>
        <v>2</v>
      </c>
      <c r="GP54" s="294">
        <f t="shared" si="255"/>
        <v>0</v>
      </c>
      <c r="GQ54" s="295">
        <f t="shared" si="256"/>
        <v>0</v>
      </c>
      <c r="GR54" s="141">
        <f t="shared" si="257"/>
        <v>4</v>
      </c>
      <c r="GS54" s="294">
        <f t="shared" si="258"/>
        <v>0</v>
      </c>
      <c r="GT54" s="295">
        <f t="shared" si="259"/>
        <v>0</v>
      </c>
      <c r="GU54" s="141">
        <f t="shared" si="260"/>
        <v>6</v>
      </c>
      <c r="GV54" s="294">
        <f t="shared" si="261"/>
        <v>0</v>
      </c>
      <c r="GW54" s="295">
        <f t="shared" si="262"/>
        <v>0</v>
      </c>
      <c r="GX54" s="141">
        <f t="shared" si="263"/>
        <v>8</v>
      </c>
      <c r="GY54" s="294">
        <f t="shared" si="264"/>
        <v>0</v>
      </c>
      <c r="GZ54" s="295">
        <f t="shared" si="265"/>
        <v>0</v>
      </c>
      <c r="HA54" s="141">
        <f t="shared" si="266"/>
        <v>10</v>
      </c>
      <c r="HB54" s="294">
        <f t="shared" si="267"/>
        <v>0</v>
      </c>
      <c r="HC54" s="295">
        <f t="shared" si="268"/>
        <v>0</v>
      </c>
      <c r="HD54" s="141">
        <f t="shared" si="269"/>
        <v>20</v>
      </c>
      <c r="HE54" s="294">
        <f t="shared" si="270"/>
        <v>0</v>
      </c>
      <c r="HF54" s="295">
        <f t="shared" si="271"/>
        <v>0</v>
      </c>
      <c r="HG54" s="141">
        <f t="shared" si="272"/>
        <v>40</v>
      </c>
      <c r="HH54" s="294">
        <f t="shared" si="273"/>
        <v>0</v>
      </c>
      <c r="HI54" s="295">
        <f t="shared" si="274"/>
        <v>0</v>
      </c>
      <c r="HJ54" s="141">
        <f t="shared" si="275"/>
        <v>60</v>
      </c>
      <c r="HK54" s="294">
        <f t="shared" si="276"/>
        <v>0</v>
      </c>
      <c r="HL54" s="295">
        <f t="shared" si="277"/>
        <v>0</v>
      </c>
      <c r="HM54" s="141">
        <f t="shared" si="278"/>
        <v>80</v>
      </c>
      <c r="HN54" s="294">
        <f t="shared" si="279"/>
        <v>0</v>
      </c>
      <c r="HO54" s="295">
        <f t="shared" si="280"/>
        <v>0</v>
      </c>
      <c r="HP54" s="141">
        <f t="shared" si="281"/>
        <v>100</v>
      </c>
      <c r="HQ54" s="294">
        <f t="shared" si="282"/>
        <v>0</v>
      </c>
      <c r="HS54" s="287"/>
      <c r="HT54" s="90"/>
      <c r="HX54" s="294"/>
      <c r="HY54" s="295">
        <v>0</v>
      </c>
      <c r="HZ54" s="141">
        <v>1</v>
      </c>
      <c r="IA54" s="294">
        <f t="shared" si="283"/>
        <v>0</v>
      </c>
      <c r="IB54" s="295">
        <f t="shared" si="284"/>
        <v>0</v>
      </c>
      <c r="IC54" s="141">
        <f t="shared" si="285"/>
        <v>1</v>
      </c>
      <c r="ID54" s="294">
        <f t="shared" si="286"/>
        <v>0</v>
      </c>
      <c r="IE54" s="295">
        <f t="shared" si="287"/>
        <v>0</v>
      </c>
      <c r="IF54" s="141">
        <f t="shared" si="288"/>
        <v>1</v>
      </c>
      <c r="IG54" s="294">
        <f t="shared" si="289"/>
        <v>0</v>
      </c>
      <c r="IH54" s="295">
        <f t="shared" si="290"/>
        <v>0</v>
      </c>
      <c r="II54" s="141">
        <f t="shared" si="291"/>
        <v>1</v>
      </c>
      <c r="IJ54" s="294">
        <f t="shared" si="292"/>
        <v>0</v>
      </c>
      <c r="IK54" s="295">
        <f t="shared" si="293"/>
        <v>0</v>
      </c>
      <c r="IL54" s="141">
        <f t="shared" si="294"/>
        <v>1</v>
      </c>
      <c r="IM54" s="294">
        <f t="shared" si="295"/>
        <v>0</v>
      </c>
      <c r="IN54" s="295">
        <f t="shared" si="296"/>
        <v>0</v>
      </c>
      <c r="IO54" s="141">
        <f t="shared" si="297"/>
        <v>1</v>
      </c>
      <c r="IP54" s="294">
        <f t="shared" si="298"/>
        <v>0</v>
      </c>
      <c r="IQ54" s="295">
        <f t="shared" si="299"/>
        <v>0</v>
      </c>
      <c r="IR54" s="141">
        <f t="shared" si="300"/>
        <v>1</v>
      </c>
      <c r="IS54" s="294">
        <f t="shared" si="301"/>
        <v>0</v>
      </c>
      <c r="IT54" s="295">
        <f t="shared" si="302"/>
        <v>0</v>
      </c>
      <c r="IU54" s="141">
        <f t="shared" si="303"/>
        <v>1</v>
      </c>
      <c r="IV54" s="294">
        <f t="shared" si="304"/>
        <v>0</v>
      </c>
      <c r="IW54" s="295">
        <f t="shared" si="305"/>
        <v>0</v>
      </c>
      <c r="IX54" s="141">
        <f t="shared" si="306"/>
        <v>1</v>
      </c>
      <c r="IY54" s="294">
        <f t="shared" si="307"/>
        <v>0</v>
      </c>
      <c r="IZ54" s="295">
        <f t="shared" si="308"/>
        <v>0</v>
      </c>
      <c r="JA54" s="141">
        <f t="shared" si="309"/>
        <v>1</v>
      </c>
      <c r="JB54" s="294">
        <f t="shared" si="310"/>
        <v>0</v>
      </c>
      <c r="JC54" s="295">
        <f t="shared" si="311"/>
        <v>0</v>
      </c>
      <c r="JD54" s="141">
        <f t="shared" si="312"/>
        <v>1</v>
      </c>
      <c r="JE54" s="294">
        <f t="shared" si="313"/>
        <v>0</v>
      </c>
      <c r="JF54" s="295">
        <f t="shared" si="314"/>
        <v>0</v>
      </c>
      <c r="JG54" s="141">
        <f t="shared" si="315"/>
        <v>1</v>
      </c>
      <c r="JH54" s="294">
        <f t="shared" si="316"/>
        <v>0</v>
      </c>
      <c r="JI54" s="295">
        <f t="shared" si="317"/>
        <v>0</v>
      </c>
      <c r="JJ54" s="141">
        <f t="shared" si="318"/>
        <v>1</v>
      </c>
      <c r="JK54" s="294">
        <f t="shared" si="319"/>
        <v>0</v>
      </c>
      <c r="JL54" s="295">
        <f t="shared" si="320"/>
        <v>0</v>
      </c>
      <c r="JM54" s="141">
        <f t="shared" si="321"/>
        <v>1</v>
      </c>
      <c r="JN54" s="294">
        <f t="shared" si="322"/>
        <v>0</v>
      </c>
      <c r="JO54" s="295">
        <f t="shared" si="323"/>
        <v>0</v>
      </c>
      <c r="JP54" s="141">
        <f t="shared" si="324"/>
        <v>1</v>
      </c>
      <c r="JQ54" s="294">
        <f t="shared" si="325"/>
        <v>0</v>
      </c>
      <c r="JR54" s="295">
        <f t="shared" si="326"/>
        <v>0</v>
      </c>
      <c r="JS54" s="141">
        <f t="shared" si="327"/>
        <v>1</v>
      </c>
      <c r="JT54" s="294">
        <f t="shared" si="328"/>
        <v>0</v>
      </c>
      <c r="JU54" s="295">
        <f t="shared" si="329"/>
        <v>0</v>
      </c>
      <c r="JV54" s="141">
        <f t="shared" si="330"/>
        <v>1</v>
      </c>
      <c r="JW54" s="294">
        <f t="shared" si="331"/>
        <v>0</v>
      </c>
      <c r="JX54" s="295">
        <f t="shared" si="332"/>
        <v>0</v>
      </c>
      <c r="JY54" s="141">
        <f t="shared" si="333"/>
        <v>1</v>
      </c>
      <c r="JZ54" s="294">
        <f t="shared" si="334"/>
        <v>0</v>
      </c>
      <c r="KA54" s="295">
        <f t="shared" si="335"/>
        <v>0</v>
      </c>
      <c r="KB54" s="141">
        <f t="shared" si="336"/>
        <v>1</v>
      </c>
      <c r="KC54" s="294">
        <f t="shared" si="337"/>
        <v>0</v>
      </c>
      <c r="KD54" s="295">
        <f t="shared" si="338"/>
        <v>0</v>
      </c>
      <c r="KE54" s="141">
        <f t="shared" si="339"/>
        <v>1</v>
      </c>
      <c r="KF54" s="294">
        <f t="shared" si="340"/>
        <v>0</v>
      </c>
      <c r="KK54" s="313">
        <f t="shared" si="379"/>
        <v>0</v>
      </c>
      <c r="KL54" s="313">
        <f t="shared" si="379"/>
        <v>0</v>
      </c>
      <c r="KM54" s="313">
        <f t="shared" si="379"/>
        <v>0</v>
      </c>
      <c r="KN54" s="313">
        <f t="shared" si="379"/>
        <v>0</v>
      </c>
      <c r="KO54" s="313">
        <f t="shared" si="379"/>
        <v>0</v>
      </c>
      <c r="KP54" s="313">
        <f t="shared" si="379"/>
        <v>0</v>
      </c>
      <c r="KQ54" s="313">
        <f t="shared" si="379"/>
        <v>0</v>
      </c>
      <c r="KR54" s="313">
        <f t="shared" si="379"/>
        <v>0</v>
      </c>
      <c r="KS54" s="313">
        <f t="shared" si="379"/>
        <v>0</v>
      </c>
      <c r="KT54" s="313">
        <f t="shared" si="379"/>
        <v>0</v>
      </c>
      <c r="KU54" s="313">
        <f t="shared" si="380"/>
        <v>0</v>
      </c>
      <c r="KV54" s="313">
        <f t="shared" si="380"/>
        <v>0</v>
      </c>
      <c r="KW54" s="313">
        <f t="shared" si="380"/>
        <v>0</v>
      </c>
      <c r="KX54" s="313">
        <f t="shared" si="380"/>
        <v>0</v>
      </c>
      <c r="KY54" s="313">
        <f t="shared" si="380"/>
        <v>0</v>
      </c>
      <c r="KZ54" s="313">
        <f t="shared" si="380"/>
        <v>0</v>
      </c>
      <c r="LA54" s="313">
        <f t="shared" si="380"/>
        <v>0</v>
      </c>
      <c r="LB54" s="313">
        <f t="shared" si="380"/>
        <v>0</v>
      </c>
      <c r="LC54" s="313">
        <f t="shared" si="380"/>
        <v>0</v>
      </c>
      <c r="LD54" s="313">
        <f t="shared" si="380"/>
        <v>0</v>
      </c>
      <c r="LK54" s="78">
        <v>0</v>
      </c>
      <c r="LL54" s="78">
        <v>0</v>
      </c>
      <c r="LM54" s="78">
        <v>0</v>
      </c>
      <c r="LP54" s="105"/>
      <c r="LQ54" s="322">
        <v>0.05</v>
      </c>
      <c r="LR54" s="322">
        <v>0.05</v>
      </c>
      <c r="LS54" s="322">
        <v>0.05</v>
      </c>
      <c r="LT54" s="322">
        <v>0.05</v>
      </c>
      <c r="LU54" s="322">
        <v>0.05</v>
      </c>
      <c r="LV54" s="322">
        <v>2.5000000000000001E-2</v>
      </c>
      <c r="LW54" s="322">
        <v>2.5000000000000001E-2</v>
      </c>
      <c r="LX54" s="322">
        <v>2.5000000000000001E-2</v>
      </c>
      <c r="LY54" s="322">
        <v>2.5000000000000001E-2</v>
      </c>
      <c r="LZ54" s="322">
        <v>2.5000000000000001E-2</v>
      </c>
      <c r="MA54" s="322">
        <v>5.0000000000000001E-3</v>
      </c>
      <c r="MB54" s="322">
        <v>5.0000000000000001E-3</v>
      </c>
      <c r="MC54" s="322">
        <v>5.0000000000000001E-3</v>
      </c>
      <c r="MD54" s="322">
        <v>5.0000000000000001E-3</v>
      </c>
      <c r="ME54" s="322">
        <v>5.0000000000000001E-3</v>
      </c>
      <c r="MF54" s="322">
        <v>8.9999999999999998E-4</v>
      </c>
      <c r="MG54" s="322">
        <v>8.9999999999999998E-4</v>
      </c>
      <c r="MH54" s="322">
        <v>8.9999999999999998E-4</v>
      </c>
      <c r="MI54" s="322">
        <v>8.9999999999999998E-4</v>
      </c>
      <c r="MJ54" s="322">
        <v>8.9999999999999998E-4</v>
      </c>
      <c r="MK54" s="322">
        <v>5.9999999999999995E-4</v>
      </c>
      <c r="ML54" s="322">
        <v>4.4999999999999999E-4</v>
      </c>
      <c r="MM54" s="322">
        <v>4.0000000000000002E-4</v>
      </c>
      <c r="MN54" s="322">
        <v>2.9999999999999997E-4</v>
      </c>
      <c r="MO54" s="322">
        <v>2.5000000000000001E-4</v>
      </c>
      <c r="MP54" s="322">
        <v>2.5000000000000001E-4</v>
      </c>
      <c r="MQ54" s="322">
        <v>2.0000000000000001E-4</v>
      </c>
      <c r="MR54" s="322">
        <v>2.0000000000000001E-4</v>
      </c>
      <c r="MS54" s="322"/>
      <c r="MT54" s="102">
        <v>1</v>
      </c>
      <c r="MU54" s="102">
        <v>1</v>
      </c>
      <c r="MV54" s="102">
        <v>1</v>
      </c>
      <c r="MW54" s="102">
        <v>1</v>
      </c>
      <c r="MX54" s="102">
        <v>1</v>
      </c>
      <c r="MY54" s="102">
        <v>1</v>
      </c>
      <c r="MZ54" s="90">
        <v>1</v>
      </c>
      <c r="NA54" s="90">
        <v>1</v>
      </c>
      <c r="NB54" s="90">
        <v>1</v>
      </c>
      <c r="NC54" s="90">
        <v>1</v>
      </c>
      <c r="ND54" s="90">
        <v>1</v>
      </c>
      <c r="NE54" s="90">
        <v>1</v>
      </c>
      <c r="NF54" s="90">
        <v>1</v>
      </c>
      <c r="NG54" s="90">
        <v>1</v>
      </c>
      <c r="NH54" s="90">
        <v>1</v>
      </c>
      <c r="NI54" s="90">
        <v>2</v>
      </c>
      <c r="NJ54" s="90">
        <v>2</v>
      </c>
      <c r="NK54" s="90">
        <v>2</v>
      </c>
      <c r="NL54" s="90">
        <v>2</v>
      </c>
      <c r="NM54" s="90">
        <v>2</v>
      </c>
      <c r="NN54" s="90">
        <v>2</v>
      </c>
      <c r="NO54" s="90">
        <v>2</v>
      </c>
      <c r="NP54" s="90">
        <v>2</v>
      </c>
      <c r="NQ54" s="90">
        <v>2</v>
      </c>
      <c r="NR54" s="90">
        <v>2</v>
      </c>
      <c r="NS54" s="90">
        <v>2</v>
      </c>
      <c r="NT54" s="90">
        <v>2</v>
      </c>
      <c r="NU54" s="90">
        <v>2</v>
      </c>
      <c r="NV54" s="90"/>
      <c r="NW54" s="324">
        <f t="shared" si="341"/>
        <v>0.01</v>
      </c>
      <c r="NX54" s="324">
        <f t="shared" si="342"/>
        <v>0.02</v>
      </c>
      <c r="NY54" s="324">
        <f t="shared" si="343"/>
        <v>0.03</v>
      </c>
      <c r="NZ54" s="324">
        <f t="shared" si="344"/>
        <v>0.04</v>
      </c>
      <c r="OA54" s="324">
        <f t="shared" si="345"/>
        <v>0.05</v>
      </c>
      <c r="OB54" s="324">
        <f t="shared" si="346"/>
        <v>0.05</v>
      </c>
      <c r="OC54" s="324">
        <f t="shared" si="347"/>
        <v>0.1</v>
      </c>
      <c r="OD54" s="324">
        <f t="shared" si="348"/>
        <v>0.15</v>
      </c>
      <c r="OE54" s="324">
        <f t="shared" si="349"/>
        <v>0.2</v>
      </c>
      <c r="OF54" s="324">
        <f t="shared" si="350"/>
        <v>0.25</v>
      </c>
      <c r="OG54" s="324">
        <f t="shared" si="351"/>
        <v>0.1</v>
      </c>
      <c r="OH54" s="324">
        <f t="shared" si="352"/>
        <v>0.2</v>
      </c>
      <c r="OI54" s="324">
        <f t="shared" si="353"/>
        <v>0.3</v>
      </c>
      <c r="OJ54" s="324">
        <f t="shared" si="354"/>
        <v>0.4</v>
      </c>
      <c r="OK54" s="324">
        <f t="shared" si="355"/>
        <v>0.5</v>
      </c>
      <c r="OL54" s="324">
        <f t="shared" si="356"/>
        <v>0.09</v>
      </c>
      <c r="OM54" s="324">
        <f t="shared" si="357"/>
        <v>0.18</v>
      </c>
      <c r="ON54" s="324">
        <f t="shared" si="358"/>
        <v>0.27</v>
      </c>
      <c r="OO54" s="324">
        <f t="shared" si="359"/>
        <v>0.36</v>
      </c>
      <c r="OP54" s="324">
        <f t="shared" si="360"/>
        <v>0.45</v>
      </c>
      <c r="OQ54" s="324">
        <f t="shared" si="361"/>
        <v>0.45</v>
      </c>
      <c r="OR54" s="324">
        <f t="shared" si="362"/>
        <v>0.45</v>
      </c>
      <c r="OS54" s="324">
        <f t="shared" si="363"/>
        <v>0.5</v>
      </c>
      <c r="OT54" s="324">
        <f t="shared" si="364"/>
        <v>0.45</v>
      </c>
      <c r="OU54" s="324">
        <f t="shared" si="365"/>
        <v>0.4375</v>
      </c>
      <c r="OV54" s="324">
        <f t="shared" si="366"/>
        <v>0.5</v>
      </c>
      <c r="OW54" s="324">
        <f t="shared" si="367"/>
        <v>0.45</v>
      </c>
      <c r="OX54" s="324">
        <f t="shared" si="368"/>
        <v>0.5</v>
      </c>
      <c r="PG54" s="346"/>
      <c r="PH54" s="347">
        <f>PH$3*$F54*$AH54*PH$4/'[1]Sheet3 '!$AJ$5</f>
        <v>5.6000000000000008E-2</v>
      </c>
      <c r="PI54" s="347">
        <f>PI$3*$F54*$AH54*PI$4/'[1]Sheet3 '!$AJ$5</f>
        <v>5.5980000000000002E-2</v>
      </c>
      <c r="PJ54" s="347">
        <f>PJ$3*$F54*$AH54*PJ$4/'[1]Sheet3 '!$AJ$5</f>
        <v>5.6000000000000001E-2</v>
      </c>
      <c r="PK54" s="347">
        <f>PK$3*$F54*$AH54*PK$4/'[1]Sheet3 '!$AJ$5</f>
        <v>5.04E-2</v>
      </c>
      <c r="PL54" s="347">
        <f>PL$3*$F54*$AH54*PL$4/'[1]Sheet3 '!$AJ$5</f>
        <v>5.04E-2</v>
      </c>
      <c r="PM54" s="347">
        <f>PM$3*$F54*$AH54*PM$4/'[1]Sheet3 '!$AJ$5</f>
        <v>4.8000000000000001E-2</v>
      </c>
      <c r="PN54" s="347">
        <f>PN$3*$F54*$AH54*PN$4/'[1]Sheet3 '!$AJ$5</f>
        <v>4.3200000000000002E-2</v>
      </c>
      <c r="PO54" s="347">
        <f>PO$3*$F54*$AH54*PO$4/'[1]Sheet3 '!$AJ$5</f>
        <v>4.0800000000000003E-2</v>
      </c>
      <c r="PP54" s="347">
        <f>PP$3*$F54*$AH54*PP$4/'[1]Sheet3 '!$AJ$5</f>
        <v>3.7039999999999997E-2</v>
      </c>
      <c r="PQ54" s="347">
        <f>PQ$3*$F54*$AH54*PQ$4/'[1]Sheet3 '!$AJ$5</f>
        <v>3.2000000000000001E-2</v>
      </c>
      <c r="PR54" s="347">
        <f>PR$3*$F54*$AH54*PR$4/'[1]Sheet3 '!$AJ$5</f>
        <v>2.8799999999999999E-2</v>
      </c>
      <c r="PS54" s="347">
        <f>PS$3*$F54*$AH54*PS$4/'[1]Sheet3 '!$AJ$5</f>
        <v>2.5600000000000001E-2</v>
      </c>
      <c r="PT54" s="347">
        <f>PT$3*$F54*$AH54*PT$4/'[1]Sheet3 '!$AJ$5</f>
        <v>1.6E-2</v>
      </c>
      <c r="PU54" s="343"/>
      <c r="PV54" s="343"/>
      <c r="PW54" s="343"/>
    </row>
    <row r="55" spans="1:439" s="90" customFormat="1" ht="16.2">
      <c r="A55" s="39">
        <v>46</v>
      </c>
      <c r="B55" s="39" t="s">
        <v>582</v>
      </c>
      <c r="C55" s="74">
        <v>5</v>
      </c>
      <c r="D55" s="39">
        <v>10</v>
      </c>
      <c r="E55" s="39"/>
      <c r="F55" s="74">
        <v>300</v>
      </c>
      <c r="G55" s="39"/>
      <c r="H55" s="39">
        <f t="shared" si="209"/>
        <v>300</v>
      </c>
      <c r="I55" s="116"/>
      <c r="J55" s="39">
        <f t="shared" si="383"/>
        <v>300</v>
      </c>
      <c r="K55" s="116"/>
      <c r="L55" s="116"/>
      <c r="M55" s="123">
        <f t="shared" si="180"/>
        <v>46</v>
      </c>
      <c r="N55" s="39">
        <f t="shared" si="369"/>
        <v>0</v>
      </c>
      <c r="O55" s="39">
        <f t="shared" si="370"/>
        <v>0</v>
      </c>
      <c r="P55" s="39">
        <v>0</v>
      </c>
      <c r="Q55" s="146">
        <v>0.20833399999999999</v>
      </c>
      <c r="R55" s="90">
        <v>5</v>
      </c>
      <c r="S55" s="137">
        <v>0</v>
      </c>
      <c r="T55" s="141">
        <f t="shared" si="210"/>
        <v>0.1</v>
      </c>
      <c r="U55" s="147">
        <v>0</v>
      </c>
      <c r="V55" s="139" t="s">
        <v>401</v>
      </c>
      <c r="W55" s="139">
        <v>1</v>
      </c>
      <c r="X55" s="142">
        <v>0</v>
      </c>
      <c r="Y55" s="147">
        <v>12</v>
      </c>
      <c r="Z55" s="159">
        <v>1</v>
      </c>
      <c r="AA55" s="139" t="str">
        <f t="shared" si="196"/>
        <v>[[0,1],[0,1],[0,1],[0,1],[0,1],[0,1],[0,1],[0,1],[0,1],[0,1],[0,2],[0,4],[0,6],[0,8],[0,10],[0,20],[0,40],[0,60],[0,80],[0,100]]</v>
      </c>
      <c r="AB55" s="139">
        <v>1</v>
      </c>
      <c r="AC55" s="139">
        <v>1</v>
      </c>
      <c r="AD55" s="139" t="str">
        <f t="shared" si="211"/>
        <v>[[0,1],[0,1],[0,1],[0,1],[0,1],[0,1],[0,1],[0,1],[0,1],[0,1],[0,1],[0,1],[0,1],[0,1],[0,1],[0,1],[0,1],[0,1],[0,1],[0,1]]</v>
      </c>
      <c r="AE55" s="39">
        <v>0</v>
      </c>
      <c r="AF55" s="160">
        <v>0</v>
      </c>
      <c r="AG55" s="181">
        <f t="shared" si="205"/>
        <v>0</v>
      </c>
      <c r="AH55" s="181">
        <v>0.1</v>
      </c>
      <c r="AI55" s="177">
        <v>0</v>
      </c>
      <c r="AJ55" s="178">
        <v>0</v>
      </c>
      <c r="AK55" s="177">
        <v>0</v>
      </c>
      <c r="AL55" s="177">
        <v>0</v>
      </c>
      <c r="AM55" s="179">
        <v>0</v>
      </c>
      <c r="AN55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55" s="39" t="str">
        <f t="shared" si="197"/>
        <v>[[6,5],[8,2],[10,2]]</v>
      </c>
      <c r="AP55" s="111" t="str">
        <f t="shared" ref="AP55:AP88" si="385">"["&amp;EW55&amp;","&amp;EY55&amp;","&amp;FA55&amp;"]"</f>
        <v>[0.545455,0.272727,0.181818]</v>
      </c>
      <c r="AQ55" s="111">
        <v>0</v>
      </c>
      <c r="AR55" s="111">
        <v>1</v>
      </c>
      <c r="AS55" s="111">
        <f t="shared" si="213"/>
        <v>1</v>
      </c>
      <c r="AT55" s="111">
        <v>1</v>
      </c>
      <c r="AU55" s="111">
        <v>1</v>
      </c>
      <c r="AV55" s="111" t="s">
        <v>583</v>
      </c>
      <c r="AW55" s="111">
        <v>3</v>
      </c>
      <c r="AX55" s="195">
        <v>12</v>
      </c>
      <c r="AY55" s="39">
        <v>1</v>
      </c>
      <c r="AZ55" s="39">
        <v>1</v>
      </c>
      <c r="BA55" s="94">
        <v>2</v>
      </c>
      <c r="BB55" s="39">
        <v>4</v>
      </c>
      <c r="BC55" s="94" t="s">
        <v>361</v>
      </c>
      <c r="BD55" s="39">
        <v>1</v>
      </c>
      <c r="BE55" s="112">
        <v>1</v>
      </c>
      <c r="BF55" s="39"/>
      <c r="BG55" s="39"/>
      <c r="BH55" s="39">
        <v>1</v>
      </c>
      <c r="BI55" s="39">
        <v>1</v>
      </c>
      <c r="BJ55" s="39" t="s">
        <v>527</v>
      </c>
      <c r="BK55" s="198">
        <v>1</v>
      </c>
      <c r="BL55" s="198">
        <v>0.6</v>
      </c>
      <c r="BM55" s="94">
        <f t="shared" si="384"/>
        <v>300</v>
      </c>
      <c r="BN55" s="94" t="s">
        <v>584</v>
      </c>
      <c r="BO55" s="94">
        <v>1</v>
      </c>
      <c r="BP55" s="94" t="s">
        <v>575</v>
      </c>
      <c r="BQ55" s="94" t="s">
        <v>485</v>
      </c>
      <c r="BR55" s="202" t="s">
        <v>585</v>
      </c>
      <c r="BS55" s="202" t="s">
        <v>585</v>
      </c>
      <c r="BT55" s="123">
        <v>57001</v>
      </c>
      <c r="BU55" s="123">
        <v>2</v>
      </c>
      <c r="BV55" s="116"/>
      <c r="BW55" s="116"/>
      <c r="BX55" s="116" t="s">
        <v>291</v>
      </c>
      <c r="BY55" s="213">
        <v>6</v>
      </c>
      <c r="BZ55" s="123">
        <f t="shared" si="214"/>
        <v>5</v>
      </c>
      <c r="CA55" s="214" t="str">
        <f t="shared" si="215"/>
        <v>[5,5,0,5]</v>
      </c>
      <c r="CB55" s="42">
        <v>0</v>
      </c>
      <c r="CC55" s="42">
        <v>0</v>
      </c>
      <c r="CD55" s="42">
        <v>1</v>
      </c>
      <c r="CE55" s="42">
        <v>1</v>
      </c>
      <c r="CF55" s="42">
        <v>1</v>
      </c>
      <c r="CG55" s="42">
        <v>0</v>
      </c>
      <c r="CH55" s="42">
        <v>0</v>
      </c>
      <c r="CI55" s="42">
        <v>1</v>
      </c>
      <c r="CJ55" s="42" t="str">
        <f t="shared" si="371"/>
        <v>0,0,0,0,0,0,0</v>
      </c>
      <c r="CK55" s="42" t="str">
        <f t="shared" si="372"/>
        <v>"3|2|0|0|300","4|2|0|0|300","7|2|0|0|300",</v>
      </c>
      <c r="CL55" s="46"/>
      <c r="CM55" s="46"/>
      <c r="CN55" s="46"/>
      <c r="CO55" s="46"/>
      <c r="CP55" s="46"/>
      <c r="CQ55" s="46"/>
      <c r="CR55" s="46" t="s">
        <v>586</v>
      </c>
      <c r="CS55" s="46"/>
      <c r="CT55" s="46"/>
      <c r="CU55" s="53" t="s">
        <v>293</v>
      </c>
      <c r="CV55" s="53">
        <v>1</v>
      </c>
      <c r="CW55" s="42"/>
      <c r="CX55" s="42" t="str">
        <f t="shared" si="373"/>
        <v/>
      </c>
      <c r="CY55" s="42"/>
      <c r="CZ55" s="42"/>
      <c r="DA55" s="42"/>
      <c r="DB55" s="42"/>
      <c r="DC55" s="42" t="str">
        <f t="shared" si="374"/>
        <v/>
      </c>
      <c r="DD55" s="42"/>
      <c r="DE55" s="42"/>
      <c r="DF55" s="42"/>
      <c r="DG55" s="42"/>
      <c r="DH55" s="42">
        <f t="shared" si="375"/>
        <v>3</v>
      </c>
      <c r="DI55" s="42">
        <v>2</v>
      </c>
      <c r="DJ55" s="42">
        <v>0</v>
      </c>
      <c r="DK55" s="42">
        <v>0</v>
      </c>
      <c r="DL55" s="42">
        <f>F55</f>
        <v>300</v>
      </c>
      <c r="DM55" s="42">
        <f t="shared" si="376"/>
        <v>4</v>
      </c>
      <c r="DN55" s="42">
        <v>2</v>
      </c>
      <c r="DO55" s="42">
        <v>0</v>
      </c>
      <c r="DP55" s="42">
        <v>0</v>
      </c>
      <c r="DQ55" s="42">
        <f>F55</f>
        <v>300</v>
      </c>
      <c r="DR55" s="42">
        <f t="shared" si="377"/>
        <v>7</v>
      </c>
      <c r="DS55" s="42">
        <v>2</v>
      </c>
      <c r="DT55" s="42">
        <v>0</v>
      </c>
      <c r="DU55" s="42">
        <v>0</v>
      </c>
      <c r="DV55" s="42">
        <f>F55</f>
        <v>300</v>
      </c>
      <c r="DW55" s="42" t="s">
        <v>587</v>
      </c>
      <c r="DX55" s="231">
        <f>IF($F55&lt;800,5,10)</f>
        <v>5</v>
      </c>
      <c r="DY55" s="231">
        <f>DX55</f>
        <v>5</v>
      </c>
      <c r="DZ55" s="231">
        <v>0</v>
      </c>
      <c r="EA55" s="123">
        <f t="shared" si="216"/>
        <v>5</v>
      </c>
      <c r="EB55" s="123"/>
      <c r="EM55" s="260">
        <f t="shared" si="217"/>
        <v>330</v>
      </c>
      <c r="EN55" s="261">
        <f>EP1</f>
        <v>0.1</v>
      </c>
      <c r="EO55" s="262">
        <v>6</v>
      </c>
      <c r="EP55" s="105">
        <v>5</v>
      </c>
      <c r="EQ55" s="262">
        <v>8</v>
      </c>
      <c r="ER55" s="105">
        <v>2</v>
      </c>
      <c r="ES55" s="262">
        <v>10</v>
      </c>
      <c r="ET55" s="105">
        <v>2</v>
      </c>
      <c r="EU55" s="105">
        <f t="shared" si="218"/>
        <v>7.333333333333333</v>
      </c>
      <c r="EV55" s="105">
        <f t="shared" si="219"/>
        <v>7.5</v>
      </c>
      <c r="EW55" s="272">
        <f t="shared" si="220"/>
        <v>0.54545500000000002</v>
      </c>
      <c r="EX55" s="105">
        <f t="shared" si="221"/>
        <v>15</v>
      </c>
      <c r="EY55" s="281">
        <f t="shared" si="222"/>
        <v>0.272727</v>
      </c>
      <c r="EZ55" s="105">
        <f t="shared" si="223"/>
        <v>22.5</v>
      </c>
      <c r="FA55" s="282">
        <f t="shared" si="224"/>
        <v>0.18181800000000001</v>
      </c>
      <c r="FD55" s="286"/>
      <c r="FI55" s="294"/>
      <c r="FJ55" s="295">
        <v>0</v>
      </c>
      <c r="FK55" s="141">
        <v>1</v>
      </c>
      <c r="FL55" s="294">
        <f t="shared" si="225"/>
        <v>0</v>
      </c>
      <c r="FM55" s="295">
        <f t="shared" si="226"/>
        <v>0</v>
      </c>
      <c r="FN55" s="141">
        <f t="shared" si="227"/>
        <v>1</v>
      </c>
      <c r="FO55" s="294">
        <f t="shared" si="228"/>
        <v>0</v>
      </c>
      <c r="FP55" s="295">
        <f t="shared" si="229"/>
        <v>0</v>
      </c>
      <c r="FQ55" s="141">
        <f t="shared" si="230"/>
        <v>1</v>
      </c>
      <c r="FR55" s="294">
        <f t="shared" si="231"/>
        <v>0</v>
      </c>
      <c r="FS55" s="295">
        <f t="shared" si="232"/>
        <v>0</v>
      </c>
      <c r="FT55" s="141">
        <f t="shared" si="233"/>
        <v>1</v>
      </c>
      <c r="FU55" s="294">
        <f t="shared" si="234"/>
        <v>0</v>
      </c>
      <c r="FV55" s="295">
        <f t="shared" si="235"/>
        <v>0</v>
      </c>
      <c r="FW55" s="141">
        <f t="shared" si="236"/>
        <v>1</v>
      </c>
      <c r="FX55" s="294">
        <f t="shared" si="237"/>
        <v>0</v>
      </c>
      <c r="FY55" s="295">
        <f t="shared" si="238"/>
        <v>0</v>
      </c>
      <c r="FZ55" s="141">
        <f t="shared" si="239"/>
        <v>1</v>
      </c>
      <c r="GA55" s="294">
        <f t="shared" si="240"/>
        <v>0</v>
      </c>
      <c r="GB55" s="295">
        <f t="shared" si="241"/>
        <v>0</v>
      </c>
      <c r="GC55" s="141">
        <f t="shared" si="242"/>
        <v>1</v>
      </c>
      <c r="GD55" s="294">
        <f t="shared" si="243"/>
        <v>0</v>
      </c>
      <c r="GE55" s="295">
        <f t="shared" si="244"/>
        <v>0</v>
      </c>
      <c r="GF55" s="141">
        <f t="shared" si="245"/>
        <v>1</v>
      </c>
      <c r="GG55" s="294">
        <f t="shared" si="246"/>
        <v>0</v>
      </c>
      <c r="GH55" s="295">
        <f t="shared" si="247"/>
        <v>0</v>
      </c>
      <c r="GI55" s="141">
        <f t="shared" si="248"/>
        <v>1</v>
      </c>
      <c r="GJ55" s="294">
        <f t="shared" si="249"/>
        <v>0</v>
      </c>
      <c r="GK55" s="295">
        <f t="shared" si="250"/>
        <v>0</v>
      </c>
      <c r="GL55" s="141">
        <f t="shared" si="251"/>
        <v>1</v>
      </c>
      <c r="GM55" s="294">
        <f t="shared" si="252"/>
        <v>0</v>
      </c>
      <c r="GN55" s="295">
        <f t="shared" si="253"/>
        <v>0</v>
      </c>
      <c r="GO55" s="141">
        <f t="shared" si="254"/>
        <v>2</v>
      </c>
      <c r="GP55" s="294">
        <f t="shared" si="255"/>
        <v>0</v>
      </c>
      <c r="GQ55" s="295">
        <f t="shared" si="256"/>
        <v>0</v>
      </c>
      <c r="GR55" s="141">
        <f t="shared" si="257"/>
        <v>4</v>
      </c>
      <c r="GS55" s="294">
        <f t="shared" si="258"/>
        <v>0</v>
      </c>
      <c r="GT55" s="295">
        <f t="shared" si="259"/>
        <v>0</v>
      </c>
      <c r="GU55" s="141">
        <f t="shared" si="260"/>
        <v>6</v>
      </c>
      <c r="GV55" s="294">
        <f t="shared" si="261"/>
        <v>0</v>
      </c>
      <c r="GW55" s="295">
        <f t="shared" si="262"/>
        <v>0</v>
      </c>
      <c r="GX55" s="141">
        <f t="shared" si="263"/>
        <v>8</v>
      </c>
      <c r="GY55" s="294">
        <f t="shared" si="264"/>
        <v>0</v>
      </c>
      <c r="GZ55" s="295">
        <f t="shared" si="265"/>
        <v>0</v>
      </c>
      <c r="HA55" s="141">
        <f t="shared" si="266"/>
        <v>10</v>
      </c>
      <c r="HB55" s="294">
        <f t="shared" si="267"/>
        <v>0</v>
      </c>
      <c r="HC55" s="295">
        <f t="shared" si="268"/>
        <v>0</v>
      </c>
      <c r="HD55" s="141">
        <f t="shared" si="269"/>
        <v>20</v>
      </c>
      <c r="HE55" s="294">
        <f t="shared" si="270"/>
        <v>0</v>
      </c>
      <c r="HF55" s="295">
        <f t="shared" si="271"/>
        <v>0</v>
      </c>
      <c r="HG55" s="141">
        <f t="shared" si="272"/>
        <v>40</v>
      </c>
      <c r="HH55" s="294">
        <f t="shared" si="273"/>
        <v>0</v>
      </c>
      <c r="HI55" s="295">
        <f t="shared" si="274"/>
        <v>0</v>
      </c>
      <c r="HJ55" s="141">
        <f t="shared" si="275"/>
        <v>60</v>
      </c>
      <c r="HK55" s="294">
        <f t="shared" si="276"/>
        <v>0</v>
      </c>
      <c r="HL55" s="295">
        <f t="shared" si="277"/>
        <v>0</v>
      </c>
      <c r="HM55" s="141">
        <f t="shared" si="278"/>
        <v>80</v>
      </c>
      <c r="HN55" s="294">
        <f t="shared" si="279"/>
        <v>0</v>
      </c>
      <c r="HO55" s="295">
        <f t="shared" si="280"/>
        <v>0</v>
      </c>
      <c r="HP55" s="141">
        <f t="shared" si="281"/>
        <v>100</v>
      </c>
      <c r="HQ55" s="294">
        <f t="shared" si="282"/>
        <v>0</v>
      </c>
      <c r="HS55" s="286"/>
      <c r="HX55" s="294"/>
      <c r="HY55" s="295">
        <v>0</v>
      </c>
      <c r="HZ55" s="141">
        <v>1</v>
      </c>
      <c r="IA55" s="294">
        <f t="shared" si="283"/>
        <v>0</v>
      </c>
      <c r="IB55" s="295">
        <f t="shared" si="284"/>
        <v>0</v>
      </c>
      <c r="IC55" s="141">
        <f t="shared" si="285"/>
        <v>1</v>
      </c>
      <c r="ID55" s="294">
        <f t="shared" si="286"/>
        <v>0</v>
      </c>
      <c r="IE55" s="295">
        <f t="shared" si="287"/>
        <v>0</v>
      </c>
      <c r="IF55" s="141">
        <f t="shared" si="288"/>
        <v>1</v>
      </c>
      <c r="IG55" s="294">
        <f t="shared" si="289"/>
        <v>0</v>
      </c>
      <c r="IH55" s="295">
        <f t="shared" si="290"/>
        <v>0</v>
      </c>
      <c r="II55" s="141">
        <f t="shared" si="291"/>
        <v>1</v>
      </c>
      <c r="IJ55" s="294">
        <f t="shared" si="292"/>
        <v>0</v>
      </c>
      <c r="IK55" s="295">
        <f t="shared" si="293"/>
        <v>0</v>
      </c>
      <c r="IL55" s="141">
        <f t="shared" si="294"/>
        <v>1</v>
      </c>
      <c r="IM55" s="294">
        <f t="shared" si="295"/>
        <v>0</v>
      </c>
      <c r="IN55" s="295">
        <f t="shared" si="296"/>
        <v>0</v>
      </c>
      <c r="IO55" s="141">
        <f t="shared" si="297"/>
        <v>1</v>
      </c>
      <c r="IP55" s="294">
        <f t="shared" si="298"/>
        <v>0</v>
      </c>
      <c r="IQ55" s="295">
        <f t="shared" si="299"/>
        <v>0</v>
      </c>
      <c r="IR55" s="141">
        <f t="shared" si="300"/>
        <v>1</v>
      </c>
      <c r="IS55" s="294">
        <f t="shared" si="301"/>
        <v>0</v>
      </c>
      <c r="IT55" s="295">
        <f t="shared" si="302"/>
        <v>0</v>
      </c>
      <c r="IU55" s="141">
        <f t="shared" si="303"/>
        <v>1</v>
      </c>
      <c r="IV55" s="294">
        <f t="shared" si="304"/>
        <v>0</v>
      </c>
      <c r="IW55" s="295">
        <f t="shared" si="305"/>
        <v>0</v>
      </c>
      <c r="IX55" s="141">
        <f t="shared" si="306"/>
        <v>1</v>
      </c>
      <c r="IY55" s="294">
        <f t="shared" si="307"/>
        <v>0</v>
      </c>
      <c r="IZ55" s="295">
        <f t="shared" si="308"/>
        <v>0</v>
      </c>
      <c r="JA55" s="141">
        <f t="shared" si="309"/>
        <v>1</v>
      </c>
      <c r="JB55" s="294">
        <f t="shared" si="310"/>
        <v>0</v>
      </c>
      <c r="JC55" s="295">
        <f t="shared" si="311"/>
        <v>0</v>
      </c>
      <c r="JD55" s="141">
        <f t="shared" si="312"/>
        <v>1</v>
      </c>
      <c r="JE55" s="294">
        <f t="shared" si="313"/>
        <v>0</v>
      </c>
      <c r="JF55" s="295">
        <f t="shared" si="314"/>
        <v>0</v>
      </c>
      <c r="JG55" s="141">
        <f t="shared" si="315"/>
        <v>1</v>
      </c>
      <c r="JH55" s="294">
        <f t="shared" si="316"/>
        <v>0</v>
      </c>
      <c r="JI55" s="295">
        <f t="shared" si="317"/>
        <v>0</v>
      </c>
      <c r="JJ55" s="141">
        <f t="shared" si="318"/>
        <v>1</v>
      </c>
      <c r="JK55" s="294">
        <f t="shared" si="319"/>
        <v>0</v>
      </c>
      <c r="JL55" s="295">
        <f t="shared" si="320"/>
        <v>0</v>
      </c>
      <c r="JM55" s="141">
        <f t="shared" si="321"/>
        <v>1</v>
      </c>
      <c r="JN55" s="294">
        <f t="shared" si="322"/>
        <v>0</v>
      </c>
      <c r="JO55" s="295">
        <f t="shared" si="323"/>
        <v>0</v>
      </c>
      <c r="JP55" s="141">
        <f t="shared" si="324"/>
        <v>1</v>
      </c>
      <c r="JQ55" s="294">
        <f t="shared" si="325"/>
        <v>0</v>
      </c>
      <c r="JR55" s="295">
        <f t="shared" si="326"/>
        <v>0</v>
      </c>
      <c r="JS55" s="141">
        <f t="shared" si="327"/>
        <v>1</v>
      </c>
      <c r="JT55" s="294">
        <f t="shared" si="328"/>
        <v>0</v>
      </c>
      <c r="JU55" s="295">
        <f t="shared" si="329"/>
        <v>0</v>
      </c>
      <c r="JV55" s="141">
        <f t="shared" si="330"/>
        <v>1</v>
      </c>
      <c r="JW55" s="294">
        <f t="shared" si="331"/>
        <v>0</v>
      </c>
      <c r="JX55" s="295">
        <f t="shared" si="332"/>
        <v>0</v>
      </c>
      <c r="JY55" s="141">
        <f t="shared" si="333"/>
        <v>1</v>
      </c>
      <c r="JZ55" s="294">
        <f t="shared" si="334"/>
        <v>0</v>
      </c>
      <c r="KA55" s="295">
        <f t="shared" si="335"/>
        <v>0</v>
      </c>
      <c r="KB55" s="141">
        <f t="shared" si="336"/>
        <v>1</v>
      </c>
      <c r="KC55" s="294">
        <f t="shared" si="337"/>
        <v>0</v>
      </c>
      <c r="KD55" s="295">
        <f t="shared" si="338"/>
        <v>0</v>
      </c>
      <c r="KE55" s="141">
        <f t="shared" si="339"/>
        <v>1</v>
      </c>
      <c r="KF55" s="294">
        <f t="shared" si="340"/>
        <v>0</v>
      </c>
      <c r="KK55" s="313">
        <f t="shared" ref="KK55:KT64" si="386">$AJ55*KK$4/10000*$F55*KK$3/$KS$1</f>
        <v>0</v>
      </c>
      <c r="KL55" s="313">
        <f t="shared" si="386"/>
        <v>0</v>
      </c>
      <c r="KM55" s="313">
        <f t="shared" si="386"/>
        <v>0</v>
      </c>
      <c r="KN55" s="313">
        <f t="shared" si="386"/>
        <v>0</v>
      </c>
      <c r="KO55" s="313">
        <f t="shared" si="386"/>
        <v>0</v>
      </c>
      <c r="KP55" s="313">
        <f t="shared" si="386"/>
        <v>0</v>
      </c>
      <c r="KQ55" s="313">
        <f t="shared" si="386"/>
        <v>0</v>
      </c>
      <c r="KR55" s="313">
        <f t="shared" si="386"/>
        <v>0</v>
      </c>
      <c r="KS55" s="313">
        <f t="shared" si="386"/>
        <v>0</v>
      </c>
      <c r="KT55" s="313">
        <f t="shared" si="386"/>
        <v>0</v>
      </c>
      <c r="KU55" s="313">
        <f t="shared" ref="KU55:LD64" si="387">$AJ55*KU$4/10000*$F55*KU$3/$KS$1</f>
        <v>0</v>
      </c>
      <c r="KV55" s="313">
        <f t="shared" si="387"/>
        <v>0</v>
      </c>
      <c r="KW55" s="313">
        <f t="shared" si="387"/>
        <v>0</v>
      </c>
      <c r="KX55" s="313">
        <f t="shared" si="387"/>
        <v>0</v>
      </c>
      <c r="KY55" s="313">
        <f t="shared" si="387"/>
        <v>0</v>
      </c>
      <c r="KZ55" s="313">
        <f t="shared" si="387"/>
        <v>0</v>
      </c>
      <c r="LA55" s="313">
        <f t="shared" si="387"/>
        <v>0</v>
      </c>
      <c r="LB55" s="313">
        <f t="shared" si="387"/>
        <v>0</v>
      </c>
      <c r="LC55" s="313">
        <f t="shared" si="387"/>
        <v>0</v>
      </c>
      <c r="LD55" s="313">
        <f t="shared" si="387"/>
        <v>0</v>
      </c>
      <c r="LK55" s="90">
        <v>0</v>
      </c>
      <c r="LL55" s="90">
        <v>0</v>
      </c>
      <c r="LM55" s="90">
        <v>0</v>
      </c>
      <c r="LP55" s="105"/>
      <c r="LQ55" s="322">
        <v>0.05</v>
      </c>
      <c r="LR55" s="322">
        <v>0.05</v>
      </c>
      <c r="LS55" s="322">
        <v>0.05</v>
      </c>
      <c r="LT55" s="322">
        <v>0.05</v>
      </c>
      <c r="LU55" s="322">
        <v>0.05</v>
      </c>
      <c r="LV55" s="322">
        <v>2.5000000000000001E-2</v>
      </c>
      <c r="LW55" s="322">
        <v>2.5000000000000001E-2</v>
      </c>
      <c r="LX55" s="322">
        <v>2.5000000000000001E-2</v>
      </c>
      <c r="LY55" s="322">
        <v>2.5000000000000001E-2</v>
      </c>
      <c r="LZ55" s="322">
        <v>2.5000000000000001E-2</v>
      </c>
      <c r="MA55" s="322">
        <v>5.0000000000000001E-3</v>
      </c>
      <c r="MB55" s="322">
        <v>5.0000000000000001E-3</v>
      </c>
      <c r="MC55" s="322">
        <v>5.0000000000000001E-3</v>
      </c>
      <c r="MD55" s="322">
        <v>5.0000000000000001E-3</v>
      </c>
      <c r="ME55" s="322">
        <v>5.0000000000000001E-3</v>
      </c>
      <c r="MF55" s="322">
        <v>8.9999999999999998E-4</v>
      </c>
      <c r="MG55" s="322">
        <v>8.9999999999999998E-4</v>
      </c>
      <c r="MH55" s="322">
        <v>8.9999999999999998E-4</v>
      </c>
      <c r="MI55" s="322">
        <v>8.9999999999999998E-4</v>
      </c>
      <c r="MJ55" s="322">
        <v>8.9999999999999998E-4</v>
      </c>
      <c r="MK55" s="322">
        <v>5.9999999999999995E-4</v>
      </c>
      <c r="ML55" s="322">
        <v>4.4999999999999999E-4</v>
      </c>
      <c r="MM55" s="322">
        <v>4.0000000000000002E-4</v>
      </c>
      <c r="MN55" s="322">
        <v>2.9999999999999997E-4</v>
      </c>
      <c r="MO55" s="322">
        <v>2.5000000000000001E-4</v>
      </c>
      <c r="MP55" s="322">
        <v>2.5000000000000001E-4</v>
      </c>
      <c r="MQ55" s="322">
        <v>2.0000000000000001E-4</v>
      </c>
      <c r="MR55" s="322">
        <v>2.0000000000000001E-4</v>
      </c>
      <c r="MS55" s="322"/>
      <c r="MT55" s="102">
        <v>1</v>
      </c>
      <c r="MU55" s="102">
        <v>1</v>
      </c>
      <c r="MV55" s="102">
        <v>1</v>
      </c>
      <c r="MW55" s="102">
        <v>1</v>
      </c>
      <c r="MX55" s="102">
        <v>1</v>
      </c>
      <c r="MY55" s="102">
        <v>1</v>
      </c>
      <c r="MZ55" s="90">
        <v>3</v>
      </c>
      <c r="NA55" s="90">
        <v>3</v>
      </c>
      <c r="NB55" s="90">
        <v>3</v>
      </c>
      <c r="NC55" s="90">
        <v>3</v>
      </c>
      <c r="ND55" s="90">
        <v>3</v>
      </c>
      <c r="NE55" s="90">
        <v>3</v>
      </c>
      <c r="NF55" s="90">
        <v>3</v>
      </c>
      <c r="NG55" s="90">
        <v>3</v>
      </c>
      <c r="NH55" s="90">
        <v>3</v>
      </c>
      <c r="NI55" s="90">
        <v>5</v>
      </c>
      <c r="NJ55" s="90">
        <v>5</v>
      </c>
      <c r="NK55" s="90">
        <v>5</v>
      </c>
      <c r="NL55" s="90">
        <v>5</v>
      </c>
      <c r="NM55" s="90">
        <v>5</v>
      </c>
      <c r="NN55" s="90">
        <v>5</v>
      </c>
      <c r="NO55" s="90">
        <v>5</v>
      </c>
      <c r="NP55" s="90">
        <v>5</v>
      </c>
      <c r="NQ55" s="90">
        <v>5</v>
      </c>
      <c r="NR55" s="90">
        <v>5</v>
      </c>
      <c r="NS55" s="90">
        <v>5</v>
      </c>
      <c r="NT55" s="90">
        <v>5</v>
      </c>
      <c r="NU55" s="90">
        <v>5</v>
      </c>
      <c r="NW55" s="324">
        <f t="shared" si="341"/>
        <v>1.4999999999999999E-2</v>
      </c>
      <c r="NX55" s="324">
        <f t="shared" si="342"/>
        <v>0.03</v>
      </c>
      <c r="NY55" s="324">
        <f t="shared" si="343"/>
        <v>4.4999999999999998E-2</v>
      </c>
      <c r="NZ55" s="324">
        <f t="shared" si="344"/>
        <v>0.06</v>
      </c>
      <c r="OA55" s="324">
        <f t="shared" si="345"/>
        <v>7.4999999999999997E-2</v>
      </c>
      <c r="OB55" s="324">
        <f t="shared" si="346"/>
        <v>7.4999999999999997E-2</v>
      </c>
      <c r="OC55" s="324">
        <f t="shared" si="347"/>
        <v>0.05</v>
      </c>
      <c r="OD55" s="324">
        <f t="shared" si="348"/>
        <v>7.4999999999999997E-2</v>
      </c>
      <c r="OE55" s="324">
        <f t="shared" si="349"/>
        <v>0.1</v>
      </c>
      <c r="OF55" s="324">
        <f t="shared" si="350"/>
        <v>0.125</v>
      </c>
      <c r="OG55" s="324">
        <f t="shared" si="351"/>
        <v>0.05</v>
      </c>
      <c r="OH55" s="324">
        <f t="shared" si="352"/>
        <v>0.1</v>
      </c>
      <c r="OI55" s="324">
        <f t="shared" si="353"/>
        <v>0.15</v>
      </c>
      <c r="OJ55" s="324">
        <f t="shared" si="354"/>
        <v>0.2</v>
      </c>
      <c r="OK55" s="324">
        <f t="shared" si="355"/>
        <v>0.25</v>
      </c>
      <c r="OL55" s="324">
        <f t="shared" si="356"/>
        <v>5.3999999999999999E-2</v>
      </c>
      <c r="OM55" s="324">
        <f t="shared" si="357"/>
        <v>0.108</v>
      </c>
      <c r="ON55" s="324">
        <f t="shared" si="358"/>
        <v>0.16200000000000001</v>
      </c>
      <c r="OO55" s="324">
        <f t="shared" si="359"/>
        <v>0.216</v>
      </c>
      <c r="OP55" s="324">
        <f t="shared" si="360"/>
        <v>0.27</v>
      </c>
      <c r="OQ55" s="324">
        <f t="shared" si="361"/>
        <v>0.26999999999999996</v>
      </c>
      <c r="OR55" s="324">
        <f t="shared" si="362"/>
        <v>0.27</v>
      </c>
      <c r="OS55" s="324">
        <f t="shared" si="363"/>
        <v>0.3</v>
      </c>
      <c r="OT55" s="324">
        <f t="shared" si="364"/>
        <v>0.26999999999999996</v>
      </c>
      <c r="OU55" s="324">
        <f t="shared" si="365"/>
        <v>0.26250000000000001</v>
      </c>
      <c r="OV55" s="324">
        <f t="shared" si="366"/>
        <v>0.3</v>
      </c>
      <c r="OW55" s="324">
        <f t="shared" si="367"/>
        <v>0.27</v>
      </c>
      <c r="OX55" s="324">
        <f t="shared" si="368"/>
        <v>0.3</v>
      </c>
      <c r="OZ55"/>
      <c r="PA55"/>
      <c r="PB55"/>
      <c r="PC55"/>
      <c r="PD55"/>
      <c r="PE55"/>
      <c r="PF55"/>
      <c r="PG55" s="346"/>
      <c r="PH55" s="347">
        <f>PH$3*$F55*$AH55*PH$4/'[1]Sheet3 '!$AJ$5</f>
        <v>8.4000000000000005E-2</v>
      </c>
      <c r="PI55" s="347">
        <f>PI$3*$F55*$AH55*PI$4/'[1]Sheet3 '!$AJ$5</f>
        <v>8.3970000000000003E-2</v>
      </c>
      <c r="PJ55" s="347">
        <f>PJ$3*$F55*$AH55*PJ$4/'[1]Sheet3 '!$AJ$5</f>
        <v>8.4000000000000005E-2</v>
      </c>
      <c r="PK55" s="347">
        <f>PK$3*$F55*$AH55*PK$4/'[1]Sheet3 '!$AJ$5</f>
        <v>7.5600000000000001E-2</v>
      </c>
      <c r="PL55" s="347">
        <f>PL$3*$F55*$AH55*PL$4/'[1]Sheet3 '!$AJ$5</f>
        <v>7.5600000000000001E-2</v>
      </c>
      <c r="PM55" s="347">
        <f>PM$3*$F55*$AH55*PM$4/'[1]Sheet3 '!$AJ$5</f>
        <v>7.1999999999999995E-2</v>
      </c>
      <c r="PN55" s="347">
        <f>PN$3*$F55*$AH55*PN$4/'[1]Sheet3 '!$AJ$5</f>
        <v>6.4799999999999996E-2</v>
      </c>
      <c r="PO55" s="347">
        <f>PO$3*$F55*$AH55*PO$4/'[1]Sheet3 '!$AJ$5</f>
        <v>6.1199999999999997E-2</v>
      </c>
      <c r="PP55" s="347">
        <f>PP$3*$F55*$AH55*PP$4/'[1]Sheet3 '!$AJ$5</f>
        <v>5.5559999999999998E-2</v>
      </c>
      <c r="PQ55" s="347">
        <f>PQ$3*$F55*$AH55*PQ$4/'[1]Sheet3 '!$AJ$5</f>
        <v>4.8000000000000001E-2</v>
      </c>
      <c r="PR55" s="347">
        <f>PR$3*$F55*$AH55*PR$4/'[1]Sheet3 '!$AJ$5</f>
        <v>4.3200000000000002E-2</v>
      </c>
      <c r="PS55" s="347">
        <f>PS$3*$F55*$AH55*PS$4/'[1]Sheet3 '!$AJ$5</f>
        <v>3.8399999999999997E-2</v>
      </c>
      <c r="PT55" s="347">
        <f>PT$3*$F55*$AH55*PT$4/'[1]Sheet3 '!$AJ$5</f>
        <v>2.4E-2</v>
      </c>
      <c r="PU55" s="343"/>
      <c r="PV55" s="343"/>
      <c r="PW55" s="343"/>
    </row>
    <row r="56" spans="1:439" s="90" customFormat="1" ht="16.2">
      <c r="A56" s="39">
        <v>47</v>
      </c>
      <c r="B56" s="39" t="s">
        <v>588</v>
      </c>
      <c r="C56" s="74">
        <v>5</v>
      </c>
      <c r="D56" s="39">
        <v>1</v>
      </c>
      <c r="E56" s="39"/>
      <c r="F56" s="39">
        <v>300</v>
      </c>
      <c r="G56" s="39"/>
      <c r="H56" s="39">
        <f t="shared" si="209"/>
        <v>300</v>
      </c>
      <c r="I56" s="116"/>
      <c r="J56" s="39">
        <f t="shared" si="383"/>
        <v>300</v>
      </c>
      <c r="K56" s="116"/>
      <c r="L56" s="116"/>
      <c r="M56" s="123">
        <f t="shared" si="180"/>
        <v>47</v>
      </c>
      <c r="N56" s="39">
        <f t="shared" si="369"/>
        <v>0</v>
      </c>
      <c r="O56" s="39">
        <f t="shared" si="370"/>
        <v>0</v>
      </c>
      <c r="P56" s="39">
        <v>0</v>
      </c>
      <c r="Q56" s="146">
        <v>0.20833399999999999</v>
      </c>
      <c r="R56" s="90">
        <v>5</v>
      </c>
      <c r="S56" s="137">
        <v>0</v>
      </c>
      <c r="T56" s="141">
        <f t="shared" si="210"/>
        <v>1</v>
      </c>
      <c r="U56" s="147">
        <v>0</v>
      </c>
      <c r="V56" s="139" t="s">
        <v>401</v>
      </c>
      <c r="W56" s="148">
        <v>0</v>
      </c>
      <c r="X56" s="142">
        <v>0</v>
      </c>
      <c r="Y56" s="147">
        <v>12</v>
      </c>
      <c r="Z56" s="159">
        <v>1</v>
      </c>
      <c r="AA56" s="139" t="str">
        <f t="shared" si="196"/>
        <v>[[0,1],[0,1],[0,1],[0,1],[0,1],[0,1],[0,1],[0,1],[0,1],[0,1],[0,2],[0,4],[0,6],[0,8],[0,10],[0,20],[0,40],[0,60],[0,80],[0,100]]</v>
      </c>
      <c r="AB56" s="139">
        <v>1</v>
      </c>
      <c r="AC56" s="139">
        <v>1</v>
      </c>
      <c r="AD56" s="139" t="str">
        <f t="shared" si="211"/>
        <v>[[0,1],[0,1],[0,1],[0,1],[0,1],[0,1],[0,1],[0,1],[0,1],[0,1],[0,1],[0,1],[0,1],[0,1],[0,1],[0,1],[0,1],[0,1],[0,1],[0,1]]</v>
      </c>
      <c r="AE56" s="39">
        <v>0</v>
      </c>
      <c r="AF56" s="160">
        <v>0</v>
      </c>
      <c r="AG56" s="181">
        <f t="shared" si="205"/>
        <v>0</v>
      </c>
      <c r="AH56" s="181">
        <v>0.1</v>
      </c>
      <c r="AI56" s="177">
        <v>0</v>
      </c>
      <c r="AJ56" s="178">
        <v>0</v>
      </c>
      <c r="AK56" s="177">
        <v>0</v>
      </c>
      <c r="AL56" s="177">
        <v>0</v>
      </c>
      <c r="AM56" s="179">
        <v>0</v>
      </c>
      <c r="AN56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56" s="39" t="str">
        <f t="shared" si="197"/>
        <v>[[6,5],[8,2],[10,2]]</v>
      </c>
      <c r="AP56" s="111" t="str">
        <f t="shared" si="385"/>
        <v>[0,0,0]</v>
      </c>
      <c r="AQ56" s="111">
        <v>0</v>
      </c>
      <c r="AR56" s="111">
        <v>1</v>
      </c>
      <c r="AS56" s="111">
        <f t="shared" si="213"/>
        <v>1</v>
      </c>
      <c r="AT56" s="111">
        <v>1</v>
      </c>
      <c r="AU56" s="111">
        <v>1</v>
      </c>
      <c r="AV56" s="111" t="s">
        <v>589</v>
      </c>
      <c r="AW56" s="111">
        <v>3</v>
      </c>
      <c r="AX56" s="195">
        <v>12</v>
      </c>
      <c r="AY56" s="39">
        <v>1</v>
      </c>
      <c r="AZ56" s="39">
        <v>0</v>
      </c>
      <c r="BA56" s="94">
        <v>2</v>
      </c>
      <c r="BB56" s="39">
        <v>4</v>
      </c>
      <c r="BC56" s="94" t="s">
        <v>361</v>
      </c>
      <c r="BD56" s="39">
        <v>1</v>
      </c>
      <c r="BE56" s="112">
        <v>1.5</v>
      </c>
      <c r="BF56" s="39"/>
      <c r="BG56" s="39"/>
      <c r="BH56" s="39">
        <v>1</v>
      </c>
      <c r="BI56" s="39">
        <v>1</v>
      </c>
      <c r="BJ56" s="39" t="s">
        <v>590</v>
      </c>
      <c r="BK56" s="198">
        <v>1</v>
      </c>
      <c r="BL56" s="198">
        <v>0.8</v>
      </c>
      <c r="BM56" s="94">
        <f t="shared" si="384"/>
        <v>300</v>
      </c>
      <c r="BN56" s="94" t="s">
        <v>287</v>
      </c>
      <c r="BO56" s="94">
        <v>1</v>
      </c>
      <c r="BP56" s="94" t="s">
        <v>575</v>
      </c>
      <c r="BQ56" s="94" t="s">
        <v>485</v>
      </c>
      <c r="BR56" s="202" t="s">
        <v>591</v>
      </c>
      <c r="BS56" s="202" t="s">
        <v>592</v>
      </c>
      <c r="BT56" s="123"/>
      <c r="BU56" s="123"/>
      <c r="BV56" s="116"/>
      <c r="BW56" s="116"/>
      <c r="BX56" s="116" t="s">
        <v>291</v>
      </c>
      <c r="BY56" s="213">
        <v>0</v>
      </c>
      <c r="BZ56" s="123">
        <f t="shared" si="214"/>
        <v>5</v>
      </c>
      <c r="CA56" s="214" t="str">
        <f t="shared" si="215"/>
        <v>[5,5,0,5]</v>
      </c>
      <c r="CB56" s="46">
        <v>0</v>
      </c>
      <c r="CC56" s="46">
        <v>0</v>
      </c>
      <c r="CD56" s="46">
        <v>0</v>
      </c>
      <c r="CE56" s="46">
        <v>0</v>
      </c>
      <c r="CF56" s="46">
        <v>0</v>
      </c>
      <c r="CG56" s="42">
        <v>0</v>
      </c>
      <c r="CH56" s="46">
        <v>0</v>
      </c>
      <c r="CI56" s="46">
        <v>0</v>
      </c>
      <c r="CJ56" s="42" t="str">
        <f t="shared" si="371"/>
        <v>0,0,0,0,0,0,0</v>
      </c>
      <c r="CK56" s="42" t="str">
        <f t="shared" si="372"/>
        <v/>
      </c>
      <c r="CL56" s="46"/>
      <c r="CM56" s="46"/>
      <c r="CN56" s="46"/>
      <c r="CO56" s="46"/>
      <c r="CP56" s="46"/>
      <c r="CQ56" s="46"/>
      <c r="CR56" s="46"/>
      <c r="CS56" s="46"/>
      <c r="CT56" s="46"/>
      <c r="CU56" s="53" t="s">
        <v>293</v>
      </c>
      <c r="CV56" s="53">
        <v>1</v>
      </c>
      <c r="CW56" s="42"/>
      <c r="CX56" s="42" t="str">
        <f t="shared" si="373"/>
        <v/>
      </c>
      <c r="CY56" s="42">
        <v>2</v>
      </c>
      <c r="CZ56" s="42">
        <v>0</v>
      </c>
      <c r="DA56" s="42">
        <v>0</v>
      </c>
      <c r="DB56" s="42">
        <f>F57</f>
        <v>200</v>
      </c>
      <c r="DC56" s="42" t="str">
        <f t="shared" si="374"/>
        <v/>
      </c>
      <c r="DD56" s="42">
        <v>2</v>
      </c>
      <c r="DE56" s="42">
        <v>0</v>
      </c>
      <c r="DF56" s="42">
        <v>0</v>
      </c>
      <c r="DG56" s="42">
        <f>F56</f>
        <v>300</v>
      </c>
      <c r="DH56" s="42" t="str">
        <f t="shared" si="375"/>
        <v/>
      </c>
      <c r="DI56" s="42">
        <v>2</v>
      </c>
      <c r="DJ56" s="42">
        <v>0</v>
      </c>
      <c r="DK56" s="42">
        <v>0</v>
      </c>
      <c r="DL56" s="42">
        <f>F56</f>
        <v>300</v>
      </c>
      <c r="DM56" s="42" t="str">
        <f t="shared" si="376"/>
        <v/>
      </c>
      <c r="DN56" s="42">
        <v>2</v>
      </c>
      <c r="DO56" s="42">
        <v>0</v>
      </c>
      <c r="DP56" s="42">
        <v>0</v>
      </c>
      <c r="DQ56" s="42">
        <f>F56</f>
        <v>300</v>
      </c>
      <c r="DR56" s="42" t="str">
        <f t="shared" si="377"/>
        <v/>
      </c>
      <c r="DS56" s="42">
        <v>2</v>
      </c>
      <c r="DT56" s="42">
        <v>0</v>
      </c>
      <c r="DU56" s="42">
        <v>0</v>
      </c>
      <c r="DV56" s="42">
        <f>F56</f>
        <v>300</v>
      </c>
      <c r="DW56" s="42" t="s">
        <v>593</v>
      </c>
      <c r="DX56" s="231">
        <f>IF($F56&lt;800,5,10)</f>
        <v>5</v>
      </c>
      <c r="DY56" s="231">
        <f>DX56</f>
        <v>5</v>
      </c>
      <c r="DZ56" s="231">
        <v>0</v>
      </c>
      <c r="EA56" s="123">
        <f t="shared" si="216"/>
        <v>5</v>
      </c>
      <c r="EB56" s="123"/>
      <c r="EM56" s="260">
        <f t="shared" si="217"/>
        <v>330</v>
      </c>
      <c r="EN56" s="261">
        <v>0</v>
      </c>
      <c r="EO56" s="262">
        <v>6</v>
      </c>
      <c r="EP56" s="105">
        <v>5</v>
      </c>
      <c r="EQ56" s="262">
        <v>8</v>
      </c>
      <c r="ER56" s="105">
        <v>2</v>
      </c>
      <c r="ES56" s="262">
        <v>10</v>
      </c>
      <c r="ET56" s="105">
        <v>2</v>
      </c>
      <c r="EU56" s="105">
        <f t="shared" si="218"/>
        <v>7.333333333333333</v>
      </c>
      <c r="EV56" s="105">
        <f t="shared" si="219"/>
        <v>7.5</v>
      </c>
      <c r="EW56" s="272">
        <f t="shared" si="220"/>
        <v>0</v>
      </c>
      <c r="EX56" s="105">
        <f t="shared" si="221"/>
        <v>15</v>
      </c>
      <c r="EY56" s="281">
        <f t="shared" si="222"/>
        <v>0</v>
      </c>
      <c r="EZ56" s="105">
        <f t="shared" si="223"/>
        <v>22.5</v>
      </c>
      <c r="FA56" s="282">
        <f t="shared" si="224"/>
        <v>0</v>
      </c>
      <c r="FD56" s="286"/>
      <c r="FI56" s="294"/>
      <c r="FJ56" s="295">
        <v>0</v>
      </c>
      <c r="FK56" s="141">
        <v>1</v>
      </c>
      <c r="FL56" s="294">
        <f t="shared" si="225"/>
        <v>0</v>
      </c>
      <c r="FM56" s="295">
        <f t="shared" si="226"/>
        <v>0</v>
      </c>
      <c r="FN56" s="141">
        <f t="shared" si="227"/>
        <v>1</v>
      </c>
      <c r="FO56" s="294">
        <f t="shared" si="228"/>
        <v>0</v>
      </c>
      <c r="FP56" s="295">
        <f t="shared" si="229"/>
        <v>0</v>
      </c>
      <c r="FQ56" s="141">
        <f t="shared" si="230"/>
        <v>1</v>
      </c>
      <c r="FR56" s="294">
        <f t="shared" si="231"/>
        <v>0</v>
      </c>
      <c r="FS56" s="295">
        <f t="shared" si="232"/>
        <v>0</v>
      </c>
      <c r="FT56" s="141">
        <f t="shared" si="233"/>
        <v>1</v>
      </c>
      <c r="FU56" s="294">
        <f t="shared" si="234"/>
        <v>0</v>
      </c>
      <c r="FV56" s="295">
        <f t="shared" si="235"/>
        <v>0</v>
      </c>
      <c r="FW56" s="141">
        <f t="shared" si="236"/>
        <v>1</v>
      </c>
      <c r="FX56" s="294">
        <f t="shared" si="237"/>
        <v>0</v>
      </c>
      <c r="FY56" s="295">
        <f t="shared" si="238"/>
        <v>0</v>
      </c>
      <c r="FZ56" s="141">
        <f t="shared" si="239"/>
        <v>1</v>
      </c>
      <c r="GA56" s="294">
        <f t="shared" si="240"/>
        <v>0</v>
      </c>
      <c r="GB56" s="295">
        <f t="shared" si="241"/>
        <v>0</v>
      </c>
      <c r="GC56" s="141">
        <f t="shared" si="242"/>
        <v>1</v>
      </c>
      <c r="GD56" s="294">
        <f t="shared" si="243"/>
        <v>0</v>
      </c>
      <c r="GE56" s="295">
        <f t="shared" si="244"/>
        <v>0</v>
      </c>
      <c r="GF56" s="141">
        <f t="shared" si="245"/>
        <v>1</v>
      </c>
      <c r="GG56" s="294">
        <f t="shared" si="246"/>
        <v>0</v>
      </c>
      <c r="GH56" s="295">
        <f t="shared" si="247"/>
        <v>0</v>
      </c>
      <c r="GI56" s="141">
        <f t="shared" si="248"/>
        <v>1</v>
      </c>
      <c r="GJ56" s="294">
        <f t="shared" si="249"/>
        <v>0</v>
      </c>
      <c r="GK56" s="295">
        <f t="shared" si="250"/>
        <v>0</v>
      </c>
      <c r="GL56" s="141">
        <f t="shared" si="251"/>
        <v>1</v>
      </c>
      <c r="GM56" s="294">
        <f t="shared" si="252"/>
        <v>0</v>
      </c>
      <c r="GN56" s="295">
        <f t="shared" si="253"/>
        <v>0</v>
      </c>
      <c r="GO56" s="141">
        <f t="shared" si="254"/>
        <v>2</v>
      </c>
      <c r="GP56" s="294">
        <f t="shared" si="255"/>
        <v>0</v>
      </c>
      <c r="GQ56" s="295">
        <f t="shared" si="256"/>
        <v>0</v>
      </c>
      <c r="GR56" s="141">
        <f t="shared" si="257"/>
        <v>4</v>
      </c>
      <c r="GS56" s="294">
        <f t="shared" si="258"/>
        <v>0</v>
      </c>
      <c r="GT56" s="295">
        <f t="shared" si="259"/>
        <v>0</v>
      </c>
      <c r="GU56" s="141">
        <f t="shared" si="260"/>
        <v>6</v>
      </c>
      <c r="GV56" s="294">
        <f t="shared" si="261"/>
        <v>0</v>
      </c>
      <c r="GW56" s="295">
        <f t="shared" si="262"/>
        <v>0</v>
      </c>
      <c r="GX56" s="141">
        <f t="shared" si="263"/>
        <v>8</v>
      </c>
      <c r="GY56" s="294">
        <f t="shared" si="264"/>
        <v>0</v>
      </c>
      <c r="GZ56" s="295">
        <f t="shared" si="265"/>
        <v>0</v>
      </c>
      <c r="HA56" s="141">
        <f t="shared" si="266"/>
        <v>10</v>
      </c>
      <c r="HB56" s="294">
        <f t="shared" si="267"/>
        <v>0</v>
      </c>
      <c r="HC56" s="295">
        <f t="shared" si="268"/>
        <v>0</v>
      </c>
      <c r="HD56" s="141">
        <f t="shared" si="269"/>
        <v>20</v>
      </c>
      <c r="HE56" s="294">
        <f t="shared" si="270"/>
        <v>0</v>
      </c>
      <c r="HF56" s="295">
        <f t="shared" si="271"/>
        <v>0</v>
      </c>
      <c r="HG56" s="141">
        <f t="shared" si="272"/>
        <v>40</v>
      </c>
      <c r="HH56" s="294">
        <f t="shared" si="273"/>
        <v>0</v>
      </c>
      <c r="HI56" s="295">
        <f t="shared" si="274"/>
        <v>0</v>
      </c>
      <c r="HJ56" s="141">
        <f t="shared" si="275"/>
        <v>60</v>
      </c>
      <c r="HK56" s="294">
        <f t="shared" si="276"/>
        <v>0</v>
      </c>
      <c r="HL56" s="295">
        <f t="shared" si="277"/>
        <v>0</v>
      </c>
      <c r="HM56" s="141">
        <f t="shared" si="278"/>
        <v>80</v>
      </c>
      <c r="HN56" s="294">
        <f t="shared" si="279"/>
        <v>0</v>
      </c>
      <c r="HO56" s="295">
        <f t="shared" si="280"/>
        <v>0</v>
      </c>
      <c r="HP56" s="141">
        <f t="shared" si="281"/>
        <v>100</v>
      </c>
      <c r="HQ56" s="294">
        <f t="shared" si="282"/>
        <v>0</v>
      </c>
      <c r="HS56" s="286"/>
      <c r="HX56" s="294"/>
      <c r="HY56" s="295">
        <v>0</v>
      </c>
      <c r="HZ56" s="141">
        <v>1</v>
      </c>
      <c r="IA56" s="294">
        <f t="shared" si="283"/>
        <v>0</v>
      </c>
      <c r="IB56" s="295">
        <f t="shared" si="284"/>
        <v>0</v>
      </c>
      <c r="IC56" s="141">
        <f t="shared" si="285"/>
        <v>1</v>
      </c>
      <c r="ID56" s="294">
        <f t="shared" si="286"/>
        <v>0</v>
      </c>
      <c r="IE56" s="295">
        <f t="shared" si="287"/>
        <v>0</v>
      </c>
      <c r="IF56" s="141">
        <f t="shared" si="288"/>
        <v>1</v>
      </c>
      <c r="IG56" s="294">
        <f t="shared" si="289"/>
        <v>0</v>
      </c>
      <c r="IH56" s="295">
        <f t="shared" si="290"/>
        <v>0</v>
      </c>
      <c r="II56" s="141">
        <f t="shared" si="291"/>
        <v>1</v>
      </c>
      <c r="IJ56" s="294">
        <f t="shared" si="292"/>
        <v>0</v>
      </c>
      <c r="IK56" s="295">
        <f t="shared" si="293"/>
        <v>0</v>
      </c>
      <c r="IL56" s="141">
        <f t="shared" si="294"/>
        <v>1</v>
      </c>
      <c r="IM56" s="294">
        <f t="shared" si="295"/>
        <v>0</v>
      </c>
      <c r="IN56" s="295">
        <f t="shared" si="296"/>
        <v>0</v>
      </c>
      <c r="IO56" s="141">
        <f t="shared" si="297"/>
        <v>1</v>
      </c>
      <c r="IP56" s="294">
        <f t="shared" si="298"/>
        <v>0</v>
      </c>
      <c r="IQ56" s="295">
        <f t="shared" si="299"/>
        <v>0</v>
      </c>
      <c r="IR56" s="141">
        <f t="shared" si="300"/>
        <v>1</v>
      </c>
      <c r="IS56" s="294">
        <f t="shared" si="301"/>
        <v>0</v>
      </c>
      <c r="IT56" s="295">
        <f t="shared" si="302"/>
        <v>0</v>
      </c>
      <c r="IU56" s="141">
        <f t="shared" si="303"/>
        <v>1</v>
      </c>
      <c r="IV56" s="294">
        <f t="shared" si="304"/>
        <v>0</v>
      </c>
      <c r="IW56" s="295">
        <f t="shared" si="305"/>
        <v>0</v>
      </c>
      <c r="IX56" s="141">
        <f t="shared" si="306"/>
        <v>1</v>
      </c>
      <c r="IY56" s="294">
        <f t="shared" si="307"/>
        <v>0</v>
      </c>
      <c r="IZ56" s="295">
        <f t="shared" si="308"/>
        <v>0</v>
      </c>
      <c r="JA56" s="141">
        <f t="shared" si="309"/>
        <v>1</v>
      </c>
      <c r="JB56" s="294">
        <f t="shared" si="310"/>
        <v>0</v>
      </c>
      <c r="JC56" s="295">
        <f t="shared" si="311"/>
        <v>0</v>
      </c>
      <c r="JD56" s="141">
        <f t="shared" si="312"/>
        <v>1</v>
      </c>
      <c r="JE56" s="294">
        <f t="shared" si="313"/>
        <v>0</v>
      </c>
      <c r="JF56" s="295">
        <f t="shared" si="314"/>
        <v>0</v>
      </c>
      <c r="JG56" s="141">
        <f t="shared" si="315"/>
        <v>1</v>
      </c>
      <c r="JH56" s="294">
        <f t="shared" si="316"/>
        <v>0</v>
      </c>
      <c r="JI56" s="295">
        <f t="shared" si="317"/>
        <v>0</v>
      </c>
      <c r="JJ56" s="141">
        <f t="shared" si="318"/>
        <v>1</v>
      </c>
      <c r="JK56" s="294">
        <f t="shared" si="319"/>
        <v>0</v>
      </c>
      <c r="JL56" s="295">
        <f t="shared" si="320"/>
        <v>0</v>
      </c>
      <c r="JM56" s="141">
        <f t="shared" si="321"/>
        <v>1</v>
      </c>
      <c r="JN56" s="294">
        <f t="shared" si="322"/>
        <v>0</v>
      </c>
      <c r="JO56" s="295">
        <f t="shared" si="323"/>
        <v>0</v>
      </c>
      <c r="JP56" s="141">
        <f t="shared" si="324"/>
        <v>1</v>
      </c>
      <c r="JQ56" s="294">
        <f t="shared" si="325"/>
        <v>0</v>
      </c>
      <c r="JR56" s="295">
        <f t="shared" si="326"/>
        <v>0</v>
      </c>
      <c r="JS56" s="141">
        <f t="shared" si="327"/>
        <v>1</v>
      </c>
      <c r="JT56" s="294">
        <f t="shared" si="328"/>
        <v>0</v>
      </c>
      <c r="JU56" s="295">
        <f t="shared" si="329"/>
        <v>0</v>
      </c>
      <c r="JV56" s="141">
        <f t="shared" si="330"/>
        <v>1</v>
      </c>
      <c r="JW56" s="294">
        <f t="shared" si="331"/>
        <v>0</v>
      </c>
      <c r="JX56" s="295">
        <f t="shared" si="332"/>
        <v>0</v>
      </c>
      <c r="JY56" s="141">
        <f t="shared" si="333"/>
        <v>1</v>
      </c>
      <c r="JZ56" s="294">
        <f t="shared" si="334"/>
        <v>0</v>
      </c>
      <c r="KA56" s="295">
        <f t="shared" si="335"/>
        <v>0</v>
      </c>
      <c r="KB56" s="141">
        <f t="shared" si="336"/>
        <v>1</v>
      </c>
      <c r="KC56" s="294">
        <f t="shared" si="337"/>
        <v>0</v>
      </c>
      <c r="KD56" s="295">
        <f t="shared" si="338"/>
        <v>0</v>
      </c>
      <c r="KE56" s="141">
        <f t="shared" si="339"/>
        <v>1</v>
      </c>
      <c r="KF56" s="294">
        <f t="shared" si="340"/>
        <v>0</v>
      </c>
      <c r="KK56" s="313">
        <f t="shared" si="386"/>
        <v>0</v>
      </c>
      <c r="KL56" s="313">
        <f t="shared" si="386"/>
        <v>0</v>
      </c>
      <c r="KM56" s="313">
        <f t="shared" si="386"/>
        <v>0</v>
      </c>
      <c r="KN56" s="313">
        <f t="shared" si="386"/>
        <v>0</v>
      </c>
      <c r="KO56" s="313">
        <f t="shared" si="386"/>
        <v>0</v>
      </c>
      <c r="KP56" s="313">
        <f t="shared" si="386"/>
        <v>0</v>
      </c>
      <c r="KQ56" s="313">
        <f t="shared" si="386"/>
        <v>0</v>
      </c>
      <c r="KR56" s="313">
        <f t="shared" si="386"/>
        <v>0</v>
      </c>
      <c r="KS56" s="313">
        <f t="shared" si="386"/>
        <v>0</v>
      </c>
      <c r="KT56" s="313">
        <f t="shared" si="386"/>
        <v>0</v>
      </c>
      <c r="KU56" s="313">
        <f t="shared" si="387"/>
        <v>0</v>
      </c>
      <c r="KV56" s="313">
        <f t="shared" si="387"/>
        <v>0</v>
      </c>
      <c r="KW56" s="313">
        <f t="shared" si="387"/>
        <v>0</v>
      </c>
      <c r="KX56" s="313">
        <f t="shared" si="387"/>
        <v>0</v>
      </c>
      <c r="KY56" s="313">
        <f t="shared" si="387"/>
        <v>0</v>
      </c>
      <c r="KZ56" s="313">
        <f t="shared" si="387"/>
        <v>0</v>
      </c>
      <c r="LA56" s="313">
        <f t="shared" si="387"/>
        <v>0</v>
      </c>
      <c r="LB56" s="313">
        <f t="shared" si="387"/>
        <v>0</v>
      </c>
      <c r="LC56" s="313">
        <f t="shared" si="387"/>
        <v>0</v>
      </c>
      <c r="LD56" s="313">
        <f t="shared" si="387"/>
        <v>0</v>
      </c>
      <c r="LK56" s="90">
        <v>0</v>
      </c>
      <c r="LL56" s="90">
        <v>0</v>
      </c>
      <c r="LM56" s="90">
        <v>0</v>
      </c>
      <c r="LP56" s="105"/>
      <c r="LQ56" s="322">
        <v>0.05</v>
      </c>
      <c r="LR56" s="322">
        <v>0.05</v>
      </c>
      <c r="LS56" s="322">
        <v>0.05</v>
      </c>
      <c r="LT56" s="322">
        <v>0.05</v>
      </c>
      <c r="LU56" s="322">
        <v>0.05</v>
      </c>
      <c r="LV56" s="322">
        <v>2.5000000000000001E-2</v>
      </c>
      <c r="LW56" s="322">
        <v>2.5000000000000001E-2</v>
      </c>
      <c r="LX56" s="322">
        <v>2.5000000000000001E-2</v>
      </c>
      <c r="LY56" s="322">
        <v>2.5000000000000001E-2</v>
      </c>
      <c r="LZ56" s="322">
        <v>2.5000000000000001E-2</v>
      </c>
      <c r="MA56" s="322">
        <v>5.0000000000000001E-3</v>
      </c>
      <c r="MB56" s="322">
        <v>5.0000000000000001E-3</v>
      </c>
      <c r="MC56" s="322">
        <v>5.0000000000000001E-3</v>
      </c>
      <c r="MD56" s="322">
        <v>5.0000000000000001E-3</v>
      </c>
      <c r="ME56" s="322">
        <v>5.0000000000000001E-3</v>
      </c>
      <c r="MF56" s="322">
        <v>8.9999999999999998E-4</v>
      </c>
      <c r="MG56" s="322">
        <v>8.9999999999999998E-4</v>
      </c>
      <c r="MH56" s="322">
        <v>8.9999999999999998E-4</v>
      </c>
      <c r="MI56" s="322">
        <v>8.9999999999999998E-4</v>
      </c>
      <c r="MJ56" s="322">
        <v>8.9999999999999998E-4</v>
      </c>
      <c r="MK56" s="322">
        <v>5.9999999999999995E-4</v>
      </c>
      <c r="ML56" s="322">
        <v>4.4999999999999999E-4</v>
      </c>
      <c r="MM56" s="322">
        <v>4.0000000000000002E-4</v>
      </c>
      <c r="MN56" s="322">
        <v>2.9999999999999997E-4</v>
      </c>
      <c r="MO56" s="322">
        <v>2.5000000000000001E-4</v>
      </c>
      <c r="MP56" s="322">
        <v>2.5000000000000001E-4</v>
      </c>
      <c r="MQ56" s="322">
        <v>2.0000000000000001E-4</v>
      </c>
      <c r="MR56" s="322">
        <v>2.0000000000000001E-4</v>
      </c>
      <c r="MS56" s="322"/>
      <c r="MT56" s="102">
        <v>1</v>
      </c>
      <c r="MU56" s="102">
        <v>1</v>
      </c>
      <c r="MV56" s="102">
        <v>1</v>
      </c>
      <c r="MW56" s="102">
        <v>1</v>
      </c>
      <c r="MX56" s="102">
        <v>1</v>
      </c>
      <c r="MY56" s="102">
        <v>1</v>
      </c>
      <c r="MZ56" s="90">
        <v>3</v>
      </c>
      <c r="NA56" s="90">
        <v>3</v>
      </c>
      <c r="NB56" s="90">
        <v>3</v>
      </c>
      <c r="NC56" s="90">
        <v>3</v>
      </c>
      <c r="ND56" s="90">
        <v>3</v>
      </c>
      <c r="NE56" s="90">
        <v>3</v>
      </c>
      <c r="NF56" s="90">
        <v>3</v>
      </c>
      <c r="NG56" s="90">
        <v>3</v>
      </c>
      <c r="NH56" s="90">
        <v>3</v>
      </c>
      <c r="NI56" s="90">
        <v>5</v>
      </c>
      <c r="NJ56" s="90">
        <v>5</v>
      </c>
      <c r="NK56" s="90">
        <v>5</v>
      </c>
      <c r="NL56" s="90">
        <v>5</v>
      </c>
      <c r="NM56" s="90">
        <v>5</v>
      </c>
      <c r="NN56" s="90">
        <v>5</v>
      </c>
      <c r="NO56" s="90">
        <v>5</v>
      </c>
      <c r="NP56" s="90">
        <v>5</v>
      </c>
      <c r="NQ56" s="90">
        <v>5</v>
      </c>
      <c r="NR56" s="90">
        <v>5</v>
      </c>
      <c r="NS56" s="90">
        <v>5</v>
      </c>
      <c r="NT56" s="90">
        <v>5</v>
      </c>
      <c r="NU56" s="90">
        <v>5</v>
      </c>
      <c r="NW56" s="324">
        <f t="shared" si="341"/>
        <v>1.4999999999999999E-2</v>
      </c>
      <c r="NX56" s="324">
        <f t="shared" si="342"/>
        <v>0.03</v>
      </c>
      <c r="NY56" s="324">
        <f t="shared" si="343"/>
        <v>4.4999999999999998E-2</v>
      </c>
      <c r="NZ56" s="324">
        <f t="shared" si="344"/>
        <v>0.06</v>
      </c>
      <c r="OA56" s="324">
        <f t="shared" si="345"/>
        <v>7.4999999999999997E-2</v>
      </c>
      <c r="OB56" s="324">
        <f t="shared" si="346"/>
        <v>7.4999999999999997E-2</v>
      </c>
      <c r="OC56" s="324">
        <f t="shared" si="347"/>
        <v>0.05</v>
      </c>
      <c r="OD56" s="324">
        <f t="shared" si="348"/>
        <v>7.4999999999999997E-2</v>
      </c>
      <c r="OE56" s="324">
        <f t="shared" si="349"/>
        <v>0.1</v>
      </c>
      <c r="OF56" s="324">
        <f t="shared" si="350"/>
        <v>0.125</v>
      </c>
      <c r="OG56" s="324">
        <f t="shared" si="351"/>
        <v>0.05</v>
      </c>
      <c r="OH56" s="324">
        <f t="shared" si="352"/>
        <v>0.1</v>
      </c>
      <c r="OI56" s="324">
        <f t="shared" si="353"/>
        <v>0.15</v>
      </c>
      <c r="OJ56" s="324">
        <f t="shared" si="354"/>
        <v>0.2</v>
      </c>
      <c r="OK56" s="324">
        <f t="shared" si="355"/>
        <v>0.25</v>
      </c>
      <c r="OL56" s="324">
        <f t="shared" si="356"/>
        <v>5.3999999999999999E-2</v>
      </c>
      <c r="OM56" s="324">
        <f t="shared" si="357"/>
        <v>0.108</v>
      </c>
      <c r="ON56" s="324">
        <f t="shared" si="358"/>
        <v>0.16200000000000001</v>
      </c>
      <c r="OO56" s="324">
        <f t="shared" si="359"/>
        <v>0.216</v>
      </c>
      <c r="OP56" s="324">
        <f t="shared" si="360"/>
        <v>0.27</v>
      </c>
      <c r="OQ56" s="324">
        <f t="shared" si="361"/>
        <v>0.26999999999999996</v>
      </c>
      <c r="OR56" s="324">
        <f t="shared" si="362"/>
        <v>0.27</v>
      </c>
      <c r="OS56" s="324">
        <f t="shared" si="363"/>
        <v>0.3</v>
      </c>
      <c r="OT56" s="324">
        <f t="shared" si="364"/>
        <v>0.26999999999999996</v>
      </c>
      <c r="OU56" s="324">
        <f t="shared" si="365"/>
        <v>0.26250000000000001</v>
      </c>
      <c r="OV56" s="324">
        <f t="shared" si="366"/>
        <v>0.3</v>
      </c>
      <c r="OW56" s="324">
        <f t="shared" si="367"/>
        <v>0.27</v>
      </c>
      <c r="OX56" s="324">
        <f t="shared" si="368"/>
        <v>0.3</v>
      </c>
      <c r="OZ56"/>
      <c r="PA56" t="s">
        <v>594</v>
      </c>
      <c r="PB56"/>
      <c r="PC56"/>
      <c r="PD56"/>
      <c r="PE56"/>
      <c r="PF56"/>
      <c r="PG56" s="346"/>
      <c r="PH56" s="347">
        <f>PH$3*$F56*$AH56*PH$4/'[1]Sheet3 '!$AJ$5</f>
        <v>8.4000000000000005E-2</v>
      </c>
      <c r="PI56" s="347">
        <f>PI$3*$F56*$AH56*PI$4/'[1]Sheet3 '!$AJ$5</f>
        <v>8.3970000000000003E-2</v>
      </c>
      <c r="PJ56" s="347">
        <f>PJ$3*$F56*$AH56*PJ$4/'[1]Sheet3 '!$AJ$5</f>
        <v>8.4000000000000005E-2</v>
      </c>
      <c r="PK56" s="347">
        <f>PK$3*$F56*$AH56*PK$4/'[1]Sheet3 '!$AJ$5</f>
        <v>7.5600000000000001E-2</v>
      </c>
      <c r="PL56" s="347">
        <f>PL$3*$F56*$AH56*PL$4/'[1]Sheet3 '!$AJ$5</f>
        <v>7.5600000000000001E-2</v>
      </c>
      <c r="PM56" s="347">
        <f>PM$3*$F56*$AH56*PM$4/'[1]Sheet3 '!$AJ$5</f>
        <v>7.1999999999999995E-2</v>
      </c>
      <c r="PN56" s="347">
        <f>PN$3*$F56*$AH56*PN$4/'[1]Sheet3 '!$AJ$5</f>
        <v>6.4799999999999996E-2</v>
      </c>
      <c r="PO56" s="347">
        <f>PO$3*$F56*$AH56*PO$4/'[1]Sheet3 '!$AJ$5</f>
        <v>6.1199999999999997E-2</v>
      </c>
      <c r="PP56" s="347">
        <f>PP$3*$F56*$AH56*PP$4/'[1]Sheet3 '!$AJ$5</f>
        <v>5.5559999999999998E-2</v>
      </c>
      <c r="PQ56" s="347">
        <f>PQ$3*$F56*$AH56*PQ$4/'[1]Sheet3 '!$AJ$5</f>
        <v>4.8000000000000001E-2</v>
      </c>
      <c r="PR56" s="347">
        <f>PR$3*$F56*$AH56*PR$4/'[1]Sheet3 '!$AJ$5</f>
        <v>4.3200000000000002E-2</v>
      </c>
      <c r="PS56" s="347">
        <f>PS$3*$F56*$AH56*PS$4/'[1]Sheet3 '!$AJ$5</f>
        <v>3.8399999999999997E-2</v>
      </c>
      <c r="PT56" s="347">
        <f>PT$3*$F56*$AH56*PT$4/'[1]Sheet3 '!$AJ$5</f>
        <v>2.4E-2</v>
      </c>
      <c r="PU56" s="343"/>
      <c r="PV56" s="343"/>
      <c r="PW56" s="343"/>
    </row>
    <row r="57" spans="1:439" ht="16.2">
      <c r="A57" s="39">
        <v>48</v>
      </c>
      <c r="B57" s="90" t="s">
        <v>595</v>
      </c>
      <c r="C57" s="74">
        <v>5</v>
      </c>
      <c r="D57" s="39">
        <v>9</v>
      </c>
      <c r="E57" s="39"/>
      <c r="F57" s="74">
        <v>200</v>
      </c>
      <c r="G57" s="39"/>
      <c r="H57" s="39">
        <f t="shared" si="209"/>
        <v>200</v>
      </c>
      <c r="I57" s="116"/>
      <c r="J57" s="39">
        <f t="shared" si="383"/>
        <v>200</v>
      </c>
      <c r="K57" s="116"/>
      <c r="L57" s="116"/>
      <c r="M57" s="123">
        <f t="shared" si="180"/>
        <v>48</v>
      </c>
      <c r="N57" s="39">
        <f t="shared" si="369"/>
        <v>0</v>
      </c>
      <c r="O57" s="39">
        <f t="shared" si="370"/>
        <v>0</v>
      </c>
      <c r="P57" s="39">
        <v>0</v>
      </c>
      <c r="Q57" s="146">
        <v>0.1388884</v>
      </c>
      <c r="R57" s="90">
        <v>2</v>
      </c>
      <c r="S57" s="137">
        <v>0</v>
      </c>
      <c r="T57" s="141">
        <f t="shared" si="210"/>
        <v>6.6667000000000004E-2</v>
      </c>
      <c r="U57" s="147">
        <v>0</v>
      </c>
      <c r="V57" s="139" t="s">
        <v>401</v>
      </c>
      <c r="W57" s="148">
        <v>0</v>
      </c>
      <c r="X57" s="142">
        <v>0</v>
      </c>
      <c r="Y57" s="147">
        <v>12</v>
      </c>
      <c r="Z57" s="159">
        <v>1</v>
      </c>
      <c r="AA57" s="139" t="str">
        <f t="shared" si="196"/>
        <v>[[0,1],[0,1],[0,1],[0,1],[0,1],[0,1],[0,1],[0,1],[0,1],[0,1],[0,2],[0,4],[0,6],[0,8],[0,10],[0,20],[0,40],[0,60],[0,80],[0,100]]</v>
      </c>
      <c r="AB57" s="139">
        <v>1</v>
      </c>
      <c r="AC57" s="139">
        <v>1</v>
      </c>
      <c r="AD57" s="139" t="str">
        <f t="shared" si="211"/>
        <v>[[0,1],[0,1],[0,1],[0,1],[0,1],[0,1],[0,1],[0,1],[0,1],[0,1],[0,1],[0,1],[0,1],[0,1],[0,1],[0,1],[0,1],[0,1],[0,1],[0,1]]</v>
      </c>
      <c r="AE57" s="39">
        <v>0</v>
      </c>
      <c r="AF57" s="160">
        <v>0</v>
      </c>
      <c r="AG57" s="181">
        <f t="shared" si="205"/>
        <v>0</v>
      </c>
      <c r="AH57" s="181">
        <v>0.1</v>
      </c>
      <c r="AI57" s="177">
        <v>0</v>
      </c>
      <c r="AJ57" s="178">
        <v>0</v>
      </c>
      <c r="AK57" s="177">
        <v>0</v>
      </c>
      <c r="AL57" s="177">
        <v>0</v>
      </c>
      <c r="AM57" s="179">
        <v>0</v>
      </c>
      <c r="AN57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57" s="39" t="str">
        <f t="shared" si="197"/>
        <v>[[6,5],[8,2],[10,2]]</v>
      </c>
      <c r="AP57" s="111" t="str">
        <f t="shared" si="385"/>
        <v>[0,0,0]</v>
      </c>
      <c r="AQ57" s="111">
        <v>0</v>
      </c>
      <c r="AR57" s="111">
        <v>1</v>
      </c>
      <c r="AS57" s="111">
        <f t="shared" si="213"/>
        <v>1</v>
      </c>
      <c r="AT57" s="111">
        <v>1</v>
      </c>
      <c r="AU57" s="111">
        <v>1</v>
      </c>
      <c r="AV57" s="111" t="s">
        <v>589</v>
      </c>
      <c r="AW57" s="111">
        <v>3</v>
      </c>
      <c r="AX57" s="195">
        <v>12</v>
      </c>
      <c r="AY57" s="39">
        <v>1</v>
      </c>
      <c r="AZ57" s="39">
        <v>1</v>
      </c>
      <c r="BA57" s="94">
        <v>2</v>
      </c>
      <c r="BB57" s="39">
        <v>4</v>
      </c>
      <c r="BC57" s="94" t="s">
        <v>361</v>
      </c>
      <c r="BD57" s="39">
        <v>1</v>
      </c>
      <c r="BE57" s="112">
        <v>1</v>
      </c>
      <c r="BF57" s="39"/>
      <c r="BG57" s="39"/>
      <c r="BH57" s="39">
        <v>1</v>
      </c>
      <c r="BI57" s="39">
        <v>1</v>
      </c>
      <c r="BJ57" s="39" t="s">
        <v>596</v>
      </c>
      <c r="BK57" s="198">
        <v>1</v>
      </c>
      <c r="BL57" s="198">
        <v>0.8</v>
      </c>
      <c r="BM57" s="94">
        <f t="shared" si="384"/>
        <v>200</v>
      </c>
      <c r="BN57" s="94" t="s">
        <v>287</v>
      </c>
      <c r="BO57" s="94">
        <v>1</v>
      </c>
      <c r="BP57" s="94" t="s">
        <v>575</v>
      </c>
      <c r="BQ57" s="94" t="s">
        <v>485</v>
      </c>
      <c r="BR57" s="202" t="s">
        <v>597</v>
      </c>
      <c r="BS57" s="202" t="s">
        <v>598</v>
      </c>
      <c r="BT57" s="123">
        <v>58002</v>
      </c>
      <c r="BU57" s="123">
        <v>2</v>
      </c>
      <c r="BV57" s="116"/>
      <c r="BW57" s="116"/>
      <c r="BX57" s="116" t="s">
        <v>291</v>
      </c>
      <c r="BY57" s="213">
        <v>3</v>
      </c>
      <c r="BZ57" s="123">
        <f t="shared" si="214"/>
        <v>5</v>
      </c>
      <c r="CA57" s="214" t="str">
        <f t="shared" si="215"/>
        <v>[5,5,0,5]</v>
      </c>
      <c r="CB57" s="42">
        <v>1</v>
      </c>
      <c r="CC57" s="42">
        <v>1</v>
      </c>
      <c r="CD57" s="42">
        <v>0</v>
      </c>
      <c r="CE57" s="42">
        <v>0</v>
      </c>
      <c r="CF57" s="42">
        <v>0</v>
      </c>
      <c r="CG57" s="42">
        <v>0</v>
      </c>
      <c r="CH57" s="42">
        <v>0</v>
      </c>
      <c r="CI57" s="42">
        <v>0</v>
      </c>
      <c r="CJ57" s="42" t="str">
        <f t="shared" si="371"/>
        <v>0,0,0,0,0,0,0</v>
      </c>
      <c r="CK57" s="42" t="str">
        <f t="shared" si="372"/>
        <v>"1|0,1,3|0|0|200","2|2|0|0|200",</v>
      </c>
      <c r="CL57" s="46"/>
      <c r="CM57" s="46"/>
      <c r="CN57" s="46"/>
      <c r="CO57" s="46"/>
      <c r="CP57" s="46"/>
      <c r="CQ57" s="46"/>
      <c r="CR57" s="46"/>
      <c r="CS57" s="46"/>
      <c r="CT57" s="46"/>
      <c r="CU57" s="53" t="s">
        <v>520</v>
      </c>
      <c r="CV57" s="53">
        <v>1</v>
      </c>
      <c r="CW57" s="42"/>
      <c r="CX57" s="42">
        <f t="shared" si="373"/>
        <v>1</v>
      </c>
      <c r="CY57" s="42" t="s">
        <v>491</v>
      </c>
      <c r="CZ57" s="42">
        <v>0</v>
      </c>
      <c r="DA57" s="42">
        <v>0</v>
      </c>
      <c r="DB57" s="42">
        <f>F57</f>
        <v>200</v>
      </c>
      <c r="DC57" s="42">
        <f t="shared" si="374"/>
        <v>2</v>
      </c>
      <c r="DD57" s="42">
        <v>2</v>
      </c>
      <c r="DE57" s="42">
        <v>0</v>
      </c>
      <c r="DF57" s="42">
        <v>0</v>
      </c>
      <c r="DG57" s="42">
        <f>F57</f>
        <v>200</v>
      </c>
      <c r="DH57" s="42" t="str">
        <f t="shared" si="375"/>
        <v/>
      </c>
      <c r="DI57" s="42"/>
      <c r="DJ57" s="42"/>
      <c r="DK57" s="42"/>
      <c r="DL57" s="42">
        <f>F57</f>
        <v>200</v>
      </c>
      <c r="DM57" s="42" t="str">
        <f t="shared" si="376"/>
        <v/>
      </c>
      <c r="DN57" s="42"/>
      <c r="DO57" s="42"/>
      <c r="DP57" s="42"/>
      <c r="DQ57" s="42"/>
      <c r="DR57" s="42" t="str">
        <f t="shared" si="377"/>
        <v/>
      </c>
      <c r="DS57" s="42"/>
      <c r="DT57" s="42"/>
      <c r="DU57" s="42"/>
      <c r="DV57" s="42"/>
      <c r="DW57" s="42" t="s">
        <v>599</v>
      </c>
      <c r="DX57" s="231">
        <f>IF($F57&lt;800,5,10)</f>
        <v>5</v>
      </c>
      <c r="DY57" s="231">
        <f>DX57</f>
        <v>5</v>
      </c>
      <c r="DZ57" s="231">
        <v>0</v>
      </c>
      <c r="EA57" s="123">
        <f t="shared" si="216"/>
        <v>5</v>
      </c>
      <c r="EB57" s="123"/>
      <c r="EM57" s="260">
        <f t="shared" si="217"/>
        <v>220.00000000000003</v>
      </c>
      <c r="EN57" s="261">
        <v>0</v>
      </c>
      <c r="EO57" s="262">
        <v>6</v>
      </c>
      <c r="EP57" s="105">
        <v>5</v>
      </c>
      <c r="EQ57" s="262">
        <v>8</v>
      </c>
      <c r="ER57" s="105">
        <v>2</v>
      </c>
      <c r="ES57" s="262">
        <v>10</v>
      </c>
      <c r="ET57" s="105">
        <v>2</v>
      </c>
      <c r="EU57" s="105">
        <f t="shared" si="218"/>
        <v>7.333333333333333</v>
      </c>
      <c r="EV57" s="105">
        <f t="shared" si="219"/>
        <v>7.5</v>
      </c>
      <c r="EW57" s="272">
        <f t="shared" si="220"/>
        <v>0</v>
      </c>
      <c r="EX57" s="105">
        <f t="shared" si="221"/>
        <v>15</v>
      </c>
      <c r="EY57" s="281">
        <f t="shared" si="222"/>
        <v>0</v>
      </c>
      <c r="EZ57" s="105">
        <f t="shared" si="223"/>
        <v>22.5</v>
      </c>
      <c r="FA57" s="282">
        <f t="shared" si="224"/>
        <v>0</v>
      </c>
      <c r="FD57" s="287"/>
      <c r="FE57" s="90"/>
      <c r="FI57" s="294"/>
      <c r="FJ57" s="295">
        <v>0</v>
      </c>
      <c r="FK57" s="141">
        <v>1</v>
      </c>
      <c r="FL57" s="294">
        <f t="shared" si="225"/>
        <v>0</v>
      </c>
      <c r="FM57" s="295">
        <f t="shared" si="226"/>
        <v>0</v>
      </c>
      <c r="FN57" s="141">
        <f t="shared" si="227"/>
        <v>1</v>
      </c>
      <c r="FO57" s="294">
        <f t="shared" si="228"/>
        <v>0</v>
      </c>
      <c r="FP57" s="295">
        <f t="shared" si="229"/>
        <v>0</v>
      </c>
      <c r="FQ57" s="141">
        <f t="shared" si="230"/>
        <v>1</v>
      </c>
      <c r="FR57" s="294">
        <f t="shared" si="231"/>
        <v>0</v>
      </c>
      <c r="FS57" s="295">
        <f t="shared" si="232"/>
        <v>0</v>
      </c>
      <c r="FT57" s="141">
        <f t="shared" si="233"/>
        <v>1</v>
      </c>
      <c r="FU57" s="294">
        <f t="shared" si="234"/>
        <v>0</v>
      </c>
      <c r="FV57" s="295">
        <f t="shared" si="235"/>
        <v>0</v>
      </c>
      <c r="FW57" s="141">
        <f t="shared" si="236"/>
        <v>1</v>
      </c>
      <c r="FX57" s="294">
        <f t="shared" si="237"/>
        <v>0</v>
      </c>
      <c r="FY57" s="295">
        <f t="shared" si="238"/>
        <v>0</v>
      </c>
      <c r="FZ57" s="141">
        <f t="shared" si="239"/>
        <v>1</v>
      </c>
      <c r="GA57" s="294">
        <f t="shared" si="240"/>
        <v>0</v>
      </c>
      <c r="GB57" s="295">
        <f t="shared" si="241"/>
        <v>0</v>
      </c>
      <c r="GC57" s="141">
        <f t="shared" si="242"/>
        <v>1</v>
      </c>
      <c r="GD57" s="294">
        <f t="shared" si="243"/>
        <v>0</v>
      </c>
      <c r="GE57" s="295">
        <f t="shared" si="244"/>
        <v>0</v>
      </c>
      <c r="GF57" s="141">
        <f t="shared" si="245"/>
        <v>1</v>
      </c>
      <c r="GG57" s="294">
        <f t="shared" si="246"/>
        <v>0</v>
      </c>
      <c r="GH57" s="295">
        <f t="shared" si="247"/>
        <v>0</v>
      </c>
      <c r="GI57" s="141">
        <f t="shared" si="248"/>
        <v>1</v>
      </c>
      <c r="GJ57" s="294">
        <f t="shared" si="249"/>
        <v>0</v>
      </c>
      <c r="GK57" s="295">
        <f t="shared" si="250"/>
        <v>0</v>
      </c>
      <c r="GL57" s="141">
        <f t="shared" si="251"/>
        <v>1</v>
      </c>
      <c r="GM57" s="294">
        <f t="shared" si="252"/>
        <v>0</v>
      </c>
      <c r="GN57" s="295">
        <f t="shared" si="253"/>
        <v>0</v>
      </c>
      <c r="GO57" s="141">
        <f t="shared" si="254"/>
        <v>2</v>
      </c>
      <c r="GP57" s="294">
        <f t="shared" si="255"/>
        <v>0</v>
      </c>
      <c r="GQ57" s="295">
        <f t="shared" si="256"/>
        <v>0</v>
      </c>
      <c r="GR57" s="141">
        <f t="shared" si="257"/>
        <v>4</v>
      </c>
      <c r="GS57" s="294">
        <f t="shared" si="258"/>
        <v>0</v>
      </c>
      <c r="GT57" s="295">
        <f t="shared" si="259"/>
        <v>0</v>
      </c>
      <c r="GU57" s="141">
        <f t="shared" si="260"/>
        <v>6</v>
      </c>
      <c r="GV57" s="294">
        <f t="shared" si="261"/>
        <v>0</v>
      </c>
      <c r="GW57" s="295">
        <f t="shared" si="262"/>
        <v>0</v>
      </c>
      <c r="GX57" s="141">
        <f t="shared" si="263"/>
        <v>8</v>
      </c>
      <c r="GY57" s="294">
        <f t="shared" si="264"/>
        <v>0</v>
      </c>
      <c r="GZ57" s="295">
        <f t="shared" si="265"/>
        <v>0</v>
      </c>
      <c r="HA57" s="141">
        <f t="shared" si="266"/>
        <v>10</v>
      </c>
      <c r="HB57" s="294">
        <f t="shared" si="267"/>
        <v>0</v>
      </c>
      <c r="HC57" s="295">
        <f t="shared" si="268"/>
        <v>0</v>
      </c>
      <c r="HD57" s="141">
        <f t="shared" si="269"/>
        <v>20</v>
      </c>
      <c r="HE57" s="294">
        <f t="shared" si="270"/>
        <v>0</v>
      </c>
      <c r="HF57" s="295">
        <f t="shared" si="271"/>
        <v>0</v>
      </c>
      <c r="HG57" s="141">
        <f t="shared" si="272"/>
        <v>40</v>
      </c>
      <c r="HH57" s="294">
        <f t="shared" si="273"/>
        <v>0</v>
      </c>
      <c r="HI57" s="295">
        <f t="shared" si="274"/>
        <v>0</v>
      </c>
      <c r="HJ57" s="141">
        <f t="shared" si="275"/>
        <v>60</v>
      </c>
      <c r="HK57" s="294">
        <f t="shared" si="276"/>
        <v>0</v>
      </c>
      <c r="HL57" s="295">
        <f t="shared" si="277"/>
        <v>0</v>
      </c>
      <c r="HM57" s="141">
        <f t="shared" si="278"/>
        <v>80</v>
      </c>
      <c r="HN57" s="294">
        <f t="shared" si="279"/>
        <v>0</v>
      </c>
      <c r="HO57" s="295">
        <f t="shared" si="280"/>
        <v>0</v>
      </c>
      <c r="HP57" s="141">
        <f t="shared" si="281"/>
        <v>100</v>
      </c>
      <c r="HQ57" s="294">
        <f t="shared" si="282"/>
        <v>0</v>
      </c>
      <c r="HS57" s="287"/>
      <c r="HT57" s="90"/>
      <c r="HX57" s="294"/>
      <c r="HY57" s="295">
        <v>0</v>
      </c>
      <c r="HZ57" s="141">
        <v>1</v>
      </c>
      <c r="IA57" s="294">
        <f t="shared" si="283"/>
        <v>0</v>
      </c>
      <c r="IB57" s="295">
        <f t="shared" si="284"/>
        <v>0</v>
      </c>
      <c r="IC57" s="141">
        <f t="shared" si="285"/>
        <v>1</v>
      </c>
      <c r="ID57" s="294">
        <f t="shared" si="286"/>
        <v>0</v>
      </c>
      <c r="IE57" s="295">
        <f t="shared" si="287"/>
        <v>0</v>
      </c>
      <c r="IF57" s="141">
        <f t="shared" si="288"/>
        <v>1</v>
      </c>
      <c r="IG57" s="294">
        <f t="shared" si="289"/>
        <v>0</v>
      </c>
      <c r="IH57" s="295">
        <f t="shared" si="290"/>
        <v>0</v>
      </c>
      <c r="II57" s="141">
        <f t="shared" si="291"/>
        <v>1</v>
      </c>
      <c r="IJ57" s="294">
        <f t="shared" si="292"/>
        <v>0</v>
      </c>
      <c r="IK57" s="295">
        <f t="shared" si="293"/>
        <v>0</v>
      </c>
      <c r="IL57" s="141">
        <f t="shared" si="294"/>
        <v>1</v>
      </c>
      <c r="IM57" s="294">
        <f t="shared" si="295"/>
        <v>0</v>
      </c>
      <c r="IN57" s="295">
        <f t="shared" si="296"/>
        <v>0</v>
      </c>
      <c r="IO57" s="141">
        <f t="shared" si="297"/>
        <v>1</v>
      </c>
      <c r="IP57" s="294">
        <f t="shared" si="298"/>
        <v>0</v>
      </c>
      <c r="IQ57" s="295">
        <f t="shared" si="299"/>
        <v>0</v>
      </c>
      <c r="IR57" s="141">
        <f t="shared" si="300"/>
        <v>1</v>
      </c>
      <c r="IS57" s="294">
        <f t="shared" si="301"/>
        <v>0</v>
      </c>
      <c r="IT57" s="295">
        <f t="shared" si="302"/>
        <v>0</v>
      </c>
      <c r="IU57" s="141">
        <f t="shared" si="303"/>
        <v>1</v>
      </c>
      <c r="IV57" s="294">
        <f t="shared" si="304"/>
        <v>0</v>
      </c>
      <c r="IW57" s="295">
        <f t="shared" si="305"/>
        <v>0</v>
      </c>
      <c r="IX57" s="141">
        <f t="shared" si="306"/>
        <v>1</v>
      </c>
      <c r="IY57" s="294">
        <f t="shared" si="307"/>
        <v>0</v>
      </c>
      <c r="IZ57" s="295">
        <f t="shared" si="308"/>
        <v>0</v>
      </c>
      <c r="JA57" s="141">
        <f t="shared" si="309"/>
        <v>1</v>
      </c>
      <c r="JB57" s="294">
        <f t="shared" si="310"/>
        <v>0</v>
      </c>
      <c r="JC57" s="295">
        <f t="shared" si="311"/>
        <v>0</v>
      </c>
      <c r="JD57" s="141">
        <f t="shared" si="312"/>
        <v>1</v>
      </c>
      <c r="JE57" s="294">
        <f t="shared" si="313"/>
        <v>0</v>
      </c>
      <c r="JF57" s="295">
        <f t="shared" si="314"/>
        <v>0</v>
      </c>
      <c r="JG57" s="141">
        <f t="shared" si="315"/>
        <v>1</v>
      </c>
      <c r="JH57" s="294">
        <f t="shared" si="316"/>
        <v>0</v>
      </c>
      <c r="JI57" s="295">
        <f t="shared" si="317"/>
        <v>0</v>
      </c>
      <c r="JJ57" s="141">
        <f t="shared" si="318"/>
        <v>1</v>
      </c>
      <c r="JK57" s="294">
        <f t="shared" si="319"/>
        <v>0</v>
      </c>
      <c r="JL57" s="295">
        <f t="shared" si="320"/>
        <v>0</v>
      </c>
      <c r="JM57" s="141">
        <f t="shared" si="321"/>
        <v>1</v>
      </c>
      <c r="JN57" s="294">
        <f t="shared" si="322"/>
        <v>0</v>
      </c>
      <c r="JO57" s="295">
        <f t="shared" si="323"/>
        <v>0</v>
      </c>
      <c r="JP57" s="141">
        <f t="shared" si="324"/>
        <v>1</v>
      </c>
      <c r="JQ57" s="294">
        <f t="shared" si="325"/>
        <v>0</v>
      </c>
      <c r="JR57" s="295">
        <f t="shared" si="326"/>
        <v>0</v>
      </c>
      <c r="JS57" s="141">
        <f t="shared" si="327"/>
        <v>1</v>
      </c>
      <c r="JT57" s="294">
        <f t="shared" si="328"/>
        <v>0</v>
      </c>
      <c r="JU57" s="295">
        <f t="shared" si="329"/>
        <v>0</v>
      </c>
      <c r="JV57" s="141">
        <f t="shared" si="330"/>
        <v>1</v>
      </c>
      <c r="JW57" s="294">
        <f t="shared" si="331"/>
        <v>0</v>
      </c>
      <c r="JX57" s="295">
        <f t="shared" si="332"/>
        <v>0</v>
      </c>
      <c r="JY57" s="141">
        <f t="shared" si="333"/>
        <v>1</v>
      </c>
      <c r="JZ57" s="294">
        <f t="shared" si="334"/>
        <v>0</v>
      </c>
      <c r="KA57" s="295">
        <f t="shared" si="335"/>
        <v>0</v>
      </c>
      <c r="KB57" s="141">
        <f t="shared" si="336"/>
        <v>1</v>
      </c>
      <c r="KC57" s="294">
        <f t="shared" si="337"/>
        <v>0</v>
      </c>
      <c r="KD57" s="295">
        <f t="shared" si="338"/>
        <v>0</v>
      </c>
      <c r="KE57" s="141">
        <f t="shared" si="339"/>
        <v>1</v>
      </c>
      <c r="KF57" s="294">
        <f t="shared" si="340"/>
        <v>0</v>
      </c>
      <c r="KK57" s="313">
        <f t="shared" si="386"/>
        <v>0</v>
      </c>
      <c r="KL57" s="313">
        <f t="shared" si="386"/>
        <v>0</v>
      </c>
      <c r="KM57" s="313">
        <f t="shared" si="386"/>
        <v>0</v>
      </c>
      <c r="KN57" s="313">
        <f t="shared" si="386"/>
        <v>0</v>
      </c>
      <c r="KO57" s="313">
        <f t="shared" si="386"/>
        <v>0</v>
      </c>
      <c r="KP57" s="313">
        <f t="shared" si="386"/>
        <v>0</v>
      </c>
      <c r="KQ57" s="313">
        <f t="shared" si="386"/>
        <v>0</v>
      </c>
      <c r="KR57" s="313">
        <f t="shared" si="386"/>
        <v>0</v>
      </c>
      <c r="KS57" s="313">
        <f t="shared" si="386"/>
        <v>0</v>
      </c>
      <c r="KT57" s="313">
        <f t="shared" si="386"/>
        <v>0</v>
      </c>
      <c r="KU57" s="313">
        <f t="shared" si="387"/>
        <v>0</v>
      </c>
      <c r="KV57" s="313">
        <f t="shared" si="387"/>
        <v>0</v>
      </c>
      <c r="KW57" s="313">
        <f t="shared" si="387"/>
        <v>0</v>
      </c>
      <c r="KX57" s="313">
        <f t="shared" si="387"/>
        <v>0</v>
      </c>
      <c r="KY57" s="313">
        <f t="shared" si="387"/>
        <v>0</v>
      </c>
      <c r="KZ57" s="313">
        <f t="shared" si="387"/>
        <v>0</v>
      </c>
      <c r="LA57" s="313">
        <f t="shared" si="387"/>
        <v>0</v>
      </c>
      <c r="LB57" s="313">
        <f t="shared" si="387"/>
        <v>0</v>
      </c>
      <c r="LC57" s="313">
        <f t="shared" si="387"/>
        <v>0</v>
      </c>
      <c r="LD57" s="313">
        <f t="shared" si="387"/>
        <v>0</v>
      </c>
      <c r="LK57" s="78">
        <v>0</v>
      </c>
      <c r="LL57" s="78">
        <v>0</v>
      </c>
      <c r="LM57" s="78">
        <v>0</v>
      </c>
      <c r="LP57" s="105"/>
      <c r="LQ57" s="322">
        <v>0.05</v>
      </c>
      <c r="LR57" s="322">
        <v>0.05</v>
      </c>
      <c r="LS57" s="322">
        <v>0.05</v>
      </c>
      <c r="LT57" s="322">
        <v>0.05</v>
      </c>
      <c r="LU57" s="322">
        <v>0.05</v>
      </c>
      <c r="LV57" s="322">
        <v>2.5000000000000001E-2</v>
      </c>
      <c r="LW57" s="322">
        <v>2.5000000000000001E-2</v>
      </c>
      <c r="LX57" s="322">
        <v>2.5000000000000001E-2</v>
      </c>
      <c r="LY57" s="322">
        <v>2.5000000000000001E-2</v>
      </c>
      <c r="LZ57" s="322">
        <v>2.5000000000000001E-2</v>
      </c>
      <c r="MA57" s="322">
        <v>5.0000000000000001E-3</v>
      </c>
      <c r="MB57" s="322">
        <v>5.0000000000000001E-3</v>
      </c>
      <c r="MC57" s="322">
        <v>5.0000000000000001E-3</v>
      </c>
      <c r="MD57" s="322">
        <v>5.0000000000000001E-3</v>
      </c>
      <c r="ME57" s="322">
        <v>5.0000000000000001E-3</v>
      </c>
      <c r="MF57" s="322">
        <v>8.9999999999999998E-4</v>
      </c>
      <c r="MG57" s="322">
        <v>8.9999999999999998E-4</v>
      </c>
      <c r="MH57" s="322">
        <v>8.9999999999999998E-4</v>
      </c>
      <c r="MI57" s="322">
        <v>8.9999999999999998E-4</v>
      </c>
      <c r="MJ57" s="322">
        <v>8.9999999999999998E-4</v>
      </c>
      <c r="MK57" s="322">
        <v>5.9999999999999995E-4</v>
      </c>
      <c r="ML57" s="322">
        <v>4.4999999999999999E-4</v>
      </c>
      <c r="MM57" s="322">
        <v>4.0000000000000002E-4</v>
      </c>
      <c r="MN57" s="322">
        <v>2.9999999999999997E-4</v>
      </c>
      <c r="MO57" s="322">
        <v>2.5000000000000001E-4</v>
      </c>
      <c r="MP57" s="322">
        <v>2.5000000000000001E-4</v>
      </c>
      <c r="MQ57" s="322">
        <v>2.0000000000000001E-4</v>
      </c>
      <c r="MR57" s="322">
        <v>2.0000000000000001E-4</v>
      </c>
      <c r="MS57" s="322"/>
      <c r="MT57" s="102">
        <v>1</v>
      </c>
      <c r="MU57" s="102">
        <v>1</v>
      </c>
      <c r="MV57" s="102">
        <v>1</v>
      </c>
      <c r="MW57" s="102">
        <v>1</v>
      </c>
      <c r="MX57" s="102">
        <v>1</v>
      </c>
      <c r="MY57" s="102">
        <v>1</v>
      </c>
      <c r="MZ57" s="90">
        <v>1</v>
      </c>
      <c r="NA57" s="90">
        <v>1</v>
      </c>
      <c r="NB57" s="90">
        <v>1</v>
      </c>
      <c r="NC57" s="90">
        <v>1</v>
      </c>
      <c r="ND57" s="90">
        <v>1</v>
      </c>
      <c r="NE57" s="90">
        <v>1</v>
      </c>
      <c r="NF57" s="90">
        <v>1</v>
      </c>
      <c r="NG57" s="90">
        <v>1</v>
      </c>
      <c r="NH57" s="90">
        <v>1</v>
      </c>
      <c r="NI57" s="90">
        <v>2</v>
      </c>
      <c r="NJ57" s="90">
        <v>2</v>
      </c>
      <c r="NK57" s="90">
        <v>2</v>
      </c>
      <c r="NL57" s="90">
        <v>2</v>
      </c>
      <c r="NM57" s="90">
        <v>2</v>
      </c>
      <c r="NN57" s="90">
        <v>2</v>
      </c>
      <c r="NO57" s="90">
        <v>2</v>
      </c>
      <c r="NP57" s="90">
        <v>2</v>
      </c>
      <c r="NQ57" s="90">
        <v>2</v>
      </c>
      <c r="NR57" s="90">
        <v>2</v>
      </c>
      <c r="NS57" s="90">
        <v>2</v>
      </c>
      <c r="NT57" s="90">
        <v>2</v>
      </c>
      <c r="NU57" s="90">
        <v>2</v>
      </c>
      <c r="NV57" s="90"/>
      <c r="NW57" s="324">
        <f t="shared" si="341"/>
        <v>0.01</v>
      </c>
      <c r="NX57" s="324">
        <f t="shared" si="342"/>
        <v>0.02</v>
      </c>
      <c r="NY57" s="324">
        <f t="shared" si="343"/>
        <v>0.03</v>
      </c>
      <c r="NZ57" s="324">
        <f t="shared" si="344"/>
        <v>0.04</v>
      </c>
      <c r="OA57" s="324">
        <f t="shared" si="345"/>
        <v>0.05</v>
      </c>
      <c r="OB57" s="324">
        <f t="shared" si="346"/>
        <v>0.05</v>
      </c>
      <c r="OC57" s="324">
        <f t="shared" si="347"/>
        <v>0.1</v>
      </c>
      <c r="OD57" s="324">
        <f t="shared" si="348"/>
        <v>0.15</v>
      </c>
      <c r="OE57" s="324">
        <f t="shared" si="349"/>
        <v>0.2</v>
      </c>
      <c r="OF57" s="324">
        <f t="shared" si="350"/>
        <v>0.25</v>
      </c>
      <c r="OG57" s="324">
        <f t="shared" si="351"/>
        <v>0.1</v>
      </c>
      <c r="OH57" s="324">
        <f t="shared" si="352"/>
        <v>0.2</v>
      </c>
      <c r="OI57" s="324">
        <f t="shared" si="353"/>
        <v>0.3</v>
      </c>
      <c r="OJ57" s="324">
        <f t="shared" si="354"/>
        <v>0.4</v>
      </c>
      <c r="OK57" s="324">
        <f t="shared" si="355"/>
        <v>0.5</v>
      </c>
      <c r="OL57" s="324">
        <f t="shared" si="356"/>
        <v>0.09</v>
      </c>
      <c r="OM57" s="324">
        <f t="shared" si="357"/>
        <v>0.18</v>
      </c>
      <c r="ON57" s="324">
        <f t="shared" si="358"/>
        <v>0.27</v>
      </c>
      <c r="OO57" s="324">
        <f t="shared" si="359"/>
        <v>0.36</v>
      </c>
      <c r="OP57" s="324">
        <f t="shared" si="360"/>
        <v>0.45</v>
      </c>
      <c r="OQ57" s="324">
        <f t="shared" si="361"/>
        <v>0.45</v>
      </c>
      <c r="OR57" s="324">
        <f t="shared" si="362"/>
        <v>0.45</v>
      </c>
      <c r="OS57" s="324">
        <f t="shared" si="363"/>
        <v>0.5</v>
      </c>
      <c r="OT57" s="324">
        <f t="shared" si="364"/>
        <v>0.45</v>
      </c>
      <c r="OU57" s="324">
        <f t="shared" si="365"/>
        <v>0.4375</v>
      </c>
      <c r="OV57" s="324">
        <f t="shared" si="366"/>
        <v>0.5</v>
      </c>
      <c r="OW57" s="324">
        <f t="shared" si="367"/>
        <v>0.45</v>
      </c>
      <c r="OX57" s="324">
        <f t="shared" si="368"/>
        <v>0.5</v>
      </c>
      <c r="PA57" s="334"/>
      <c r="PB57" s="355" t="s">
        <v>443</v>
      </c>
      <c r="PC57" s="355" t="s">
        <v>444</v>
      </c>
      <c r="PG57" s="346"/>
      <c r="PH57" s="347">
        <f>PH$3*$F57*$AH57*PH$4/'[1]Sheet3 '!$AJ$5</f>
        <v>5.6000000000000008E-2</v>
      </c>
      <c r="PI57" s="347">
        <f>PI$3*$F57*$AH57*PI$4/'[1]Sheet3 '!$AJ$5</f>
        <v>5.5980000000000002E-2</v>
      </c>
      <c r="PJ57" s="347">
        <f>PJ$3*$F57*$AH57*PJ$4/'[1]Sheet3 '!$AJ$5</f>
        <v>5.6000000000000001E-2</v>
      </c>
      <c r="PK57" s="347">
        <f>PK$3*$F57*$AH57*PK$4/'[1]Sheet3 '!$AJ$5</f>
        <v>5.04E-2</v>
      </c>
      <c r="PL57" s="347">
        <f>PL$3*$F57*$AH57*PL$4/'[1]Sheet3 '!$AJ$5</f>
        <v>5.04E-2</v>
      </c>
      <c r="PM57" s="347">
        <f>PM$3*$F57*$AH57*PM$4/'[1]Sheet3 '!$AJ$5</f>
        <v>4.8000000000000001E-2</v>
      </c>
      <c r="PN57" s="347">
        <f>PN$3*$F57*$AH57*PN$4/'[1]Sheet3 '!$AJ$5</f>
        <v>4.3200000000000002E-2</v>
      </c>
      <c r="PO57" s="347">
        <f>PO$3*$F57*$AH57*PO$4/'[1]Sheet3 '!$AJ$5</f>
        <v>4.0800000000000003E-2</v>
      </c>
      <c r="PP57" s="347">
        <f>PP$3*$F57*$AH57*PP$4/'[1]Sheet3 '!$AJ$5</f>
        <v>3.7039999999999997E-2</v>
      </c>
      <c r="PQ57" s="347">
        <f>PQ$3*$F57*$AH57*PQ$4/'[1]Sheet3 '!$AJ$5</f>
        <v>3.2000000000000001E-2</v>
      </c>
      <c r="PR57" s="347">
        <f>PR$3*$F57*$AH57*PR$4/'[1]Sheet3 '!$AJ$5</f>
        <v>2.8799999999999999E-2</v>
      </c>
      <c r="PS57" s="347">
        <f>PS$3*$F57*$AH57*PS$4/'[1]Sheet3 '!$AJ$5</f>
        <v>2.5600000000000001E-2</v>
      </c>
      <c r="PT57" s="347">
        <f>PT$3*$F57*$AH57*PT$4/'[1]Sheet3 '!$AJ$5</f>
        <v>1.6E-2</v>
      </c>
      <c r="PU57" s="343"/>
      <c r="PV57" s="343"/>
      <c r="PW57" s="343"/>
    </row>
    <row r="58" spans="1:439" ht="16.2">
      <c r="A58" s="39">
        <v>49</v>
      </c>
      <c r="B58" s="90"/>
      <c r="C58" s="115">
        <v>7</v>
      </c>
      <c r="D58" s="39">
        <v>-1</v>
      </c>
      <c r="E58" s="39"/>
      <c r="F58" s="39">
        <v>150</v>
      </c>
      <c r="G58" s="39"/>
      <c r="H58" s="39">
        <f t="shared" si="209"/>
        <v>150</v>
      </c>
      <c r="I58" s="116"/>
      <c r="J58" s="39">
        <f t="shared" si="383"/>
        <v>150</v>
      </c>
      <c r="K58" s="116"/>
      <c r="L58" s="116"/>
      <c r="M58" s="123">
        <f t="shared" si="180"/>
        <v>49</v>
      </c>
      <c r="N58" s="39">
        <f t="shared" si="369"/>
        <v>0</v>
      </c>
      <c r="O58" s="39">
        <f t="shared" si="370"/>
        <v>0</v>
      </c>
      <c r="P58" s="39">
        <v>0</v>
      </c>
      <c r="Q58" s="146">
        <v>0.104167</v>
      </c>
      <c r="R58" s="90">
        <v>2</v>
      </c>
      <c r="S58" s="137">
        <v>0</v>
      </c>
      <c r="T58" s="141">
        <f t="shared" si="210"/>
        <v>0.05</v>
      </c>
      <c r="U58" s="147">
        <v>0</v>
      </c>
      <c r="V58" s="139" t="s">
        <v>401</v>
      </c>
      <c r="W58" s="139">
        <v>1</v>
      </c>
      <c r="X58" s="142">
        <v>0</v>
      </c>
      <c r="Y58" s="147">
        <v>12</v>
      </c>
      <c r="Z58" s="159">
        <v>1</v>
      </c>
      <c r="AA58" s="139" t="str">
        <f t="shared" si="196"/>
        <v>[[10,1],[10,1],[10,1],[10,1],[10,1],[10,1],[10,1],[10,1],[10,1],[10,1],[20,2],[40,4],[60,6],[80,8],[100,10],[200,20],[400,40],[600,60],[800,80],[1000,100]]</v>
      </c>
      <c r="AB58" s="139">
        <v>1</v>
      </c>
      <c r="AC58" s="139">
        <v>1</v>
      </c>
      <c r="AD58" s="139" t="str">
        <f t="shared" si="211"/>
        <v>[[0,1],[0,1],[0,1],[0,1],[0,1],[0,1],[0,1],[0,1],[0,1],[0,1],[0,1],[0,1],[0,1],[0,1],[0,1],[0,1],[0,1],[0,1],[0,1],[0,1]]</v>
      </c>
      <c r="AE58" s="39">
        <v>0</v>
      </c>
      <c r="AF58" s="160">
        <v>0</v>
      </c>
      <c r="AG58" s="181">
        <f t="shared" si="205"/>
        <v>0</v>
      </c>
      <c r="AH58" s="181">
        <v>0.1</v>
      </c>
      <c r="AI58" s="177">
        <v>0</v>
      </c>
      <c r="AJ58" s="178">
        <v>0</v>
      </c>
      <c r="AK58" s="177">
        <v>0</v>
      </c>
      <c r="AL58" s="177">
        <v>0</v>
      </c>
      <c r="AM58" s="179">
        <v>0</v>
      </c>
      <c r="AN58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58" s="39" t="str">
        <f t="shared" si="197"/>
        <v>[[6,5],[8,2],[10,2]]</v>
      </c>
      <c r="AP58" s="111" t="str">
        <f t="shared" si="385"/>
        <v>[0,0,0]</v>
      </c>
      <c r="AQ58" s="111">
        <v>0</v>
      </c>
      <c r="AR58" s="111">
        <v>0</v>
      </c>
      <c r="AS58" s="111">
        <f t="shared" si="213"/>
        <v>0</v>
      </c>
      <c r="AT58" s="111">
        <v>0</v>
      </c>
      <c r="AU58" s="111">
        <v>1</v>
      </c>
      <c r="AV58" s="111" t="s">
        <v>583</v>
      </c>
      <c r="AW58" s="111">
        <v>3</v>
      </c>
      <c r="AX58" s="195">
        <v>12</v>
      </c>
      <c r="AY58" s="39">
        <v>1</v>
      </c>
      <c r="AZ58" s="39">
        <v>1</v>
      </c>
      <c r="BA58" s="94">
        <v>2</v>
      </c>
      <c r="BB58" s="94"/>
      <c r="BC58" s="94" t="s">
        <v>361</v>
      </c>
      <c r="BD58" s="39">
        <v>1</v>
      </c>
      <c r="BE58" s="112">
        <v>1</v>
      </c>
      <c r="BF58" s="39"/>
      <c r="BG58" s="39"/>
      <c r="BH58" s="39">
        <v>1</v>
      </c>
      <c r="BI58" s="39">
        <v>1</v>
      </c>
      <c r="BJ58" s="39"/>
      <c r="BK58" s="198">
        <v>1</v>
      </c>
      <c r="BL58" s="198">
        <v>0.6</v>
      </c>
      <c r="BM58" s="94">
        <v>1500</v>
      </c>
      <c r="BN58" s="94" t="s">
        <v>600</v>
      </c>
      <c r="BO58" s="94">
        <v>1</v>
      </c>
      <c r="BP58" s="94" t="s">
        <v>575</v>
      </c>
      <c r="BQ58" s="94" t="s">
        <v>485</v>
      </c>
      <c r="BR58" s="210" t="s">
        <v>601</v>
      </c>
      <c r="BS58" s="210" t="s">
        <v>601</v>
      </c>
      <c r="BT58" s="123"/>
      <c r="BU58" s="123">
        <v>2</v>
      </c>
      <c r="BV58" s="218"/>
      <c r="BW58" s="218"/>
      <c r="BX58" s="116" t="s">
        <v>291</v>
      </c>
      <c r="BY58" s="213">
        <v>0</v>
      </c>
      <c r="BZ58" s="123">
        <f t="shared" si="214"/>
        <v>15</v>
      </c>
      <c r="CA58" s="214" t="str">
        <f t="shared" si="215"/>
        <v>[15,6,0,15]</v>
      </c>
      <c r="CB58" s="46">
        <v>0</v>
      </c>
      <c r="CC58" s="46">
        <v>1</v>
      </c>
      <c r="CD58" s="46">
        <v>1</v>
      </c>
      <c r="CE58" s="46">
        <v>1</v>
      </c>
      <c r="CF58" s="46">
        <v>0</v>
      </c>
      <c r="CG58" s="42">
        <v>0</v>
      </c>
      <c r="CH58" s="46">
        <v>0</v>
      </c>
      <c r="CI58" s="46">
        <v>0</v>
      </c>
      <c r="CJ58" s="42" t="str">
        <f t="shared" si="371"/>
        <v>0,0,0,0,0,0,0</v>
      </c>
      <c r="CK58" s="42" t="str">
        <f t="shared" si="372"/>
        <v/>
      </c>
      <c r="CL58" s="46"/>
      <c r="CM58" s="46"/>
      <c r="CN58" s="46"/>
      <c r="CO58" s="46"/>
      <c r="CP58" s="46"/>
      <c r="CQ58" s="46"/>
      <c r="CR58" s="46"/>
      <c r="CS58" s="46"/>
      <c r="CT58" s="46"/>
      <c r="CU58" s="53" t="s">
        <v>602</v>
      </c>
      <c r="CV58" s="53">
        <v>1</v>
      </c>
      <c r="CW58" s="42"/>
      <c r="CX58" s="42" t="str">
        <f t="shared" si="373"/>
        <v/>
      </c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 t="str">
        <f t="shared" si="377"/>
        <v/>
      </c>
      <c r="DS58" s="42"/>
      <c r="DT58" s="42"/>
      <c r="DU58" s="42"/>
      <c r="DV58" s="42"/>
      <c r="DW58" s="42" t="e">
        <v>#N/A</v>
      </c>
      <c r="DX58" s="42">
        <f>IF(C58&lt;4,MIN($DY$1*$DZ$2,F58*$DY$2),F58*0.1)</f>
        <v>15</v>
      </c>
      <c r="DY58" s="123">
        <f>IF(F58&lt;=10,F58,MIN($DY$1*$DZ$2,F58*$DY$2,6))</f>
        <v>6</v>
      </c>
      <c r="DZ58" s="123">
        <f>IF(C58&lt;=4,F58,0)</f>
        <v>0</v>
      </c>
      <c r="EA58" s="123">
        <f t="shared" si="216"/>
        <v>15</v>
      </c>
      <c r="EB58" s="123"/>
      <c r="EM58" s="260">
        <f t="shared" si="217"/>
        <v>165</v>
      </c>
      <c r="EN58" s="261">
        <v>0</v>
      </c>
      <c r="EO58" s="262">
        <v>6</v>
      </c>
      <c r="EP58" s="105">
        <v>5</v>
      </c>
      <c r="EQ58" s="262">
        <v>8</v>
      </c>
      <c r="ER58" s="105">
        <v>2</v>
      </c>
      <c r="ES58" s="262">
        <v>10</v>
      </c>
      <c r="ET58" s="105">
        <v>2</v>
      </c>
      <c r="EU58" s="105">
        <f t="shared" si="218"/>
        <v>7.333333333333333</v>
      </c>
      <c r="EV58" s="105">
        <f t="shared" si="219"/>
        <v>7.5</v>
      </c>
      <c r="EW58" s="272">
        <f t="shared" si="220"/>
        <v>0</v>
      </c>
      <c r="EX58" s="105">
        <f t="shared" si="221"/>
        <v>15</v>
      </c>
      <c r="EY58" s="281">
        <f t="shared" si="222"/>
        <v>0</v>
      </c>
      <c r="EZ58" s="105">
        <f t="shared" si="223"/>
        <v>22.5</v>
      </c>
      <c r="FA58" s="282">
        <f t="shared" si="224"/>
        <v>0</v>
      </c>
      <c r="FD58" s="287"/>
      <c r="FE58" s="90"/>
      <c r="FI58" s="294"/>
      <c r="FJ58" s="295">
        <v>10</v>
      </c>
      <c r="FK58" s="141">
        <v>1</v>
      </c>
      <c r="FL58" s="298">
        <f>IF(FJ58=0,0,FJ$4*$F58/FJ58*$FG$2)*2</f>
        <v>5.0000000000000053E-3</v>
      </c>
      <c r="FM58" s="295">
        <f t="shared" si="226"/>
        <v>10</v>
      </c>
      <c r="FN58" s="141">
        <f t="shared" si="227"/>
        <v>1</v>
      </c>
      <c r="FO58" s="298">
        <f>IF(FM58=0,0,FM$4*$F58/FM58*$FG$2)*2</f>
        <v>1.0000000000000011E-2</v>
      </c>
      <c r="FP58" s="295">
        <f t="shared" si="229"/>
        <v>10</v>
      </c>
      <c r="FQ58" s="141">
        <f t="shared" si="230"/>
        <v>1</v>
      </c>
      <c r="FR58" s="298">
        <f>IF(FP58=0,0,FP$4*$F58/FP58*$FG$2)*2</f>
        <v>1.5000000000000017E-2</v>
      </c>
      <c r="FS58" s="295">
        <f t="shared" si="232"/>
        <v>10</v>
      </c>
      <c r="FT58" s="141">
        <f t="shared" si="233"/>
        <v>1</v>
      </c>
      <c r="FU58" s="298">
        <f>IF(FS58=0,0,FS$4*$F58/FS58*$FG$2)*2</f>
        <v>2.0000000000000021E-2</v>
      </c>
      <c r="FV58" s="295">
        <f t="shared" si="235"/>
        <v>10</v>
      </c>
      <c r="FW58" s="141">
        <f t="shared" si="236"/>
        <v>1</v>
      </c>
      <c r="FX58" s="298">
        <f>IF(FV58=0,0,FV$4*$F58/FV58*$FG$2)*2</f>
        <v>2.5000000000000026E-2</v>
      </c>
      <c r="FY58" s="295">
        <f t="shared" si="238"/>
        <v>10</v>
      </c>
      <c r="FZ58" s="141">
        <f t="shared" si="239"/>
        <v>1</v>
      </c>
      <c r="GA58" s="298">
        <f>IF(FY58=0,0,FY$4*$F58/FY58*$FG$2)*2</f>
        <v>5.0000000000000051E-2</v>
      </c>
      <c r="GB58" s="295">
        <f t="shared" si="241"/>
        <v>10</v>
      </c>
      <c r="GC58" s="141">
        <f t="shared" si="242"/>
        <v>1</v>
      </c>
      <c r="GD58" s="298">
        <f>IF(GB58=0,0,GB$4*$F58/GB58*$FG$2)*2</f>
        <v>0.1000000000000001</v>
      </c>
      <c r="GE58" s="295">
        <f t="shared" si="244"/>
        <v>10</v>
      </c>
      <c r="GF58" s="141">
        <f t="shared" si="245"/>
        <v>1</v>
      </c>
      <c r="GG58" s="298">
        <f>IF(GE58=0,0,GE$4*$F58/GE58*$FG$2)*2</f>
        <v>0.15000000000000016</v>
      </c>
      <c r="GH58" s="295">
        <f t="shared" si="247"/>
        <v>10</v>
      </c>
      <c r="GI58" s="141">
        <f t="shared" si="248"/>
        <v>1</v>
      </c>
      <c r="GJ58" s="298">
        <f>IF(GH58=0,0,GH$4*$F58/GH58*$FG$2)*2</f>
        <v>0.20000000000000021</v>
      </c>
      <c r="GK58" s="295">
        <f t="shared" si="250"/>
        <v>10</v>
      </c>
      <c r="GL58" s="141">
        <f t="shared" si="251"/>
        <v>1</v>
      </c>
      <c r="GM58" s="298">
        <f>IF(GK58=0,0,GK$4*$F58/GK58*$FG$2)*2</f>
        <v>0.25000000000000028</v>
      </c>
      <c r="GN58" s="295">
        <f t="shared" si="253"/>
        <v>20</v>
      </c>
      <c r="GO58" s="141">
        <f t="shared" si="254"/>
        <v>2</v>
      </c>
      <c r="GP58" s="298">
        <f>IF(GN58=0,0,GN$4*$F58/GN58*$FG$2)*2</f>
        <v>0.25000000000000028</v>
      </c>
      <c r="GQ58" s="295">
        <f t="shared" si="256"/>
        <v>40</v>
      </c>
      <c r="GR58" s="141">
        <f t="shared" si="257"/>
        <v>4</v>
      </c>
      <c r="GS58" s="298">
        <f>IF(GQ58=0,0,GQ$4*$F58/GQ58*$FG$2)*2</f>
        <v>0.25000000000000028</v>
      </c>
      <c r="GT58" s="295">
        <f t="shared" si="259"/>
        <v>60</v>
      </c>
      <c r="GU58" s="141">
        <f t="shared" si="260"/>
        <v>6</v>
      </c>
      <c r="GV58" s="298">
        <f>IF(GT58=0,0,GT$4*$F58/GT58*$FG$2)*2</f>
        <v>0.25000000000000028</v>
      </c>
      <c r="GW58" s="295">
        <f t="shared" si="262"/>
        <v>80</v>
      </c>
      <c r="GX58" s="141">
        <f t="shared" si="263"/>
        <v>8</v>
      </c>
      <c r="GY58" s="298">
        <f>IF(GW58=0,0,GW$4*$F58/GW58*$FG$2)*2</f>
        <v>0.25000000000000028</v>
      </c>
      <c r="GZ58" s="295">
        <f t="shared" si="265"/>
        <v>100</v>
      </c>
      <c r="HA58" s="141">
        <f t="shared" si="266"/>
        <v>10</v>
      </c>
      <c r="HB58" s="298">
        <f>IF(GZ58=0,0,GZ$4*$F58/GZ58*$FG$2)*2</f>
        <v>0.25000000000000028</v>
      </c>
      <c r="HC58" s="295">
        <f t="shared" si="268"/>
        <v>200</v>
      </c>
      <c r="HD58" s="141">
        <f t="shared" si="269"/>
        <v>20</v>
      </c>
      <c r="HE58" s="298">
        <f>IF(HC58=0,0,HC$4*$F58/HC58*$FG$2)*2</f>
        <v>0.25000000000000028</v>
      </c>
      <c r="HF58" s="295">
        <f t="shared" si="271"/>
        <v>400</v>
      </c>
      <c r="HG58" s="141">
        <f t="shared" si="272"/>
        <v>40</v>
      </c>
      <c r="HH58" s="298">
        <f>IF(HF58=0,0,HF$4*$F58/HF58*$FG$2)*2</f>
        <v>0.25000000000000028</v>
      </c>
      <c r="HI58" s="295">
        <f t="shared" si="274"/>
        <v>600</v>
      </c>
      <c r="HJ58" s="141">
        <f t="shared" si="275"/>
        <v>60</v>
      </c>
      <c r="HK58" s="298">
        <f>IF(HI58=0,0,HI$4*$F58/HI58*$FG$2)*2</f>
        <v>0.25000000000000028</v>
      </c>
      <c r="HL58" s="295">
        <f t="shared" si="277"/>
        <v>800</v>
      </c>
      <c r="HM58" s="141">
        <f t="shared" si="278"/>
        <v>80</v>
      </c>
      <c r="HN58" s="298">
        <f>IF(HL58=0,0,HL$4*$F58/HL58*$FG$2)*2</f>
        <v>0.25000000000000028</v>
      </c>
      <c r="HO58" s="295">
        <f t="shared" si="280"/>
        <v>1000</v>
      </c>
      <c r="HP58" s="141">
        <f t="shared" si="281"/>
        <v>100</v>
      </c>
      <c r="HQ58" s="298">
        <f>IF(HO58=0,0,HO$4*$F58/HO58*$FG$2)*2</f>
        <v>0.25000000000000028</v>
      </c>
      <c r="HS58" s="287"/>
      <c r="HT58" s="90"/>
      <c r="HX58" s="294"/>
      <c r="HY58" s="295">
        <v>0</v>
      </c>
      <c r="HZ58" s="141">
        <v>1</v>
      </c>
      <c r="IA58" s="298">
        <f>IF(HY58=0,0,HY$4*$F58/HY58*$HV$2)*2</f>
        <v>0</v>
      </c>
      <c r="IB58" s="295">
        <f t="shared" si="284"/>
        <v>0</v>
      </c>
      <c r="IC58" s="141">
        <f t="shared" si="285"/>
        <v>1</v>
      </c>
      <c r="ID58" s="298">
        <f>IF(IB58=0,0,IB$4*$F58/IB58*$HV$2)*2</f>
        <v>0</v>
      </c>
      <c r="IE58" s="295">
        <f t="shared" si="287"/>
        <v>0</v>
      </c>
      <c r="IF58" s="141">
        <f t="shared" si="288"/>
        <v>1</v>
      </c>
      <c r="IG58" s="298">
        <f>IF(IE58=0,0,IE$4*$F58/IE58*$HV$2)*2</f>
        <v>0</v>
      </c>
      <c r="IH58" s="295">
        <f t="shared" si="290"/>
        <v>0</v>
      </c>
      <c r="II58" s="141">
        <f t="shared" si="291"/>
        <v>1</v>
      </c>
      <c r="IJ58" s="298">
        <f>IF(IH58=0,0,IH$4*$F58/IH58*$HV$2)*2</f>
        <v>0</v>
      </c>
      <c r="IK58" s="295">
        <f t="shared" si="293"/>
        <v>0</v>
      </c>
      <c r="IL58" s="141">
        <f t="shared" si="294"/>
        <v>1</v>
      </c>
      <c r="IM58" s="298">
        <f>IF(IK58=0,0,IK$4*$F58/IK58*$HV$2)*2</f>
        <v>0</v>
      </c>
      <c r="IN58" s="295">
        <f t="shared" si="296"/>
        <v>0</v>
      </c>
      <c r="IO58" s="141">
        <f t="shared" si="297"/>
        <v>1</v>
      </c>
      <c r="IP58" s="298">
        <f>IF(IN58=0,0,IN$4*$F58/IN58*$HV$2)*2</f>
        <v>0</v>
      </c>
      <c r="IQ58" s="295">
        <f t="shared" si="299"/>
        <v>0</v>
      </c>
      <c r="IR58" s="141">
        <f t="shared" si="300"/>
        <v>1</v>
      </c>
      <c r="IS58" s="298">
        <f>IF(IQ58=0,0,IQ$4*$F58/IQ58*$HV$2)*2</f>
        <v>0</v>
      </c>
      <c r="IT58" s="295">
        <f t="shared" si="302"/>
        <v>0</v>
      </c>
      <c r="IU58" s="141">
        <f t="shared" si="303"/>
        <v>1</v>
      </c>
      <c r="IV58" s="298">
        <f>IF(IT58=0,0,IT$4*$F58/IT58*$HV$2)*2</f>
        <v>0</v>
      </c>
      <c r="IW58" s="295">
        <f t="shared" si="305"/>
        <v>0</v>
      </c>
      <c r="IX58" s="141">
        <f t="shared" si="306"/>
        <v>1</v>
      </c>
      <c r="IY58" s="298">
        <f>IF(IW58=0,0,IW$4*$F58/IW58*$HV$2)*2</f>
        <v>0</v>
      </c>
      <c r="IZ58" s="295">
        <f t="shared" si="308"/>
        <v>0</v>
      </c>
      <c r="JA58" s="141">
        <f t="shared" si="309"/>
        <v>1</v>
      </c>
      <c r="JB58" s="298">
        <f>IF(IZ58=0,0,IZ$4*$F58/IZ58*$HV$2)*2</f>
        <v>0</v>
      </c>
      <c r="JC58" s="295">
        <f t="shared" si="311"/>
        <v>0</v>
      </c>
      <c r="JD58" s="141">
        <f t="shared" si="312"/>
        <v>1</v>
      </c>
      <c r="JE58" s="298">
        <f>IF(JC58=0,0,JC$4*$F58/JC58*$HV$2)*2</f>
        <v>0</v>
      </c>
      <c r="JF58" s="295">
        <f t="shared" si="314"/>
        <v>0</v>
      </c>
      <c r="JG58" s="141">
        <f t="shared" si="315"/>
        <v>1</v>
      </c>
      <c r="JH58" s="298">
        <f>IF(JF58=0,0,JF$4*$F58/JF58*$HV$2)*2</f>
        <v>0</v>
      </c>
      <c r="JI58" s="295">
        <f t="shared" si="317"/>
        <v>0</v>
      </c>
      <c r="JJ58" s="141">
        <f t="shared" si="318"/>
        <v>1</v>
      </c>
      <c r="JK58" s="298">
        <f>IF(JI58=0,0,JI$4*$F58/JI58*$HV$2)*2</f>
        <v>0</v>
      </c>
      <c r="JL58" s="295">
        <f t="shared" si="320"/>
        <v>0</v>
      </c>
      <c r="JM58" s="141">
        <f t="shared" si="321"/>
        <v>1</v>
      </c>
      <c r="JN58" s="298">
        <f>IF(JL58=0,0,JL$4*$F58/JL58*$HV$2)*2</f>
        <v>0</v>
      </c>
      <c r="JO58" s="295">
        <f t="shared" si="323"/>
        <v>0</v>
      </c>
      <c r="JP58" s="141">
        <f t="shared" si="324"/>
        <v>1</v>
      </c>
      <c r="JQ58" s="298">
        <f>IF(JO58=0,0,JO$4*$F58/JO58*$HV$2)*2</f>
        <v>0</v>
      </c>
      <c r="JR58" s="295">
        <f t="shared" si="326"/>
        <v>0</v>
      </c>
      <c r="JS58" s="141">
        <f t="shared" si="327"/>
        <v>1</v>
      </c>
      <c r="JT58" s="298">
        <f>IF(JR58=0,0,JR$4*$F58/JR58*$HV$2)*2</f>
        <v>0</v>
      </c>
      <c r="JU58" s="295">
        <f t="shared" si="329"/>
        <v>0</v>
      </c>
      <c r="JV58" s="141">
        <f t="shared" si="330"/>
        <v>1</v>
      </c>
      <c r="JW58" s="298">
        <f>IF(JU58=0,0,JU$4*$F58/JU58*$HV$2)*2</f>
        <v>0</v>
      </c>
      <c r="JX58" s="295">
        <f t="shared" si="332"/>
        <v>0</v>
      </c>
      <c r="JY58" s="141">
        <f t="shared" si="333"/>
        <v>1</v>
      </c>
      <c r="JZ58" s="298">
        <f>IF(JX58=0,0,JX$4*$F58/JX58*$HV$2)*2</f>
        <v>0</v>
      </c>
      <c r="KA58" s="295">
        <f t="shared" si="335"/>
        <v>0</v>
      </c>
      <c r="KB58" s="141">
        <f t="shared" si="336"/>
        <v>1</v>
      </c>
      <c r="KC58" s="298">
        <f>IF(KA58=0,0,KA$4*$F58/KA58*$HV$2)*2</f>
        <v>0</v>
      </c>
      <c r="KD58" s="295">
        <f t="shared" si="338"/>
        <v>0</v>
      </c>
      <c r="KE58" s="141">
        <f t="shared" si="339"/>
        <v>1</v>
      </c>
      <c r="KF58" s="298">
        <f>IF(KD58=0,0,KD$4*$F58/KD58*$HV$2)*2</f>
        <v>0</v>
      </c>
      <c r="KK58" s="313">
        <f t="shared" si="386"/>
        <v>0</v>
      </c>
      <c r="KL58" s="313">
        <f t="shared" si="386"/>
        <v>0</v>
      </c>
      <c r="KM58" s="313">
        <f t="shared" si="386"/>
        <v>0</v>
      </c>
      <c r="KN58" s="313">
        <f t="shared" si="386"/>
        <v>0</v>
      </c>
      <c r="KO58" s="313">
        <f t="shared" si="386"/>
        <v>0</v>
      </c>
      <c r="KP58" s="313">
        <f t="shared" si="386"/>
        <v>0</v>
      </c>
      <c r="KQ58" s="313">
        <f t="shared" si="386"/>
        <v>0</v>
      </c>
      <c r="KR58" s="313">
        <f t="shared" si="386"/>
        <v>0</v>
      </c>
      <c r="KS58" s="313">
        <f t="shared" si="386"/>
        <v>0</v>
      </c>
      <c r="KT58" s="313">
        <f t="shared" si="386"/>
        <v>0</v>
      </c>
      <c r="KU58" s="313">
        <f t="shared" si="387"/>
        <v>0</v>
      </c>
      <c r="KV58" s="313">
        <f t="shared" si="387"/>
        <v>0</v>
      </c>
      <c r="KW58" s="313">
        <f t="shared" si="387"/>
        <v>0</v>
      </c>
      <c r="KX58" s="313">
        <f t="shared" si="387"/>
        <v>0</v>
      </c>
      <c r="KY58" s="313">
        <f t="shared" si="387"/>
        <v>0</v>
      </c>
      <c r="KZ58" s="313">
        <f t="shared" si="387"/>
        <v>0</v>
      </c>
      <c r="LA58" s="313">
        <f t="shared" si="387"/>
        <v>0</v>
      </c>
      <c r="LB58" s="313">
        <f t="shared" si="387"/>
        <v>0</v>
      </c>
      <c r="LC58" s="313">
        <f t="shared" si="387"/>
        <v>0</v>
      </c>
      <c r="LD58" s="313">
        <f t="shared" si="387"/>
        <v>0</v>
      </c>
      <c r="LK58" s="78">
        <v>0</v>
      </c>
      <c r="LL58" s="78">
        <v>0</v>
      </c>
      <c r="LM58" s="78">
        <v>0</v>
      </c>
      <c r="LP58" s="105"/>
      <c r="LQ58" s="322">
        <v>0.05</v>
      </c>
      <c r="LR58" s="322">
        <v>0.05</v>
      </c>
      <c r="LS58" s="322">
        <v>0.05</v>
      </c>
      <c r="LT58" s="322">
        <v>0.05</v>
      </c>
      <c r="LU58" s="322">
        <v>0.05</v>
      </c>
      <c r="LV58" s="322">
        <v>2.5000000000000001E-2</v>
      </c>
      <c r="LW58" s="322">
        <v>2.5000000000000001E-2</v>
      </c>
      <c r="LX58" s="322">
        <v>2.5000000000000001E-2</v>
      </c>
      <c r="LY58" s="322">
        <v>2.5000000000000001E-2</v>
      </c>
      <c r="LZ58" s="322">
        <v>2.5000000000000001E-2</v>
      </c>
      <c r="MA58" s="322">
        <v>5.0000000000000001E-3</v>
      </c>
      <c r="MB58" s="322">
        <v>5.0000000000000001E-3</v>
      </c>
      <c r="MC58" s="322">
        <v>5.0000000000000001E-3</v>
      </c>
      <c r="MD58" s="322">
        <v>5.0000000000000001E-3</v>
      </c>
      <c r="ME58" s="322">
        <v>5.0000000000000001E-3</v>
      </c>
      <c r="MF58" s="322">
        <v>8.9999999999999998E-4</v>
      </c>
      <c r="MG58" s="322">
        <v>8.9999999999999998E-4</v>
      </c>
      <c r="MH58" s="322">
        <v>8.9999999999999998E-4</v>
      </c>
      <c r="MI58" s="322">
        <v>8.9999999999999998E-4</v>
      </c>
      <c r="MJ58" s="322">
        <v>8.9999999999999998E-4</v>
      </c>
      <c r="MK58" s="322">
        <v>5.9999999999999995E-4</v>
      </c>
      <c r="ML58" s="322">
        <v>4.4999999999999999E-4</v>
      </c>
      <c r="MM58" s="322">
        <v>4.0000000000000002E-4</v>
      </c>
      <c r="MN58" s="322">
        <v>2.9999999999999997E-4</v>
      </c>
      <c r="MO58" s="322">
        <v>2.5000000000000001E-4</v>
      </c>
      <c r="MP58" s="322">
        <v>2.5000000000000001E-4</v>
      </c>
      <c r="MQ58" s="322">
        <v>2.0000000000000001E-4</v>
      </c>
      <c r="MR58" s="322">
        <v>2.0000000000000001E-4</v>
      </c>
      <c r="MS58" s="322"/>
      <c r="MT58" s="102">
        <v>1</v>
      </c>
      <c r="MU58" s="102">
        <v>1</v>
      </c>
      <c r="MV58" s="102">
        <v>1</v>
      </c>
      <c r="MW58" s="102">
        <v>1</v>
      </c>
      <c r="MX58" s="102">
        <v>1</v>
      </c>
      <c r="MY58" s="102">
        <v>1</v>
      </c>
      <c r="MZ58" s="90">
        <v>1</v>
      </c>
      <c r="NA58" s="90">
        <v>1</v>
      </c>
      <c r="NB58" s="90">
        <v>1</v>
      </c>
      <c r="NC58" s="90">
        <v>1</v>
      </c>
      <c r="ND58" s="90">
        <v>1</v>
      </c>
      <c r="NE58" s="90">
        <v>1</v>
      </c>
      <c r="NF58" s="90">
        <v>1</v>
      </c>
      <c r="NG58" s="90">
        <v>1</v>
      </c>
      <c r="NH58" s="90">
        <v>1</v>
      </c>
      <c r="NI58" s="90">
        <v>2</v>
      </c>
      <c r="NJ58" s="90">
        <v>2</v>
      </c>
      <c r="NK58" s="90">
        <v>2</v>
      </c>
      <c r="NL58" s="90">
        <v>2</v>
      </c>
      <c r="NM58" s="90">
        <v>2</v>
      </c>
      <c r="NN58" s="90">
        <v>2</v>
      </c>
      <c r="NO58" s="90">
        <v>2</v>
      </c>
      <c r="NP58" s="90">
        <v>2</v>
      </c>
      <c r="NQ58" s="90">
        <v>2</v>
      </c>
      <c r="NR58" s="90">
        <v>2</v>
      </c>
      <c r="NS58" s="90">
        <v>2</v>
      </c>
      <c r="NT58" s="90">
        <v>2</v>
      </c>
      <c r="NU58" s="90">
        <v>2</v>
      </c>
      <c r="NV58" s="90"/>
      <c r="NW58" s="324">
        <f t="shared" si="341"/>
        <v>7.4999999999999997E-3</v>
      </c>
      <c r="NX58" s="324">
        <f t="shared" si="342"/>
        <v>1.4999999999999999E-2</v>
      </c>
      <c r="NY58" s="324">
        <f t="shared" si="343"/>
        <v>2.2499999999999999E-2</v>
      </c>
      <c r="NZ58" s="324">
        <f t="shared" si="344"/>
        <v>0.03</v>
      </c>
      <c r="OA58" s="324">
        <f t="shared" si="345"/>
        <v>3.7499999999999999E-2</v>
      </c>
      <c r="OB58" s="324">
        <f t="shared" si="346"/>
        <v>3.7499999999999999E-2</v>
      </c>
      <c r="OC58" s="324">
        <f t="shared" si="347"/>
        <v>7.4999999999999997E-2</v>
      </c>
      <c r="OD58" s="324">
        <f t="shared" si="348"/>
        <v>0.1125</v>
      </c>
      <c r="OE58" s="324">
        <f t="shared" si="349"/>
        <v>0.15</v>
      </c>
      <c r="OF58" s="324">
        <f t="shared" si="350"/>
        <v>0.1875</v>
      </c>
      <c r="OG58" s="324">
        <f t="shared" si="351"/>
        <v>7.4999999999999997E-2</v>
      </c>
      <c r="OH58" s="324">
        <f t="shared" si="352"/>
        <v>0.15</v>
      </c>
      <c r="OI58" s="324">
        <f t="shared" si="353"/>
        <v>0.22500000000000001</v>
      </c>
      <c r="OJ58" s="324">
        <f t="shared" si="354"/>
        <v>0.3</v>
      </c>
      <c r="OK58" s="324">
        <f t="shared" si="355"/>
        <v>0.375</v>
      </c>
      <c r="OL58" s="324">
        <f t="shared" si="356"/>
        <v>6.7500000000000004E-2</v>
      </c>
      <c r="OM58" s="324">
        <f t="shared" si="357"/>
        <v>0.13500000000000001</v>
      </c>
      <c r="ON58" s="324">
        <f t="shared" si="358"/>
        <v>0.20250000000000001</v>
      </c>
      <c r="OO58" s="324">
        <f t="shared" si="359"/>
        <v>0.27</v>
      </c>
      <c r="OP58" s="324">
        <f t="shared" si="360"/>
        <v>0.33750000000000002</v>
      </c>
      <c r="OQ58" s="324">
        <f t="shared" si="361"/>
        <v>0.33749999999999997</v>
      </c>
      <c r="OR58" s="324">
        <f t="shared" si="362"/>
        <v>0.33750000000000002</v>
      </c>
      <c r="OS58" s="324">
        <f t="shared" si="363"/>
        <v>0.375</v>
      </c>
      <c r="OT58" s="324">
        <f t="shared" si="364"/>
        <v>0.33749999999999997</v>
      </c>
      <c r="OU58" s="324">
        <f t="shared" si="365"/>
        <v>0.328125</v>
      </c>
      <c r="OV58" s="324">
        <f t="shared" si="366"/>
        <v>0.375</v>
      </c>
      <c r="OW58" s="324">
        <f t="shared" si="367"/>
        <v>0.33750000000000002</v>
      </c>
      <c r="OX58" s="324">
        <f t="shared" si="368"/>
        <v>0.375</v>
      </c>
      <c r="PA58" s="335">
        <v>0.05</v>
      </c>
      <c r="PB58" s="355">
        <v>0.22590837282780399</v>
      </c>
      <c r="PC58" s="356">
        <v>6.5228556753980496E-2</v>
      </c>
      <c r="PG58" s="346"/>
      <c r="PH58" s="347">
        <f>PH$3*$F58*$AH58*PH$4/'[1]Sheet3 '!$AJ$5</f>
        <v>4.2000000000000003E-2</v>
      </c>
      <c r="PI58" s="347">
        <f>PI$3*$F58*$AH58*PI$4/'[1]Sheet3 '!$AJ$5</f>
        <v>4.1985000000000001E-2</v>
      </c>
      <c r="PJ58" s="347">
        <f>PJ$3*$F58*$AH58*PJ$4/'[1]Sheet3 '!$AJ$5</f>
        <v>4.2000000000000003E-2</v>
      </c>
      <c r="PK58" s="347">
        <f>PK$3*$F58*$AH58*PK$4/'[1]Sheet3 '!$AJ$5</f>
        <v>3.78E-2</v>
      </c>
      <c r="PL58" s="347">
        <f>PL$3*$F58*$AH58*PL$4/'[1]Sheet3 '!$AJ$5</f>
        <v>3.78E-2</v>
      </c>
      <c r="PM58" s="347">
        <f>PM$3*$F58*$AH58*PM$4/'[1]Sheet3 '!$AJ$5</f>
        <v>3.5999999999999997E-2</v>
      </c>
      <c r="PN58" s="347">
        <f>PN$3*$F58*$AH58*PN$4/'[1]Sheet3 '!$AJ$5</f>
        <v>3.2399999999999998E-2</v>
      </c>
      <c r="PO58" s="347">
        <f>PO$3*$F58*$AH58*PO$4/'[1]Sheet3 '!$AJ$5</f>
        <v>3.0599999999999999E-2</v>
      </c>
      <c r="PP58" s="347">
        <f>PP$3*$F58*$AH58*PP$4/'[1]Sheet3 '!$AJ$5</f>
        <v>2.7779999999999999E-2</v>
      </c>
      <c r="PQ58" s="347">
        <f>PQ$3*$F58*$AH58*PQ$4/'[1]Sheet3 '!$AJ$5</f>
        <v>2.4E-2</v>
      </c>
      <c r="PR58" s="347">
        <f>PR$3*$F58*$AH58*PR$4/'[1]Sheet3 '!$AJ$5</f>
        <v>2.1600000000000001E-2</v>
      </c>
      <c r="PS58" s="347">
        <f>PS$3*$F58*$AH58*PS$4/'[1]Sheet3 '!$AJ$5</f>
        <v>1.9199999999999998E-2</v>
      </c>
      <c r="PT58" s="347">
        <f>PT$3*$F58*$AH58*PT$4/'[1]Sheet3 '!$AJ$5</f>
        <v>1.2E-2</v>
      </c>
      <c r="PU58" s="343"/>
      <c r="PV58" s="343"/>
      <c r="PW58" s="343"/>
    </row>
    <row r="59" spans="1:439" s="90" customFormat="1" ht="16.2">
      <c r="A59" s="39">
        <v>50</v>
      </c>
      <c r="B59" s="39" t="s">
        <v>603</v>
      </c>
      <c r="C59" s="39">
        <v>5</v>
      </c>
      <c r="D59" s="39">
        <v>14</v>
      </c>
      <c r="E59" s="39"/>
      <c r="F59" s="39">
        <v>300</v>
      </c>
      <c r="G59" s="102"/>
      <c r="H59" s="39">
        <f t="shared" si="209"/>
        <v>300</v>
      </c>
      <c r="I59" s="126"/>
      <c r="J59" s="39">
        <f t="shared" si="383"/>
        <v>300</v>
      </c>
      <c r="K59" s="116" t="s">
        <v>604</v>
      </c>
      <c r="L59" s="116"/>
      <c r="M59" s="123">
        <f t="shared" si="180"/>
        <v>50</v>
      </c>
      <c r="N59" s="39">
        <f t="shared" si="369"/>
        <v>0</v>
      </c>
      <c r="O59" s="39">
        <f t="shared" si="370"/>
        <v>0</v>
      </c>
      <c r="P59" s="39">
        <v>0</v>
      </c>
      <c r="Q59" s="136">
        <v>0.20833399999999999</v>
      </c>
      <c r="R59" s="90">
        <v>2</v>
      </c>
      <c r="S59" s="137">
        <v>0</v>
      </c>
      <c r="T59" s="141">
        <f t="shared" si="210"/>
        <v>0.1</v>
      </c>
      <c r="U59" s="147">
        <v>0</v>
      </c>
      <c r="V59" s="139" t="s">
        <v>401</v>
      </c>
      <c r="W59" s="139">
        <v>1</v>
      </c>
      <c r="X59" s="142">
        <v>0</v>
      </c>
      <c r="Y59" s="139">
        <v>12</v>
      </c>
      <c r="Z59" s="159">
        <v>1</v>
      </c>
      <c r="AA59" s="139" t="str">
        <f t="shared" si="196"/>
        <v>[[0,1],[0,1],[0,1],[0,1],[0,1],[0,1],[0,1],[0,1],[0,1],[0,1],[0,2],[0,4],[0,6],[0,8],[0,10],[0,20],[0,40],[0,60],[0,80],[0,100]]</v>
      </c>
      <c r="AB59" s="139">
        <v>1</v>
      </c>
      <c r="AC59" s="139">
        <v>1</v>
      </c>
      <c r="AD59" s="139" t="str">
        <f t="shared" si="211"/>
        <v>[[0,1],[0,1],[0,1],[0,1],[0,1],[0,1],[0,1],[0,1],[0,1],[0,1],[0,1],[0,1],[0,1],[0,1],[0,1],[0,1],[0,1],[0,1],[0,1],[0,1]]</v>
      </c>
      <c r="AE59" s="39">
        <v>0</v>
      </c>
      <c r="AF59" s="160">
        <v>0</v>
      </c>
      <c r="AG59" s="180">
        <f t="shared" si="205"/>
        <v>0</v>
      </c>
      <c r="AH59" s="180">
        <v>0.1</v>
      </c>
      <c r="AI59" s="177">
        <v>0</v>
      </c>
      <c r="AJ59" s="178">
        <v>0</v>
      </c>
      <c r="AK59" s="177">
        <v>0</v>
      </c>
      <c r="AL59" s="177">
        <v>0</v>
      </c>
      <c r="AM59" s="179">
        <v>0</v>
      </c>
      <c r="AN59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59" s="39" t="str">
        <f t="shared" si="197"/>
        <v>[[8,5],[9,2],[10,2]]</v>
      </c>
      <c r="AP59" s="111" t="str">
        <f t="shared" si="385"/>
        <v>[0,0,0]</v>
      </c>
      <c r="AQ59" s="111">
        <v>0</v>
      </c>
      <c r="AR59" s="111">
        <v>1</v>
      </c>
      <c r="AS59" s="111">
        <f t="shared" si="213"/>
        <v>1</v>
      </c>
      <c r="AT59" s="111">
        <v>1</v>
      </c>
      <c r="AU59" s="111">
        <v>1</v>
      </c>
      <c r="AV59" s="191" t="s">
        <v>605</v>
      </c>
      <c r="AW59" s="111">
        <v>3</v>
      </c>
      <c r="AX59" s="195">
        <v>12</v>
      </c>
      <c r="AY59" s="39">
        <v>1</v>
      </c>
      <c r="AZ59" s="39">
        <v>0</v>
      </c>
      <c r="BA59" s="39">
        <v>2</v>
      </c>
      <c r="BB59" s="39"/>
      <c r="BC59" s="94" t="s">
        <v>361</v>
      </c>
      <c r="BD59" s="39">
        <v>1</v>
      </c>
      <c r="BE59" s="112">
        <v>1.5</v>
      </c>
      <c r="BF59" s="39"/>
      <c r="BG59" s="39"/>
      <c r="BH59" s="39">
        <v>1</v>
      </c>
      <c r="BI59" s="39">
        <v>1</v>
      </c>
      <c r="BJ59" s="39" t="s">
        <v>512</v>
      </c>
      <c r="BK59" s="200">
        <v>1</v>
      </c>
      <c r="BL59" s="198">
        <v>0.8</v>
      </c>
      <c r="BM59" s="39">
        <f>F59</f>
        <v>300</v>
      </c>
      <c r="BN59" s="94" t="s">
        <v>287</v>
      </c>
      <c r="BO59" s="39">
        <v>1</v>
      </c>
      <c r="BP59" s="39" t="s">
        <v>575</v>
      </c>
      <c r="BQ59" s="39" t="s">
        <v>485</v>
      </c>
      <c r="BR59" s="211" t="s">
        <v>606</v>
      </c>
      <c r="BS59" s="211" t="s">
        <v>606</v>
      </c>
      <c r="BT59" s="123">
        <v>57003</v>
      </c>
      <c r="BU59" s="123">
        <v>2</v>
      </c>
      <c r="BV59" s="123"/>
      <c r="BW59" s="123">
        <v>20</v>
      </c>
      <c r="BX59" s="116" t="s">
        <v>291</v>
      </c>
      <c r="BY59" s="213">
        <v>0</v>
      </c>
      <c r="BZ59" s="123">
        <f t="shared" si="214"/>
        <v>5</v>
      </c>
      <c r="CA59" s="214" t="str">
        <f t="shared" si="215"/>
        <v>[5,5,0,5]</v>
      </c>
      <c r="CB59" s="42">
        <v>1</v>
      </c>
      <c r="CC59" s="42">
        <v>1</v>
      </c>
      <c r="CD59" s="42">
        <v>1</v>
      </c>
      <c r="CE59" s="42">
        <v>0</v>
      </c>
      <c r="CF59" s="42">
        <v>0</v>
      </c>
      <c r="CG59" s="42">
        <v>0</v>
      </c>
      <c r="CH59" s="42">
        <v>0</v>
      </c>
      <c r="CI59" s="42">
        <v>0</v>
      </c>
      <c r="CJ59" s="42" t="str">
        <f t="shared" si="371"/>
        <v>0,0,0,0,0,0,0</v>
      </c>
      <c r="CK59" s="42" t="str">
        <f t="shared" si="372"/>
        <v>"1|2|0|0|300","2|2|0|0|300","3|2|0|0|300",</v>
      </c>
      <c r="CL59" s="42"/>
      <c r="CM59" s="42"/>
      <c r="CN59" s="42"/>
      <c r="CO59" s="42"/>
      <c r="CP59" s="42"/>
      <c r="CQ59" s="42"/>
      <c r="CR59" s="42"/>
      <c r="CS59" s="42"/>
      <c r="CT59" s="42"/>
      <c r="CU59" s="53" t="s">
        <v>520</v>
      </c>
      <c r="CV59" s="53">
        <v>1</v>
      </c>
      <c r="CW59" s="42"/>
      <c r="CX59" s="42">
        <f t="shared" si="373"/>
        <v>1</v>
      </c>
      <c r="CY59" s="42">
        <v>2</v>
      </c>
      <c r="CZ59" s="42">
        <v>0</v>
      </c>
      <c r="DA59" s="42">
        <v>0</v>
      </c>
      <c r="DB59" s="42">
        <f>F59</f>
        <v>300</v>
      </c>
      <c r="DC59" s="42">
        <f>IF(CC59=1,DC$4,"")</f>
        <v>2</v>
      </c>
      <c r="DD59" s="42">
        <v>2</v>
      </c>
      <c r="DE59" s="42">
        <v>0</v>
      </c>
      <c r="DF59" s="42">
        <v>0</v>
      </c>
      <c r="DG59" s="42">
        <f>F59</f>
        <v>300</v>
      </c>
      <c r="DH59" s="42">
        <f>IF(CD59=1,DH$4,"")</f>
        <v>3</v>
      </c>
      <c r="DI59" s="42">
        <v>2</v>
      </c>
      <c r="DJ59" s="42">
        <v>0</v>
      </c>
      <c r="DK59" s="42">
        <v>0</v>
      </c>
      <c r="DL59" s="42">
        <f>F59</f>
        <v>300</v>
      </c>
      <c r="DM59" s="42" t="str">
        <f>IF(CE59=1,DM$4,"")</f>
        <v/>
      </c>
      <c r="DN59" s="42">
        <v>2</v>
      </c>
      <c r="DO59" s="42">
        <v>0</v>
      </c>
      <c r="DP59" s="42">
        <v>0</v>
      </c>
      <c r="DQ59" s="42">
        <f>F59</f>
        <v>300</v>
      </c>
      <c r="DR59" s="42" t="str">
        <f t="shared" si="377"/>
        <v/>
      </c>
      <c r="DS59" s="42">
        <v>2</v>
      </c>
      <c r="DT59" s="42">
        <v>0</v>
      </c>
      <c r="DU59" s="42">
        <v>0</v>
      </c>
      <c r="DV59" s="42">
        <f>F59</f>
        <v>300</v>
      </c>
      <c r="DW59" s="42" t="s">
        <v>607</v>
      </c>
      <c r="DX59" s="231">
        <f>IF($F59&lt;800,5,10)</f>
        <v>5</v>
      </c>
      <c r="DY59" s="231">
        <f>DX59</f>
        <v>5</v>
      </c>
      <c r="DZ59" s="231">
        <v>0</v>
      </c>
      <c r="EA59" s="123">
        <f t="shared" si="216"/>
        <v>5</v>
      </c>
      <c r="EB59" s="123"/>
      <c r="EM59" s="260">
        <f t="shared" si="217"/>
        <v>330</v>
      </c>
      <c r="EN59" s="261">
        <v>0</v>
      </c>
      <c r="EO59" s="105">
        <v>8</v>
      </c>
      <c r="EP59" s="105">
        <v>5</v>
      </c>
      <c r="EQ59" s="105">
        <v>9</v>
      </c>
      <c r="ER59" s="105">
        <v>2</v>
      </c>
      <c r="ES59" s="105">
        <v>10</v>
      </c>
      <c r="ET59" s="105">
        <v>2</v>
      </c>
      <c r="EU59" s="105">
        <f t="shared" si="218"/>
        <v>8.6666666666666661</v>
      </c>
      <c r="EV59" s="105">
        <f t="shared" si="219"/>
        <v>7.5</v>
      </c>
      <c r="EW59" s="272">
        <f t="shared" si="220"/>
        <v>0</v>
      </c>
      <c r="EX59" s="105">
        <f t="shared" si="221"/>
        <v>15</v>
      </c>
      <c r="EY59" s="281">
        <f t="shared" si="222"/>
        <v>0</v>
      </c>
      <c r="EZ59" s="105">
        <f t="shared" si="223"/>
        <v>22.5</v>
      </c>
      <c r="FA59" s="282">
        <f t="shared" si="224"/>
        <v>0</v>
      </c>
      <c r="FD59" s="286"/>
      <c r="FI59" s="294"/>
      <c r="FJ59" s="141">
        <v>0</v>
      </c>
      <c r="FK59" s="141">
        <v>1</v>
      </c>
      <c r="FL59" s="294">
        <f t="shared" ref="FL59:FL89" si="388">IF(FJ59=0,0,FJ$4*$F59/FJ59*$FG$2)</f>
        <v>0</v>
      </c>
      <c r="FM59" s="141">
        <f t="shared" si="226"/>
        <v>0</v>
      </c>
      <c r="FN59" s="141">
        <f t="shared" si="227"/>
        <v>1</v>
      </c>
      <c r="FO59" s="294">
        <f t="shared" ref="FO59:FO89" si="389">IF(FM59=0,0,FM$4*$F59/FM59*$FG$2)</f>
        <v>0</v>
      </c>
      <c r="FP59" s="141">
        <f t="shared" si="229"/>
        <v>0</v>
      </c>
      <c r="FQ59" s="141">
        <f t="shared" si="230"/>
        <v>1</v>
      </c>
      <c r="FR59" s="294">
        <f t="shared" ref="FR59:FR89" si="390">IF(FP59=0,0,FP$4*$F59/FP59*$FG$2)</f>
        <v>0</v>
      </c>
      <c r="FS59" s="141">
        <f t="shared" si="232"/>
        <v>0</v>
      </c>
      <c r="FT59" s="141">
        <f t="shared" si="233"/>
        <v>1</v>
      </c>
      <c r="FU59" s="294">
        <f t="shared" ref="FU59:FU89" si="391">IF(FS59=0,0,FS$4*$F59/FS59*$FG$2)</f>
        <v>0</v>
      </c>
      <c r="FV59" s="141">
        <f t="shared" si="235"/>
        <v>0</v>
      </c>
      <c r="FW59" s="141">
        <f t="shared" si="236"/>
        <v>1</v>
      </c>
      <c r="FX59" s="294">
        <f t="shared" ref="FX59:FX89" si="392">IF(FV59=0,0,FV$4*$F59/FV59*$FG$2)</f>
        <v>0</v>
      </c>
      <c r="FY59" s="141">
        <f t="shared" si="238"/>
        <v>0</v>
      </c>
      <c r="FZ59" s="141">
        <f t="shared" si="239"/>
        <v>1</v>
      </c>
      <c r="GA59" s="294">
        <f t="shared" ref="GA59:GA89" si="393">IF(FY59=0,0,FY$4*$F59/FY59*$FG$2)</f>
        <v>0</v>
      </c>
      <c r="GB59" s="141">
        <f t="shared" si="241"/>
        <v>0</v>
      </c>
      <c r="GC59" s="141">
        <f t="shared" si="242"/>
        <v>1</v>
      </c>
      <c r="GD59" s="294">
        <f t="shared" ref="GD59:GD89" si="394">IF(GB59=0,0,GB$4*$F59/GB59*$FG$2)</f>
        <v>0</v>
      </c>
      <c r="GE59" s="141">
        <f t="shared" si="244"/>
        <v>0</v>
      </c>
      <c r="GF59" s="141">
        <f t="shared" si="245"/>
        <v>1</v>
      </c>
      <c r="GG59" s="294">
        <f t="shared" ref="GG59:GG89" si="395">IF(GE59=0,0,GE$4*$F59/GE59*$FG$2)</f>
        <v>0</v>
      </c>
      <c r="GH59" s="141">
        <f t="shared" si="247"/>
        <v>0</v>
      </c>
      <c r="GI59" s="141">
        <f t="shared" si="248"/>
        <v>1</v>
      </c>
      <c r="GJ59" s="294">
        <f t="shared" ref="GJ59:GJ89" si="396">IF(GH59=0,0,GH$4*$F59/GH59*$FG$2)</f>
        <v>0</v>
      </c>
      <c r="GK59" s="141">
        <f t="shared" si="250"/>
        <v>0</v>
      </c>
      <c r="GL59" s="141">
        <f t="shared" si="251"/>
        <v>1</v>
      </c>
      <c r="GM59" s="294">
        <f t="shared" ref="GM59:GM89" si="397">IF(GK59=0,0,GK$4*$F59/GK59*$FG$2)</f>
        <v>0</v>
      </c>
      <c r="GN59" s="141">
        <f t="shared" si="253"/>
        <v>0</v>
      </c>
      <c r="GO59" s="141">
        <f t="shared" si="254"/>
        <v>2</v>
      </c>
      <c r="GP59" s="294">
        <f t="shared" ref="GP59:GP89" si="398">IF(GN59=0,0,GN$4*$F59/GN59*$FG$2)</f>
        <v>0</v>
      </c>
      <c r="GQ59" s="141">
        <f t="shared" si="256"/>
        <v>0</v>
      </c>
      <c r="GR59" s="141">
        <f t="shared" si="257"/>
        <v>4</v>
      </c>
      <c r="GS59" s="294">
        <f t="shared" ref="GS59:GS89" si="399">IF(GQ59=0,0,GQ$4*$F59/GQ59*$FG$2)</f>
        <v>0</v>
      </c>
      <c r="GT59" s="141">
        <f t="shared" si="259"/>
        <v>0</v>
      </c>
      <c r="GU59" s="141">
        <f t="shared" si="260"/>
        <v>6</v>
      </c>
      <c r="GV59" s="294">
        <f t="shared" ref="GV59:GV89" si="400">IF(GT59=0,0,GT$4*$F59/GT59*$FG$2)</f>
        <v>0</v>
      </c>
      <c r="GW59" s="141">
        <f t="shared" si="262"/>
        <v>0</v>
      </c>
      <c r="GX59" s="141">
        <f t="shared" si="263"/>
        <v>8</v>
      </c>
      <c r="GY59" s="294">
        <f t="shared" ref="GY59:GY89" si="401">IF(GW59=0,0,GW$4*$F59/GW59*$FG$2)</f>
        <v>0</v>
      </c>
      <c r="GZ59" s="141">
        <f t="shared" si="265"/>
        <v>0</v>
      </c>
      <c r="HA59" s="141">
        <f t="shared" si="266"/>
        <v>10</v>
      </c>
      <c r="HB59" s="294">
        <f t="shared" ref="HB59:HB89" si="402">IF(GZ59=0,0,GZ$4*$F59/GZ59*$FG$2)</f>
        <v>0</v>
      </c>
      <c r="HC59" s="141">
        <f t="shared" si="268"/>
        <v>0</v>
      </c>
      <c r="HD59" s="141">
        <f t="shared" si="269"/>
        <v>20</v>
      </c>
      <c r="HE59" s="294">
        <f t="shared" ref="HE59:HE89" si="403">IF(HC59=0,0,HC$4*$F59/HC59*$FG$2)</f>
        <v>0</v>
      </c>
      <c r="HF59" s="141">
        <f t="shared" si="271"/>
        <v>0</v>
      </c>
      <c r="HG59" s="141">
        <f t="shared" si="272"/>
        <v>40</v>
      </c>
      <c r="HH59" s="294">
        <f t="shared" ref="HH59:HH89" si="404">IF(HF59=0,0,HF$4*$F59/HF59*$FG$2)</f>
        <v>0</v>
      </c>
      <c r="HI59" s="141">
        <f t="shared" si="274"/>
        <v>0</v>
      </c>
      <c r="HJ59" s="141">
        <f t="shared" si="275"/>
        <v>60</v>
      </c>
      <c r="HK59" s="294">
        <f t="shared" ref="HK59:HK89" si="405">IF(HI59=0,0,HI$4*$F59/HI59*$FG$2)</f>
        <v>0</v>
      </c>
      <c r="HL59" s="141">
        <f t="shared" si="277"/>
        <v>0</v>
      </c>
      <c r="HM59" s="141">
        <f t="shared" si="278"/>
        <v>80</v>
      </c>
      <c r="HN59" s="294">
        <f t="shared" ref="HN59:HN89" si="406">IF(HL59=0,0,HL$4*$F59/HL59*$FG$2)</f>
        <v>0</v>
      </c>
      <c r="HO59" s="141">
        <f t="shared" si="280"/>
        <v>0</v>
      </c>
      <c r="HP59" s="141">
        <f t="shared" si="281"/>
        <v>100</v>
      </c>
      <c r="HQ59" s="294">
        <f t="shared" ref="HQ59:HQ89" si="407">IF(HO59=0,0,HO$4*$F59/HO59*$FG$2)</f>
        <v>0</v>
      </c>
      <c r="HS59" s="286"/>
      <c r="HX59" s="294"/>
      <c r="HY59" s="141">
        <v>0</v>
      </c>
      <c r="HZ59" s="141">
        <v>1</v>
      </c>
      <c r="IA59" s="294">
        <f t="shared" ref="IA59:IA89" si="408">IF(HY59=0,0,HY$4*$F59/HY59*$HV$2)</f>
        <v>0</v>
      </c>
      <c r="IB59" s="141">
        <f t="shared" si="284"/>
        <v>0</v>
      </c>
      <c r="IC59" s="141">
        <f t="shared" si="285"/>
        <v>1</v>
      </c>
      <c r="ID59" s="294">
        <f t="shared" ref="ID59:ID89" si="409">IF(IB59=0,0,IB$4*$F59/IB59*$HV$2)</f>
        <v>0</v>
      </c>
      <c r="IE59" s="141">
        <f t="shared" si="287"/>
        <v>0</v>
      </c>
      <c r="IF59" s="141">
        <f t="shared" si="288"/>
        <v>1</v>
      </c>
      <c r="IG59" s="294">
        <f t="shared" ref="IG59:IG89" si="410">IF(IE59=0,0,IE$4*$F59/IE59*$HV$2)</f>
        <v>0</v>
      </c>
      <c r="IH59" s="141">
        <f t="shared" si="290"/>
        <v>0</v>
      </c>
      <c r="II59" s="141">
        <f t="shared" si="291"/>
        <v>1</v>
      </c>
      <c r="IJ59" s="294">
        <f t="shared" ref="IJ59:IJ89" si="411">IF(IH59=0,0,IH$4*$F59/IH59*$HV$2)</f>
        <v>0</v>
      </c>
      <c r="IK59" s="141">
        <f t="shared" si="293"/>
        <v>0</v>
      </c>
      <c r="IL59" s="141">
        <f t="shared" si="294"/>
        <v>1</v>
      </c>
      <c r="IM59" s="294">
        <f t="shared" ref="IM59:IM89" si="412">IF(IK59=0,0,IK$4*$F59/IK59*$HV$2)</f>
        <v>0</v>
      </c>
      <c r="IN59" s="141">
        <f t="shared" si="296"/>
        <v>0</v>
      </c>
      <c r="IO59" s="141">
        <f t="shared" si="297"/>
        <v>1</v>
      </c>
      <c r="IP59" s="294">
        <f t="shared" ref="IP59:IP89" si="413">IF(IN59=0,0,IN$4*$F59/IN59*$HV$2)</f>
        <v>0</v>
      </c>
      <c r="IQ59" s="141">
        <f t="shared" si="299"/>
        <v>0</v>
      </c>
      <c r="IR59" s="141">
        <f t="shared" si="300"/>
        <v>1</v>
      </c>
      <c r="IS59" s="294">
        <f t="shared" ref="IS59:IS89" si="414">IF(IQ59=0,0,IQ$4*$F59/IQ59*$HV$2)</f>
        <v>0</v>
      </c>
      <c r="IT59" s="141">
        <f t="shared" si="302"/>
        <v>0</v>
      </c>
      <c r="IU59" s="141">
        <f t="shared" si="303"/>
        <v>1</v>
      </c>
      <c r="IV59" s="294">
        <f t="shared" ref="IV59:IV89" si="415">IF(IT59=0,0,IT$4*$F59/IT59*$HV$2)</f>
        <v>0</v>
      </c>
      <c r="IW59" s="141">
        <f t="shared" si="305"/>
        <v>0</v>
      </c>
      <c r="IX59" s="141">
        <f t="shared" si="306"/>
        <v>1</v>
      </c>
      <c r="IY59" s="294">
        <f t="shared" ref="IY59:IY89" si="416">IF(IW59=0,0,IW$4*$F59/IW59*$HV$2)</f>
        <v>0</v>
      </c>
      <c r="IZ59" s="141">
        <f t="shared" si="308"/>
        <v>0</v>
      </c>
      <c r="JA59" s="141">
        <f t="shared" si="309"/>
        <v>1</v>
      </c>
      <c r="JB59" s="294">
        <f t="shared" ref="JB59:JB89" si="417">IF(IZ59=0,0,IZ$4*$F59/IZ59*$HV$2)</f>
        <v>0</v>
      </c>
      <c r="JC59" s="141">
        <f t="shared" si="311"/>
        <v>0</v>
      </c>
      <c r="JD59" s="141">
        <f t="shared" si="312"/>
        <v>1</v>
      </c>
      <c r="JE59" s="294">
        <f t="shared" ref="JE59:JE89" si="418">IF(JC59=0,0,JC$4*$F59/JC59*$HV$2)</f>
        <v>0</v>
      </c>
      <c r="JF59" s="141">
        <f t="shared" si="314"/>
        <v>0</v>
      </c>
      <c r="JG59" s="141">
        <f t="shared" si="315"/>
        <v>1</v>
      </c>
      <c r="JH59" s="294">
        <f t="shared" ref="JH59:JH89" si="419">IF(JF59=0,0,JF$4*$F59/JF59*$HV$2)</f>
        <v>0</v>
      </c>
      <c r="JI59" s="141">
        <f t="shared" si="317"/>
        <v>0</v>
      </c>
      <c r="JJ59" s="141">
        <f t="shared" si="318"/>
        <v>1</v>
      </c>
      <c r="JK59" s="294">
        <f t="shared" ref="JK59:JK89" si="420">IF(JI59=0,0,JI$4*$F59/JI59*$HV$2)</f>
        <v>0</v>
      </c>
      <c r="JL59" s="141">
        <f t="shared" si="320"/>
        <v>0</v>
      </c>
      <c r="JM59" s="141">
        <f t="shared" si="321"/>
        <v>1</v>
      </c>
      <c r="JN59" s="294">
        <f t="shared" ref="JN59:JN89" si="421">IF(JL59=0,0,JL$4*$F59/JL59*$HV$2)</f>
        <v>0</v>
      </c>
      <c r="JO59" s="141">
        <f t="shared" si="323"/>
        <v>0</v>
      </c>
      <c r="JP59" s="141">
        <f t="shared" si="324"/>
        <v>1</v>
      </c>
      <c r="JQ59" s="294">
        <f t="shared" ref="JQ59:JQ89" si="422">IF(JO59=0,0,JO$4*$F59/JO59*$HV$2)</f>
        <v>0</v>
      </c>
      <c r="JR59" s="141">
        <f t="shared" si="326"/>
        <v>0</v>
      </c>
      <c r="JS59" s="141">
        <f t="shared" si="327"/>
        <v>1</v>
      </c>
      <c r="JT59" s="294">
        <f t="shared" ref="JT59:JT89" si="423">IF(JR59=0,0,JR$4*$F59/JR59*$HV$2)</f>
        <v>0</v>
      </c>
      <c r="JU59" s="141">
        <f t="shared" si="329"/>
        <v>0</v>
      </c>
      <c r="JV59" s="141">
        <f t="shared" si="330"/>
        <v>1</v>
      </c>
      <c r="JW59" s="294">
        <f t="shared" ref="JW59:JW89" si="424">IF(JU59=0,0,JU$4*$F59/JU59*$HV$2)</f>
        <v>0</v>
      </c>
      <c r="JX59" s="141">
        <f t="shared" si="332"/>
        <v>0</v>
      </c>
      <c r="JY59" s="141">
        <f t="shared" si="333"/>
        <v>1</v>
      </c>
      <c r="JZ59" s="294">
        <f t="shared" ref="JZ59:JZ89" si="425">IF(JX59=0,0,JX$4*$F59/JX59*$HV$2)</f>
        <v>0</v>
      </c>
      <c r="KA59" s="141">
        <f t="shared" si="335"/>
        <v>0</v>
      </c>
      <c r="KB59" s="141">
        <f t="shared" si="336"/>
        <v>1</v>
      </c>
      <c r="KC59" s="294">
        <f t="shared" ref="KC59:KC89" si="426">IF(KA59=0,0,KA$4*$F59/KA59*$HV$2)</f>
        <v>0</v>
      </c>
      <c r="KD59" s="141">
        <f t="shared" si="338"/>
        <v>0</v>
      </c>
      <c r="KE59" s="141">
        <f t="shared" si="339"/>
        <v>1</v>
      </c>
      <c r="KF59" s="294">
        <f t="shared" ref="KF59:KF89" si="427">IF(KD59=0,0,KD$4*$F59/KD59*$HV$2)</f>
        <v>0</v>
      </c>
      <c r="KK59" s="313">
        <f t="shared" si="386"/>
        <v>0</v>
      </c>
      <c r="KL59" s="313">
        <f t="shared" si="386"/>
        <v>0</v>
      </c>
      <c r="KM59" s="313">
        <f t="shared" si="386"/>
        <v>0</v>
      </c>
      <c r="KN59" s="313">
        <f t="shared" si="386"/>
        <v>0</v>
      </c>
      <c r="KO59" s="313">
        <f t="shared" si="386"/>
        <v>0</v>
      </c>
      <c r="KP59" s="313">
        <f t="shared" si="386"/>
        <v>0</v>
      </c>
      <c r="KQ59" s="313">
        <f t="shared" si="386"/>
        <v>0</v>
      </c>
      <c r="KR59" s="313">
        <f t="shared" si="386"/>
        <v>0</v>
      </c>
      <c r="KS59" s="313">
        <f t="shared" si="386"/>
        <v>0</v>
      </c>
      <c r="KT59" s="313">
        <f t="shared" si="386"/>
        <v>0</v>
      </c>
      <c r="KU59" s="313">
        <f t="shared" si="387"/>
        <v>0</v>
      </c>
      <c r="KV59" s="313">
        <f t="shared" si="387"/>
        <v>0</v>
      </c>
      <c r="KW59" s="313">
        <f t="shared" si="387"/>
        <v>0</v>
      </c>
      <c r="KX59" s="313">
        <f t="shared" si="387"/>
        <v>0</v>
      </c>
      <c r="KY59" s="313">
        <f t="shared" si="387"/>
        <v>0</v>
      </c>
      <c r="KZ59" s="313">
        <f t="shared" si="387"/>
        <v>0</v>
      </c>
      <c r="LA59" s="313">
        <f t="shared" si="387"/>
        <v>0</v>
      </c>
      <c r="LB59" s="313">
        <f t="shared" si="387"/>
        <v>0</v>
      </c>
      <c r="LC59" s="313">
        <f t="shared" si="387"/>
        <v>0</v>
      </c>
      <c r="LD59" s="313">
        <f t="shared" si="387"/>
        <v>0</v>
      </c>
      <c r="LK59" s="90">
        <v>0</v>
      </c>
      <c r="LL59" s="90">
        <v>0</v>
      </c>
      <c r="LM59" s="90">
        <v>0</v>
      </c>
      <c r="LP59" s="105"/>
      <c r="LQ59" s="322">
        <v>0.05</v>
      </c>
      <c r="LR59" s="322">
        <v>0.05</v>
      </c>
      <c r="LS59" s="322">
        <v>0.05</v>
      </c>
      <c r="LT59" s="322">
        <v>0.05</v>
      </c>
      <c r="LU59" s="322">
        <v>0.05</v>
      </c>
      <c r="LV59" s="322">
        <v>2.5000000000000001E-2</v>
      </c>
      <c r="LW59" s="322">
        <v>2.5000000000000001E-2</v>
      </c>
      <c r="LX59" s="322">
        <v>2.5000000000000001E-2</v>
      </c>
      <c r="LY59" s="322">
        <v>2.5000000000000001E-2</v>
      </c>
      <c r="LZ59" s="322">
        <v>2.5000000000000001E-2</v>
      </c>
      <c r="MA59" s="322">
        <v>5.0000000000000001E-3</v>
      </c>
      <c r="MB59" s="322">
        <v>5.0000000000000001E-3</v>
      </c>
      <c r="MC59" s="322">
        <v>5.0000000000000001E-3</v>
      </c>
      <c r="MD59" s="322">
        <v>5.0000000000000001E-3</v>
      </c>
      <c r="ME59" s="322">
        <v>5.0000000000000001E-3</v>
      </c>
      <c r="MF59" s="322">
        <v>8.9999999999999998E-4</v>
      </c>
      <c r="MG59" s="322">
        <v>8.9999999999999998E-4</v>
      </c>
      <c r="MH59" s="322">
        <v>8.9999999999999998E-4</v>
      </c>
      <c r="MI59" s="322">
        <v>8.9999999999999998E-4</v>
      </c>
      <c r="MJ59" s="322">
        <v>8.9999999999999998E-4</v>
      </c>
      <c r="MK59" s="322">
        <v>5.9999999999999995E-4</v>
      </c>
      <c r="ML59" s="322">
        <v>4.4999999999999999E-4</v>
      </c>
      <c r="MM59" s="322">
        <v>4.0000000000000002E-4</v>
      </c>
      <c r="MN59" s="322">
        <v>2.9999999999999997E-4</v>
      </c>
      <c r="MO59" s="322">
        <v>2.5000000000000001E-4</v>
      </c>
      <c r="MP59" s="322">
        <v>2.5000000000000001E-4</v>
      </c>
      <c r="MQ59" s="322">
        <v>2.0000000000000001E-4</v>
      </c>
      <c r="MR59" s="322">
        <v>2.0000000000000001E-4</v>
      </c>
      <c r="MS59" s="322"/>
      <c r="MT59" s="102">
        <v>1</v>
      </c>
      <c r="MU59" s="102">
        <v>1</v>
      </c>
      <c r="MV59" s="102">
        <v>1</v>
      </c>
      <c r="MW59" s="102">
        <v>1</v>
      </c>
      <c r="MX59" s="102">
        <v>1</v>
      </c>
      <c r="MY59" s="102">
        <v>1</v>
      </c>
      <c r="MZ59" s="90">
        <v>1</v>
      </c>
      <c r="NA59" s="90">
        <v>1</v>
      </c>
      <c r="NB59" s="90">
        <v>1</v>
      </c>
      <c r="NC59" s="90">
        <v>1</v>
      </c>
      <c r="ND59" s="90">
        <v>1</v>
      </c>
      <c r="NE59" s="90">
        <v>1</v>
      </c>
      <c r="NF59" s="90">
        <v>1</v>
      </c>
      <c r="NG59" s="90">
        <v>1</v>
      </c>
      <c r="NH59" s="90">
        <v>1</v>
      </c>
      <c r="NI59" s="90">
        <v>2</v>
      </c>
      <c r="NJ59" s="90">
        <v>2</v>
      </c>
      <c r="NK59" s="90">
        <v>2</v>
      </c>
      <c r="NL59" s="90">
        <v>2</v>
      </c>
      <c r="NM59" s="90">
        <v>2</v>
      </c>
      <c r="NN59" s="90">
        <v>2</v>
      </c>
      <c r="NO59" s="90">
        <v>2</v>
      </c>
      <c r="NP59" s="90">
        <v>2</v>
      </c>
      <c r="NQ59" s="90">
        <v>2</v>
      </c>
      <c r="NR59" s="90">
        <v>2</v>
      </c>
      <c r="NS59" s="90">
        <v>2</v>
      </c>
      <c r="NT59" s="90">
        <v>2</v>
      </c>
      <c r="NU59" s="90">
        <v>2</v>
      </c>
      <c r="NW59" s="324">
        <f t="shared" si="341"/>
        <v>1.4999999999999999E-2</v>
      </c>
      <c r="NX59" s="324">
        <f t="shared" si="342"/>
        <v>0.03</v>
      </c>
      <c r="NY59" s="324">
        <f t="shared" si="343"/>
        <v>4.4999999999999998E-2</v>
      </c>
      <c r="NZ59" s="324">
        <f t="shared" si="344"/>
        <v>0.06</v>
      </c>
      <c r="OA59" s="324">
        <f t="shared" si="345"/>
        <v>7.4999999999999997E-2</v>
      </c>
      <c r="OB59" s="324">
        <f t="shared" si="346"/>
        <v>7.4999999999999997E-2</v>
      </c>
      <c r="OC59" s="324">
        <f t="shared" si="347"/>
        <v>0.15</v>
      </c>
      <c r="OD59" s="324">
        <f t="shared" si="348"/>
        <v>0.22500000000000001</v>
      </c>
      <c r="OE59" s="324">
        <f t="shared" si="349"/>
        <v>0.3</v>
      </c>
      <c r="OF59" s="324">
        <f t="shared" si="350"/>
        <v>0.375</v>
      </c>
      <c r="OG59" s="324">
        <f t="shared" si="351"/>
        <v>0.15</v>
      </c>
      <c r="OH59" s="324">
        <f t="shared" si="352"/>
        <v>0.3</v>
      </c>
      <c r="OI59" s="324">
        <f t="shared" si="353"/>
        <v>0.45</v>
      </c>
      <c r="OJ59" s="324">
        <f t="shared" si="354"/>
        <v>0.6</v>
      </c>
      <c r="OK59" s="324">
        <f t="shared" si="355"/>
        <v>0.75</v>
      </c>
      <c r="OL59" s="324">
        <f t="shared" si="356"/>
        <v>0.13500000000000001</v>
      </c>
      <c r="OM59" s="324">
        <f t="shared" si="357"/>
        <v>0.27</v>
      </c>
      <c r="ON59" s="324">
        <f t="shared" si="358"/>
        <v>0.40500000000000003</v>
      </c>
      <c r="OO59" s="324">
        <f t="shared" si="359"/>
        <v>0.54</v>
      </c>
      <c r="OP59" s="324">
        <f t="shared" si="360"/>
        <v>0.67500000000000004</v>
      </c>
      <c r="OQ59" s="324">
        <f t="shared" si="361"/>
        <v>0.67499999999999993</v>
      </c>
      <c r="OR59" s="324">
        <f t="shared" si="362"/>
        <v>0.67500000000000004</v>
      </c>
      <c r="OS59" s="324">
        <f t="shared" si="363"/>
        <v>0.75</v>
      </c>
      <c r="OT59" s="324">
        <f t="shared" si="364"/>
        <v>0.67499999999999993</v>
      </c>
      <c r="OU59" s="324">
        <f t="shared" si="365"/>
        <v>0.65625</v>
      </c>
      <c r="OV59" s="324">
        <f t="shared" si="366"/>
        <v>0.75</v>
      </c>
      <c r="OW59" s="324">
        <f t="shared" si="367"/>
        <v>0.67500000000000004</v>
      </c>
      <c r="OX59" s="324">
        <f t="shared" si="368"/>
        <v>0.75</v>
      </c>
      <c r="OZ59"/>
      <c r="PA59" s="335">
        <v>0.15</v>
      </c>
      <c r="PB59" s="355">
        <v>6.7586206896551704E-2</v>
      </c>
      <c r="PC59" s="356">
        <v>1.8644838562983199E-2</v>
      </c>
      <c r="PD59"/>
      <c r="PE59"/>
      <c r="PF59"/>
      <c r="PG59" s="346"/>
      <c r="PH59" s="347">
        <f>PH$3*$F59*$AH59*PH$4/'[1]Sheet3 '!$AJ$5</f>
        <v>8.4000000000000005E-2</v>
      </c>
      <c r="PI59" s="347">
        <f>PI$3*$F59*$AH59*PI$4/'[1]Sheet3 '!$AJ$5</f>
        <v>8.3970000000000003E-2</v>
      </c>
      <c r="PJ59" s="347">
        <f>PJ$3*$F59*$AH59*PJ$4/'[1]Sheet3 '!$AJ$5</f>
        <v>8.4000000000000005E-2</v>
      </c>
      <c r="PK59" s="347">
        <f>PK$3*$F59*$AH59*PK$4/'[1]Sheet3 '!$AJ$5</f>
        <v>7.5600000000000001E-2</v>
      </c>
      <c r="PL59" s="347">
        <f>PL$3*$F59*$AH59*PL$4/'[1]Sheet3 '!$AJ$5</f>
        <v>7.5600000000000001E-2</v>
      </c>
      <c r="PM59" s="347">
        <f>PM$3*$F59*$AH59*PM$4/'[1]Sheet3 '!$AJ$5</f>
        <v>7.1999999999999995E-2</v>
      </c>
      <c r="PN59" s="347">
        <f>PN$3*$F59*$AH59*PN$4/'[1]Sheet3 '!$AJ$5</f>
        <v>6.4799999999999996E-2</v>
      </c>
      <c r="PO59" s="347">
        <f>PO$3*$F59*$AH59*PO$4/'[1]Sheet3 '!$AJ$5</f>
        <v>6.1199999999999997E-2</v>
      </c>
      <c r="PP59" s="347">
        <f>PP$3*$F59*$AH59*PP$4/'[1]Sheet3 '!$AJ$5</f>
        <v>5.5559999999999998E-2</v>
      </c>
      <c r="PQ59" s="347">
        <f>PQ$3*$F59*$AH59*PQ$4/'[1]Sheet3 '!$AJ$5</f>
        <v>4.8000000000000001E-2</v>
      </c>
      <c r="PR59" s="347">
        <f>PR$3*$F59*$AH59*PR$4/'[1]Sheet3 '!$AJ$5</f>
        <v>4.3200000000000002E-2</v>
      </c>
      <c r="PS59" s="347">
        <f>PS$3*$F59*$AH59*PS$4/'[1]Sheet3 '!$AJ$5</f>
        <v>3.8399999999999997E-2</v>
      </c>
      <c r="PT59" s="347">
        <f>PT$3*$F59*$AH59*PT$4/'[1]Sheet3 '!$AJ$5</f>
        <v>2.4E-2</v>
      </c>
      <c r="PU59" s="343"/>
      <c r="PV59" s="343"/>
      <c r="PW59" s="343"/>
    </row>
    <row r="60" spans="1:439" ht="16.2">
      <c r="A60" s="39">
        <v>51</v>
      </c>
      <c r="B60" s="39" t="s">
        <v>608</v>
      </c>
      <c r="C60" s="74">
        <v>5</v>
      </c>
      <c r="D60" s="39">
        <v>-1</v>
      </c>
      <c r="E60" s="39"/>
      <c r="F60" s="74">
        <v>300</v>
      </c>
      <c r="G60" s="39"/>
      <c r="H60" s="39">
        <f t="shared" si="209"/>
        <v>300</v>
      </c>
      <c r="I60" s="116"/>
      <c r="J60" s="39">
        <f t="shared" si="383"/>
        <v>300</v>
      </c>
      <c r="K60" s="116"/>
      <c r="L60" s="116"/>
      <c r="M60" s="123">
        <f t="shared" si="180"/>
        <v>51</v>
      </c>
      <c r="N60" s="39">
        <f t="shared" si="369"/>
        <v>0</v>
      </c>
      <c r="O60" s="39">
        <f t="shared" si="370"/>
        <v>0</v>
      </c>
      <c r="P60" s="39">
        <v>0</v>
      </c>
      <c r="Q60" s="146">
        <v>0.20833399999999999</v>
      </c>
      <c r="R60" s="90">
        <v>2</v>
      </c>
      <c r="S60" s="137">
        <v>0</v>
      </c>
      <c r="T60" s="141">
        <f t="shared" si="210"/>
        <v>0.1</v>
      </c>
      <c r="U60" s="147">
        <v>0</v>
      </c>
      <c r="V60" s="139" t="s">
        <v>283</v>
      </c>
      <c r="W60" s="139">
        <v>1</v>
      </c>
      <c r="X60" s="142">
        <v>0</v>
      </c>
      <c r="Y60" s="147">
        <v>12</v>
      </c>
      <c r="Z60" s="159">
        <v>1</v>
      </c>
      <c r="AA60" s="139" t="str">
        <f t="shared" ref="AA60:AA89" si="428">"[["&amp;FJ60&amp;","&amp;FK60&amp;"],["&amp;FM60&amp;","&amp;FN60&amp;"],["&amp;FP60&amp;","&amp;FQ60&amp;"],["&amp;FS60&amp;","&amp;FT60&amp;"],["&amp;FV60&amp;","&amp;FW60&amp;"],["&amp;FY60&amp;","&amp;FZ60&amp;"],["&amp;GB60&amp;","&amp;GC60&amp;"],["&amp;GE60&amp;","&amp;GF60&amp;"],["&amp;GH60&amp;","&amp;GI60&amp;"],["&amp;GK60&amp;","&amp;GL60&amp;"],["&amp;GN60&amp;","&amp;GO60&amp;"],["&amp;GQ60&amp;","&amp;GR60&amp;"],["&amp;GT60&amp;","&amp;GU60&amp;"],["&amp;GW60&amp;","&amp;GX60&amp;"],["&amp;GZ60&amp;","&amp;HA60&amp;"],["&amp;HC60&amp;","&amp;HD60&amp;"],["&amp;HF60&amp;","&amp;HG60&amp;"],["&amp;HI60&amp;","&amp;HJ60&amp;"],["&amp;HL60&amp;","&amp;HM60&amp;"],["&amp;HO60&amp;","&amp;HP60&amp;"]]"</f>
        <v>[[0,1],[0,1],[0,1],[0,1],[0,1],[0,1],[0,1],[0,1],[0,1],[0,1],[0,2],[0,4],[0,6],[0,8],[0,10],[0,20],[0,40],[0,60],[0,80],[0,100]]</v>
      </c>
      <c r="AB60" s="139">
        <v>1</v>
      </c>
      <c r="AC60" s="139">
        <v>1</v>
      </c>
      <c r="AD60" s="139" t="str">
        <f t="shared" si="211"/>
        <v>[[0,1],[0,1],[0,1],[0,1],[0,1],[0,1],[0,1],[0,1],[0,1],[0,1],[0,1],[0,1],[0,1],[0,1],[0,1],[0,1],[0,1],[0,1],[0,1],[0,1]]</v>
      </c>
      <c r="AE60" s="39">
        <v>0</v>
      </c>
      <c r="AF60" s="160">
        <v>0</v>
      </c>
      <c r="AG60" s="181">
        <f t="shared" si="205"/>
        <v>0</v>
      </c>
      <c r="AH60" s="181">
        <v>0.1</v>
      </c>
      <c r="AI60" s="177">
        <v>0</v>
      </c>
      <c r="AJ60" s="178">
        <v>0</v>
      </c>
      <c r="AK60" s="177">
        <v>0</v>
      </c>
      <c r="AL60" s="177">
        <v>0</v>
      </c>
      <c r="AM60" s="179">
        <v>0</v>
      </c>
      <c r="AN60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60" s="39" t="str">
        <f t="shared" ref="AO60:AO89" si="429">"[["&amp;EO60&amp;","&amp;EP60&amp;"],["&amp;EQ60&amp;","&amp;ER60&amp;"],["&amp;ES60&amp;","&amp;ET60&amp;"]]"</f>
        <v>[[6,5],[8,2],[10,2]]</v>
      </c>
      <c r="AP60" s="111" t="str">
        <f t="shared" si="385"/>
        <v>[0,0,0]</v>
      </c>
      <c r="AQ60" s="111">
        <v>0</v>
      </c>
      <c r="AR60" s="111">
        <v>1</v>
      </c>
      <c r="AS60" s="111">
        <f t="shared" si="213"/>
        <v>1</v>
      </c>
      <c r="AT60" s="111">
        <v>1</v>
      </c>
      <c r="AU60" s="111">
        <v>1</v>
      </c>
      <c r="AV60" s="111" t="s">
        <v>501</v>
      </c>
      <c r="AW60" s="111">
        <v>3</v>
      </c>
      <c r="AX60" s="195">
        <v>0</v>
      </c>
      <c r="AY60" s="39">
        <v>1</v>
      </c>
      <c r="AZ60" s="39">
        <v>0</v>
      </c>
      <c r="BA60" s="94">
        <v>2</v>
      </c>
      <c r="BB60" s="94"/>
      <c r="BC60" s="94" t="s">
        <v>285</v>
      </c>
      <c r="BD60" s="39">
        <v>1</v>
      </c>
      <c r="BE60" s="112">
        <v>1.5</v>
      </c>
      <c r="BF60" s="39"/>
      <c r="BG60" s="39"/>
      <c r="BH60" s="39">
        <v>1</v>
      </c>
      <c r="BI60" s="39">
        <v>1</v>
      </c>
      <c r="BJ60" s="39"/>
      <c r="BK60" s="198">
        <v>1</v>
      </c>
      <c r="BL60" s="198">
        <v>0.6</v>
      </c>
      <c r="BM60" s="74">
        <v>190</v>
      </c>
      <c r="BN60" s="94" t="s">
        <v>287</v>
      </c>
      <c r="BO60" s="94">
        <v>1</v>
      </c>
      <c r="BP60" s="94" t="s">
        <v>288</v>
      </c>
      <c r="BQ60" s="94" t="s">
        <v>485</v>
      </c>
      <c r="BR60" s="116"/>
      <c r="BS60" s="116"/>
      <c r="BT60" s="123">
        <v>57004</v>
      </c>
      <c r="BU60" s="123">
        <v>2</v>
      </c>
      <c r="BV60" s="116"/>
      <c r="BW60" s="116"/>
      <c r="BX60" s="116" t="s">
        <v>291</v>
      </c>
      <c r="BY60" s="213">
        <v>0</v>
      </c>
      <c r="BZ60" s="123">
        <f t="shared" si="214"/>
        <v>5</v>
      </c>
      <c r="CA60" s="214" t="str">
        <f t="shared" si="215"/>
        <v>[5,5,0,5]</v>
      </c>
      <c r="CB60" s="219">
        <v>1</v>
      </c>
      <c r="CC60" s="219">
        <v>1</v>
      </c>
      <c r="CD60" s="219">
        <v>0</v>
      </c>
      <c r="CE60" s="219">
        <v>0</v>
      </c>
      <c r="CF60" s="219">
        <v>0</v>
      </c>
      <c r="CG60" s="42">
        <v>0</v>
      </c>
      <c r="CH60" s="219">
        <v>0</v>
      </c>
      <c r="CI60" s="219">
        <v>1</v>
      </c>
      <c r="CJ60" s="42" t="str">
        <f t="shared" si="371"/>
        <v>0,0,0,0,0,0,0</v>
      </c>
      <c r="CK60" s="42" t="str">
        <f t="shared" si="372"/>
        <v>"1|2|0|0|300","2|1|0|0|300",</v>
      </c>
      <c r="CL60" s="123"/>
      <c r="CM60" s="123"/>
      <c r="CN60" s="123"/>
      <c r="CO60" s="123"/>
      <c r="CP60" s="123"/>
      <c r="CQ60" s="123"/>
      <c r="CR60" s="123"/>
      <c r="CS60" s="123"/>
      <c r="CT60" s="123"/>
      <c r="CU60" s="53" t="s">
        <v>293</v>
      </c>
      <c r="CV60" s="53">
        <v>1</v>
      </c>
      <c r="CW60" s="42"/>
      <c r="CX60" s="42">
        <f t="shared" si="373"/>
        <v>1</v>
      </c>
      <c r="CY60" s="42">
        <v>2</v>
      </c>
      <c r="CZ60" s="42">
        <v>0</v>
      </c>
      <c r="DA60" s="42">
        <v>0</v>
      </c>
      <c r="DB60" s="42">
        <f>F60</f>
        <v>300</v>
      </c>
      <c r="DC60" s="42">
        <f>IF(CC60=1,DC$4,"")</f>
        <v>2</v>
      </c>
      <c r="DD60" s="42">
        <v>1</v>
      </c>
      <c r="DE60" s="42">
        <v>0</v>
      </c>
      <c r="DF60" s="42">
        <v>0</v>
      </c>
      <c r="DG60" s="42">
        <f>F60</f>
        <v>300</v>
      </c>
      <c r="DH60" s="42" t="str">
        <f>IF(CD60=1,DH$4,"")</f>
        <v/>
      </c>
      <c r="DI60" s="42"/>
      <c r="DJ60" s="42"/>
      <c r="DK60" s="42"/>
      <c r="DL60" s="42"/>
      <c r="DM60" s="42" t="str">
        <f>IF(CE60=1,DM$4,"")</f>
        <v/>
      </c>
      <c r="DN60" s="42">
        <v>2</v>
      </c>
      <c r="DO60" s="42">
        <v>0</v>
      </c>
      <c r="DP60" s="42">
        <v>0</v>
      </c>
      <c r="DQ60" s="42">
        <f>F60</f>
        <v>300</v>
      </c>
      <c r="DR60" s="42" t="str">
        <f t="shared" si="377"/>
        <v/>
      </c>
      <c r="DS60" s="42">
        <v>2</v>
      </c>
      <c r="DT60" s="42">
        <v>0</v>
      </c>
      <c r="DU60" s="42">
        <v>0</v>
      </c>
      <c r="DV60" s="42">
        <f>F60</f>
        <v>300</v>
      </c>
      <c r="DW60" s="42" t="s">
        <v>609</v>
      </c>
      <c r="DX60" s="231">
        <f>IF($F60&lt;800,5,10)</f>
        <v>5</v>
      </c>
      <c r="DY60" s="231">
        <f>DX60</f>
        <v>5</v>
      </c>
      <c r="DZ60" s="231">
        <v>0</v>
      </c>
      <c r="EA60" s="123">
        <f t="shared" si="216"/>
        <v>5</v>
      </c>
      <c r="EB60" s="123"/>
      <c r="EM60" s="260">
        <f t="shared" si="217"/>
        <v>330</v>
      </c>
      <c r="EN60" s="261">
        <v>0</v>
      </c>
      <c r="EO60" s="262">
        <v>6</v>
      </c>
      <c r="EP60" s="105">
        <v>5</v>
      </c>
      <c r="EQ60" s="262">
        <v>8</v>
      </c>
      <c r="ER60" s="105">
        <v>2</v>
      </c>
      <c r="ES60" s="262">
        <v>10</v>
      </c>
      <c r="ET60" s="105">
        <v>2</v>
      </c>
      <c r="EU60" s="105">
        <f t="shared" si="218"/>
        <v>7.333333333333333</v>
      </c>
      <c r="EV60" s="105">
        <f t="shared" si="219"/>
        <v>7.5</v>
      </c>
      <c r="EW60" s="272">
        <f t="shared" si="220"/>
        <v>0</v>
      </c>
      <c r="EX60" s="105">
        <f t="shared" si="221"/>
        <v>15</v>
      </c>
      <c r="EY60" s="281">
        <f t="shared" si="222"/>
        <v>0</v>
      </c>
      <c r="EZ60" s="105">
        <f t="shared" si="223"/>
        <v>22.5</v>
      </c>
      <c r="FA60" s="282">
        <f t="shared" si="224"/>
        <v>0</v>
      </c>
      <c r="FD60" s="287"/>
      <c r="FE60" s="90"/>
      <c r="FI60" s="294"/>
      <c r="FJ60" s="295">
        <v>0</v>
      </c>
      <c r="FK60" s="141">
        <v>1</v>
      </c>
      <c r="FL60" s="294">
        <f t="shared" si="388"/>
        <v>0</v>
      </c>
      <c r="FM60" s="295">
        <f t="shared" si="226"/>
        <v>0</v>
      </c>
      <c r="FN60" s="141">
        <f t="shared" si="227"/>
        <v>1</v>
      </c>
      <c r="FO60" s="294">
        <f t="shared" si="389"/>
        <v>0</v>
      </c>
      <c r="FP60" s="295">
        <f t="shared" si="229"/>
        <v>0</v>
      </c>
      <c r="FQ60" s="141">
        <f t="shared" si="230"/>
        <v>1</v>
      </c>
      <c r="FR60" s="294">
        <f t="shared" si="390"/>
        <v>0</v>
      </c>
      <c r="FS60" s="295">
        <f t="shared" si="232"/>
        <v>0</v>
      </c>
      <c r="FT60" s="141">
        <f t="shared" si="233"/>
        <v>1</v>
      </c>
      <c r="FU60" s="294">
        <f t="shared" si="391"/>
        <v>0</v>
      </c>
      <c r="FV60" s="295">
        <f t="shared" si="235"/>
        <v>0</v>
      </c>
      <c r="FW60" s="141">
        <f t="shared" si="236"/>
        <v>1</v>
      </c>
      <c r="FX60" s="294">
        <f t="shared" si="392"/>
        <v>0</v>
      </c>
      <c r="FY60" s="295">
        <f t="shared" si="238"/>
        <v>0</v>
      </c>
      <c r="FZ60" s="141">
        <f t="shared" si="239"/>
        <v>1</v>
      </c>
      <c r="GA60" s="294">
        <f t="shared" si="393"/>
        <v>0</v>
      </c>
      <c r="GB60" s="295">
        <f t="shared" si="241"/>
        <v>0</v>
      </c>
      <c r="GC60" s="141">
        <f t="shared" si="242"/>
        <v>1</v>
      </c>
      <c r="GD60" s="294">
        <f t="shared" si="394"/>
        <v>0</v>
      </c>
      <c r="GE60" s="295">
        <f t="shared" si="244"/>
        <v>0</v>
      </c>
      <c r="GF60" s="141">
        <f t="shared" si="245"/>
        <v>1</v>
      </c>
      <c r="GG60" s="294">
        <f t="shared" si="395"/>
        <v>0</v>
      </c>
      <c r="GH60" s="295">
        <f t="shared" si="247"/>
        <v>0</v>
      </c>
      <c r="GI60" s="141">
        <f t="shared" si="248"/>
        <v>1</v>
      </c>
      <c r="GJ60" s="294">
        <f t="shared" si="396"/>
        <v>0</v>
      </c>
      <c r="GK60" s="295">
        <f t="shared" si="250"/>
        <v>0</v>
      </c>
      <c r="GL60" s="141">
        <f t="shared" si="251"/>
        <v>1</v>
      </c>
      <c r="GM60" s="294">
        <f t="shared" si="397"/>
        <v>0</v>
      </c>
      <c r="GN60" s="295">
        <f t="shared" si="253"/>
        <v>0</v>
      </c>
      <c r="GO60" s="141">
        <f t="shared" si="254"/>
        <v>2</v>
      </c>
      <c r="GP60" s="294">
        <f t="shared" si="398"/>
        <v>0</v>
      </c>
      <c r="GQ60" s="295">
        <f t="shared" si="256"/>
        <v>0</v>
      </c>
      <c r="GR60" s="141">
        <f t="shared" si="257"/>
        <v>4</v>
      </c>
      <c r="GS60" s="294">
        <f t="shared" si="399"/>
        <v>0</v>
      </c>
      <c r="GT60" s="295">
        <f t="shared" si="259"/>
        <v>0</v>
      </c>
      <c r="GU60" s="141">
        <f t="shared" si="260"/>
        <v>6</v>
      </c>
      <c r="GV60" s="294">
        <f t="shared" si="400"/>
        <v>0</v>
      </c>
      <c r="GW60" s="295">
        <f t="shared" si="262"/>
        <v>0</v>
      </c>
      <c r="GX60" s="141">
        <f t="shared" si="263"/>
        <v>8</v>
      </c>
      <c r="GY60" s="294">
        <f t="shared" si="401"/>
        <v>0</v>
      </c>
      <c r="GZ60" s="295">
        <f t="shared" si="265"/>
        <v>0</v>
      </c>
      <c r="HA60" s="141">
        <f t="shared" si="266"/>
        <v>10</v>
      </c>
      <c r="HB60" s="294">
        <f t="shared" si="402"/>
        <v>0</v>
      </c>
      <c r="HC60" s="295">
        <f t="shared" si="268"/>
        <v>0</v>
      </c>
      <c r="HD60" s="141">
        <f t="shared" si="269"/>
        <v>20</v>
      </c>
      <c r="HE60" s="294">
        <f t="shared" si="403"/>
        <v>0</v>
      </c>
      <c r="HF60" s="295">
        <f t="shared" si="271"/>
        <v>0</v>
      </c>
      <c r="HG60" s="141">
        <f t="shared" si="272"/>
        <v>40</v>
      </c>
      <c r="HH60" s="294">
        <f t="shared" si="404"/>
        <v>0</v>
      </c>
      <c r="HI60" s="295">
        <f t="shared" si="274"/>
        <v>0</v>
      </c>
      <c r="HJ60" s="141">
        <f t="shared" si="275"/>
        <v>60</v>
      </c>
      <c r="HK60" s="294">
        <f t="shared" si="405"/>
        <v>0</v>
      </c>
      <c r="HL60" s="295">
        <f t="shared" si="277"/>
        <v>0</v>
      </c>
      <c r="HM60" s="141">
        <f t="shared" si="278"/>
        <v>80</v>
      </c>
      <c r="HN60" s="294">
        <f t="shared" si="406"/>
        <v>0</v>
      </c>
      <c r="HO60" s="295">
        <f t="shared" si="280"/>
        <v>0</v>
      </c>
      <c r="HP60" s="141">
        <f t="shared" si="281"/>
        <v>100</v>
      </c>
      <c r="HQ60" s="294">
        <f t="shared" si="407"/>
        <v>0</v>
      </c>
      <c r="HS60" s="287"/>
      <c r="HT60" s="90"/>
      <c r="HX60" s="294"/>
      <c r="HY60" s="295">
        <v>0</v>
      </c>
      <c r="HZ60" s="141">
        <v>1</v>
      </c>
      <c r="IA60" s="294">
        <f t="shared" si="408"/>
        <v>0</v>
      </c>
      <c r="IB60" s="295">
        <f t="shared" si="284"/>
        <v>0</v>
      </c>
      <c r="IC60" s="141">
        <f t="shared" si="285"/>
        <v>1</v>
      </c>
      <c r="ID60" s="294">
        <f t="shared" si="409"/>
        <v>0</v>
      </c>
      <c r="IE60" s="295">
        <f t="shared" si="287"/>
        <v>0</v>
      </c>
      <c r="IF60" s="141">
        <f t="shared" si="288"/>
        <v>1</v>
      </c>
      <c r="IG60" s="294">
        <f t="shared" si="410"/>
        <v>0</v>
      </c>
      <c r="IH60" s="295">
        <f t="shared" si="290"/>
        <v>0</v>
      </c>
      <c r="II60" s="141">
        <f t="shared" si="291"/>
        <v>1</v>
      </c>
      <c r="IJ60" s="294">
        <f t="shared" si="411"/>
        <v>0</v>
      </c>
      <c r="IK60" s="295">
        <f t="shared" si="293"/>
        <v>0</v>
      </c>
      <c r="IL60" s="141">
        <f t="shared" si="294"/>
        <v>1</v>
      </c>
      <c r="IM60" s="294">
        <f t="shared" si="412"/>
        <v>0</v>
      </c>
      <c r="IN60" s="295">
        <f t="shared" si="296"/>
        <v>0</v>
      </c>
      <c r="IO60" s="141">
        <f t="shared" si="297"/>
        <v>1</v>
      </c>
      <c r="IP60" s="294">
        <f t="shared" si="413"/>
        <v>0</v>
      </c>
      <c r="IQ60" s="295">
        <f t="shared" si="299"/>
        <v>0</v>
      </c>
      <c r="IR60" s="141">
        <f t="shared" si="300"/>
        <v>1</v>
      </c>
      <c r="IS60" s="294">
        <f t="shared" si="414"/>
        <v>0</v>
      </c>
      <c r="IT60" s="295">
        <f t="shared" si="302"/>
        <v>0</v>
      </c>
      <c r="IU60" s="141">
        <f t="shared" si="303"/>
        <v>1</v>
      </c>
      <c r="IV60" s="294">
        <f t="shared" si="415"/>
        <v>0</v>
      </c>
      <c r="IW60" s="295">
        <f t="shared" si="305"/>
        <v>0</v>
      </c>
      <c r="IX60" s="141">
        <f t="shared" si="306"/>
        <v>1</v>
      </c>
      <c r="IY60" s="294">
        <f t="shared" si="416"/>
        <v>0</v>
      </c>
      <c r="IZ60" s="295">
        <f t="shared" si="308"/>
        <v>0</v>
      </c>
      <c r="JA60" s="141">
        <f t="shared" si="309"/>
        <v>1</v>
      </c>
      <c r="JB60" s="294">
        <f t="shared" si="417"/>
        <v>0</v>
      </c>
      <c r="JC60" s="295">
        <f t="shared" si="311"/>
        <v>0</v>
      </c>
      <c r="JD60" s="141">
        <f t="shared" si="312"/>
        <v>1</v>
      </c>
      <c r="JE60" s="294">
        <f t="shared" si="418"/>
        <v>0</v>
      </c>
      <c r="JF60" s="295">
        <f t="shared" si="314"/>
        <v>0</v>
      </c>
      <c r="JG60" s="141">
        <f t="shared" si="315"/>
        <v>1</v>
      </c>
      <c r="JH60" s="294">
        <f t="shared" si="419"/>
        <v>0</v>
      </c>
      <c r="JI60" s="295">
        <f t="shared" si="317"/>
        <v>0</v>
      </c>
      <c r="JJ60" s="141">
        <f t="shared" si="318"/>
        <v>1</v>
      </c>
      <c r="JK60" s="294">
        <f t="shared" si="420"/>
        <v>0</v>
      </c>
      <c r="JL60" s="295">
        <f t="shared" si="320"/>
        <v>0</v>
      </c>
      <c r="JM60" s="141">
        <f t="shared" si="321"/>
        <v>1</v>
      </c>
      <c r="JN60" s="294">
        <f t="shared" si="421"/>
        <v>0</v>
      </c>
      <c r="JO60" s="295">
        <f t="shared" si="323"/>
        <v>0</v>
      </c>
      <c r="JP60" s="141">
        <f t="shared" si="324"/>
        <v>1</v>
      </c>
      <c r="JQ60" s="294">
        <f t="shared" si="422"/>
        <v>0</v>
      </c>
      <c r="JR60" s="295">
        <f t="shared" si="326"/>
        <v>0</v>
      </c>
      <c r="JS60" s="141">
        <f t="shared" si="327"/>
        <v>1</v>
      </c>
      <c r="JT60" s="294">
        <f t="shared" si="423"/>
        <v>0</v>
      </c>
      <c r="JU60" s="295">
        <f t="shared" si="329"/>
        <v>0</v>
      </c>
      <c r="JV60" s="141">
        <f t="shared" si="330"/>
        <v>1</v>
      </c>
      <c r="JW60" s="294">
        <f t="shared" si="424"/>
        <v>0</v>
      </c>
      <c r="JX60" s="295">
        <f t="shared" si="332"/>
        <v>0</v>
      </c>
      <c r="JY60" s="141">
        <f t="shared" si="333"/>
        <v>1</v>
      </c>
      <c r="JZ60" s="294">
        <f t="shared" si="425"/>
        <v>0</v>
      </c>
      <c r="KA60" s="295">
        <f t="shared" si="335"/>
        <v>0</v>
      </c>
      <c r="KB60" s="141">
        <f t="shared" si="336"/>
        <v>1</v>
      </c>
      <c r="KC60" s="294">
        <f t="shared" si="426"/>
        <v>0</v>
      </c>
      <c r="KD60" s="295">
        <f t="shared" si="338"/>
        <v>0</v>
      </c>
      <c r="KE60" s="141">
        <f t="shared" si="339"/>
        <v>1</v>
      </c>
      <c r="KF60" s="294">
        <f t="shared" si="427"/>
        <v>0</v>
      </c>
      <c r="KK60" s="313">
        <f t="shared" si="386"/>
        <v>0</v>
      </c>
      <c r="KL60" s="313">
        <f t="shared" si="386"/>
        <v>0</v>
      </c>
      <c r="KM60" s="313">
        <f t="shared" si="386"/>
        <v>0</v>
      </c>
      <c r="KN60" s="313">
        <f t="shared" si="386"/>
        <v>0</v>
      </c>
      <c r="KO60" s="313">
        <f t="shared" si="386"/>
        <v>0</v>
      </c>
      <c r="KP60" s="313">
        <f t="shared" si="386"/>
        <v>0</v>
      </c>
      <c r="KQ60" s="313">
        <f t="shared" si="386"/>
        <v>0</v>
      </c>
      <c r="KR60" s="313">
        <f t="shared" si="386"/>
        <v>0</v>
      </c>
      <c r="KS60" s="313">
        <f t="shared" si="386"/>
        <v>0</v>
      </c>
      <c r="KT60" s="313">
        <f t="shared" si="386"/>
        <v>0</v>
      </c>
      <c r="KU60" s="313">
        <f t="shared" si="387"/>
        <v>0</v>
      </c>
      <c r="KV60" s="313">
        <f t="shared" si="387"/>
        <v>0</v>
      </c>
      <c r="KW60" s="313">
        <f t="shared" si="387"/>
        <v>0</v>
      </c>
      <c r="KX60" s="313">
        <f t="shared" si="387"/>
        <v>0</v>
      </c>
      <c r="KY60" s="313">
        <f t="shared" si="387"/>
        <v>0</v>
      </c>
      <c r="KZ60" s="313">
        <f t="shared" si="387"/>
        <v>0</v>
      </c>
      <c r="LA60" s="313">
        <f t="shared" si="387"/>
        <v>0</v>
      </c>
      <c r="LB60" s="313">
        <f t="shared" si="387"/>
        <v>0</v>
      </c>
      <c r="LC60" s="313">
        <f t="shared" si="387"/>
        <v>0</v>
      </c>
      <c r="LD60" s="313">
        <f t="shared" si="387"/>
        <v>0</v>
      </c>
      <c r="LK60" s="78">
        <v>0</v>
      </c>
      <c r="LL60" s="78">
        <v>0</v>
      </c>
      <c r="LM60" s="78">
        <v>0</v>
      </c>
      <c r="LP60" s="105"/>
      <c r="LQ60" s="322">
        <v>0.05</v>
      </c>
      <c r="LR60" s="322">
        <v>0.05</v>
      </c>
      <c r="LS60" s="322">
        <v>0.05</v>
      </c>
      <c r="LT60" s="322">
        <v>0.05</v>
      </c>
      <c r="LU60" s="322">
        <v>0.05</v>
      </c>
      <c r="LV60" s="322">
        <v>2.5000000000000001E-2</v>
      </c>
      <c r="LW60" s="322">
        <v>2.5000000000000001E-2</v>
      </c>
      <c r="LX60" s="322">
        <v>2.5000000000000001E-2</v>
      </c>
      <c r="LY60" s="322">
        <v>2.5000000000000001E-2</v>
      </c>
      <c r="LZ60" s="322">
        <v>2.5000000000000001E-2</v>
      </c>
      <c r="MA60" s="322">
        <v>5.0000000000000001E-3</v>
      </c>
      <c r="MB60" s="322">
        <v>5.0000000000000001E-3</v>
      </c>
      <c r="MC60" s="322">
        <v>5.0000000000000001E-3</v>
      </c>
      <c r="MD60" s="322">
        <v>5.0000000000000001E-3</v>
      </c>
      <c r="ME60" s="322">
        <v>5.0000000000000001E-3</v>
      </c>
      <c r="MF60" s="322">
        <v>8.9999999999999998E-4</v>
      </c>
      <c r="MG60" s="322">
        <v>8.9999999999999998E-4</v>
      </c>
      <c r="MH60" s="322">
        <v>8.9999999999999998E-4</v>
      </c>
      <c r="MI60" s="322">
        <v>8.9999999999999998E-4</v>
      </c>
      <c r="MJ60" s="322">
        <v>8.9999999999999998E-4</v>
      </c>
      <c r="MK60" s="322">
        <v>5.9999999999999995E-4</v>
      </c>
      <c r="ML60" s="322">
        <v>4.4999999999999999E-4</v>
      </c>
      <c r="MM60" s="322">
        <v>4.0000000000000002E-4</v>
      </c>
      <c r="MN60" s="322">
        <v>2.9999999999999997E-4</v>
      </c>
      <c r="MO60" s="322">
        <v>2.5000000000000001E-4</v>
      </c>
      <c r="MP60" s="322">
        <v>2.5000000000000001E-4</v>
      </c>
      <c r="MQ60" s="322">
        <v>2.0000000000000001E-4</v>
      </c>
      <c r="MR60" s="322">
        <v>2.0000000000000001E-4</v>
      </c>
      <c r="MS60" s="322"/>
      <c r="MT60" s="102">
        <v>1</v>
      </c>
      <c r="MU60" s="102">
        <v>1</v>
      </c>
      <c r="MV60" s="102">
        <v>1</v>
      </c>
      <c r="MW60" s="102">
        <v>1</v>
      </c>
      <c r="MX60" s="102">
        <v>1</v>
      </c>
      <c r="MY60" s="102">
        <v>1</v>
      </c>
      <c r="MZ60" s="90">
        <v>1</v>
      </c>
      <c r="NA60" s="90">
        <v>1</v>
      </c>
      <c r="NB60" s="90">
        <v>1</v>
      </c>
      <c r="NC60" s="90">
        <v>1</v>
      </c>
      <c r="ND60" s="90">
        <v>1</v>
      </c>
      <c r="NE60" s="90">
        <v>1</v>
      </c>
      <c r="NF60" s="90">
        <v>1</v>
      </c>
      <c r="NG60" s="90">
        <v>1</v>
      </c>
      <c r="NH60" s="90">
        <v>1</v>
      </c>
      <c r="NI60" s="90">
        <v>2</v>
      </c>
      <c r="NJ60" s="90">
        <v>2</v>
      </c>
      <c r="NK60" s="90">
        <v>2</v>
      </c>
      <c r="NL60" s="90">
        <v>2</v>
      </c>
      <c r="NM60" s="90">
        <v>2</v>
      </c>
      <c r="NN60" s="90">
        <v>2</v>
      </c>
      <c r="NO60" s="90">
        <v>2</v>
      </c>
      <c r="NP60" s="90">
        <v>2</v>
      </c>
      <c r="NQ60" s="90">
        <v>2</v>
      </c>
      <c r="NR60" s="90">
        <v>2</v>
      </c>
      <c r="NS60" s="90">
        <v>2</v>
      </c>
      <c r="NT60" s="90">
        <v>2</v>
      </c>
      <c r="NU60" s="90">
        <v>2</v>
      </c>
      <c r="NV60" s="90"/>
      <c r="NW60" s="324">
        <f t="shared" si="341"/>
        <v>1.4999999999999999E-2</v>
      </c>
      <c r="NX60" s="324">
        <f t="shared" si="342"/>
        <v>0.03</v>
      </c>
      <c r="NY60" s="324">
        <f t="shared" si="343"/>
        <v>4.4999999999999998E-2</v>
      </c>
      <c r="NZ60" s="324">
        <f t="shared" si="344"/>
        <v>0.06</v>
      </c>
      <c r="OA60" s="324">
        <f t="shared" si="345"/>
        <v>7.4999999999999997E-2</v>
      </c>
      <c r="OB60" s="324">
        <f t="shared" si="346"/>
        <v>7.4999999999999997E-2</v>
      </c>
      <c r="OC60" s="324">
        <f t="shared" si="347"/>
        <v>0.15</v>
      </c>
      <c r="OD60" s="324">
        <f t="shared" si="348"/>
        <v>0.22500000000000001</v>
      </c>
      <c r="OE60" s="324">
        <f t="shared" si="349"/>
        <v>0.3</v>
      </c>
      <c r="OF60" s="324">
        <f t="shared" si="350"/>
        <v>0.375</v>
      </c>
      <c r="OG60" s="324">
        <f t="shared" si="351"/>
        <v>0.15</v>
      </c>
      <c r="OH60" s="324">
        <f t="shared" si="352"/>
        <v>0.3</v>
      </c>
      <c r="OI60" s="324">
        <f t="shared" si="353"/>
        <v>0.45</v>
      </c>
      <c r="OJ60" s="324">
        <f t="shared" si="354"/>
        <v>0.6</v>
      </c>
      <c r="OK60" s="324">
        <f t="shared" si="355"/>
        <v>0.75</v>
      </c>
      <c r="OL60" s="324">
        <f t="shared" si="356"/>
        <v>0.13500000000000001</v>
      </c>
      <c r="OM60" s="324">
        <f t="shared" si="357"/>
        <v>0.27</v>
      </c>
      <c r="ON60" s="324">
        <f t="shared" si="358"/>
        <v>0.40500000000000003</v>
      </c>
      <c r="OO60" s="324">
        <f t="shared" si="359"/>
        <v>0.54</v>
      </c>
      <c r="OP60" s="324">
        <f t="shared" si="360"/>
        <v>0.67500000000000004</v>
      </c>
      <c r="OQ60" s="324">
        <f t="shared" si="361"/>
        <v>0.67499999999999993</v>
      </c>
      <c r="OR60" s="324">
        <f t="shared" si="362"/>
        <v>0.67500000000000004</v>
      </c>
      <c r="OS60" s="324">
        <f t="shared" si="363"/>
        <v>0.75</v>
      </c>
      <c r="OT60" s="324">
        <f t="shared" si="364"/>
        <v>0.67499999999999993</v>
      </c>
      <c r="OU60" s="324">
        <f t="shared" si="365"/>
        <v>0.65625</v>
      </c>
      <c r="OV60" s="324">
        <f t="shared" si="366"/>
        <v>0.75</v>
      </c>
      <c r="OW60" s="324">
        <f t="shared" si="367"/>
        <v>0.67500000000000004</v>
      </c>
      <c r="OX60" s="324">
        <f t="shared" si="368"/>
        <v>0.75</v>
      </c>
      <c r="PA60" s="335">
        <v>0.3</v>
      </c>
      <c r="PB60" s="355">
        <v>3.3320663611856101E-2</v>
      </c>
      <c r="PC60" s="356">
        <v>9.23504855810167E-3</v>
      </c>
      <c r="PG60" s="346"/>
      <c r="PH60" s="347">
        <f>PH$3*$F60*$AH60*PH$4/'[1]Sheet3 '!$AJ$5</f>
        <v>8.4000000000000005E-2</v>
      </c>
      <c r="PI60" s="347">
        <f>PI$3*$F60*$AH60*PI$4/'[1]Sheet3 '!$AJ$5</f>
        <v>8.3970000000000003E-2</v>
      </c>
      <c r="PJ60" s="347">
        <f>PJ$3*$F60*$AH60*PJ$4/'[1]Sheet3 '!$AJ$5</f>
        <v>8.4000000000000005E-2</v>
      </c>
      <c r="PK60" s="347">
        <f>PK$3*$F60*$AH60*PK$4/'[1]Sheet3 '!$AJ$5</f>
        <v>7.5600000000000001E-2</v>
      </c>
      <c r="PL60" s="347">
        <f>PL$3*$F60*$AH60*PL$4/'[1]Sheet3 '!$AJ$5</f>
        <v>7.5600000000000001E-2</v>
      </c>
      <c r="PM60" s="347">
        <f>PM$3*$F60*$AH60*PM$4/'[1]Sheet3 '!$AJ$5</f>
        <v>7.1999999999999995E-2</v>
      </c>
      <c r="PN60" s="347">
        <f>PN$3*$F60*$AH60*PN$4/'[1]Sheet3 '!$AJ$5</f>
        <v>6.4799999999999996E-2</v>
      </c>
      <c r="PO60" s="347">
        <f>PO$3*$F60*$AH60*PO$4/'[1]Sheet3 '!$AJ$5</f>
        <v>6.1199999999999997E-2</v>
      </c>
      <c r="PP60" s="347">
        <f>PP$3*$F60*$AH60*PP$4/'[1]Sheet3 '!$AJ$5</f>
        <v>5.5559999999999998E-2</v>
      </c>
      <c r="PQ60" s="347">
        <f>PQ$3*$F60*$AH60*PQ$4/'[1]Sheet3 '!$AJ$5</f>
        <v>4.8000000000000001E-2</v>
      </c>
      <c r="PR60" s="347">
        <f>PR$3*$F60*$AH60*PR$4/'[1]Sheet3 '!$AJ$5</f>
        <v>4.3200000000000002E-2</v>
      </c>
      <c r="PS60" s="347">
        <f>PS$3*$F60*$AH60*PS$4/'[1]Sheet3 '!$AJ$5</f>
        <v>3.8399999999999997E-2</v>
      </c>
      <c r="PT60" s="347">
        <f>PT$3*$F60*$AH60*PT$4/'[1]Sheet3 '!$AJ$5</f>
        <v>2.4E-2</v>
      </c>
      <c r="PU60" s="343"/>
      <c r="PV60" s="343"/>
      <c r="PW60" s="343"/>
    </row>
    <row r="61" spans="1:439" s="90" customFormat="1" ht="16.2">
      <c r="A61" s="39">
        <v>52</v>
      </c>
      <c r="B61" s="39" t="s">
        <v>610</v>
      </c>
      <c r="C61" s="39">
        <v>5</v>
      </c>
      <c r="D61" s="39">
        <v>17</v>
      </c>
      <c r="E61" s="39"/>
      <c r="F61" s="39">
        <v>400</v>
      </c>
      <c r="G61" s="113"/>
      <c r="H61" s="39">
        <f t="shared" si="209"/>
        <v>400</v>
      </c>
      <c r="I61" s="126"/>
      <c r="J61" s="39">
        <f t="shared" si="383"/>
        <v>400</v>
      </c>
      <c r="K61" s="116"/>
      <c r="L61" s="116"/>
      <c r="M61" s="123">
        <f t="shared" si="180"/>
        <v>52</v>
      </c>
      <c r="N61" s="39">
        <f t="shared" si="369"/>
        <v>0</v>
      </c>
      <c r="O61" s="39">
        <f t="shared" si="370"/>
        <v>0</v>
      </c>
      <c r="P61" s="39">
        <v>0</v>
      </c>
      <c r="Q61" s="136">
        <v>0.27777819999999998</v>
      </c>
      <c r="R61" s="90">
        <v>5</v>
      </c>
      <c r="S61" s="137">
        <v>0</v>
      </c>
      <c r="T61" s="141">
        <f t="shared" si="210"/>
        <v>0.13333300000000001</v>
      </c>
      <c r="U61" s="147">
        <v>0</v>
      </c>
      <c r="V61" s="139" t="s">
        <v>283</v>
      </c>
      <c r="W61" s="139">
        <v>1</v>
      </c>
      <c r="X61" s="142">
        <v>0</v>
      </c>
      <c r="Y61" s="139">
        <v>12</v>
      </c>
      <c r="Z61" s="159">
        <v>1</v>
      </c>
      <c r="AA61" s="139" t="str">
        <f t="shared" si="428"/>
        <v>[[0,1],[0,1],[0,1],[0,1],[0,1],[0,1],[0,1],[0,1],[0,1],[0,1],[0,2],[0,4],[0,6],[0,8],[0,10],[0,20],[0,40],[0,60],[0,80],[0,100]]</v>
      </c>
      <c r="AB61" s="139">
        <v>1</v>
      </c>
      <c r="AC61" s="139">
        <v>1</v>
      </c>
      <c r="AD61" s="139" t="str">
        <f t="shared" si="211"/>
        <v>[[0,1],[0,1],[0,1],[0,1],[0,1],[0,1],[0,1],[0,1],[0,1],[0,1],[0,1],[0,1],[0,1],[0,1],[0,1],[0,1],[0,1],[0,1],[0,1],[0,1]]</v>
      </c>
      <c r="AE61" s="39">
        <v>0</v>
      </c>
      <c r="AF61" s="160">
        <v>0</v>
      </c>
      <c r="AG61" s="180">
        <f t="shared" si="205"/>
        <v>0</v>
      </c>
      <c r="AH61" s="180">
        <v>0.1</v>
      </c>
      <c r="AI61" s="177">
        <v>0</v>
      </c>
      <c r="AJ61" s="178">
        <v>0</v>
      </c>
      <c r="AK61" s="177">
        <v>0</v>
      </c>
      <c r="AL61" s="177">
        <v>0</v>
      </c>
      <c r="AM61" s="179">
        <v>0</v>
      </c>
      <c r="AN61" s="105" t="str">
        <f t="shared" si="212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61" s="39" t="str">
        <f t="shared" si="429"/>
        <v>[[8,5],[9,2],[10,2]]</v>
      </c>
      <c r="AP61" s="111" t="str">
        <f t="shared" si="385"/>
        <v>[0,0,0]</v>
      </c>
      <c r="AQ61" s="111">
        <v>0</v>
      </c>
      <c r="AR61" s="111">
        <v>1</v>
      </c>
      <c r="AS61" s="111">
        <f t="shared" si="213"/>
        <v>1</v>
      </c>
      <c r="AT61" s="111">
        <v>1</v>
      </c>
      <c r="AU61" s="111">
        <v>1</v>
      </c>
      <c r="AV61" s="191" t="s">
        <v>605</v>
      </c>
      <c r="AW61" s="111">
        <v>3</v>
      </c>
      <c r="AX61" s="195">
        <v>12</v>
      </c>
      <c r="AY61" s="39">
        <v>1</v>
      </c>
      <c r="AZ61" s="39">
        <v>1</v>
      </c>
      <c r="BA61" s="94">
        <v>2</v>
      </c>
      <c r="BB61" s="39"/>
      <c r="BC61" s="94" t="s">
        <v>361</v>
      </c>
      <c r="BD61" s="39">
        <v>1</v>
      </c>
      <c r="BE61" s="112">
        <v>1</v>
      </c>
      <c r="BF61" s="39"/>
      <c r="BG61" s="39"/>
      <c r="BH61" s="39">
        <v>1</v>
      </c>
      <c r="BI61" s="39">
        <v>1</v>
      </c>
      <c r="BJ61" s="39" t="s">
        <v>448</v>
      </c>
      <c r="BK61" s="200">
        <v>1</v>
      </c>
      <c r="BL61" s="198">
        <v>0.8</v>
      </c>
      <c r="BM61" s="39">
        <v>300</v>
      </c>
      <c r="BN61" s="94" t="s">
        <v>287</v>
      </c>
      <c r="BO61" s="39">
        <v>1</v>
      </c>
      <c r="BP61" s="39" t="s">
        <v>575</v>
      </c>
      <c r="BQ61" s="39" t="s">
        <v>485</v>
      </c>
      <c r="BR61" s="211" t="s">
        <v>576</v>
      </c>
      <c r="BS61" s="211" t="s">
        <v>576</v>
      </c>
      <c r="BT61" s="123">
        <v>56002</v>
      </c>
      <c r="BU61" s="123">
        <v>2</v>
      </c>
      <c r="BV61" s="123"/>
      <c r="BW61" s="123"/>
      <c r="BX61" s="116" t="s">
        <v>291</v>
      </c>
      <c r="BY61" s="213">
        <v>0</v>
      </c>
      <c r="BZ61" s="123">
        <f t="shared" si="214"/>
        <v>5</v>
      </c>
      <c r="CA61" s="214" t="str">
        <f t="shared" si="215"/>
        <v>[5,5,0,5]</v>
      </c>
      <c r="CB61" s="42">
        <v>1</v>
      </c>
      <c r="CC61" s="42">
        <v>1</v>
      </c>
      <c r="CD61" s="42">
        <v>1</v>
      </c>
      <c r="CE61" s="42">
        <v>0</v>
      </c>
      <c r="CF61" s="42">
        <v>0</v>
      </c>
      <c r="CG61" s="42">
        <v>0</v>
      </c>
      <c r="CH61" s="42">
        <v>0</v>
      </c>
      <c r="CI61" s="42">
        <v>1</v>
      </c>
      <c r="CJ61" s="42" t="str">
        <f t="shared" si="371"/>
        <v>0,0,0,0,0,0,0</v>
      </c>
      <c r="CK61" s="42" t="str">
        <f t="shared" si="372"/>
        <v>"1|2|0|0|400","2|1|0|0|400","3|2|0|0|400",</v>
      </c>
      <c r="CL61" s="42"/>
      <c r="CM61" s="42"/>
      <c r="CN61" s="42"/>
      <c r="CO61" s="42"/>
      <c r="CP61" s="42"/>
      <c r="CQ61" s="42"/>
      <c r="CR61" s="42" t="s">
        <v>611</v>
      </c>
      <c r="CS61" s="42"/>
      <c r="CT61" s="42"/>
      <c r="CU61" s="53" t="s">
        <v>293</v>
      </c>
      <c r="CV61" s="53">
        <v>1</v>
      </c>
      <c r="CW61" s="42"/>
      <c r="CX61" s="42">
        <f t="shared" si="373"/>
        <v>1</v>
      </c>
      <c r="CY61" s="42">
        <v>2</v>
      </c>
      <c r="CZ61" s="42">
        <v>0</v>
      </c>
      <c r="DA61" s="42">
        <v>0</v>
      </c>
      <c r="DB61" s="42">
        <f>F61</f>
        <v>400</v>
      </c>
      <c r="DC61" s="42">
        <f>IF(CC61=1,DC$4,"")</f>
        <v>2</v>
      </c>
      <c r="DD61" s="42">
        <v>1</v>
      </c>
      <c r="DE61" s="42">
        <v>0</v>
      </c>
      <c r="DF61" s="42">
        <v>0</v>
      </c>
      <c r="DG61" s="42">
        <f>F61</f>
        <v>400</v>
      </c>
      <c r="DH61" s="42">
        <f>IF(CD61=1,DH$4,"")</f>
        <v>3</v>
      </c>
      <c r="DI61" s="42">
        <v>2</v>
      </c>
      <c r="DJ61" s="42">
        <v>0</v>
      </c>
      <c r="DK61" s="42">
        <v>0</v>
      </c>
      <c r="DL61" s="42">
        <f>F61</f>
        <v>400</v>
      </c>
      <c r="DM61" s="42" t="str">
        <f>IF(CE61=1,DM$4,"")</f>
        <v/>
      </c>
      <c r="DN61" s="42">
        <v>2</v>
      </c>
      <c r="DO61" s="42">
        <v>0</v>
      </c>
      <c r="DP61" s="42">
        <v>0</v>
      </c>
      <c r="DQ61" s="42">
        <f>F61</f>
        <v>400</v>
      </c>
      <c r="DR61" s="42" t="str">
        <f t="shared" si="377"/>
        <v/>
      </c>
      <c r="DS61" s="42">
        <v>2</v>
      </c>
      <c r="DT61" s="42">
        <v>0</v>
      </c>
      <c r="DU61" s="42">
        <v>0</v>
      </c>
      <c r="DV61" s="42">
        <f>F61</f>
        <v>400</v>
      </c>
      <c r="DW61" s="42" t="s">
        <v>612</v>
      </c>
      <c r="DX61" s="231">
        <f>IF($F61&lt;800,5,10)</f>
        <v>5</v>
      </c>
      <c r="DY61" s="231">
        <f>DX61</f>
        <v>5</v>
      </c>
      <c r="DZ61" s="231">
        <v>0</v>
      </c>
      <c r="EA61" s="123">
        <f t="shared" si="216"/>
        <v>5</v>
      </c>
      <c r="EB61" s="123"/>
      <c r="EM61" s="260">
        <f t="shared" si="217"/>
        <v>440.00000000000006</v>
      </c>
      <c r="EN61" s="261">
        <v>0</v>
      </c>
      <c r="EO61" s="105">
        <v>8</v>
      </c>
      <c r="EP61" s="105">
        <v>5</v>
      </c>
      <c r="EQ61" s="105">
        <v>9</v>
      </c>
      <c r="ER61" s="105">
        <v>2</v>
      </c>
      <c r="ES61" s="105">
        <v>10</v>
      </c>
      <c r="ET61" s="105">
        <v>2</v>
      </c>
      <c r="EU61" s="105">
        <f t="shared" si="218"/>
        <v>8.6666666666666661</v>
      </c>
      <c r="EV61" s="105">
        <f t="shared" si="219"/>
        <v>7.5</v>
      </c>
      <c r="EW61" s="272">
        <f t="shared" si="220"/>
        <v>0</v>
      </c>
      <c r="EX61" s="105">
        <f t="shared" si="221"/>
        <v>15</v>
      </c>
      <c r="EY61" s="281">
        <f t="shared" si="222"/>
        <v>0</v>
      </c>
      <c r="EZ61" s="105">
        <f t="shared" si="223"/>
        <v>22.5</v>
      </c>
      <c r="FA61" s="282">
        <f t="shared" si="224"/>
        <v>0</v>
      </c>
      <c r="FD61" s="286"/>
      <c r="FI61" s="294"/>
      <c r="FJ61" s="141">
        <v>0</v>
      </c>
      <c r="FK61" s="141">
        <v>1</v>
      </c>
      <c r="FL61" s="294">
        <f t="shared" si="388"/>
        <v>0</v>
      </c>
      <c r="FM61" s="141">
        <f t="shared" si="226"/>
        <v>0</v>
      </c>
      <c r="FN61" s="141">
        <f t="shared" si="227"/>
        <v>1</v>
      </c>
      <c r="FO61" s="294">
        <f t="shared" si="389"/>
        <v>0</v>
      </c>
      <c r="FP61" s="141">
        <f t="shared" si="229"/>
        <v>0</v>
      </c>
      <c r="FQ61" s="141">
        <f t="shared" si="230"/>
        <v>1</v>
      </c>
      <c r="FR61" s="294">
        <f t="shared" si="390"/>
        <v>0</v>
      </c>
      <c r="FS61" s="141">
        <f t="shared" si="232"/>
        <v>0</v>
      </c>
      <c r="FT61" s="141">
        <f t="shared" si="233"/>
        <v>1</v>
      </c>
      <c r="FU61" s="294">
        <f t="shared" si="391"/>
        <v>0</v>
      </c>
      <c r="FV61" s="141">
        <f t="shared" si="235"/>
        <v>0</v>
      </c>
      <c r="FW61" s="141">
        <f t="shared" si="236"/>
        <v>1</v>
      </c>
      <c r="FX61" s="294">
        <f t="shared" si="392"/>
        <v>0</v>
      </c>
      <c r="FY61" s="141">
        <f t="shared" si="238"/>
        <v>0</v>
      </c>
      <c r="FZ61" s="141">
        <f t="shared" si="239"/>
        <v>1</v>
      </c>
      <c r="GA61" s="294">
        <f t="shared" si="393"/>
        <v>0</v>
      </c>
      <c r="GB61" s="141">
        <f t="shared" si="241"/>
        <v>0</v>
      </c>
      <c r="GC61" s="141">
        <f t="shared" si="242"/>
        <v>1</v>
      </c>
      <c r="GD61" s="294">
        <f t="shared" si="394"/>
        <v>0</v>
      </c>
      <c r="GE61" s="141">
        <f t="shared" si="244"/>
        <v>0</v>
      </c>
      <c r="GF61" s="141">
        <f t="shared" si="245"/>
        <v>1</v>
      </c>
      <c r="GG61" s="294">
        <f t="shared" si="395"/>
        <v>0</v>
      </c>
      <c r="GH61" s="141">
        <f t="shared" si="247"/>
        <v>0</v>
      </c>
      <c r="GI61" s="141">
        <f t="shared" si="248"/>
        <v>1</v>
      </c>
      <c r="GJ61" s="294">
        <f t="shared" si="396"/>
        <v>0</v>
      </c>
      <c r="GK61" s="141">
        <f t="shared" si="250"/>
        <v>0</v>
      </c>
      <c r="GL61" s="141">
        <f t="shared" si="251"/>
        <v>1</v>
      </c>
      <c r="GM61" s="294">
        <f t="shared" si="397"/>
        <v>0</v>
      </c>
      <c r="GN61" s="141">
        <f t="shared" si="253"/>
        <v>0</v>
      </c>
      <c r="GO61" s="141">
        <f t="shared" si="254"/>
        <v>2</v>
      </c>
      <c r="GP61" s="294">
        <f t="shared" si="398"/>
        <v>0</v>
      </c>
      <c r="GQ61" s="141">
        <f t="shared" si="256"/>
        <v>0</v>
      </c>
      <c r="GR61" s="141">
        <f t="shared" si="257"/>
        <v>4</v>
      </c>
      <c r="GS61" s="294">
        <f t="shared" si="399"/>
        <v>0</v>
      </c>
      <c r="GT61" s="141">
        <f t="shared" si="259"/>
        <v>0</v>
      </c>
      <c r="GU61" s="141">
        <f t="shared" si="260"/>
        <v>6</v>
      </c>
      <c r="GV61" s="294">
        <f t="shared" si="400"/>
        <v>0</v>
      </c>
      <c r="GW61" s="141">
        <f t="shared" si="262"/>
        <v>0</v>
      </c>
      <c r="GX61" s="141">
        <f t="shared" si="263"/>
        <v>8</v>
      </c>
      <c r="GY61" s="294">
        <f t="shared" si="401"/>
        <v>0</v>
      </c>
      <c r="GZ61" s="141">
        <f t="shared" si="265"/>
        <v>0</v>
      </c>
      <c r="HA61" s="141">
        <f t="shared" si="266"/>
        <v>10</v>
      </c>
      <c r="HB61" s="294">
        <f t="shared" si="402"/>
        <v>0</v>
      </c>
      <c r="HC61" s="141">
        <f t="shared" si="268"/>
        <v>0</v>
      </c>
      <c r="HD61" s="141">
        <f t="shared" si="269"/>
        <v>20</v>
      </c>
      <c r="HE61" s="294">
        <f t="shared" si="403"/>
        <v>0</v>
      </c>
      <c r="HF61" s="141">
        <f t="shared" si="271"/>
        <v>0</v>
      </c>
      <c r="HG61" s="141">
        <f t="shared" si="272"/>
        <v>40</v>
      </c>
      <c r="HH61" s="294">
        <f t="shared" si="404"/>
        <v>0</v>
      </c>
      <c r="HI61" s="141">
        <f t="shared" si="274"/>
        <v>0</v>
      </c>
      <c r="HJ61" s="141">
        <f t="shared" si="275"/>
        <v>60</v>
      </c>
      <c r="HK61" s="294">
        <f t="shared" si="405"/>
        <v>0</v>
      </c>
      <c r="HL61" s="141">
        <f t="shared" si="277"/>
        <v>0</v>
      </c>
      <c r="HM61" s="141">
        <f t="shared" si="278"/>
        <v>80</v>
      </c>
      <c r="HN61" s="294">
        <f t="shared" si="406"/>
        <v>0</v>
      </c>
      <c r="HO61" s="141">
        <f t="shared" si="280"/>
        <v>0</v>
      </c>
      <c r="HP61" s="141">
        <f t="shared" si="281"/>
        <v>100</v>
      </c>
      <c r="HQ61" s="294">
        <f t="shared" si="407"/>
        <v>0</v>
      </c>
      <c r="HS61" s="286"/>
      <c r="HX61" s="294"/>
      <c r="HY61" s="141">
        <v>0</v>
      </c>
      <c r="HZ61" s="141">
        <v>1</v>
      </c>
      <c r="IA61" s="294">
        <f t="shared" si="408"/>
        <v>0</v>
      </c>
      <c r="IB61" s="141">
        <f t="shared" si="284"/>
        <v>0</v>
      </c>
      <c r="IC61" s="141">
        <f t="shared" si="285"/>
        <v>1</v>
      </c>
      <c r="ID61" s="294">
        <f t="shared" si="409"/>
        <v>0</v>
      </c>
      <c r="IE61" s="141">
        <f t="shared" si="287"/>
        <v>0</v>
      </c>
      <c r="IF61" s="141">
        <f t="shared" si="288"/>
        <v>1</v>
      </c>
      <c r="IG61" s="294">
        <f t="shared" si="410"/>
        <v>0</v>
      </c>
      <c r="IH61" s="141">
        <f t="shared" si="290"/>
        <v>0</v>
      </c>
      <c r="II61" s="141">
        <f t="shared" si="291"/>
        <v>1</v>
      </c>
      <c r="IJ61" s="294">
        <f t="shared" si="411"/>
        <v>0</v>
      </c>
      <c r="IK61" s="141">
        <f t="shared" si="293"/>
        <v>0</v>
      </c>
      <c r="IL61" s="141">
        <f t="shared" si="294"/>
        <v>1</v>
      </c>
      <c r="IM61" s="294">
        <f t="shared" si="412"/>
        <v>0</v>
      </c>
      <c r="IN61" s="141">
        <f t="shared" si="296"/>
        <v>0</v>
      </c>
      <c r="IO61" s="141">
        <f t="shared" si="297"/>
        <v>1</v>
      </c>
      <c r="IP61" s="294">
        <f t="shared" si="413"/>
        <v>0</v>
      </c>
      <c r="IQ61" s="141">
        <f t="shared" si="299"/>
        <v>0</v>
      </c>
      <c r="IR61" s="141">
        <f t="shared" si="300"/>
        <v>1</v>
      </c>
      <c r="IS61" s="294">
        <f t="shared" si="414"/>
        <v>0</v>
      </c>
      <c r="IT61" s="141">
        <f t="shared" si="302"/>
        <v>0</v>
      </c>
      <c r="IU61" s="141">
        <f t="shared" si="303"/>
        <v>1</v>
      </c>
      <c r="IV61" s="294">
        <f t="shared" si="415"/>
        <v>0</v>
      </c>
      <c r="IW61" s="141">
        <f t="shared" si="305"/>
        <v>0</v>
      </c>
      <c r="IX61" s="141">
        <f t="shared" si="306"/>
        <v>1</v>
      </c>
      <c r="IY61" s="294">
        <f t="shared" si="416"/>
        <v>0</v>
      </c>
      <c r="IZ61" s="141">
        <f t="shared" si="308"/>
        <v>0</v>
      </c>
      <c r="JA61" s="141">
        <f t="shared" si="309"/>
        <v>1</v>
      </c>
      <c r="JB61" s="294">
        <f t="shared" si="417"/>
        <v>0</v>
      </c>
      <c r="JC61" s="141">
        <f t="shared" si="311"/>
        <v>0</v>
      </c>
      <c r="JD61" s="141">
        <f t="shared" si="312"/>
        <v>1</v>
      </c>
      <c r="JE61" s="294">
        <f t="shared" si="418"/>
        <v>0</v>
      </c>
      <c r="JF61" s="141">
        <f t="shared" si="314"/>
        <v>0</v>
      </c>
      <c r="JG61" s="141">
        <f t="shared" si="315"/>
        <v>1</v>
      </c>
      <c r="JH61" s="294">
        <f t="shared" si="419"/>
        <v>0</v>
      </c>
      <c r="JI61" s="141">
        <f t="shared" si="317"/>
        <v>0</v>
      </c>
      <c r="JJ61" s="141">
        <f t="shared" si="318"/>
        <v>1</v>
      </c>
      <c r="JK61" s="294">
        <f t="shared" si="420"/>
        <v>0</v>
      </c>
      <c r="JL61" s="141">
        <f t="shared" si="320"/>
        <v>0</v>
      </c>
      <c r="JM61" s="141">
        <f t="shared" si="321"/>
        <v>1</v>
      </c>
      <c r="JN61" s="294">
        <f t="shared" si="421"/>
        <v>0</v>
      </c>
      <c r="JO61" s="141">
        <f t="shared" si="323"/>
        <v>0</v>
      </c>
      <c r="JP61" s="141">
        <f t="shared" si="324"/>
        <v>1</v>
      </c>
      <c r="JQ61" s="294">
        <f t="shared" si="422"/>
        <v>0</v>
      </c>
      <c r="JR61" s="141">
        <f t="shared" si="326"/>
        <v>0</v>
      </c>
      <c r="JS61" s="141">
        <f t="shared" si="327"/>
        <v>1</v>
      </c>
      <c r="JT61" s="294">
        <f t="shared" si="423"/>
        <v>0</v>
      </c>
      <c r="JU61" s="141">
        <f t="shared" si="329"/>
        <v>0</v>
      </c>
      <c r="JV61" s="141">
        <f t="shared" si="330"/>
        <v>1</v>
      </c>
      <c r="JW61" s="294">
        <f t="shared" si="424"/>
        <v>0</v>
      </c>
      <c r="JX61" s="141">
        <f t="shared" si="332"/>
        <v>0</v>
      </c>
      <c r="JY61" s="141">
        <f t="shared" si="333"/>
        <v>1</v>
      </c>
      <c r="JZ61" s="294">
        <f t="shared" si="425"/>
        <v>0</v>
      </c>
      <c r="KA61" s="141">
        <f t="shared" si="335"/>
        <v>0</v>
      </c>
      <c r="KB61" s="141">
        <f t="shared" si="336"/>
        <v>1</v>
      </c>
      <c r="KC61" s="294">
        <f t="shared" si="426"/>
        <v>0</v>
      </c>
      <c r="KD61" s="141">
        <f t="shared" si="338"/>
        <v>0</v>
      </c>
      <c r="KE61" s="141">
        <f t="shared" si="339"/>
        <v>1</v>
      </c>
      <c r="KF61" s="294">
        <f t="shared" si="427"/>
        <v>0</v>
      </c>
      <c r="KK61" s="313">
        <f t="shared" si="386"/>
        <v>0</v>
      </c>
      <c r="KL61" s="313">
        <f t="shared" si="386"/>
        <v>0</v>
      </c>
      <c r="KM61" s="313">
        <f t="shared" si="386"/>
        <v>0</v>
      </c>
      <c r="KN61" s="313">
        <f t="shared" si="386"/>
        <v>0</v>
      </c>
      <c r="KO61" s="313">
        <f t="shared" si="386"/>
        <v>0</v>
      </c>
      <c r="KP61" s="313">
        <f t="shared" si="386"/>
        <v>0</v>
      </c>
      <c r="KQ61" s="313">
        <f t="shared" si="386"/>
        <v>0</v>
      </c>
      <c r="KR61" s="313">
        <f t="shared" si="386"/>
        <v>0</v>
      </c>
      <c r="KS61" s="313">
        <f t="shared" si="386"/>
        <v>0</v>
      </c>
      <c r="KT61" s="313">
        <f t="shared" si="386"/>
        <v>0</v>
      </c>
      <c r="KU61" s="313">
        <f t="shared" si="387"/>
        <v>0</v>
      </c>
      <c r="KV61" s="313">
        <f t="shared" si="387"/>
        <v>0</v>
      </c>
      <c r="KW61" s="313">
        <f t="shared" si="387"/>
        <v>0</v>
      </c>
      <c r="KX61" s="313">
        <f t="shared" si="387"/>
        <v>0</v>
      </c>
      <c r="KY61" s="313">
        <f t="shared" si="387"/>
        <v>0</v>
      </c>
      <c r="KZ61" s="313">
        <f t="shared" si="387"/>
        <v>0</v>
      </c>
      <c r="LA61" s="313">
        <f t="shared" si="387"/>
        <v>0</v>
      </c>
      <c r="LB61" s="313">
        <f t="shared" si="387"/>
        <v>0</v>
      </c>
      <c r="LC61" s="313">
        <f t="shared" si="387"/>
        <v>0</v>
      </c>
      <c r="LD61" s="313">
        <f t="shared" si="387"/>
        <v>0</v>
      </c>
      <c r="LK61" s="90">
        <v>0</v>
      </c>
      <c r="LL61" s="90">
        <v>0</v>
      </c>
      <c r="LM61" s="90">
        <v>0</v>
      </c>
      <c r="LP61" s="105"/>
      <c r="LQ61" s="322">
        <v>0.05</v>
      </c>
      <c r="LR61" s="322">
        <v>0.05</v>
      </c>
      <c r="LS61" s="322">
        <v>0.05</v>
      </c>
      <c r="LT61" s="322">
        <v>0.05</v>
      </c>
      <c r="LU61" s="322">
        <v>0.05</v>
      </c>
      <c r="LV61" s="322">
        <v>2.5000000000000001E-2</v>
      </c>
      <c r="LW61" s="322">
        <v>2.5000000000000001E-2</v>
      </c>
      <c r="LX61" s="322">
        <v>2.5000000000000001E-2</v>
      </c>
      <c r="LY61" s="322">
        <v>2.5000000000000001E-2</v>
      </c>
      <c r="LZ61" s="322">
        <v>2.5000000000000001E-2</v>
      </c>
      <c r="MA61" s="322">
        <v>5.0000000000000001E-3</v>
      </c>
      <c r="MB61" s="322">
        <v>5.0000000000000001E-3</v>
      </c>
      <c r="MC61" s="322">
        <v>5.0000000000000001E-3</v>
      </c>
      <c r="MD61" s="322">
        <v>5.0000000000000001E-3</v>
      </c>
      <c r="ME61" s="322">
        <v>5.0000000000000001E-3</v>
      </c>
      <c r="MF61" s="322">
        <v>8.9999999999999998E-4</v>
      </c>
      <c r="MG61" s="322">
        <v>8.9999999999999998E-4</v>
      </c>
      <c r="MH61" s="322">
        <v>8.9999999999999998E-4</v>
      </c>
      <c r="MI61" s="322">
        <v>8.9999999999999998E-4</v>
      </c>
      <c r="MJ61" s="322">
        <v>8.9999999999999998E-4</v>
      </c>
      <c r="MK61" s="322">
        <v>5.9999999999999995E-4</v>
      </c>
      <c r="ML61" s="322">
        <v>4.4999999999999999E-4</v>
      </c>
      <c r="MM61" s="322">
        <v>4.0000000000000002E-4</v>
      </c>
      <c r="MN61" s="322">
        <v>2.9999999999999997E-4</v>
      </c>
      <c r="MO61" s="322">
        <v>2.5000000000000001E-4</v>
      </c>
      <c r="MP61" s="322">
        <v>2.5000000000000001E-4</v>
      </c>
      <c r="MQ61" s="322">
        <v>2.0000000000000001E-4</v>
      </c>
      <c r="MR61" s="322">
        <v>2.0000000000000001E-4</v>
      </c>
      <c r="MS61" s="322"/>
      <c r="MT61" s="102">
        <v>1</v>
      </c>
      <c r="MU61" s="102">
        <v>1</v>
      </c>
      <c r="MV61" s="102">
        <v>1</v>
      </c>
      <c r="MW61" s="102">
        <v>1</v>
      </c>
      <c r="MX61" s="102">
        <v>1</v>
      </c>
      <c r="MY61" s="102">
        <v>1</v>
      </c>
      <c r="MZ61" s="90">
        <v>3</v>
      </c>
      <c r="NA61" s="90">
        <v>3</v>
      </c>
      <c r="NB61" s="90">
        <v>3</v>
      </c>
      <c r="NC61" s="90">
        <v>3</v>
      </c>
      <c r="ND61" s="90">
        <v>3</v>
      </c>
      <c r="NE61" s="90">
        <v>3</v>
      </c>
      <c r="NF61" s="90">
        <v>3</v>
      </c>
      <c r="NG61" s="90">
        <v>3</v>
      </c>
      <c r="NH61" s="90">
        <v>3</v>
      </c>
      <c r="NI61" s="90">
        <v>5</v>
      </c>
      <c r="NJ61" s="90">
        <v>5</v>
      </c>
      <c r="NK61" s="90">
        <v>5</v>
      </c>
      <c r="NL61" s="90">
        <v>5</v>
      </c>
      <c r="NM61" s="90">
        <v>5</v>
      </c>
      <c r="NN61" s="90">
        <v>5</v>
      </c>
      <c r="NO61" s="90">
        <v>5</v>
      </c>
      <c r="NP61" s="90">
        <v>5</v>
      </c>
      <c r="NQ61" s="90">
        <v>5</v>
      </c>
      <c r="NR61" s="90">
        <v>5</v>
      </c>
      <c r="NS61" s="90">
        <v>5</v>
      </c>
      <c r="NT61" s="90">
        <v>5</v>
      </c>
      <c r="NU61" s="90">
        <v>5</v>
      </c>
      <c r="NW61" s="324">
        <f t="shared" si="341"/>
        <v>0.02</v>
      </c>
      <c r="NX61" s="324">
        <f t="shared" si="342"/>
        <v>0.04</v>
      </c>
      <c r="NY61" s="324">
        <f t="shared" si="343"/>
        <v>0.06</v>
      </c>
      <c r="NZ61" s="324">
        <f t="shared" si="344"/>
        <v>0.08</v>
      </c>
      <c r="OA61" s="324">
        <f t="shared" si="345"/>
        <v>0.1</v>
      </c>
      <c r="OB61" s="324">
        <f t="shared" si="346"/>
        <v>0.1</v>
      </c>
      <c r="OC61" s="324">
        <f t="shared" si="347"/>
        <v>6.6666666666666666E-2</v>
      </c>
      <c r="OD61" s="324">
        <f t="shared" si="348"/>
        <v>0.1</v>
      </c>
      <c r="OE61" s="324">
        <f t="shared" si="349"/>
        <v>0.13333333333333333</v>
      </c>
      <c r="OF61" s="324">
        <f t="shared" si="350"/>
        <v>0.16666666666666669</v>
      </c>
      <c r="OG61" s="324">
        <f t="shared" si="351"/>
        <v>6.6666666666666666E-2</v>
      </c>
      <c r="OH61" s="324">
        <f t="shared" si="352"/>
        <v>0.13333333333333333</v>
      </c>
      <c r="OI61" s="324">
        <f t="shared" si="353"/>
        <v>0.2</v>
      </c>
      <c r="OJ61" s="324">
        <f t="shared" si="354"/>
        <v>0.26666666666666666</v>
      </c>
      <c r="OK61" s="324">
        <f t="shared" si="355"/>
        <v>0.33333333333333337</v>
      </c>
      <c r="OL61" s="324">
        <f t="shared" si="356"/>
        <v>7.1999999999999995E-2</v>
      </c>
      <c r="OM61" s="324">
        <f t="shared" si="357"/>
        <v>0.14399999999999999</v>
      </c>
      <c r="ON61" s="324">
        <f t="shared" si="358"/>
        <v>0.216</v>
      </c>
      <c r="OO61" s="324">
        <f t="shared" si="359"/>
        <v>0.28799999999999998</v>
      </c>
      <c r="OP61" s="324">
        <f t="shared" si="360"/>
        <v>0.36</v>
      </c>
      <c r="OQ61" s="324">
        <f t="shared" si="361"/>
        <v>0.36</v>
      </c>
      <c r="OR61" s="324">
        <f t="shared" si="362"/>
        <v>0.36</v>
      </c>
      <c r="OS61" s="324">
        <f t="shared" si="363"/>
        <v>0.4</v>
      </c>
      <c r="OT61" s="324">
        <f t="shared" si="364"/>
        <v>0.36</v>
      </c>
      <c r="OU61" s="324">
        <f t="shared" si="365"/>
        <v>0.35</v>
      </c>
      <c r="OV61" s="324">
        <f t="shared" si="366"/>
        <v>0.4</v>
      </c>
      <c r="OW61" s="324">
        <f t="shared" si="367"/>
        <v>0.36</v>
      </c>
      <c r="OX61" s="324">
        <f t="shared" si="368"/>
        <v>0.4</v>
      </c>
      <c r="OZ61"/>
      <c r="PA61" s="335">
        <v>0.5</v>
      </c>
      <c r="PB61" s="355">
        <v>2.22027838862793E-2</v>
      </c>
      <c r="PC61" s="356">
        <v>6.6975714784301699E-3</v>
      </c>
      <c r="PD61"/>
      <c r="PE61"/>
      <c r="PF61"/>
      <c r="PG61" s="346"/>
      <c r="PH61" s="347">
        <f>PH$3*$F61*$AH61*PH$4/'[1]Sheet3 '!$AJ$5</f>
        <v>0.11200000000000002</v>
      </c>
      <c r="PI61" s="347">
        <f>PI$3*$F61*$AH61*PI$4/'[1]Sheet3 '!$AJ$5</f>
        <v>0.11196</v>
      </c>
      <c r="PJ61" s="347">
        <f>PJ$3*$F61*$AH61*PJ$4/'[1]Sheet3 '!$AJ$5</f>
        <v>0.112</v>
      </c>
      <c r="PK61" s="347">
        <f>PK$3*$F61*$AH61*PK$4/'[1]Sheet3 '!$AJ$5</f>
        <v>0.1008</v>
      </c>
      <c r="PL61" s="347">
        <f>PL$3*$F61*$AH61*PL$4/'[1]Sheet3 '!$AJ$5</f>
        <v>0.1008</v>
      </c>
      <c r="PM61" s="347">
        <f>PM$3*$F61*$AH61*PM$4/'[1]Sheet3 '!$AJ$5</f>
        <v>9.6000000000000002E-2</v>
      </c>
      <c r="PN61" s="347">
        <f>PN$3*$F61*$AH61*PN$4/'[1]Sheet3 '!$AJ$5</f>
        <v>8.6400000000000005E-2</v>
      </c>
      <c r="PO61" s="347">
        <f>PO$3*$F61*$AH61*PO$4/'[1]Sheet3 '!$AJ$5</f>
        <v>8.1600000000000006E-2</v>
      </c>
      <c r="PP61" s="347">
        <f>PP$3*$F61*$AH61*PP$4/'[1]Sheet3 '!$AJ$5</f>
        <v>7.4079999999999993E-2</v>
      </c>
      <c r="PQ61" s="347">
        <f>PQ$3*$F61*$AH61*PQ$4/'[1]Sheet3 '!$AJ$5</f>
        <v>6.4000000000000001E-2</v>
      </c>
      <c r="PR61" s="347">
        <f>PR$3*$F61*$AH61*PR$4/'[1]Sheet3 '!$AJ$5</f>
        <v>5.7599999999999998E-2</v>
      </c>
      <c r="PS61" s="347">
        <f>PS$3*$F61*$AH61*PS$4/'[1]Sheet3 '!$AJ$5</f>
        <v>5.1200000000000002E-2</v>
      </c>
      <c r="PT61" s="347">
        <f>PT$3*$F61*$AH61*PT$4/'[1]Sheet3 '!$AJ$5</f>
        <v>3.2000000000000001E-2</v>
      </c>
      <c r="PU61" s="343"/>
      <c r="PV61" s="343"/>
      <c r="PW61" s="343"/>
    </row>
    <row r="62" spans="1:439">
      <c r="A62" s="39">
        <v>53</v>
      </c>
      <c r="B62" s="39" t="s">
        <v>613</v>
      </c>
      <c r="C62" s="39">
        <v>5</v>
      </c>
      <c r="D62" s="39">
        <v>-1</v>
      </c>
      <c r="E62" s="39"/>
      <c r="F62" s="39">
        <v>135</v>
      </c>
      <c r="G62" s="116" t="s">
        <v>614</v>
      </c>
      <c r="H62" s="39">
        <f t="shared" si="209"/>
        <v>135</v>
      </c>
      <c r="I62" s="116"/>
      <c r="J62" s="39">
        <f t="shared" si="383"/>
        <v>135</v>
      </c>
      <c r="K62" s="116" t="s">
        <v>615</v>
      </c>
      <c r="L62" s="116"/>
      <c r="M62" s="123">
        <f t="shared" si="180"/>
        <v>53</v>
      </c>
      <c r="N62" s="39">
        <f t="shared" si="369"/>
        <v>0</v>
      </c>
      <c r="O62" s="39">
        <f t="shared" si="370"/>
        <v>0</v>
      </c>
      <c r="P62" s="39">
        <v>0</v>
      </c>
      <c r="Q62" s="136">
        <v>9.3749600000000002E-2</v>
      </c>
      <c r="R62" s="90">
        <v>2</v>
      </c>
      <c r="S62" s="137">
        <v>0</v>
      </c>
      <c r="T62" s="141">
        <f t="shared" si="210"/>
        <v>4.4999999999999998E-2</v>
      </c>
      <c r="U62" s="147">
        <v>0</v>
      </c>
      <c r="V62" s="139" t="s">
        <v>283</v>
      </c>
      <c r="W62" s="139">
        <v>1</v>
      </c>
      <c r="X62" s="142">
        <v>0</v>
      </c>
      <c r="Y62" s="147">
        <v>8</v>
      </c>
      <c r="Z62" s="159">
        <v>1</v>
      </c>
      <c r="AA62" s="139" t="str">
        <f t="shared" si="428"/>
        <v>[[0,1],[0,1],[0,1],[0,1],[0,1],[0,1],[0,1],[0,1],[0,1],[0,1],[0,2],[0,4],[0,6],[0,8],[0,10],[0,20],[0,40],[0,60],[0,80],[0,100]]</v>
      </c>
      <c r="AB62" s="139">
        <v>1</v>
      </c>
      <c r="AC62" s="139">
        <v>1</v>
      </c>
      <c r="AD62" s="139" t="str">
        <f t="shared" si="211"/>
        <v>[[1,1],[1,1],[1,1],[1,1],[1,1],[1,1],[1,1],[1,1],[1,1],[1,1],[1,1],[1,1],[1,1],[1,1],[1,1],[1,1],[1,1],[1,1],[1,1],[1,1]]</v>
      </c>
      <c r="AE62" s="39">
        <v>0</v>
      </c>
      <c r="AF62" s="162">
        <v>1</v>
      </c>
      <c r="AG62" s="177">
        <f t="shared" si="205"/>
        <v>0</v>
      </c>
      <c r="AH62" s="177">
        <v>0.1</v>
      </c>
      <c r="AI62" s="177">
        <v>0</v>
      </c>
      <c r="AJ62" s="178">
        <v>0.05</v>
      </c>
      <c r="AK62" s="178">
        <f>AK60</f>
        <v>0</v>
      </c>
      <c r="AL62" s="178">
        <f>AL60</f>
        <v>0</v>
      </c>
      <c r="AM62" s="179">
        <v>0</v>
      </c>
      <c r="AN62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62" s="39" t="str">
        <f t="shared" si="429"/>
        <v>[[2,5],[3,2],[4,1]]</v>
      </c>
      <c r="AP62" s="111" t="str">
        <f t="shared" si="385"/>
        <v>[0.72,0.36,0.24]</v>
      </c>
      <c r="AQ62" s="111">
        <v>0</v>
      </c>
      <c r="AR62" s="111">
        <v>1</v>
      </c>
      <c r="AS62" s="111">
        <f t="shared" si="213"/>
        <v>1</v>
      </c>
      <c r="AT62" s="111">
        <v>1</v>
      </c>
      <c r="AU62" s="111">
        <v>1</v>
      </c>
      <c r="AV62" s="191" t="s">
        <v>616</v>
      </c>
      <c r="AW62" s="111">
        <v>3</v>
      </c>
      <c r="AX62" s="195">
        <v>12</v>
      </c>
      <c r="AY62" s="39">
        <v>1</v>
      </c>
      <c r="AZ62" s="39">
        <v>0</v>
      </c>
      <c r="BA62" s="94">
        <v>2</v>
      </c>
      <c r="BB62" s="94"/>
      <c r="BC62" s="94" t="s">
        <v>361</v>
      </c>
      <c r="BD62" s="111" t="s">
        <v>617</v>
      </c>
      <c r="BE62" s="111" t="s">
        <v>618</v>
      </c>
      <c r="BF62" s="39" t="s">
        <v>619</v>
      </c>
      <c r="BG62" s="39" t="str">
        <f>BF62</f>
        <v>0.66,0.45,0.45</v>
      </c>
      <c r="BH62" s="39">
        <v>1</v>
      </c>
      <c r="BI62" s="39">
        <v>1</v>
      </c>
      <c r="BJ62" s="196" t="s">
        <v>448</v>
      </c>
      <c r="BK62" s="200">
        <v>1</v>
      </c>
      <c r="BL62" s="198">
        <v>0.6</v>
      </c>
      <c r="BM62" s="94">
        <f t="shared" ref="BM62:BM74" si="430">F62</f>
        <v>135</v>
      </c>
      <c r="BN62" s="94" t="s">
        <v>287</v>
      </c>
      <c r="BO62" s="94">
        <v>1</v>
      </c>
      <c r="BP62" s="94" t="s">
        <v>288</v>
      </c>
      <c r="BQ62" s="94" t="s">
        <v>397</v>
      </c>
      <c r="BR62" s="206" t="s">
        <v>407</v>
      </c>
      <c r="BS62" s="206" t="s">
        <v>407</v>
      </c>
      <c r="BT62" s="123">
        <v>58650</v>
      </c>
      <c r="BU62" s="123">
        <v>2</v>
      </c>
      <c r="BV62" s="116"/>
      <c r="BW62" s="116"/>
      <c r="BX62" s="116" t="s">
        <v>291</v>
      </c>
      <c r="BY62" s="213">
        <v>0</v>
      </c>
      <c r="BZ62" s="123">
        <f t="shared" si="214"/>
        <v>13.5</v>
      </c>
      <c r="CA62" s="214" t="str">
        <f t="shared" si="215"/>
        <v>[13.5,6,0,13.5]</v>
      </c>
      <c r="CB62" s="42">
        <v>1</v>
      </c>
      <c r="CC62" s="42">
        <v>1</v>
      </c>
      <c r="CD62" s="42">
        <v>0</v>
      </c>
      <c r="CE62" s="42">
        <v>0</v>
      </c>
      <c r="CF62" s="42">
        <v>0</v>
      </c>
      <c r="CG62" s="42">
        <v>0</v>
      </c>
      <c r="CH62" s="42">
        <v>0</v>
      </c>
      <c r="CI62" s="42">
        <v>0</v>
      </c>
      <c r="CJ62" s="42" t="str">
        <f t="shared" si="371"/>
        <v>0,0,0,0,0,0,0</v>
      </c>
      <c r="CK62" s="42" t="str">
        <f t="shared" si="372"/>
        <v/>
      </c>
      <c r="CL62" s="42"/>
      <c r="CM62" s="42"/>
      <c r="CN62" s="42"/>
      <c r="CO62" s="42"/>
      <c r="CP62" s="42"/>
      <c r="CQ62" s="42"/>
      <c r="CR62" s="42"/>
      <c r="CS62" s="42"/>
      <c r="CT62" s="42"/>
      <c r="CU62" s="53" t="s">
        <v>293</v>
      </c>
      <c r="CV62" s="53">
        <v>1</v>
      </c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 t="s">
        <v>620</v>
      </c>
      <c r="DX62" s="42">
        <f>IF(C62&lt;4,MIN($DY$1*$DZ$2,F62*$DY$2),F62*0.1)</f>
        <v>13.5</v>
      </c>
      <c r="DY62" s="123">
        <f>IF(F62&lt;=10,F62,MIN($DY$1*$DZ$2,F62*$DY$2,6))</f>
        <v>6</v>
      </c>
      <c r="DZ62" s="123">
        <f>IF(C62&lt;=4,F62,0)</f>
        <v>0</v>
      </c>
      <c r="EA62" s="123">
        <f t="shared" si="216"/>
        <v>13.5</v>
      </c>
      <c r="EB62" s="123"/>
      <c r="EM62" s="260">
        <f t="shared" si="217"/>
        <v>148.5</v>
      </c>
      <c r="EN62" s="261">
        <f>EP1</f>
        <v>0.1</v>
      </c>
      <c r="EO62" s="262">
        <v>2</v>
      </c>
      <c r="EP62" s="105">
        <v>5</v>
      </c>
      <c r="EQ62" s="262">
        <v>3</v>
      </c>
      <c r="ER62" s="105">
        <v>2</v>
      </c>
      <c r="ES62" s="262">
        <v>4</v>
      </c>
      <c r="ET62" s="105">
        <v>1</v>
      </c>
      <c r="EU62" s="105">
        <f t="shared" si="218"/>
        <v>2.5</v>
      </c>
      <c r="EV62" s="105">
        <f t="shared" si="219"/>
        <v>7.5</v>
      </c>
      <c r="EW62" s="272">
        <f t="shared" si="220"/>
        <v>0.72</v>
      </c>
      <c r="EX62" s="105">
        <f t="shared" si="221"/>
        <v>15</v>
      </c>
      <c r="EY62" s="281">
        <f t="shared" si="222"/>
        <v>0.36</v>
      </c>
      <c r="EZ62" s="105">
        <f t="shared" si="223"/>
        <v>22.5</v>
      </c>
      <c r="FA62" s="282">
        <f t="shared" si="224"/>
        <v>0.24</v>
      </c>
      <c r="FD62" s="287"/>
      <c r="FE62" s="90"/>
      <c r="FI62" s="294"/>
      <c r="FJ62" s="295">
        <v>0</v>
      </c>
      <c r="FK62" s="141">
        <v>1</v>
      </c>
      <c r="FL62" s="294">
        <f t="shared" si="388"/>
        <v>0</v>
      </c>
      <c r="FM62" s="295">
        <f t="shared" si="226"/>
        <v>0</v>
      </c>
      <c r="FN62" s="141">
        <f t="shared" si="227"/>
        <v>1</v>
      </c>
      <c r="FO62" s="294">
        <f t="shared" si="389"/>
        <v>0</v>
      </c>
      <c r="FP62" s="295">
        <f t="shared" si="229"/>
        <v>0</v>
      </c>
      <c r="FQ62" s="141">
        <f t="shared" si="230"/>
        <v>1</v>
      </c>
      <c r="FR62" s="294">
        <f t="shared" si="390"/>
        <v>0</v>
      </c>
      <c r="FS62" s="295">
        <f t="shared" si="232"/>
        <v>0</v>
      </c>
      <c r="FT62" s="141">
        <f t="shared" si="233"/>
        <v>1</v>
      </c>
      <c r="FU62" s="294">
        <f t="shared" si="391"/>
        <v>0</v>
      </c>
      <c r="FV62" s="295">
        <f t="shared" si="235"/>
        <v>0</v>
      </c>
      <c r="FW62" s="141">
        <f t="shared" si="236"/>
        <v>1</v>
      </c>
      <c r="FX62" s="294">
        <f t="shared" si="392"/>
        <v>0</v>
      </c>
      <c r="FY62" s="295">
        <f t="shared" si="238"/>
        <v>0</v>
      </c>
      <c r="FZ62" s="141">
        <f t="shared" si="239"/>
        <v>1</v>
      </c>
      <c r="GA62" s="294">
        <f t="shared" si="393"/>
        <v>0</v>
      </c>
      <c r="GB62" s="295">
        <f t="shared" si="241"/>
        <v>0</v>
      </c>
      <c r="GC62" s="141">
        <f t="shared" si="242"/>
        <v>1</v>
      </c>
      <c r="GD62" s="294">
        <f t="shared" si="394"/>
        <v>0</v>
      </c>
      <c r="GE62" s="295">
        <f t="shared" si="244"/>
        <v>0</v>
      </c>
      <c r="GF62" s="141">
        <f t="shared" si="245"/>
        <v>1</v>
      </c>
      <c r="GG62" s="294">
        <f t="shared" si="395"/>
        <v>0</v>
      </c>
      <c r="GH62" s="295">
        <f t="shared" si="247"/>
        <v>0</v>
      </c>
      <c r="GI62" s="141">
        <f t="shared" si="248"/>
        <v>1</v>
      </c>
      <c r="GJ62" s="294">
        <f t="shared" si="396"/>
        <v>0</v>
      </c>
      <c r="GK62" s="295">
        <f t="shared" si="250"/>
        <v>0</v>
      </c>
      <c r="GL62" s="141">
        <f t="shared" si="251"/>
        <v>1</v>
      </c>
      <c r="GM62" s="294">
        <f t="shared" si="397"/>
        <v>0</v>
      </c>
      <c r="GN62" s="295">
        <f t="shared" si="253"/>
        <v>0</v>
      </c>
      <c r="GO62" s="141">
        <f t="shared" si="254"/>
        <v>2</v>
      </c>
      <c r="GP62" s="294">
        <f t="shared" si="398"/>
        <v>0</v>
      </c>
      <c r="GQ62" s="295">
        <f t="shared" si="256"/>
        <v>0</v>
      </c>
      <c r="GR62" s="141">
        <f t="shared" si="257"/>
        <v>4</v>
      </c>
      <c r="GS62" s="294">
        <f t="shared" si="399"/>
        <v>0</v>
      </c>
      <c r="GT62" s="295">
        <f t="shared" si="259"/>
        <v>0</v>
      </c>
      <c r="GU62" s="141">
        <f t="shared" si="260"/>
        <v>6</v>
      </c>
      <c r="GV62" s="294">
        <f t="shared" si="400"/>
        <v>0</v>
      </c>
      <c r="GW62" s="295">
        <f t="shared" si="262"/>
        <v>0</v>
      </c>
      <c r="GX62" s="141">
        <f t="shared" si="263"/>
        <v>8</v>
      </c>
      <c r="GY62" s="294">
        <f t="shared" si="401"/>
        <v>0</v>
      </c>
      <c r="GZ62" s="295">
        <f t="shared" si="265"/>
        <v>0</v>
      </c>
      <c r="HA62" s="141">
        <f t="shared" si="266"/>
        <v>10</v>
      </c>
      <c r="HB62" s="294">
        <f t="shared" si="402"/>
        <v>0</v>
      </c>
      <c r="HC62" s="295">
        <f t="shared" si="268"/>
        <v>0</v>
      </c>
      <c r="HD62" s="141">
        <f t="shared" si="269"/>
        <v>20</v>
      </c>
      <c r="HE62" s="294">
        <f t="shared" si="403"/>
        <v>0</v>
      </c>
      <c r="HF62" s="295">
        <f t="shared" si="271"/>
        <v>0</v>
      </c>
      <c r="HG62" s="141">
        <f t="shared" si="272"/>
        <v>40</v>
      </c>
      <c r="HH62" s="294">
        <f t="shared" si="404"/>
        <v>0</v>
      </c>
      <c r="HI62" s="295">
        <f t="shared" si="274"/>
        <v>0</v>
      </c>
      <c r="HJ62" s="141">
        <f t="shared" si="275"/>
        <v>60</v>
      </c>
      <c r="HK62" s="294">
        <f t="shared" si="405"/>
        <v>0</v>
      </c>
      <c r="HL62" s="295">
        <f t="shared" si="277"/>
        <v>0</v>
      </c>
      <c r="HM62" s="141">
        <f t="shared" si="278"/>
        <v>80</v>
      </c>
      <c r="HN62" s="294">
        <f t="shared" si="406"/>
        <v>0</v>
      </c>
      <c r="HO62" s="295">
        <f t="shared" si="280"/>
        <v>0</v>
      </c>
      <c r="HP62" s="141">
        <f t="shared" si="281"/>
        <v>100</v>
      </c>
      <c r="HQ62" s="294">
        <f t="shared" si="407"/>
        <v>0</v>
      </c>
      <c r="HS62" s="287"/>
      <c r="HT62" s="90"/>
      <c r="HX62" s="294"/>
      <c r="HY62" s="295">
        <v>1</v>
      </c>
      <c r="HZ62" s="141">
        <v>1</v>
      </c>
      <c r="IA62" s="294">
        <f t="shared" si="408"/>
        <v>1.5000000000000012E-5</v>
      </c>
      <c r="IB62" s="295">
        <f t="shared" si="284"/>
        <v>1</v>
      </c>
      <c r="IC62" s="141">
        <f t="shared" si="285"/>
        <v>1</v>
      </c>
      <c r="ID62" s="294">
        <f t="shared" si="409"/>
        <v>3.0000000000000024E-5</v>
      </c>
      <c r="IE62" s="295">
        <f t="shared" si="287"/>
        <v>1</v>
      </c>
      <c r="IF62" s="141">
        <f t="shared" si="288"/>
        <v>1</v>
      </c>
      <c r="IG62" s="294">
        <f t="shared" si="410"/>
        <v>4.5000000000000037E-5</v>
      </c>
      <c r="IH62" s="295">
        <f t="shared" si="290"/>
        <v>1</v>
      </c>
      <c r="II62" s="141">
        <f t="shared" si="291"/>
        <v>1</v>
      </c>
      <c r="IJ62" s="294">
        <f t="shared" si="411"/>
        <v>6.0000000000000049E-5</v>
      </c>
      <c r="IK62" s="295">
        <f t="shared" si="293"/>
        <v>1</v>
      </c>
      <c r="IL62" s="141">
        <f t="shared" si="294"/>
        <v>1</v>
      </c>
      <c r="IM62" s="294">
        <f t="shared" si="412"/>
        <v>7.5000000000000061E-5</v>
      </c>
      <c r="IN62" s="295">
        <f t="shared" si="296"/>
        <v>1</v>
      </c>
      <c r="IO62" s="141">
        <f t="shared" si="297"/>
        <v>1</v>
      </c>
      <c r="IP62" s="294">
        <f t="shared" si="413"/>
        <v>1.5000000000000012E-4</v>
      </c>
      <c r="IQ62" s="295">
        <f t="shared" si="299"/>
        <v>1</v>
      </c>
      <c r="IR62" s="141">
        <f t="shared" si="300"/>
        <v>1</v>
      </c>
      <c r="IS62" s="294">
        <f t="shared" si="414"/>
        <v>3.0000000000000024E-4</v>
      </c>
      <c r="IT62" s="295">
        <f t="shared" si="302"/>
        <v>1</v>
      </c>
      <c r="IU62" s="141">
        <f t="shared" si="303"/>
        <v>1</v>
      </c>
      <c r="IV62" s="294">
        <f t="shared" si="415"/>
        <v>4.5000000000000037E-4</v>
      </c>
      <c r="IW62" s="295">
        <f t="shared" si="305"/>
        <v>1</v>
      </c>
      <c r="IX62" s="141">
        <f t="shared" si="306"/>
        <v>1</v>
      </c>
      <c r="IY62" s="294">
        <f t="shared" si="416"/>
        <v>6.0000000000000049E-4</v>
      </c>
      <c r="IZ62" s="295">
        <f t="shared" si="308"/>
        <v>1</v>
      </c>
      <c r="JA62" s="141">
        <f t="shared" si="309"/>
        <v>1</v>
      </c>
      <c r="JB62" s="294">
        <f t="shared" si="417"/>
        <v>7.5000000000000056E-4</v>
      </c>
      <c r="JC62" s="295">
        <f t="shared" si="311"/>
        <v>1</v>
      </c>
      <c r="JD62" s="141">
        <f t="shared" si="312"/>
        <v>1</v>
      </c>
      <c r="JE62" s="294">
        <f t="shared" si="418"/>
        <v>1.5000000000000011E-3</v>
      </c>
      <c r="JF62" s="295">
        <f t="shared" si="314"/>
        <v>1</v>
      </c>
      <c r="JG62" s="141">
        <f t="shared" si="315"/>
        <v>1</v>
      </c>
      <c r="JH62" s="294">
        <f t="shared" si="419"/>
        <v>3.0000000000000022E-3</v>
      </c>
      <c r="JI62" s="295">
        <f t="shared" si="317"/>
        <v>1</v>
      </c>
      <c r="JJ62" s="141">
        <f t="shared" si="318"/>
        <v>1</v>
      </c>
      <c r="JK62" s="294">
        <f t="shared" si="420"/>
        <v>4.500000000000004E-3</v>
      </c>
      <c r="JL62" s="295">
        <f t="shared" si="320"/>
        <v>1</v>
      </c>
      <c r="JM62" s="141">
        <f t="shared" si="321"/>
        <v>1</v>
      </c>
      <c r="JN62" s="294">
        <f t="shared" si="421"/>
        <v>6.0000000000000045E-3</v>
      </c>
      <c r="JO62" s="295">
        <f t="shared" si="323"/>
        <v>1</v>
      </c>
      <c r="JP62" s="141">
        <f t="shared" si="324"/>
        <v>1</v>
      </c>
      <c r="JQ62" s="294">
        <f t="shared" si="422"/>
        <v>7.5000000000000058E-3</v>
      </c>
      <c r="JR62" s="295">
        <f t="shared" si="326"/>
        <v>1</v>
      </c>
      <c r="JS62" s="141">
        <f t="shared" si="327"/>
        <v>1</v>
      </c>
      <c r="JT62" s="294">
        <f t="shared" si="423"/>
        <v>1.5000000000000012E-2</v>
      </c>
      <c r="JU62" s="295">
        <f t="shared" si="329"/>
        <v>1</v>
      </c>
      <c r="JV62" s="141">
        <f t="shared" si="330"/>
        <v>1</v>
      </c>
      <c r="JW62" s="294">
        <f t="shared" si="424"/>
        <v>3.0000000000000023E-2</v>
      </c>
      <c r="JX62" s="295">
        <f t="shared" si="332"/>
        <v>1</v>
      </c>
      <c r="JY62" s="141">
        <f t="shared" si="333"/>
        <v>1</v>
      </c>
      <c r="JZ62" s="294">
        <f t="shared" si="425"/>
        <v>4.500000000000004E-2</v>
      </c>
      <c r="KA62" s="295">
        <f t="shared" si="335"/>
        <v>1</v>
      </c>
      <c r="KB62" s="141">
        <f t="shared" si="336"/>
        <v>1</v>
      </c>
      <c r="KC62" s="294">
        <f t="shared" si="426"/>
        <v>6.0000000000000046E-2</v>
      </c>
      <c r="KD62" s="295">
        <f t="shared" si="338"/>
        <v>1</v>
      </c>
      <c r="KE62" s="141">
        <f t="shared" si="339"/>
        <v>1</v>
      </c>
      <c r="KF62" s="294">
        <f t="shared" si="427"/>
        <v>7.5000000000000067E-2</v>
      </c>
      <c r="KK62" s="313">
        <f t="shared" si="386"/>
        <v>0</v>
      </c>
      <c r="KL62" s="313">
        <f t="shared" si="386"/>
        <v>0</v>
      </c>
      <c r="KM62" s="313">
        <f t="shared" si="386"/>
        <v>0</v>
      </c>
      <c r="KN62" s="313">
        <f t="shared" si="386"/>
        <v>5.4000000000000003E-3</v>
      </c>
      <c r="KO62" s="313">
        <f t="shared" si="386"/>
        <v>6.7499999999999999E-3</v>
      </c>
      <c r="KP62" s="313">
        <f t="shared" si="386"/>
        <v>1.35E-2</v>
      </c>
      <c r="KQ62" s="313">
        <f t="shared" si="386"/>
        <v>2.7E-2</v>
      </c>
      <c r="KR62" s="313">
        <f t="shared" si="386"/>
        <v>4.0500000000000001E-2</v>
      </c>
      <c r="KS62" s="313">
        <f t="shared" si="386"/>
        <v>5.3999999999999999E-2</v>
      </c>
      <c r="KT62" s="313">
        <f t="shared" si="386"/>
        <v>6.7500000000000004E-2</v>
      </c>
      <c r="KU62" s="313">
        <f t="shared" si="387"/>
        <v>0.13500000000000001</v>
      </c>
      <c r="KV62" s="313">
        <f t="shared" si="387"/>
        <v>0.16875000000000001</v>
      </c>
      <c r="KW62" s="313">
        <f t="shared" si="387"/>
        <v>0.16872299999999998</v>
      </c>
      <c r="KX62" s="313">
        <f t="shared" si="387"/>
        <v>0.16869600000000001</v>
      </c>
      <c r="KY62" s="313">
        <f t="shared" si="387"/>
        <v>0.16868250000000001</v>
      </c>
      <c r="KZ62" s="313">
        <f t="shared" si="387"/>
        <v>0.16861499999999999</v>
      </c>
      <c r="LA62" s="313">
        <f t="shared" si="387"/>
        <v>0.16848000000000005</v>
      </c>
      <c r="LB62" s="313">
        <f t="shared" si="387"/>
        <v>0.16848000000000005</v>
      </c>
      <c r="LC62" s="313">
        <f t="shared" si="387"/>
        <v>0.16848000000000005</v>
      </c>
      <c r="LD62" s="313">
        <f t="shared" si="387"/>
        <v>0.168075</v>
      </c>
      <c r="LK62" s="78">
        <v>0</v>
      </c>
      <c r="LL62" s="78">
        <v>0</v>
      </c>
      <c r="LM62" s="78">
        <v>0</v>
      </c>
      <c r="LP62" s="105"/>
      <c r="LQ62" s="322">
        <v>0.05</v>
      </c>
      <c r="LR62" s="322">
        <v>0.05</v>
      </c>
      <c r="LS62" s="322">
        <v>0.05</v>
      </c>
      <c r="LT62" s="322">
        <v>0.05</v>
      </c>
      <c r="LU62" s="322">
        <v>0.05</v>
      </c>
      <c r="LV62" s="322">
        <v>2.5000000000000001E-2</v>
      </c>
      <c r="LW62" s="322">
        <v>2.5000000000000001E-2</v>
      </c>
      <c r="LX62" s="322">
        <v>2.5000000000000001E-2</v>
      </c>
      <c r="LY62" s="322">
        <v>2.5000000000000001E-2</v>
      </c>
      <c r="LZ62" s="322">
        <v>2.5000000000000001E-2</v>
      </c>
      <c r="MA62" s="322">
        <v>5.0000000000000001E-3</v>
      </c>
      <c r="MB62" s="322">
        <v>5.0000000000000001E-3</v>
      </c>
      <c r="MC62" s="322">
        <v>5.0000000000000001E-3</v>
      </c>
      <c r="MD62" s="322">
        <v>5.0000000000000001E-3</v>
      </c>
      <c r="ME62" s="322">
        <v>5.0000000000000001E-3</v>
      </c>
      <c r="MF62" s="322">
        <v>8.9999999999999998E-4</v>
      </c>
      <c r="MG62" s="322">
        <v>8.9999999999999998E-4</v>
      </c>
      <c r="MH62" s="322">
        <v>8.9999999999999998E-4</v>
      </c>
      <c r="MI62" s="322">
        <v>8.9999999999999998E-4</v>
      </c>
      <c r="MJ62" s="322">
        <v>8.9999999999999998E-4</v>
      </c>
      <c r="MK62" s="322">
        <v>5.9999999999999995E-4</v>
      </c>
      <c r="ML62" s="322">
        <v>4.4999999999999999E-4</v>
      </c>
      <c r="MM62" s="322">
        <v>4.0000000000000002E-4</v>
      </c>
      <c r="MN62" s="322">
        <v>2.9999999999999997E-4</v>
      </c>
      <c r="MO62" s="322">
        <v>2.5000000000000001E-4</v>
      </c>
      <c r="MP62" s="322">
        <v>2.5000000000000001E-4</v>
      </c>
      <c r="MQ62" s="322">
        <v>2.0000000000000001E-4</v>
      </c>
      <c r="MR62" s="322">
        <v>2.0000000000000001E-4</v>
      </c>
      <c r="MS62" s="322"/>
      <c r="MT62" s="102">
        <v>1</v>
      </c>
      <c r="MU62" s="102">
        <v>1</v>
      </c>
      <c r="MV62" s="102">
        <v>1</v>
      </c>
      <c r="MW62" s="102">
        <v>1</v>
      </c>
      <c r="MX62" s="102">
        <v>1</v>
      </c>
      <c r="MY62" s="102">
        <v>1</v>
      </c>
      <c r="MZ62" s="90">
        <v>1</v>
      </c>
      <c r="NA62" s="90">
        <v>1</v>
      </c>
      <c r="NB62" s="90">
        <v>1</v>
      </c>
      <c r="NC62" s="90">
        <v>1</v>
      </c>
      <c r="ND62" s="90">
        <v>1</v>
      </c>
      <c r="NE62" s="90">
        <v>1</v>
      </c>
      <c r="NF62" s="90">
        <v>1</v>
      </c>
      <c r="NG62" s="90">
        <v>1</v>
      </c>
      <c r="NH62" s="90">
        <v>1</v>
      </c>
      <c r="NI62" s="90">
        <v>2</v>
      </c>
      <c r="NJ62" s="90">
        <v>2</v>
      </c>
      <c r="NK62" s="90">
        <v>2</v>
      </c>
      <c r="NL62" s="90">
        <v>2</v>
      </c>
      <c r="NM62" s="90">
        <v>2</v>
      </c>
      <c r="NN62" s="90">
        <v>2</v>
      </c>
      <c r="NO62" s="90">
        <v>2</v>
      </c>
      <c r="NP62" s="90">
        <v>2</v>
      </c>
      <c r="NQ62" s="90">
        <v>2</v>
      </c>
      <c r="NR62" s="90">
        <v>2</v>
      </c>
      <c r="NS62" s="90">
        <v>2</v>
      </c>
      <c r="NT62" s="90">
        <v>2</v>
      </c>
      <c r="NU62" s="90">
        <v>2</v>
      </c>
      <c r="NV62" s="90"/>
      <c r="NW62" s="324">
        <f t="shared" si="341"/>
        <v>6.7499999999999999E-3</v>
      </c>
      <c r="NX62" s="324">
        <f t="shared" si="342"/>
        <v>1.35E-2</v>
      </c>
      <c r="NY62" s="324">
        <f t="shared" si="343"/>
        <v>2.0250000000000001E-2</v>
      </c>
      <c r="NZ62" s="324">
        <f t="shared" si="344"/>
        <v>2.7E-2</v>
      </c>
      <c r="OA62" s="324">
        <f t="shared" si="345"/>
        <v>3.3750000000000002E-2</v>
      </c>
      <c r="OB62" s="324">
        <f t="shared" si="346"/>
        <v>3.3750000000000002E-2</v>
      </c>
      <c r="OC62" s="324">
        <f t="shared" si="347"/>
        <v>6.7500000000000004E-2</v>
      </c>
      <c r="OD62" s="324">
        <f t="shared" si="348"/>
        <v>0.10125000000000001</v>
      </c>
      <c r="OE62" s="324">
        <f t="shared" si="349"/>
        <v>0.13500000000000001</v>
      </c>
      <c r="OF62" s="324">
        <f t="shared" si="350"/>
        <v>0.16875000000000001</v>
      </c>
      <c r="OG62" s="324">
        <f t="shared" si="351"/>
        <v>6.7500000000000004E-2</v>
      </c>
      <c r="OH62" s="324">
        <f t="shared" si="352"/>
        <v>0.13500000000000001</v>
      </c>
      <c r="OI62" s="324">
        <f t="shared" si="353"/>
        <v>0.20250000000000001</v>
      </c>
      <c r="OJ62" s="324">
        <f t="shared" si="354"/>
        <v>0.27</v>
      </c>
      <c r="OK62" s="324">
        <f t="shared" si="355"/>
        <v>0.33750000000000002</v>
      </c>
      <c r="OL62" s="324">
        <f t="shared" si="356"/>
        <v>6.0749999999999998E-2</v>
      </c>
      <c r="OM62" s="324">
        <f t="shared" si="357"/>
        <v>0.1215</v>
      </c>
      <c r="ON62" s="324">
        <f t="shared" si="358"/>
        <v>0.18225</v>
      </c>
      <c r="OO62" s="324">
        <f t="shared" si="359"/>
        <v>0.24299999999999999</v>
      </c>
      <c r="OP62" s="324">
        <f t="shared" si="360"/>
        <v>0.30375000000000002</v>
      </c>
      <c r="OQ62" s="324">
        <f t="shared" si="361"/>
        <v>0.30374999999999996</v>
      </c>
      <c r="OR62" s="324">
        <f t="shared" si="362"/>
        <v>0.30375000000000002</v>
      </c>
      <c r="OS62" s="324">
        <f t="shared" si="363"/>
        <v>0.33750000000000002</v>
      </c>
      <c r="OT62" s="324">
        <f t="shared" si="364"/>
        <v>0.30374999999999996</v>
      </c>
      <c r="OU62" s="324">
        <f t="shared" si="365"/>
        <v>0.29531249999999998</v>
      </c>
      <c r="OV62" s="324">
        <f t="shared" si="366"/>
        <v>0.33750000000000002</v>
      </c>
      <c r="OW62" s="324">
        <f t="shared" si="367"/>
        <v>0.30375000000000002</v>
      </c>
      <c r="OX62" s="324">
        <f t="shared" si="368"/>
        <v>0.33750000000000002</v>
      </c>
      <c r="PA62" s="334"/>
      <c r="PB62" s="355" t="s">
        <v>470</v>
      </c>
      <c r="PC62" s="355" t="s">
        <v>471</v>
      </c>
      <c r="PG62" s="346"/>
      <c r="PH62" s="347">
        <f>PH$3*$F62*$AH62*PH$4/'[1]Sheet3 '!$AJ$5</f>
        <v>3.7800000000000007E-2</v>
      </c>
      <c r="PI62" s="347">
        <f>PI$3*$F62*$AH62*PI$4/'[1]Sheet3 '!$AJ$5</f>
        <v>3.7786500000000001E-2</v>
      </c>
      <c r="PJ62" s="347">
        <f>PJ$3*$F62*$AH62*PJ$4/'[1]Sheet3 '!$AJ$5</f>
        <v>3.7799999999999993E-2</v>
      </c>
      <c r="PK62" s="347">
        <f>PK$3*$F62*$AH62*PK$4/'[1]Sheet3 '!$AJ$5</f>
        <v>3.4020000000000002E-2</v>
      </c>
      <c r="PL62" s="347">
        <f>PL$3*$F62*$AH62*PL$4/'[1]Sheet3 '!$AJ$5</f>
        <v>3.4020000000000002E-2</v>
      </c>
      <c r="PM62" s="347">
        <f>PM$3*$F62*$AH62*PM$4/'[1]Sheet3 '!$AJ$5</f>
        <v>3.2399999999999998E-2</v>
      </c>
      <c r="PN62" s="347">
        <f>PN$3*$F62*$AH62*PN$4/'[1]Sheet3 '!$AJ$5</f>
        <v>2.9159999999999998E-2</v>
      </c>
      <c r="PO62" s="347">
        <f>PO$3*$F62*$AH62*PO$4/'[1]Sheet3 '!$AJ$5</f>
        <v>2.7539999999999999E-2</v>
      </c>
      <c r="PP62" s="347">
        <f>PP$3*$F62*$AH62*PP$4/'[1]Sheet3 '!$AJ$5</f>
        <v>2.5002E-2</v>
      </c>
      <c r="PQ62" s="347">
        <f>PQ$3*$F62*$AH62*PQ$4/'[1]Sheet3 '!$AJ$5</f>
        <v>2.1600000000000001E-2</v>
      </c>
      <c r="PR62" s="347">
        <f>PR$3*$F62*$AH62*PR$4/'[1]Sheet3 '!$AJ$5</f>
        <v>1.9439999999999999E-2</v>
      </c>
      <c r="PS62" s="347">
        <f>PS$3*$F62*$AH62*PS$4/'[1]Sheet3 '!$AJ$5</f>
        <v>1.728E-2</v>
      </c>
      <c r="PT62" s="347">
        <f>PT$3*$F62*$AH62*PT$4/'[1]Sheet3 '!$AJ$5</f>
        <v>1.0800000000000001E-2</v>
      </c>
      <c r="PU62" s="343"/>
      <c r="PV62" s="343"/>
      <c r="PW62" s="343"/>
    </row>
    <row r="63" spans="1:439" ht="16.2">
      <c r="A63" s="39">
        <v>54</v>
      </c>
      <c r="B63" s="39" t="s">
        <v>621</v>
      </c>
      <c r="C63" s="39">
        <v>5</v>
      </c>
      <c r="D63" s="39">
        <v>-1</v>
      </c>
      <c r="E63" s="39"/>
      <c r="F63" s="39">
        <v>150</v>
      </c>
      <c r="G63" s="116" t="s">
        <v>464</v>
      </c>
      <c r="H63" s="39">
        <f t="shared" si="209"/>
        <v>150</v>
      </c>
      <c r="I63" s="116"/>
      <c r="J63" s="39">
        <f t="shared" si="383"/>
        <v>150</v>
      </c>
      <c r="K63" s="116" t="s">
        <v>465</v>
      </c>
      <c r="L63" s="116"/>
      <c r="M63" s="123">
        <f t="shared" si="180"/>
        <v>54</v>
      </c>
      <c r="N63" s="39">
        <f t="shared" si="369"/>
        <v>0</v>
      </c>
      <c r="O63" s="39">
        <f t="shared" si="370"/>
        <v>0</v>
      </c>
      <c r="P63" s="39">
        <v>0</v>
      </c>
      <c r="Q63" s="136">
        <v>0.104167</v>
      </c>
      <c r="R63" s="90">
        <v>2</v>
      </c>
      <c r="S63" s="137">
        <v>0</v>
      </c>
      <c r="T63" s="141">
        <f t="shared" si="210"/>
        <v>0.05</v>
      </c>
      <c r="U63" s="147">
        <v>0</v>
      </c>
      <c r="V63" s="139" t="s">
        <v>283</v>
      </c>
      <c r="W63" s="139">
        <v>1</v>
      </c>
      <c r="X63" s="142">
        <v>0</v>
      </c>
      <c r="Y63" s="147">
        <v>9</v>
      </c>
      <c r="Z63" s="159">
        <v>1</v>
      </c>
      <c r="AA63" s="139" t="str">
        <f t="shared" si="428"/>
        <v>[[0,1],[0,1],[0,1],[0,1],[0,1],[0,1],[0,1],[0,1],[0,1],[0,1],[0,2],[0,4],[0,6],[0,8],[0,10],[0,20],[0,40],[0,60],[0,80],[0,100]]</v>
      </c>
      <c r="AB63" s="139">
        <v>1</v>
      </c>
      <c r="AC63" s="139">
        <v>1</v>
      </c>
      <c r="AD63" s="139" t="str">
        <f t="shared" si="211"/>
        <v>[[1,1],[1,1],[1,1],[1,1],[1,1],[1,1],[1,1],[1,1],[1,1],[1,1],[1,1],[1,1],[1,1],[1,1],[1,1],[1,1],[1,1],[1,1],[1,1],[1,1]]</v>
      </c>
      <c r="AE63" s="39">
        <v>0</v>
      </c>
      <c r="AF63" s="162">
        <v>1</v>
      </c>
      <c r="AG63" s="177">
        <f t="shared" si="205"/>
        <v>0</v>
      </c>
      <c r="AH63" s="177">
        <v>0.1</v>
      </c>
      <c r="AI63" s="177">
        <v>0</v>
      </c>
      <c r="AJ63" s="178">
        <v>0.05</v>
      </c>
      <c r="AK63" s="178">
        <f>AK61</f>
        <v>0</v>
      </c>
      <c r="AL63" s="178">
        <f>AL61</f>
        <v>0</v>
      </c>
      <c r="AM63" s="179">
        <v>0</v>
      </c>
      <c r="AN63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63" s="39" t="str">
        <f t="shared" si="429"/>
        <v>[[2,5],[3,2],[4,1]]</v>
      </c>
      <c r="AP63" s="111" t="str">
        <f t="shared" si="385"/>
        <v>[0.8,0.4,0.266667]</v>
      </c>
      <c r="AQ63" s="111">
        <v>0</v>
      </c>
      <c r="AR63" s="111">
        <v>1</v>
      </c>
      <c r="AS63" s="111">
        <f t="shared" si="213"/>
        <v>1</v>
      </c>
      <c r="AT63" s="111">
        <v>1</v>
      </c>
      <c r="AU63" s="111">
        <v>1</v>
      </c>
      <c r="AV63" s="111" t="s">
        <v>284</v>
      </c>
      <c r="AW63" s="111">
        <v>3</v>
      </c>
      <c r="AX63" s="195">
        <v>12</v>
      </c>
      <c r="AY63" s="39">
        <v>1</v>
      </c>
      <c r="AZ63" s="39">
        <v>0</v>
      </c>
      <c r="BA63" s="94">
        <v>2</v>
      </c>
      <c r="BB63" s="94"/>
      <c r="BC63" s="94" t="s">
        <v>361</v>
      </c>
      <c r="BD63" s="111" t="s">
        <v>622</v>
      </c>
      <c r="BE63" s="111" t="s">
        <v>623</v>
      </c>
      <c r="BF63" s="111" t="s">
        <v>619</v>
      </c>
      <c r="BG63" s="39" t="str">
        <f>BF63</f>
        <v>0.66,0.45,0.45</v>
      </c>
      <c r="BH63" s="39">
        <v>1</v>
      </c>
      <c r="BI63" s="39">
        <v>1</v>
      </c>
      <c r="BJ63" s="196" t="s">
        <v>454</v>
      </c>
      <c r="BK63" s="200">
        <v>1</v>
      </c>
      <c r="BL63" s="198">
        <v>0.6</v>
      </c>
      <c r="BM63" s="94">
        <f t="shared" si="430"/>
        <v>150</v>
      </c>
      <c r="BN63" s="94" t="s">
        <v>287</v>
      </c>
      <c r="BO63" s="94">
        <v>1</v>
      </c>
      <c r="BP63" s="94" t="s">
        <v>288</v>
      </c>
      <c r="BQ63" s="94" t="s">
        <v>397</v>
      </c>
      <c r="BR63" s="202" t="s">
        <v>624</v>
      </c>
      <c r="BS63" s="202" t="s">
        <v>624</v>
      </c>
      <c r="BT63" s="123">
        <v>58500</v>
      </c>
      <c r="BU63" s="123">
        <v>2</v>
      </c>
      <c r="BV63" s="116"/>
      <c r="BW63" s="116"/>
      <c r="BX63" s="116" t="s">
        <v>291</v>
      </c>
      <c r="BY63" s="213">
        <v>0</v>
      </c>
      <c r="BZ63" s="123">
        <f t="shared" si="214"/>
        <v>15</v>
      </c>
      <c r="CA63" s="214" t="str">
        <f t="shared" si="215"/>
        <v>[15,6,0,15]</v>
      </c>
      <c r="CB63" s="42">
        <v>0</v>
      </c>
      <c r="CC63" s="42">
        <v>0</v>
      </c>
      <c r="CD63" s="42">
        <v>1</v>
      </c>
      <c r="CE63" s="42">
        <v>1</v>
      </c>
      <c r="CF63" s="42">
        <v>1</v>
      </c>
      <c r="CG63" s="42">
        <v>0</v>
      </c>
      <c r="CH63" s="42">
        <v>0</v>
      </c>
      <c r="CI63" s="42">
        <v>1</v>
      </c>
      <c r="CJ63" s="42" t="str">
        <f t="shared" si="371"/>
        <v>0,0,0,0,0,0,0</v>
      </c>
      <c r="CK63" s="42" t="str">
        <f t="shared" si="372"/>
        <v/>
      </c>
      <c r="CL63" s="42"/>
      <c r="CM63" s="42"/>
      <c r="CN63" s="42"/>
      <c r="CO63" s="42"/>
      <c r="CP63" s="42"/>
      <c r="CQ63" s="42"/>
      <c r="CR63" s="42"/>
      <c r="CS63" s="42"/>
      <c r="CT63" s="42"/>
      <c r="CU63" s="53" t="s">
        <v>293</v>
      </c>
      <c r="CV63" s="53">
        <v>1</v>
      </c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 t="s">
        <v>625</v>
      </c>
      <c r="DX63" s="42">
        <f>IF(C63&lt;4,MIN($DY$1*$DZ$2,F63*$DY$2),F63*0.1)</f>
        <v>15</v>
      </c>
      <c r="DY63" s="123">
        <f>IF(F63&lt;=10,F63,MIN($DY$1*$DZ$2,F63*$DY$2,6))</f>
        <v>6</v>
      </c>
      <c r="DZ63" s="123">
        <f>IF(C63&lt;=4,F63,0)</f>
        <v>0</v>
      </c>
      <c r="EA63" s="123">
        <f t="shared" si="216"/>
        <v>15</v>
      </c>
      <c r="EB63" s="123"/>
      <c r="EE63" s="251"/>
      <c r="EM63" s="260">
        <f t="shared" si="217"/>
        <v>165</v>
      </c>
      <c r="EN63" s="261">
        <f>EN62</f>
        <v>0.1</v>
      </c>
      <c r="EO63" s="262">
        <v>2</v>
      </c>
      <c r="EP63" s="105">
        <v>5</v>
      </c>
      <c r="EQ63" s="262">
        <v>3</v>
      </c>
      <c r="ER63" s="105">
        <v>2</v>
      </c>
      <c r="ES63" s="262">
        <v>4</v>
      </c>
      <c r="ET63" s="105">
        <v>1</v>
      </c>
      <c r="EU63" s="105">
        <f t="shared" si="218"/>
        <v>2.5</v>
      </c>
      <c r="EV63" s="105">
        <f t="shared" si="219"/>
        <v>7.5</v>
      </c>
      <c r="EW63" s="272">
        <f t="shared" si="220"/>
        <v>0.8</v>
      </c>
      <c r="EX63" s="105">
        <f t="shared" si="221"/>
        <v>15</v>
      </c>
      <c r="EY63" s="281">
        <f t="shared" si="222"/>
        <v>0.4</v>
      </c>
      <c r="EZ63" s="105">
        <f t="shared" si="223"/>
        <v>22.5</v>
      </c>
      <c r="FA63" s="282">
        <f t="shared" si="224"/>
        <v>0.26666699999999999</v>
      </c>
      <c r="FD63" s="287"/>
      <c r="FE63" s="90"/>
      <c r="FI63" s="294"/>
      <c r="FJ63" s="295">
        <v>0</v>
      </c>
      <c r="FK63" s="141">
        <v>1</v>
      </c>
      <c r="FL63" s="294">
        <f t="shared" si="388"/>
        <v>0</v>
      </c>
      <c r="FM63" s="295">
        <f t="shared" si="226"/>
        <v>0</v>
      </c>
      <c r="FN63" s="141">
        <f t="shared" si="227"/>
        <v>1</v>
      </c>
      <c r="FO63" s="294">
        <f t="shared" si="389"/>
        <v>0</v>
      </c>
      <c r="FP63" s="295">
        <f t="shared" si="229"/>
        <v>0</v>
      </c>
      <c r="FQ63" s="141">
        <f t="shared" si="230"/>
        <v>1</v>
      </c>
      <c r="FR63" s="294">
        <f t="shared" si="390"/>
        <v>0</v>
      </c>
      <c r="FS63" s="295">
        <f t="shared" si="232"/>
        <v>0</v>
      </c>
      <c r="FT63" s="141">
        <f t="shared" si="233"/>
        <v>1</v>
      </c>
      <c r="FU63" s="294">
        <f t="shared" si="391"/>
        <v>0</v>
      </c>
      <c r="FV63" s="295">
        <f t="shared" si="235"/>
        <v>0</v>
      </c>
      <c r="FW63" s="141">
        <f t="shared" si="236"/>
        <v>1</v>
      </c>
      <c r="FX63" s="294">
        <f t="shared" si="392"/>
        <v>0</v>
      </c>
      <c r="FY63" s="295">
        <f t="shared" si="238"/>
        <v>0</v>
      </c>
      <c r="FZ63" s="141">
        <f t="shared" si="239"/>
        <v>1</v>
      </c>
      <c r="GA63" s="294">
        <f t="shared" si="393"/>
        <v>0</v>
      </c>
      <c r="GB63" s="295">
        <f t="shared" si="241"/>
        <v>0</v>
      </c>
      <c r="GC63" s="141">
        <f t="shared" si="242"/>
        <v>1</v>
      </c>
      <c r="GD63" s="294">
        <f t="shared" si="394"/>
        <v>0</v>
      </c>
      <c r="GE63" s="295">
        <f t="shared" si="244"/>
        <v>0</v>
      </c>
      <c r="GF63" s="141">
        <f t="shared" si="245"/>
        <v>1</v>
      </c>
      <c r="GG63" s="294">
        <f t="shared" si="395"/>
        <v>0</v>
      </c>
      <c r="GH63" s="295">
        <f t="shared" si="247"/>
        <v>0</v>
      </c>
      <c r="GI63" s="141">
        <f t="shared" si="248"/>
        <v>1</v>
      </c>
      <c r="GJ63" s="294">
        <f t="shared" si="396"/>
        <v>0</v>
      </c>
      <c r="GK63" s="295">
        <f t="shared" si="250"/>
        <v>0</v>
      </c>
      <c r="GL63" s="141">
        <f t="shared" si="251"/>
        <v>1</v>
      </c>
      <c r="GM63" s="294">
        <f t="shared" si="397"/>
        <v>0</v>
      </c>
      <c r="GN63" s="295">
        <f t="shared" si="253"/>
        <v>0</v>
      </c>
      <c r="GO63" s="141">
        <f t="shared" si="254"/>
        <v>2</v>
      </c>
      <c r="GP63" s="294">
        <f t="shared" si="398"/>
        <v>0</v>
      </c>
      <c r="GQ63" s="295">
        <f t="shared" si="256"/>
        <v>0</v>
      </c>
      <c r="GR63" s="141">
        <f t="shared" si="257"/>
        <v>4</v>
      </c>
      <c r="GS63" s="294">
        <f t="shared" si="399"/>
        <v>0</v>
      </c>
      <c r="GT63" s="295">
        <f t="shared" si="259"/>
        <v>0</v>
      </c>
      <c r="GU63" s="141">
        <f t="shared" si="260"/>
        <v>6</v>
      </c>
      <c r="GV63" s="294">
        <f t="shared" si="400"/>
        <v>0</v>
      </c>
      <c r="GW63" s="295">
        <f t="shared" si="262"/>
        <v>0</v>
      </c>
      <c r="GX63" s="141">
        <f t="shared" si="263"/>
        <v>8</v>
      </c>
      <c r="GY63" s="294">
        <f t="shared" si="401"/>
        <v>0</v>
      </c>
      <c r="GZ63" s="295">
        <f t="shared" si="265"/>
        <v>0</v>
      </c>
      <c r="HA63" s="141">
        <f t="shared" si="266"/>
        <v>10</v>
      </c>
      <c r="HB63" s="294">
        <f t="shared" si="402"/>
        <v>0</v>
      </c>
      <c r="HC63" s="295">
        <f t="shared" si="268"/>
        <v>0</v>
      </c>
      <c r="HD63" s="141">
        <f t="shared" si="269"/>
        <v>20</v>
      </c>
      <c r="HE63" s="294">
        <f t="shared" si="403"/>
        <v>0</v>
      </c>
      <c r="HF63" s="295">
        <f t="shared" si="271"/>
        <v>0</v>
      </c>
      <c r="HG63" s="141">
        <f t="shared" si="272"/>
        <v>40</v>
      </c>
      <c r="HH63" s="294">
        <f t="shared" si="404"/>
        <v>0</v>
      </c>
      <c r="HI63" s="295">
        <f t="shared" si="274"/>
        <v>0</v>
      </c>
      <c r="HJ63" s="141">
        <f t="shared" si="275"/>
        <v>60</v>
      </c>
      <c r="HK63" s="294">
        <f t="shared" si="405"/>
        <v>0</v>
      </c>
      <c r="HL63" s="295">
        <f t="shared" si="277"/>
        <v>0</v>
      </c>
      <c r="HM63" s="141">
        <f t="shared" si="278"/>
        <v>80</v>
      </c>
      <c r="HN63" s="294">
        <f t="shared" si="406"/>
        <v>0</v>
      </c>
      <c r="HO63" s="295">
        <f t="shared" si="280"/>
        <v>0</v>
      </c>
      <c r="HP63" s="141">
        <f t="shared" si="281"/>
        <v>100</v>
      </c>
      <c r="HQ63" s="294">
        <f t="shared" si="407"/>
        <v>0</v>
      </c>
      <c r="HS63" s="287"/>
      <c r="HT63" s="90"/>
      <c r="HX63" s="294"/>
      <c r="HY63" s="295">
        <v>1</v>
      </c>
      <c r="HZ63" s="141">
        <v>1</v>
      </c>
      <c r="IA63" s="294">
        <f t="shared" si="408"/>
        <v>1.6666666666666681E-5</v>
      </c>
      <c r="IB63" s="295">
        <f t="shared" si="284"/>
        <v>1</v>
      </c>
      <c r="IC63" s="141">
        <f t="shared" si="285"/>
        <v>1</v>
      </c>
      <c r="ID63" s="294">
        <f t="shared" si="409"/>
        <v>3.3333333333333362E-5</v>
      </c>
      <c r="IE63" s="295">
        <f t="shared" si="287"/>
        <v>1</v>
      </c>
      <c r="IF63" s="141">
        <f t="shared" si="288"/>
        <v>1</v>
      </c>
      <c r="IG63" s="294">
        <f t="shared" si="410"/>
        <v>5.0000000000000043E-5</v>
      </c>
      <c r="IH63" s="295">
        <f t="shared" si="290"/>
        <v>1</v>
      </c>
      <c r="II63" s="141">
        <f t="shared" si="291"/>
        <v>1</v>
      </c>
      <c r="IJ63" s="294">
        <f t="shared" si="411"/>
        <v>6.6666666666666724E-5</v>
      </c>
      <c r="IK63" s="295">
        <f t="shared" si="293"/>
        <v>1</v>
      </c>
      <c r="IL63" s="141">
        <f t="shared" si="294"/>
        <v>1</v>
      </c>
      <c r="IM63" s="294">
        <f t="shared" si="412"/>
        <v>8.3333333333333398E-5</v>
      </c>
      <c r="IN63" s="295">
        <f t="shared" si="296"/>
        <v>1</v>
      </c>
      <c r="IO63" s="141">
        <f t="shared" si="297"/>
        <v>1</v>
      </c>
      <c r="IP63" s="294">
        <f t="shared" si="413"/>
        <v>1.666666666666668E-4</v>
      </c>
      <c r="IQ63" s="295">
        <f t="shared" si="299"/>
        <v>1</v>
      </c>
      <c r="IR63" s="141">
        <f t="shared" si="300"/>
        <v>1</v>
      </c>
      <c r="IS63" s="294">
        <f t="shared" si="414"/>
        <v>3.3333333333333359E-4</v>
      </c>
      <c r="IT63" s="295">
        <f t="shared" si="302"/>
        <v>1</v>
      </c>
      <c r="IU63" s="141">
        <f t="shared" si="303"/>
        <v>1</v>
      </c>
      <c r="IV63" s="294">
        <f t="shared" si="415"/>
        <v>5.0000000000000044E-4</v>
      </c>
      <c r="IW63" s="295">
        <f t="shared" si="305"/>
        <v>1</v>
      </c>
      <c r="IX63" s="141">
        <f t="shared" si="306"/>
        <v>1</v>
      </c>
      <c r="IY63" s="294">
        <f t="shared" si="416"/>
        <v>6.6666666666666719E-4</v>
      </c>
      <c r="IZ63" s="295">
        <f t="shared" si="308"/>
        <v>1</v>
      </c>
      <c r="JA63" s="141">
        <f t="shared" si="309"/>
        <v>1</v>
      </c>
      <c r="JB63" s="294">
        <f t="shared" si="417"/>
        <v>8.3333333333333404E-4</v>
      </c>
      <c r="JC63" s="295">
        <f t="shared" si="311"/>
        <v>1</v>
      </c>
      <c r="JD63" s="141">
        <f t="shared" si="312"/>
        <v>1</v>
      </c>
      <c r="JE63" s="294">
        <f t="shared" si="418"/>
        <v>1.6666666666666681E-3</v>
      </c>
      <c r="JF63" s="295">
        <f t="shared" si="314"/>
        <v>1</v>
      </c>
      <c r="JG63" s="141">
        <f t="shared" si="315"/>
        <v>1</v>
      </c>
      <c r="JH63" s="294">
        <f t="shared" si="419"/>
        <v>3.3333333333333361E-3</v>
      </c>
      <c r="JI63" s="295">
        <f t="shared" si="317"/>
        <v>1</v>
      </c>
      <c r="JJ63" s="141">
        <f t="shared" si="318"/>
        <v>1</v>
      </c>
      <c r="JK63" s="294">
        <f t="shared" si="420"/>
        <v>5.0000000000000044E-3</v>
      </c>
      <c r="JL63" s="295">
        <f t="shared" si="320"/>
        <v>1</v>
      </c>
      <c r="JM63" s="141">
        <f t="shared" si="321"/>
        <v>1</v>
      </c>
      <c r="JN63" s="294">
        <f t="shared" si="421"/>
        <v>6.6666666666666723E-3</v>
      </c>
      <c r="JO63" s="295">
        <f t="shared" si="323"/>
        <v>1</v>
      </c>
      <c r="JP63" s="141">
        <f t="shared" si="324"/>
        <v>1</v>
      </c>
      <c r="JQ63" s="294">
        <f t="shared" si="422"/>
        <v>8.3333333333333402E-3</v>
      </c>
      <c r="JR63" s="295">
        <f t="shared" si="326"/>
        <v>1</v>
      </c>
      <c r="JS63" s="141">
        <f t="shared" si="327"/>
        <v>1</v>
      </c>
      <c r="JT63" s="294">
        <f t="shared" si="423"/>
        <v>1.666666666666668E-2</v>
      </c>
      <c r="JU63" s="295">
        <f t="shared" si="329"/>
        <v>1</v>
      </c>
      <c r="JV63" s="141">
        <f t="shared" si="330"/>
        <v>1</v>
      </c>
      <c r="JW63" s="294">
        <f t="shared" si="424"/>
        <v>3.3333333333333361E-2</v>
      </c>
      <c r="JX63" s="295">
        <f t="shared" si="332"/>
        <v>1</v>
      </c>
      <c r="JY63" s="141">
        <f t="shared" si="333"/>
        <v>1</v>
      </c>
      <c r="JZ63" s="294">
        <f t="shared" si="425"/>
        <v>5.0000000000000037E-2</v>
      </c>
      <c r="KA63" s="295">
        <f t="shared" si="335"/>
        <v>1</v>
      </c>
      <c r="KB63" s="141">
        <f t="shared" si="336"/>
        <v>1</v>
      </c>
      <c r="KC63" s="294">
        <f t="shared" si="426"/>
        <v>6.6666666666666721E-2</v>
      </c>
      <c r="KD63" s="295">
        <f t="shared" si="338"/>
        <v>1</v>
      </c>
      <c r="KE63" s="141">
        <f t="shared" si="339"/>
        <v>1</v>
      </c>
      <c r="KF63" s="294">
        <f t="shared" si="427"/>
        <v>8.3333333333333398E-2</v>
      </c>
      <c r="KK63" s="313">
        <f t="shared" si="386"/>
        <v>0</v>
      </c>
      <c r="KL63" s="313">
        <f t="shared" si="386"/>
        <v>0</v>
      </c>
      <c r="KM63" s="313">
        <f t="shared" si="386"/>
        <v>0</v>
      </c>
      <c r="KN63" s="313">
        <f t="shared" si="386"/>
        <v>6.0000000000000001E-3</v>
      </c>
      <c r="KO63" s="313">
        <f t="shared" si="386"/>
        <v>7.4999999999999997E-3</v>
      </c>
      <c r="KP63" s="313">
        <f t="shared" si="386"/>
        <v>1.4999999999999999E-2</v>
      </c>
      <c r="KQ63" s="313">
        <f t="shared" si="386"/>
        <v>0.03</v>
      </c>
      <c r="KR63" s="313">
        <f t="shared" si="386"/>
        <v>4.4999999999999998E-2</v>
      </c>
      <c r="KS63" s="313">
        <f t="shared" si="386"/>
        <v>0.06</v>
      </c>
      <c r="KT63" s="313">
        <f t="shared" si="386"/>
        <v>7.4999999999999997E-2</v>
      </c>
      <c r="KU63" s="313">
        <f t="shared" si="387"/>
        <v>0.15</v>
      </c>
      <c r="KV63" s="313">
        <f t="shared" si="387"/>
        <v>0.1875</v>
      </c>
      <c r="KW63" s="313">
        <f t="shared" si="387"/>
        <v>0.18747</v>
      </c>
      <c r="KX63" s="313">
        <f t="shared" si="387"/>
        <v>0.18744000000000002</v>
      </c>
      <c r="KY63" s="313">
        <f t="shared" si="387"/>
        <v>0.18742500000000004</v>
      </c>
      <c r="KZ63" s="313">
        <f t="shared" si="387"/>
        <v>0.18734999999999999</v>
      </c>
      <c r="LA63" s="313">
        <f t="shared" si="387"/>
        <v>0.18720000000000003</v>
      </c>
      <c r="LB63" s="313">
        <f t="shared" si="387"/>
        <v>0.18720000000000003</v>
      </c>
      <c r="LC63" s="313">
        <f t="shared" si="387"/>
        <v>0.18720000000000003</v>
      </c>
      <c r="LD63" s="313">
        <f t="shared" si="387"/>
        <v>0.18675</v>
      </c>
      <c r="LK63" s="78">
        <v>0</v>
      </c>
      <c r="LL63" s="78">
        <v>0</v>
      </c>
      <c r="LM63" s="78">
        <v>0</v>
      </c>
      <c r="LP63" s="105"/>
      <c r="LQ63" s="322">
        <v>0.05</v>
      </c>
      <c r="LR63" s="322">
        <v>0.05</v>
      </c>
      <c r="LS63" s="322">
        <v>0.05</v>
      </c>
      <c r="LT63" s="322">
        <v>0.05</v>
      </c>
      <c r="LU63" s="322">
        <v>0.05</v>
      </c>
      <c r="LV63" s="322">
        <v>2.5000000000000001E-2</v>
      </c>
      <c r="LW63" s="322">
        <v>2.5000000000000001E-2</v>
      </c>
      <c r="LX63" s="322">
        <v>2.5000000000000001E-2</v>
      </c>
      <c r="LY63" s="322">
        <v>2.5000000000000001E-2</v>
      </c>
      <c r="LZ63" s="322">
        <v>2.5000000000000001E-2</v>
      </c>
      <c r="MA63" s="322">
        <v>5.0000000000000001E-3</v>
      </c>
      <c r="MB63" s="322">
        <v>5.0000000000000001E-3</v>
      </c>
      <c r="MC63" s="322">
        <v>5.0000000000000001E-3</v>
      </c>
      <c r="MD63" s="322">
        <v>5.0000000000000001E-3</v>
      </c>
      <c r="ME63" s="322">
        <v>5.0000000000000001E-3</v>
      </c>
      <c r="MF63" s="322">
        <v>8.9999999999999998E-4</v>
      </c>
      <c r="MG63" s="322">
        <v>8.9999999999999998E-4</v>
      </c>
      <c r="MH63" s="322">
        <v>8.9999999999999998E-4</v>
      </c>
      <c r="MI63" s="322">
        <v>8.9999999999999998E-4</v>
      </c>
      <c r="MJ63" s="322">
        <v>8.9999999999999998E-4</v>
      </c>
      <c r="MK63" s="322">
        <v>5.9999999999999995E-4</v>
      </c>
      <c r="ML63" s="322">
        <v>4.4999999999999999E-4</v>
      </c>
      <c r="MM63" s="322">
        <v>4.0000000000000002E-4</v>
      </c>
      <c r="MN63" s="322">
        <v>2.9999999999999997E-4</v>
      </c>
      <c r="MO63" s="322">
        <v>2.5000000000000001E-4</v>
      </c>
      <c r="MP63" s="322">
        <v>2.5000000000000001E-4</v>
      </c>
      <c r="MQ63" s="322">
        <v>2.0000000000000001E-4</v>
      </c>
      <c r="MR63" s="322">
        <v>2.0000000000000001E-4</v>
      </c>
      <c r="MS63" s="322"/>
      <c r="MT63" s="102">
        <v>1</v>
      </c>
      <c r="MU63" s="102">
        <v>1</v>
      </c>
      <c r="MV63" s="102">
        <v>1</v>
      </c>
      <c r="MW63" s="102">
        <v>1</v>
      </c>
      <c r="MX63" s="102">
        <v>1</v>
      </c>
      <c r="MY63" s="102">
        <v>1</v>
      </c>
      <c r="MZ63" s="90">
        <v>1</v>
      </c>
      <c r="NA63" s="90">
        <v>1</v>
      </c>
      <c r="NB63" s="90">
        <v>1</v>
      </c>
      <c r="NC63" s="90">
        <v>1</v>
      </c>
      <c r="ND63" s="90">
        <v>1</v>
      </c>
      <c r="NE63" s="90">
        <v>1</v>
      </c>
      <c r="NF63" s="90">
        <v>1</v>
      </c>
      <c r="NG63" s="90">
        <v>1</v>
      </c>
      <c r="NH63" s="90">
        <v>1</v>
      </c>
      <c r="NI63" s="90">
        <v>2</v>
      </c>
      <c r="NJ63" s="90">
        <v>2</v>
      </c>
      <c r="NK63" s="90">
        <v>2</v>
      </c>
      <c r="NL63" s="90">
        <v>2</v>
      </c>
      <c r="NM63" s="90">
        <v>2</v>
      </c>
      <c r="NN63" s="90">
        <v>2</v>
      </c>
      <c r="NO63" s="90">
        <v>2</v>
      </c>
      <c r="NP63" s="90">
        <v>2</v>
      </c>
      <c r="NQ63" s="90">
        <v>2</v>
      </c>
      <c r="NR63" s="90">
        <v>2</v>
      </c>
      <c r="NS63" s="90">
        <v>2</v>
      </c>
      <c r="NT63" s="90">
        <v>2</v>
      </c>
      <c r="NU63" s="90">
        <v>2</v>
      </c>
      <c r="NV63" s="90"/>
      <c r="NW63" s="324">
        <f t="shared" si="341"/>
        <v>7.4999999999999997E-3</v>
      </c>
      <c r="NX63" s="324">
        <f t="shared" si="342"/>
        <v>1.4999999999999999E-2</v>
      </c>
      <c r="NY63" s="324">
        <f t="shared" si="343"/>
        <v>2.2499999999999999E-2</v>
      </c>
      <c r="NZ63" s="324">
        <f t="shared" si="344"/>
        <v>0.03</v>
      </c>
      <c r="OA63" s="324">
        <f t="shared" si="345"/>
        <v>3.7499999999999999E-2</v>
      </c>
      <c r="OB63" s="324">
        <f t="shared" si="346"/>
        <v>3.7499999999999999E-2</v>
      </c>
      <c r="OC63" s="324">
        <f t="shared" si="347"/>
        <v>7.4999999999999997E-2</v>
      </c>
      <c r="OD63" s="324">
        <f t="shared" si="348"/>
        <v>0.1125</v>
      </c>
      <c r="OE63" s="324">
        <f t="shared" si="349"/>
        <v>0.15</v>
      </c>
      <c r="OF63" s="324">
        <f t="shared" si="350"/>
        <v>0.1875</v>
      </c>
      <c r="OG63" s="324">
        <f t="shared" si="351"/>
        <v>7.4999999999999997E-2</v>
      </c>
      <c r="OH63" s="324">
        <f t="shared" si="352"/>
        <v>0.15</v>
      </c>
      <c r="OI63" s="324">
        <f t="shared" si="353"/>
        <v>0.22500000000000001</v>
      </c>
      <c r="OJ63" s="324">
        <f t="shared" si="354"/>
        <v>0.3</v>
      </c>
      <c r="OK63" s="324">
        <f t="shared" si="355"/>
        <v>0.375</v>
      </c>
      <c r="OL63" s="324">
        <f t="shared" si="356"/>
        <v>6.7500000000000004E-2</v>
      </c>
      <c r="OM63" s="324">
        <f t="shared" si="357"/>
        <v>0.13500000000000001</v>
      </c>
      <c r="ON63" s="324">
        <f t="shared" si="358"/>
        <v>0.20250000000000001</v>
      </c>
      <c r="OO63" s="324">
        <f t="shared" si="359"/>
        <v>0.27</v>
      </c>
      <c r="OP63" s="324">
        <f t="shared" si="360"/>
        <v>0.33750000000000002</v>
      </c>
      <c r="OQ63" s="324">
        <f t="shared" si="361"/>
        <v>0.33749999999999997</v>
      </c>
      <c r="OR63" s="324">
        <f t="shared" si="362"/>
        <v>0.33750000000000002</v>
      </c>
      <c r="OS63" s="324">
        <f t="shared" si="363"/>
        <v>0.375</v>
      </c>
      <c r="OT63" s="324">
        <f t="shared" si="364"/>
        <v>0.33749999999999997</v>
      </c>
      <c r="OU63" s="324">
        <f t="shared" si="365"/>
        <v>0.328125</v>
      </c>
      <c r="OV63" s="324">
        <f t="shared" si="366"/>
        <v>0.375</v>
      </c>
      <c r="OW63" s="324">
        <f t="shared" si="367"/>
        <v>0.33750000000000002</v>
      </c>
      <c r="OX63" s="324">
        <f t="shared" si="368"/>
        <v>0.375</v>
      </c>
      <c r="PA63" s="335">
        <v>0.05</v>
      </c>
      <c r="PB63" s="355">
        <v>0.20583468395461901</v>
      </c>
      <c r="PC63" s="356">
        <v>9.9063962558502403E-2</v>
      </c>
      <c r="PG63" s="346"/>
      <c r="PH63" s="347">
        <f>PH$3*$F63*$AH63*PH$4/'[1]Sheet3 '!$AJ$5</f>
        <v>4.2000000000000003E-2</v>
      </c>
      <c r="PI63" s="347">
        <f>PI$3*$F63*$AH63*PI$4/'[1]Sheet3 '!$AJ$5</f>
        <v>4.1985000000000001E-2</v>
      </c>
      <c r="PJ63" s="347">
        <f>PJ$3*$F63*$AH63*PJ$4/'[1]Sheet3 '!$AJ$5</f>
        <v>4.2000000000000003E-2</v>
      </c>
      <c r="PK63" s="347">
        <f>PK$3*$F63*$AH63*PK$4/'[1]Sheet3 '!$AJ$5</f>
        <v>3.78E-2</v>
      </c>
      <c r="PL63" s="347">
        <f>PL$3*$F63*$AH63*PL$4/'[1]Sheet3 '!$AJ$5</f>
        <v>3.78E-2</v>
      </c>
      <c r="PM63" s="347">
        <f>PM$3*$F63*$AH63*PM$4/'[1]Sheet3 '!$AJ$5</f>
        <v>3.5999999999999997E-2</v>
      </c>
      <c r="PN63" s="347">
        <f>PN$3*$F63*$AH63*PN$4/'[1]Sheet3 '!$AJ$5</f>
        <v>3.2399999999999998E-2</v>
      </c>
      <c r="PO63" s="347">
        <f>PO$3*$F63*$AH63*PO$4/'[1]Sheet3 '!$AJ$5</f>
        <v>3.0599999999999999E-2</v>
      </c>
      <c r="PP63" s="347">
        <f>PP$3*$F63*$AH63*PP$4/'[1]Sheet3 '!$AJ$5</f>
        <v>2.7779999999999999E-2</v>
      </c>
      <c r="PQ63" s="347">
        <f>PQ$3*$F63*$AH63*PQ$4/'[1]Sheet3 '!$AJ$5</f>
        <v>2.4E-2</v>
      </c>
      <c r="PR63" s="347">
        <f>PR$3*$F63*$AH63*PR$4/'[1]Sheet3 '!$AJ$5</f>
        <v>2.1600000000000001E-2</v>
      </c>
      <c r="PS63" s="347">
        <f>PS$3*$F63*$AH63*PS$4/'[1]Sheet3 '!$AJ$5</f>
        <v>1.9199999999999998E-2</v>
      </c>
      <c r="PT63" s="347">
        <f>PT$3*$F63*$AH63*PT$4/'[1]Sheet3 '!$AJ$5</f>
        <v>1.2E-2</v>
      </c>
      <c r="PU63" s="343"/>
      <c r="PV63" s="343"/>
      <c r="PW63" s="343"/>
    </row>
    <row r="64" spans="1:439" ht="16.2">
      <c r="A64" s="39">
        <v>55</v>
      </c>
      <c r="B64" s="39" t="s">
        <v>626</v>
      </c>
      <c r="C64" s="39">
        <v>5</v>
      </c>
      <c r="D64" s="39">
        <v>-1</v>
      </c>
      <c r="E64" s="39"/>
      <c r="F64" s="39">
        <v>155</v>
      </c>
      <c r="G64" s="116" t="s">
        <v>473</v>
      </c>
      <c r="H64" s="39">
        <f t="shared" si="209"/>
        <v>155</v>
      </c>
      <c r="I64" s="116"/>
      <c r="J64" s="39">
        <f t="shared" si="383"/>
        <v>155</v>
      </c>
      <c r="K64" s="116" t="s">
        <v>474</v>
      </c>
      <c r="L64" s="116"/>
      <c r="M64" s="123">
        <f t="shared" si="180"/>
        <v>55</v>
      </c>
      <c r="N64" s="39">
        <f t="shared" si="369"/>
        <v>0</v>
      </c>
      <c r="O64" s="39">
        <f t="shared" si="370"/>
        <v>0</v>
      </c>
      <c r="P64" s="39">
        <v>0</v>
      </c>
      <c r="Q64" s="136">
        <v>0.107639</v>
      </c>
      <c r="R64" s="90">
        <v>2</v>
      </c>
      <c r="S64" s="137">
        <v>0</v>
      </c>
      <c r="T64" s="141">
        <f t="shared" si="210"/>
        <v>5.1666999999999998E-2</v>
      </c>
      <c r="U64" s="147">
        <v>0</v>
      </c>
      <c r="V64" s="139" t="s">
        <v>283</v>
      </c>
      <c r="W64" s="139">
        <v>1</v>
      </c>
      <c r="X64" s="142">
        <v>0</v>
      </c>
      <c r="Y64" s="147">
        <v>9</v>
      </c>
      <c r="Z64" s="159">
        <v>1</v>
      </c>
      <c r="AA64" s="139" t="str">
        <f t="shared" si="428"/>
        <v>[[0,1],[0,1],[0,1],[0,1],[0,1],[0,1],[0,1],[0,1],[0,1],[0,1],[0,2],[0,4],[0,6],[0,8],[0,10],[0,20],[0,40],[0,60],[0,80],[0,100]]</v>
      </c>
      <c r="AB64" s="139">
        <v>1</v>
      </c>
      <c r="AC64" s="139">
        <v>1</v>
      </c>
      <c r="AD64" s="139" t="str">
        <f t="shared" si="211"/>
        <v>[[1,1],[1,1],[1,1],[1,1],[1,1],[1,1],[1,1],[1,1],[1,1],[1,1],[1,1],[1,1],[1,1],[1,1],[1,1],[1,1],[1,1],[1,1],[1,1],[1,1]]</v>
      </c>
      <c r="AE64" s="39">
        <v>0</v>
      </c>
      <c r="AF64" s="162">
        <v>1</v>
      </c>
      <c r="AG64" s="177">
        <f t="shared" si="205"/>
        <v>0</v>
      </c>
      <c r="AH64" s="177">
        <v>0.1</v>
      </c>
      <c r="AI64" s="177">
        <v>0</v>
      </c>
      <c r="AJ64" s="178">
        <v>0.05</v>
      </c>
      <c r="AK64" s="178">
        <f>AK63</f>
        <v>0</v>
      </c>
      <c r="AL64" s="178">
        <f>AL63</f>
        <v>0</v>
      </c>
      <c r="AM64" s="179">
        <v>0</v>
      </c>
      <c r="AN64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64" s="39" t="str">
        <f t="shared" si="429"/>
        <v>[[2,5],[3,2],[4,1]]</v>
      </c>
      <c r="AP64" s="111" t="str">
        <f t="shared" si="385"/>
        <v>[0.826667,0.413333,0.275556]</v>
      </c>
      <c r="AQ64" s="111">
        <v>0</v>
      </c>
      <c r="AR64" s="111">
        <v>1</v>
      </c>
      <c r="AS64" s="111">
        <f t="shared" si="213"/>
        <v>1</v>
      </c>
      <c r="AT64" s="111">
        <v>1</v>
      </c>
      <c r="AU64" s="111">
        <v>1</v>
      </c>
      <c r="AV64" s="191" t="s">
        <v>616</v>
      </c>
      <c r="AW64" s="111">
        <v>3</v>
      </c>
      <c r="AX64" s="195">
        <v>12</v>
      </c>
      <c r="AY64" s="39">
        <v>1</v>
      </c>
      <c r="AZ64" s="39">
        <v>0</v>
      </c>
      <c r="BA64" s="94">
        <v>2</v>
      </c>
      <c r="BB64" s="94"/>
      <c r="BC64" s="94" t="s">
        <v>361</v>
      </c>
      <c r="BD64" s="111" t="s">
        <v>627</v>
      </c>
      <c r="BE64" s="111" t="s">
        <v>628</v>
      </c>
      <c r="BF64" s="111" t="s">
        <v>629</v>
      </c>
      <c r="BG64" s="39" t="str">
        <f>BF64</f>
        <v>0.76,0.44,0.44,0.44</v>
      </c>
      <c r="BH64" s="39">
        <v>1</v>
      </c>
      <c r="BI64" s="39">
        <v>1</v>
      </c>
      <c r="BJ64" s="39" t="s">
        <v>476</v>
      </c>
      <c r="BK64" s="200">
        <v>1</v>
      </c>
      <c r="BL64" s="198">
        <v>0.6</v>
      </c>
      <c r="BM64" s="94">
        <f t="shared" si="430"/>
        <v>155</v>
      </c>
      <c r="BN64" s="94" t="s">
        <v>287</v>
      </c>
      <c r="BO64" s="94">
        <v>1</v>
      </c>
      <c r="BP64" s="94" t="s">
        <v>288</v>
      </c>
      <c r="BQ64" s="94" t="s">
        <v>397</v>
      </c>
      <c r="BR64" s="206" t="s">
        <v>410</v>
      </c>
      <c r="BS64" s="206" t="s">
        <v>410</v>
      </c>
      <c r="BT64" s="123">
        <v>58450</v>
      </c>
      <c r="BU64" s="123">
        <v>2</v>
      </c>
      <c r="BV64" s="116"/>
      <c r="BW64" s="116"/>
      <c r="BX64" s="116" t="s">
        <v>291</v>
      </c>
      <c r="BY64" s="213">
        <v>0</v>
      </c>
      <c r="BZ64" s="123">
        <f t="shared" si="214"/>
        <v>15.5</v>
      </c>
      <c r="CA64" s="214" t="str">
        <f t="shared" si="215"/>
        <v>[15.5,6,0,15.5]</v>
      </c>
      <c r="CB64" s="42">
        <v>0</v>
      </c>
      <c r="CC64" s="42">
        <v>0</v>
      </c>
      <c r="CD64" s="42">
        <v>1</v>
      </c>
      <c r="CE64" s="42">
        <v>1</v>
      </c>
      <c r="CF64" s="42">
        <v>1</v>
      </c>
      <c r="CG64" s="42">
        <v>0</v>
      </c>
      <c r="CH64" s="42">
        <v>0</v>
      </c>
      <c r="CI64" s="42">
        <v>1</v>
      </c>
      <c r="CJ64" s="42" t="str">
        <f t="shared" si="371"/>
        <v>0,0,0,0,0,0,0</v>
      </c>
      <c r="CK64" s="42" t="str">
        <f t="shared" si="372"/>
        <v/>
      </c>
      <c r="CL64" s="42"/>
      <c r="CM64" s="42"/>
      <c r="CN64" s="42"/>
      <c r="CO64" s="42"/>
      <c r="CP64" s="42"/>
      <c r="CQ64" s="42"/>
      <c r="CR64" s="42"/>
      <c r="CS64" s="42"/>
      <c r="CT64" s="42"/>
      <c r="CU64" s="53" t="s">
        <v>293</v>
      </c>
      <c r="CV64" s="53">
        <v>1</v>
      </c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 t="s">
        <v>630</v>
      </c>
      <c r="DX64" s="42">
        <f>IF(C64&lt;4,MIN($DY$1*$DZ$2,F64*$DY$2),F64*0.1)</f>
        <v>15.5</v>
      </c>
      <c r="DY64" s="123">
        <f>IF(F64&lt;=10,F64,MIN($DY$1*$DZ$2,F64*$DY$2,6))</f>
        <v>6</v>
      </c>
      <c r="DZ64" s="123">
        <f>IF(C64&lt;=4,F64,0)</f>
        <v>0</v>
      </c>
      <c r="EA64" s="123">
        <f t="shared" si="216"/>
        <v>15.5</v>
      </c>
      <c r="EB64" s="123"/>
      <c r="EE64" s="251"/>
      <c r="EM64" s="260">
        <f t="shared" si="217"/>
        <v>170.5</v>
      </c>
      <c r="EN64" s="261">
        <f>EN63</f>
        <v>0.1</v>
      </c>
      <c r="EO64" s="262">
        <v>2</v>
      </c>
      <c r="EP64" s="105">
        <v>5</v>
      </c>
      <c r="EQ64" s="262">
        <v>3</v>
      </c>
      <c r="ER64" s="105">
        <v>2</v>
      </c>
      <c r="ES64" s="262">
        <v>4</v>
      </c>
      <c r="ET64" s="105">
        <v>1</v>
      </c>
      <c r="EU64" s="105">
        <f t="shared" si="218"/>
        <v>2.5</v>
      </c>
      <c r="EV64" s="105">
        <f t="shared" si="219"/>
        <v>7.5</v>
      </c>
      <c r="EW64" s="272">
        <f t="shared" si="220"/>
        <v>0.82666700000000004</v>
      </c>
      <c r="EX64" s="105">
        <f t="shared" si="221"/>
        <v>15</v>
      </c>
      <c r="EY64" s="281">
        <f t="shared" si="222"/>
        <v>0.41333300000000001</v>
      </c>
      <c r="EZ64" s="105">
        <f t="shared" si="223"/>
        <v>22.5</v>
      </c>
      <c r="FA64" s="282">
        <f t="shared" si="224"/>
        <v>0.27555600000000002</v>
      </c>
      <c r="FD64" s="287"/>
      <c r="FE64" s="90"/>
      <c r="FI64" s="294"/>
      <c r="FJ64" s="295">
        <v>0</v>
      </c>
      <c r="FK64" s="141">
        <v>1</v>
      </c>
      <c r="FL64" s="294">
        <f t="shared" si="388"/>
        <v>0</v>
      </c>
      <c r="FM64" s="295">
        <f t="shared" si="226"/>
        <v>0</v>
      </c>
      <c r="FN64" s="141">
        <f t="shared" si="227"/>
        <v>1</v>
      </c>
      <c r="FO64" s="294">
        <f t="shared" si="389"/>
        <v>0</v>
      </c>
      <c r="FP64" s="295">
        <f t="shared" si="229"/>
        <v>0</v>
      </c>
      <c r="FQ64" s="141">
        <f t="shared" si="230"/>
        <v>1</v>
      </c>
      <c r="FR64" s="294">
        <f t="shared" si="390"/>
        <v>0</v>
      </c>
      <c r="FS64" s="295">
        <f t="shared" si="232"/>
        <v>0</v>
      </c>
      <c r="FT64" s="141">
        <f t="shared" si="233"/>
        <v>1</v>
      </c>
      <c r="FU64" s="294">
        <f t="shared" si="391"/>
        <v>0</v>
      </c>
      <c r="FV64" s="295">
        <f t="shared" si="235"/>
        <v>0</v>
      </c>
      <c r="FW64" s="141">
        <f t="shared" si="236"/>
        <v>1</v>
      </c>
      <c r="FX64" s="294">
        <f t="shared" si="392"/>
        <v>0</v>
      </c>
      <c r="FY64" s="295">
        <f t="shared" si="238"/>
        <v>0</v>
      </c>
      <c r="FZ64" s="141">
        <f t="shared" si="239"/>
        <v>1</v>
      </c>
      <c r="GA64" s="294">
        <f t="shared" si="393"/>
        <v>0</v>
      </c>
      <c r="GB64" s="295">
        <f t="shared" si="241"/>
        <v>0</v>
      </c>
      <c r="GC64" s="141">
        <f t="shared" si="242"/>
        <v>1</v>
      </c>
      <c r="GD64" s="294">
        <f t="shared" si="394"/>
        <v>0</v>
      </c>
      <c r="GE64" s="295">
        <f t="shared" si="244"/>
        <v>0</v>
      </c>
      <c r="GF64" s="141">
        <f t="shared" si="245"/>
        <v>1</v>
      </c>
      <c r="GG64" s="294">
        <f t="shared" si="395"/>
        <v>0</v>
      </c>
      <c r="GH64" s="295">
        <f t="shared" si="247"/>
        <v>0</v>
      </c>
      <c r="GI64" s="141">
        <f t="shared" si="248"/>
        <v>1</v>
      </c>
      <c r="GJ64" s="294">
        <f t="shared" si="396"/>
        <v>0</v>
      </c>
      <c r="GK64" s="295">
        <f t="shared" si="250"/>
        <v>0</v>
      </c>
      <c r="GL64" s="141">
        <f t="shared" si="251"/>
        <v>1</v>
      </c>
      <c r="GM64" s="294">
        <f t="shared" si="397"/>
        <v>0</v>
      </c>
      <c r="GN64" s="295">
        <f t="shared" si="253"/>
        <v>0</v>
      </c>
      <c r="GO64" s="141">
        <f t="shared" si="254"/>
        <v>2</v>
      </c>
      <c r="GP64" s="294">
        <f t="shared" si="398"/>
        <v>0</v>
      </c>
      <c r="GQ64" s="295">
        <f t="shared" si="256"/>
        <v>0</v>
      </c>
      <c r="GR64" s="141">
        <f t="shared" si="257"/>
        <v>4</v>
      </c>
      <c r="GS64" s="294">
        <f t="shared" si="399"/>
        <v>0</v>
      </c>
      <c r="GT64" s="295">
        <f t="shared" si="259"/>
        <v>0</v>
      </c>
      <c r="GU64" s="141">
        <f t="shared" si="260"/>
        <v>6</v>
      </c>
      <c r="GV64" s="294">
        <f t="shared" si="400"/>
        <v>0</v>
      </c>
      <c r="GW64" s="295">
        <f t="shared" si="262"/>
        <v>0</v>
      </c>
      <c r="GX64" s="141">
        <f t="shared" si="263"/>
        <v>8</v>
      </c>
      <c r="GY64" s="294">
        <f t="shared" si="401"/>
        <v>0</v>
      </c>
      <c r="GZ64" s="295">
        <f t="shared" si="265"/>
        <v>0</v>
      </c>
      <c r="HA64" s="141">
        <f t="shared" si="266"/>
        <v>10</v>
      </c>
      <c r="HB64" s="294">
        <f t="shared" si="402"/>
        <v>0</v>
      </c>
      <c r="HC64" s="295">
        <f t="shared" si="268"/>
        <v>0</v>
      </c>
      <c r="HD64" s="141">
        <f t="shared" si="269"/>
        <v>20</v>
      </c>
      <c r="HE64" s="294">
        <f t="shared" si="403"/>
        <v>0</v>
      </c>
      <c r="HF64" s="295">
        <f t="shared" si="271"/>
        <v>0</v>
      </c>
      <c r="HG64" s="141">
        <f t="shared" si="272"/>
        <v>40</v>
      </c>
      <c r="HH64" s="294">
        <f t="shared" si="404"/>
        <v>0</v>
      </c>
      <c r="HI64" s="295">
        <f t="shared" si="274"/>
        <v>0</v>
      </c>
      <c r="HJ64" s="141">
        <f t="shared" si="275"/>
        <v>60</v>
      </c>
      <c r="HK64" s="294">
        <f t="shared" si="405"/>
        <v>0</v>
      </c>
      <c r="HL64" s="295">
        <f t="shared" si="277"/>
        <v>0</v>
      </c>
      <c r="HM64" s="141">
        <f t="shared" si="278"/>
        <v>80</v>
      </c>
      <c r="HN64" s="294">
        <f t="shared" si="406"/>
        <v>0</v>
      </c>
      <c r="HO64" s="295">
        <f t="shared" si="280"/>
        <v>0</v>
      </c>
      <c r="HP64" s="141">
        <f t="shared" si="281"/>
        <v>100</v>
      </c>
      <c r="HQ64" s="294">
        <f t="shared" si="407"/>
        <v>0</v>
      </c>
      <c r="HS64" s="287"/>
      <c r="HT64" s="90"/>
      <c r="HX64" s="294"/>
      <c r="HY64" s="295">
        <v>1</v>
      </c>
      <c r="HZ64" s="141">
        <v>1</v>
      </c>
      <c r="IA64" s="294">
        <f t="shared" si="408"/>
        <v>1.7222222222222237E-5</v>
      </c>
      <c r="IB64" s="295">
        <f t="shared" si="284"/>
        <v>1</v>
      </c>
      <c r="IC64" s="141">
        <f t="shared" si="285"/>
        <v>1</v>
      </c>
      <c r="ID64" s="294">
        <f t="shared" si="409"/>
        <v>3.4444444444444475E-5</v>
      </c>
      <c r="IE64" s="295">
        <f t="shared" si="287"/>
        <v>1</v>
      </c>
      <c r="IF64" s="141">
        <f t="shared" si="288"/>
        <v>1</v>
      </c>
      <c r="IG64" s="294">
        <f t="shared" si="410"/>
        <v>5.1666666666666712E-5</v>
      </c>
      <c r="IH64" s="295">
        <f t="shared" si="290"/>
        <v>1</v>
      </c>
      <c r="II64" s="141">
        <f t="shared" si="291"/>
        <v>1</v>
      </c>
      <c r="IJ64" s="294">
        <f t="shared" si="411"/>
        <v>6.8888888888888949E-5</v>
      </c>
      <c r="IK64" s="295">
        <f t="shared" si="293"/>
        <v>1</v>
      </c>
      <c r="IL64" s="141">
        <f t="shared" si="294"/>
        <v>1</v>
      </c>
      <c r="IM64" s="294">
        <f t="shared" si="412"/>
        <v>8.6111111111111186E-5</v>
      </c>
      <c r="IN64" s="295">
        <f t="shared" si="296"/>
        <v>1</v>
      </c>
      <c r="IO64" s="141">
        <f t="shared" si="297"/>
        <v>1</v>
      </c>
      <c r="IP64" s="294">
        <f t="shared" si="413"/>
        <v>1.7222222222222237E-4</v>
      </c>
      <c r="IQ64" s="295">
        <f t="shared" si="299"/>
        <v>1</v>
      </c>
      <c r="IR64" s="141">
        <f t="shared" si="300"/>
        <v>1</v>
      </c>
      <c r="IS64" s="294">
        <f t="shared" si="414"/>
        <v>3.4444444444444475E-4</v>
      </c>
      <c r="IT64" s="295">
        <f t="shared" si="302"/>
        <v>1</v>
      </c>
      <c r="IU64" s="141">
        <f t="shared" si="303"/>
        <v>1</v>
      </c>
      <c r="IV64" s="294">
        <f t="shared" si="415"/>
        <v>5.1666666666666712E-4</v>
      </c>
      <c r="IW64" s="295">
        <f t="shared" si="305"/>
        <v>1</v>
      </c>
      <c r="IX64" s="141">
        <f t="shared" si="306"/>
        <v>1</v>
      </c>
      <c r="IY64" s="294">
        <f t="shared" si="416"/>
        <v>6.8888888888888949E-4</v>
      </c>
      <c r="IZ64" s="295">
        <f t="shared" si="308"/>
        <v>1</v>
      </c>
      <c r="JA64" s="141">
        <f t="shared" si="309"/>
        <v>1</v>
      </c>
      <c r="JB64" s="294">
        <f t="shared" si="417"/>
        <v>8.6111111111111186E-4</v>
      </c>
      <c r="JC64" s="295">
        <f t="shared" si="311"/>
        <v>1</v>
      </c>
      <c r="JD64" s="141">
        <f t="shared" si="312"/>
        <v>1</v>
      </c>
      <c r="JE64" s="294">
        <f t="shared" si="418"/>
        <v>1.7222222222222237E-3</v>
      </c>
      <c r="JF64" s="295">
        <f t="shared" si="314"/>
        <v>1</v>
      </c>
      <c r="JG64" s="141">
        <f t="shared" si="315"/>
        <v>1</v>
      </c>
      <c r="JH64" s="294">
        <f t="shared" si="419"/>
        <v>3.4444444444444475E-3</v>
      </c>
      <c r="JI64" s="295">
        <f t="shared" si="317"/>
        <v>1</v>
      </c>
      <c r="JJ64" s="141">
        <f t="shared" si="318"/>
        <v>1</v>
      </c>
      <c r="JK64" s="294">
        <f t="shared" si="420"/>
        <v>5.166666666666671E-3</v>
      </c>
      <c r="JL64" s="295">
        <f t="shared" si="320"/>
        <v>1</v>
      </c>
      <c r="JM64" s="141">
        <f t="shared" si="321"/>
        <v>1</v>
      </c>
      <c r="JN64" s="294">
        <f t="shared" si="421"/>
        <v>6.8888888888888949E-3</v>
      </c>
      <c r="JO64" s="295">
        <f t="shared" si="323"/>
        <v>1</v>
      </c>
      <c r="JP64" s="141">
        <f t="shared" si="324"/>
        <v>1</v>
      </c>
      <c r="JQ64" s="294">
        <f t="shared" si="422"/>
        <v>8.611111111111118E-3</v>
      </c>
      <c r="JR64" s="295">
        <f t="shared" si="326"/>
        <v>1</v>
      </c>
      <c r="JS64" s="141">
        <f t="shared" si="327"/>
        <v>1</v>
      </c>
      <c r="JT64" s="294">
        <f t="shared" si="423"/>
        <v>1.7222222222222236E-2</v>
      </c>
      <c r="JU64" s="295">
        <f t="shared" si="329"/>
        <v>1</v>
      </c>
      <c r="JV64" s="141">
        <f t="shared" si="330"/>
        <v>1</v>
      </c>
      <c r="JW64" s="294">
        <f t="shared" si="424"/>
        <v>3.4444444444444472E-2</v>
      </c>
      <c r="JX64" s="295">
        <f t="shared" si="332"/>
        <v>1</v>
      </c>
      <c r="JY64" s="141">
        <f t="shared" si="333"/>
        <v>1</v>
      </c>
      <c r="JZ64" s="294">
        <f t="shared" si="425"/>
        <v>5.1666666666666708E-2</v>
      </c>
      <c r="KA64" s="295">
        <f t="shared" si="335"/>
        <v>1</v>
      </c>
      <c r="KB64" s="141">
        <f t="shared" si="336"/>
        <v>1</v>
      </c>
      <c r="KC64" s="294">
        <f t="shared" si="426"/>
        <v>6.8888888888888944E-2</v>
      </c>
      <c r="KD64" s="295">
        <f t="shared" si="338"/>
        <v>1</v>
      </c>
      <c r="KE64" s="141">
        <f t="shared" si="339"/>
        <v>1</v>
      </c>
      <c r="KF64" s="294">
        <f t="shared" si="427"/>
        <v>8.611111111111118E-2</v>
      </c>
      <c r="KK64" s="313">
        <f t="shared" si="386"/>
        <v>0</v>
      </c>
      <c r="KL64" s="313">
        <f t="shared" si="386"/>
        <v>0</v>
      </c>
      <c r="KM64" s="313">
        <f t="shared" si="386"/>
        <v>0</v>
      </c>
      <c r="KN64" s="313">
        <f t="shared" si="386"/>
        <v>6.1999999999999998E-3</v>
      </c>
      <c r="KO64" s="313">
        <f t="shared" si="386"/>
        <v>7.7499999999999999E-3</v>
      </c>
      <c r="KP64" s="313">
        <f t="shared" si="386"/>
        <v>1.55E-2</v>
      </c>
      <c r="KQ64" s="313">
        <f t="shared" si="386"/>
        <v>3.1E-2</v>
      </c>
      <c r="KR64" s="313">
        <f t="shared" si="386"/>
        <v>4.65E-2</v>
      </c>
      <c r="KS64" s="313">
        <f t="shared" si="386"/>
        <v>6.2E-2</v>
      </c>
      <c r="KT64" s="313">
        <f t="shared" si="386"/>
        <v>7.7499999999999999E-2</v>
      </c>
      <c r="KU64" s="313">
        <f t="shared" si="387"/>
        <v>0.155</v>
      </c>
      <c r="KV64" s="313">
        <f t="shared" si="387"/>
        <v>0.19375000000000001</v>
      </c>
      <c r="KW64" s="313">
        <f t="shared" si="387"/>
        <v>0.193719</v>
      </c>
      <c r="KX64" s="313">
        <f t="shared" si="387"/>
        <v>0.19368800000000003</v>
      </c>
      <c r="KY64" s="313">
        <f t="shared" si="387"/>
        <v>0.1936725</v>
      </c>
      <c r="KZ64" s="313">
        <f t="shared" si="387"/>
        <v>0.19359499999999999</v>
      </c>
      <c r="LA64" s="313">
        <f t="shared" si="387"/>
        <v>0.19344000000000003</v>
      </c>
      <c r="LB64" s="313">
        <f t="shared" si="387"/>
        <v>0.19344</v>
      </c>
      <c r="LC64" s="313">
        <f t="shared" si="387"/>
        <v>0.19344000000000003</v>
      </c>
      <c r="LD64" s="313">
        <f t="shared" si="387"/>
        <v>0.19297500000000001</v>
      </c>
      <c r="LK64" s="78">
        <v>0</v>
      </c>
      <c r="LL64" s="78">
        <v>0</v>
      </c>
      <c r="LM64" s="78">
        <v>0</v>
      </c>
      <c r="LP64" s="105"/>
      <c r="LQ64" s="322">
        <v>0.05</v>
      </c>
      <c r="LR64" s="322">
        <v>0.05</v>
      </c>
      <c r="LS64" s="322">
        <v>0.05</v>
      </c>
      <c r="LT64" s="322">
        <v>0.05</v>
      </c>
      <c r="LU64" s="322">
        <v>0.05</v>
      </c>
      <c r="LV64" s="322">
        <v>2.5000000000000001E-2</v>
      </c>
      <c r="LW64" s="322">
        <v>2.5000000000000001E-2</v>
      </c>
      <c r="LX64" s="322">
        <v>2.5000000000000001E-2</v>
      </c>
      <c r="LY64" s="322">
        <v>2.5000000000000001E-2</v>
      </c>
      <c r="LZ64" s="322">
        <v>2.5000000000000001E-2</v>
      </c>
      <c r="MA64" s="322">
        <v>5.0000000000000001E-3</v>
      </c>
      <c r="MB64" s="322">
        <v>5.0000000000000001E-3</v>
      </c>
      <c r="MC64" s="322">
        <v>5.0000000000000001E-3</v>
      </c>
      <c r="MD64" s="322">
        <v>5.0000000000000001E-3</v>
      </c>
      <c r="ME64" s="322">
        <v>5.0000000000000001E-3</v>
      </c>
      <c r="MF64" s="322">
        <v>8.9999999999999998E-4</v>
      </c>
      <c r="MG64" s="322">
        <v>8.9999999999999998E-4</v>
      </c>
      <c r="MH64" s="322">
        <v>8.9999999999999998E-4</v>
      </c>
      <c r="MI64" s="322">
        <v>8.9999999999999998E-4</v>
      </c>
      <c r="MJ64" s="322">
        <v>8.9999999999999998E-4</v>
      </c>
      <c r="MK64" s="322">
        <v>5.9999999999999995E-4</v>
      </c>
      <c r="ML64" s="322">
        <v>4.4999999999999999E-4</v>
      </c>
      <c r="MM64" s="322">
        <v>4.0000000000000002E-4</v>
      </c>
      <c r="MN64" s="322">
        <v>2.9999999999999997E-4</v>
      </c>
      <c r="MO64" s="322">
        <v>2.5000000000000001E-4</v>
      </c>
      <c r="MP64" s="322">
        <v>2.5000000000000001E-4</v>
      </c>
      <c r="MQ64" s="322">
        <v>2.0000000000000001E-4</v>
      </c>
      <c r="MR64" s="322">
        <v>2.0000000000000001E-4</v>
      </c>
      <c r="MS64" s="322"/>
      <c r="MT64" s="102">
        <v>1</v>
      </c>
      <c r="MU64" s="102">
        <v>1</v>
      </c>
      <c r="MV64" s="102">
        <v>1</v>
      </c>
      <c r="MW64" s="102">
        <v>1</v>
      </c>
      <c r="MX64" s="102">
        <v>1</v>
      </c>
      <c r="MY64" s="102">
        <v>1</v>
      </c>
      <c r="MZ64" s="90">
        <v>1</v>
      </c>
      <c r="NA64" s="90">
        <v>1</v>
      </c>
      <c r="NB64" s="90">
        <v>1</v>
      </c>
      <c r="NC64" s="90">
        <v>1</v>
      </c>
      <c r="ND64" s="90">
        <v>1</v>
      </c>
      <c r="NE64" s="90">
        <v>1</v>
      </c>
      <c r="NF64" s="90">
        <v>1</v>
      </c>
      <c r="NG64" s="90">
        <v>1</v>
      </c>
      <c r="NH64" s="90">
        <v>1</v>
      </c>
      <c r="NI64" s="90">
        <v>2</v>
      </c>
      <c r="NJ64" s="90">
        <v>2</v>
      </c>
      <c r="NK64" s="90">
        <v>2</v>
      </c>
      <c r="NL64" s="90">
        <v>2</v>
      </c>
      <c r="NM64" s="90">
        <v>2</v>
      </c>
      <c r="NN64" s="90">
        <v>2</v>
      </c>
      <c r="NO64" s="90">
        <v>2</v>
      </c>
      <c r="NP64" s="90">
        <v>2</v>
      </c>
      <c r="NQ64" s="90">
        <v>2</v>
      </c>
      <c r="NR64" s="90">
        <v>2</v>
      </c>
      <c r="NS64" s="90">
        <v>2</v>
      </c>
      <c r="NT64" s="90">
        <v>2</v>
      </c>
      <c r="NU64" s="90">
        <v>2</v>
      </c>
      <c r="NV64" s="90"/>
      <c r="NW64" s="324">
        <f t="shared" si="341"/>
        <v>7.7499999999999999E-3</v>
      </c>
      <c r="NX64" s="324">
        <f t="shared" si="342"/>
        <v>1.55E-2</v>
      </c>
      <c r="NY64" s="324">
        <f t="shared" si="343"/>
        <v>2.325E-2</v>
      </c>
      <c r="NZ64" s="324">
        <f t="shared" si="344"/>
        <v>3.1E-2</v>
      </c>
      <c r="OA64" s="324">
        <f t="shared" si="345"/>
        <v>3.875E-2</v>
      </c>
      <c r="OB64" s="324">
        <f t="shared" si="346"/>
        <v>3.875E-2</v>
      </c>
      <c r="OC64" s="324">
        <f t="shared" si="347"/>
        <v>7.7499999999999999E-2</v>
      </c>
      <c r="OD64" s="324">
        <f t="shared" si="348"/>
        <v>0.11625000000000001</v>
      </c>
      <c r="OE64" s="324">
        <f t="shared" si="349"/>
        <v>0.155</v>
      </c>
      <c r="OF64" s="324">
        <f t="shared" si="350"/>
        <v>0.19375000000000001</v>
      </c>
      <c r="OG64" s="324">
        <f t="shared" si="351"/>
        <v>7.7499999999999999E-2</v>
      </c>
      <c r="OH64" s="324">
        <f t="shared" si="352"/>
        <v>0.155</v>
      </c>
      <c r="OI64" s="324">
        <f t="shared" si="353"/>
        <v>0.23250000000000001</v>
      </c>
      <c r="OJ64" s="324">
        <f t="shared" si="354"/>
        <v>0.31</v>
      </c>
      <c r="OK64" s="324">
        <f t="shared" si="355"/>
        <v>0.38750000000000001</v>
      </c>
      <c r="OL64" s="324">
        <f t="shared" si="356"/>
        <v>6.9750000000000006E-2</v>
      </c>
      <c r="OM64" s="324">
        <f t="shared" si="357"/>
        <v>0.13950000000000001</v>
      </c>
      <c r="ON64" s="324">
        <f t="shared" si="358"/>
        <v>0.20924999999999999</v>
      </c>
      <c r="OO64" s="324">
        <f t="shared" si="359"/>
        <v>0.27900000000000003</v>
      </c>
      <c r="OP64" s="324">
        <f t="shared" si="360"/>
        <v>0.34875</v>
      </c>
      <c r="OQ64" s="324">
        <f t="shared" si="361"/>
        <v>0.34874999999999995</v>
      </c>
      <c r="OR64" s="324">
        <f t="shared" si="362"/>
        <v>0.34875</v>
      </c>
      <c r="OS64" s="324">
        <f t="shared" si="363"/>
        <v>0.38750000000000001</v>
      </c>
      <c r="OT64" s="324">
        <f t="shared" si="364"/>
        <v>0.34874999999999995</v>
      </c>
      <c r="OU64" s="324">
        <f t="shared" si="365"/>
        <v>0.33906249999999999</v>
      </c>
      <c r="OV64" s="324">
        <f t="shared" si="366"/>
        <v>0.38750000000000001</v>
      </c>
      <c r="OW64" s="324">
        <f t="shared" si="367"/>
        <v>0.34875</v>
      </c>
      <c r="OX64" s="324">
        <f t="shared" si="368"/>
        <v>0.38750000000000001</v>
      </c>
      <c r="PA64" s="335">
        <v>0.15</v>
      </c>
      <c r="PB64" s="355">
        <v>5.7182705718270603E-2</v>
      </c>
      <c r="PC64" s="356">
        <v>2.81207133058985E-2</v>
      </c>
      <c r="PG64" s="346"/>
      <c r="PH64" s="347">
        <f>PH$3*$F64*$AH64*PH$4/'[1]Sheet3 '!$AJ$5</f>
        <v>4.3400000000000001E-2</v>
      </c>
      <c r="PI64" s="347">
        <f>PI$3*$F64*$AH64*PI$4/'[1]Sheet3 '!$AJ$5</f>
        <v>4.3384499999999999E-2</v>
      </c>
      <c r="PJ64" s="347">
        <f>PJ$3*$F64*$AH64*PJ$4/'[1]Sheet3 '!$AJ$5</f>
        <v>4.3400000000000001E-2</v>
      </c>
      <c r="PK64" s="347">
        <f>PK$3*$F64*$AH64*PK$4/'[1]Sheet3 '!$AJ$5</f>
        <v>3.9059999999999997E-2</v>
      </c>
      <c r="PL64" s="347">
        <f>PL$3*$F64*$AH64*PL$4/'[1]Sheet3 '!$AJ$5</f>
        <v>3.9059999999999997E-2</v>
      </c>
      <c r="PM64" s="347">
        <f>PM$3*$F64*$AH64*PM$4/'[1]Sheet3 '!$AJ$5</f>
        <v>3.7199999999999997E-2</v>
      </c>
      <c r="PN64" s="347">
        <f>PN$3*$F64*$AH64*PN$4/'[1]Sheet3 '!$AJ$5</f>
        <v>3.3480000000000003E-2</v>
      </c>
      <c r="PO64" s="347">
        <f>PO$3*$F64*$AH64*PO$4/'[1]Sheet3 '!$AJ$5</f>
        <v>3.1620000000000002E-2</v>
      </c>
      <c r="PP64" s="347">
        <f>PP$3*$F64*$AH64*PP$4/'[1]Sheet3 '!$AJ$5</f>
        <v>2.8705999999999999E-2</v>
      </c>
      <c r="PQ64" s="347">
        <f>PQ$3*$F64*$AH64*PQ$4/'[1]Sheet3 '!$AJ$5</f>
        <v>2.4799999999999999E-2</v>
      </c>
      <c r="PR64" s="347">
        <f>PR$3*$F64*$AH64*PR$4/'[1]Sheet3 '!$AJ$5</f>
        <v>2.232E-2</v>
      </c>
      <c r="PS64" s="347">
        <f>PS$3*$F64*$AH64*PS$4/'[1]Sheet3 '!$AJ$5</f>
        <v>1.984E-2</v>
      </c>
      <c r="PT64" s="347">
        <f>PT$3*$F64*$AH64*PT$4/'[1]Sheet3 '!$AJ$5</f>
        <v>1.24E-2</v>
      </c>
      <c r="PU64" s="343"/>
      <c r="PV64" s="343"/>
      <c r="PW64" s="343"/>
    </row>
    <row r="65" spans="1:439" ht="16.2">
      <c r="A65" s="39">
        <v>56</v>
      </c>
      <c r="B65" s="39" t="s">
        <v>631</v>
      </c>
      <c r="C65" s="39">
        <v>5</v>
      </c>
      <c r="D65" s="39">
        <v>-1</v>
      </c>
      <c r="E65" s="39"/>
      <c r="F65" s="39">
        <v>180</v>
      </c>
      <c r="G65" s="116" t="s">
        <v>632</v>
      </c>
      <c r="H65" s="39">
        <f t="shared" si="209"/>
        <v>180</v>
      </c>
      <c r="I65" s="116"/>
      <c r="J65" s="39">
        <f t="shared" si="383"/>
        <v>180</v>
      </c>
      <c r="K65" s="116" t="s">
        <v>633</v>
      </c>
      <c r="L65" s="116"/>
      <c r="M65" s="123">
        <f t="shared" si="180"/>
        <v>56</v>
      </c>
      <c r="N65" s="39">
        <f t="shared" si="369"/>
        <v>0</v>
      </c>
      <c r="O65" s="39">
        <f t="shared" si="370"/>
        <v>0</v>
      </c>
      <c r="P65" s="39">
        <v>0</v>
      </c>
      <c r="Q65" s="136">
        <v>0.12500040000000001</v>
      </c>
      <c r="R65" s="90">
        <v>2</v>
      </c>
      <c r="S65" s="137">
        <v>0</v>
      </c>
      <c r="T65" s="141">
        <f t="shared" si="210"/>
        <v>0.06</v>
      </c>
      <c r="U65" s="147">
        <v>0</v>
      </c>
      <c r="V65" s="139" t="s">
        <v>283</v>
      </c>
      <c r="W65" s="139">
        <v>1</v>
      </c>
      <c r="X65" s="142">
        <v>0</v>
      </c>
      <c r="Y65" s="147">
        <v>11</v>
      </c>
      <c r="Z65" s="159">
        <v>1</v>
      </c>
      <c r="AA65" s="139" t="str">
        <f t="shared" si="428"/>
        <v>[[0,1],[0,1],[0,1],[0,1],[0,1],[0,1],[0,1],[0,1],[0,1],[0,1],[0,2],[0,4],[0,6],[0,8],[0,10],[0,20],[0,40],[0,60],[0,80],[0,100]]</v>
      </c>
      <c r="AB65" s="139">
        <v>1</v>
      </c>
      <c r="AC65" s="139">
        <v>1</v>
      </c>
      <c r="AD65" s="139" t="str">
        <f t="shared" si="211"/>
        <v>[[1,1],[1,1],[1,1],[1,1],[1,1],[1,1],[1,1],[1,1],[1,1],[1,1],[1,1],[1,1],[1,1],[1,1],[1,1],[1,1],[1,1],[1,1],[1,1],[1,1]]</v>
      </c>
      <c r="AE65" s="39">
        <v>0</v>
      </c>
      <c r="AF65" s="162">
        <v>1</v>
      </c>
      <c r="AG65" s="177">
        <f t="shared" ref="AG65:AG89" si="431">(N65+O65)/100</f>
        <v>0</v>
      </c>
      <c r="AH65" s="177">
        <v>0.1</v>
      </c>
      <c r="AI65" s="177">
        <v>0</v>
      </c>
      <c r="AJ65" s="178">
        <v>0.05</v>
      </c>
      <c r="AK65" s="178">
        <f>AK64</f>
        <v>0</v>
      </c>
      <c r="AL65" s="178">
        <f>AL64</f>
        <v>0</v>
      </c>
      <c r="AM65" s="179">
        <v>0</v>
      </c>
      <c r="AN65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65" s="39" t="str">
        <f t="shared" si="429"/>
        <v>[[2,5],[3,2],[4,1]]</v>
      </c>
      <c r="AP65" s="111" t="str">
        <f t="shared" si="385"/>
        <v>[0.96,0.48,0.32]</v>
      </c>
      <c r="AQ65" s="111">
        <v>0</v>
      </c>
      <c r="AR65" s="111">
        <v>1</v>
      </c>
      <c r="AS65" s="111">
        <f t="shared" si="213"/>
        <v>1</v>
      </c>
      <c r="AT65" s="111">
        <v>1</v>
      </c>
      <c r="AU65" s="111">
        <v>1</v>
      </c>
      <c r="AV65" s="111" t="s">
        <v>284</v>
      </c>
      <c r="AW65" s="111">
        <v>3</v>
      </c>
      <c r="AX65" s="195">
        <v>12</v>
      </c>
      <c r="AY65" s="39">
        <v>1</v>
      </c>
      <c r="AZ65" s="39">
        <v>0</v>
      </c>
      <c r="BA65" s="94">
        <v>2</v>
      </c>
      <c r="BB65" s="94"/>
      <c r="BC65" s="94" t="s">
        <v>361</v>
      </c>
      <c r="BD65" s="111" t="s">
        <v>634</v>
      </c>
      <c r="BE65" s="111" t="s">
        <v>635</v>
      </c>
      <c r="BF65" s="111" t="s">
        <v>629</v>
      </c>
      <c r="BG65" s="39" t="str">
        <f>BF65</f>
        <v>0.76,0.44,0.44,0.44</v>
      </c>
      <c r="BH65" s="39">
        <v>1</v>
      </c>
      <c r="BI65" s="39">
        <v>1</v>
      </c>
      <c r="BJ65" s="39" t="s">
        <v>476</v>
      </c>
      <c r="BK65" s="200">
        <v>1</v>
      </c>
      <c r="BL65" s="198">
        <v>0.6</v>
      </c>
      <c r="BM65" s="94">
        <f t="shared" si="430"/>
        <v>180</v>
      </c>
      <c r="BN65" s="94" t="s">
        <v>287</v>
      </c>
      <c r="BO65" s="94">
        <v>1</v>
      </c>
      <c r="BP65" s="94" t="s">
        <v>288</v>
      </c>
      <c r="BQ65" s="94" t="s">
        <v>397</v>
      </c>
      <c r="BR65" s="202" t="s">
        <v>636</v>
      </c>
      <c r="BS65" s="202" t="s">
        <v>637</v>
      </c>
      <c r="BT65" s="123">
        <v>58200</v>
      </c>
      <c r="BU65" s="123">
        <v>2</v>
      </c>
      <c r="BV65" s="116"/>
      <c r="BW65" s="116"/>
      <c r="BX65" s="116" t="s">
        <v>291</v>
      </c>
      <c r="BY65" s="213">
        <v>0</v>
      </c>
      <c r="BZ65" s="123">
        <f t="shared" si="214"/>
        <v>18</v>
      </c>
      <c r="CA65" s="214" t="str">
        <f t="shared" si="215"/>
        <v>[18,6,0,18]</v>
      </c>
      <c r="CB65" s="42">
        <v>0</v>
      </c>
      <c r="CC65" s="42">
        <v>0</v>
      </c>
      <c r="CD65" s="42">
        <v>0</v>
      </c>
      <c r="CE65" s="42">
        <v>0</v>
      </c>
      <c r="CF65" s="42">
        <v>0</v>
      </c>
      <c r="CG65" s="42">
        <v>0</v>
      </c>
      <c r="CH65" s="42">
        <v>0</v>
      </c>
      <c r="CI65" s="42">
        <v>0</v>
      </c>
      <c r="CJ65" s="42" t="str">
        <f t="shared" si="371"/>
        <v>0,0,0,0,0,0,0</v>
      </c>
      <c r="CK65" s="42" t="str">
        <f t="shared" si="372"/>
        <v/>
      </c>
      <c r="CL65" s="42"/>
      <c r="CM65" s="42"/>
      <c r="CN65" s="42"/>
      <c r="CO65" s="42"/>
      <c r="CP65" s="42"/>
      <c r="CQ65" s="42"/>
      <c r="CR65" s="42"/>
      <c r="CS65" s="42"/>
      <c r="CT65" s="42"/>
      <c r="CU65" s="53" t="s">
        <v>293</v>
      </c>
      <c r="CV65" s="53">
        <v>1</v>
      </c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  <c r="DW65" s="42" t="s">
        <v>638</v>
      </c>
      <c r="DX65" s="42">
        <f>IF(C65&lt;4,MIN($DY$1*$DZ$2,F65*$DY$2),F65*0.1)</f>
        <v>18</v>
      </c>
      <c r="DY65" s="123">
        <f>IF(F65&lt;=10,F65,MIN($DY$1*$DZ$2,F65*$DY$2,6))</f>
        <v>6</v>
      </c>
      <c r="DZ65" s="123">
        <f>IF(C65&lt;=4,F65,0)</f>
        <v>0</v>
      </c>
      <c r="EA65" s="123">
        <f t="shared" si="216"/>
        <v>18</v>
      </c>
      <c r="EB65" s="123"/>
      <c r="ED65" s="252"/>
      <c r="EE65" s="94"/>
      <c r="EF65" s="252"/>
      <c r="EG65" s="94"/>
      <c r="EH65" s="252"/>
      <c r="EI65" s="94"/>
      <c r="EJ65" s="94"/>
      <c r="EM65" s="260">
        <f t="shared" si="217"/>
        <v>198.00000000000003</v>
      </c>
      <c r="EN65" s="261">
        <f>EN64</f>
        <v>0.1</v>
      </c>
      <c r="EO65" s="262">
        <v>2</v>
      </c>
      <c r="EP65" s="105">
        <v>5</v>
      </c>
      <c r="EQ65" s="262">
        <v>3</v>
      </c>
      <c r="ER65" s="105">
        <v>2</v>
      </c>
      <c r="ES65" s="262">
        <v>4</v>
      </c>
      <c r="ET65" s="105">
        <v>1</v>
      </c>
      <c r="EU65" s="105">
        <f t="shared" si="218"/>
        <v>2.5</v>
      </c>
      <c r="EV65" s="105">
        <f t="shared" si="219"/>
        <v>7.5</v>
      </c>
      <c r="EW65" s="272">
        <f t="shared" si="220"/>
        <v>0.96</v>
      </c>
      <c r="EX65" s="105">
        <f t="shared" si="221"/>
        <v>15</v>
      </c>
      <c r="EY65" s="281">
        <f t="shared" si="222"/>
        <v>0.48</v>
      </c>
      <c r="EZ65" s="105">
        <f t="shared" si="223"/>
        <v>22.5</v>
      </c>
      <c r="FA65" s="282">
        <f t="shared" si="224"/>
        <v>0.32</v>
      </c>
      <c r="FD65" s="287"/>
      <c r="FE65" s="90"/>
      <c r="FI65" s="294"/>
      <c r="FJ65" s="295">
        <v>0</v>
      </c>
      <c r="FK65" s="141">
        <v>1</v>
      </c>
      <c r="FL65" s="294">
        <f t="shared" si="388"/>
        <v>0</v>
      </c>
      <c r="FM65" s="295">
        <f t="shared" si="226"/>
        <v>0</v>
      </c>
      <c r="FN65" s="141">
        <f t="shared" si="227"/>
        <v>1</v>
      </c>
      <c r="FO65" s="294">
        <f t="shared" si="389"/>
        <v>0</v>
      </c>
      <c r="FP65" s="295">
        <f t="shared" si="229"/>
        <v>0</v>
      </c>
      <c r="FQ65" s="141">
        <f t="shared" si="230"/>
        <v>1</v>
      </c>
      <c r="FR65" s="294">
        <f t="shared" si="390"/>
        <v>0</v>
      </c>
      <c r="FS65" s="295">
        <f t="shared" si="232"/>
        <v>0</v>
      </c>
      <c r="FT65" s="141">
        <f t="shared" si="233"/>
        <v>1</v>
      </c>
      <c r="FU65" s="294">
        <f t="shared" si="391"/>
        <v>0</v>
      </c>
      <c r="FV65" s="295">
        <f t="shared" si="235"/>
        <v>0</v>
      </c>
      <c r="FW65" s="141">
        <f t="shared" si="236"/>
        <v>1</v>
      </c>
      <c r="FX65" s="294">
        <f t="shared" si="392"/>
        <v>0</v>
      </c>
      <c r="FY65" s="295">
        <f t="shared" si="238"/>
        <v>0</v>
      </c>
      <c r="FZ65" s="141">
        <f t="shared" si="239"/>
        <v>1</v>
      </c>
      <c r="GA65" s="294">
        <f t="shared" si="393"/>
        <v>0</v>
      </c>
      <c r="GB65" s="295">
        <f t="shared" si="241"/>
        <v>0</v>
      </c>
      <c r="GC65" s="141">
        <f t="shared" si="242"/>
        <v>1</v>
      </c>
      <c r="GD65" s="294">
        <f t="shared" si="394"/>
        <v>0</v>
      </c>
      <c r="GE65" s="295">
        <f t="shared" si="244"/>
        <v>0</v>
      </c>
      <c r="GF65" s="141">
        <f t="shared" si="245"/>
        <v>1</v>
      </c>
      <c r="GG65" s="294">
        <f t="shared" si="395"/>
        <v>0</v>
      </c>
      <c r="GH65" s="295">
        <f t="shared" si="247"/>
        <v>0</v>
      </c>
      <c r="GI65" s="141">
        <f t="shared" si="248"/>
        <v>1</v>
      </c>
      <c r="GJ65" s="294">
        <f t="shared" si="396"/>
        <v>0</v>
      </c>
      <c r="GK65" s="295">
        <f t="shared" si="250"/>
        <v>0</v>
      </c>
      <c r="GL65" s="141">
        <f t="shared" si="251"/>
        <v>1</v>
      </c>
      <c r="GM65" s="294">
        <f t="shared" si="397"/>
        <v>0</v>
      </c>
      <c r="GN65" s="295">
        <f t="shared" si="253"/>
        <v>0</v>
      </c>
      <c r="GO65" s="141">
        <f t="shared" si="254"/>
        <v>2</v>
      </c>
      <c r="GP65" s="294">
        <f t="shared" si="398"/>
        <v>0</v>
      </c>
      <c r="GQ65" s="295">
        <f t="shared" si="256"/>
        <v>0</v>
      </c>
      <c r="GR65" s="141">
        <f t="shared" si="257"/>
        <v>4</v>
      </c>
      <c r="GS65" s="294">
        <f t="shared" si="399"/>
        <v>0</v>
      </c>
      <c r="GT65" s="295">
        <f t="shared" si="259"/>
        <v>0</v>
      </c>
      <c r="GU65" s="141">
        <f t="shared" si="260"/>
        <v>6</v>
      </c>
      <c r="GV65" s="294">
        <f t="shared" si="400"/>
        <v>0</v>
      </c>
      <c r="GW65" s="295">
        <f t="shared" si="262"/>
        <v>0</v>
      </c>
      <c r="GX65" s="141">
        <f t="shared" si="263"/>
        <v>8</v>
      </c>
      <c r="GY65" s="294">
        <f t="shared" si="401"/>
        <v>0</v>
      </c>
      <c r="GZ65" s="295">
        <f t="shared" si="265"/>
        <v>0</v>
      </c>
      <c r="HA65" s="141">
        <f t="shared" si="266"/>
        <v>10</v>
      </c>
      <c r="HB65" s="294">
        <f t="shared" si="402"/>
        <v>0</v>
      </c>
      <c r="HC65" s="295">
        <f t="shared" si="268"/>
        <v>0</v>
      </c>
      <c r="HD65" s="141">
        <f t="shared" si="269"/>
        <v>20</v>
      </c>
      <c r="HE65" s="294">
        <f t="shared" si="403"/>
        <v>0</v>
      </c>
      <c r="HF65" s="295">
        <f t="shared" si="271"/>
        <v>0</v>
      </c>
      <c r="HG65" s="141">
        <f t="shared" si="272"/>
        <v>40</v>
      </c>
      <c r="HH65" s="294">
        <f t="shared" si="404"/>
        <v>0</v>
      </c>
      <c r="HI65" s="295">
        <f t="shared" si="274"/>
        <v>0</v>
      </c>
      <c r="HJ65" s="141">
        <f t="shared" si="275"/>
        <v>60</v>
      </c>
      <c r="HK65" s="294">
        <f t="shared" si="405"/>
        <v>0</v>
      </c>
      <c r="HL65" s="295">
        <f t="shared" si="277"/>
        <v>0</v>
      </c>
      <c r="HM65" s="141">
        <f t="shared" si="278"/>
        <v>80</v>
      </c>
      <c r="HN65" s="294">
        <f t="shared" si="406"/>
        <v>0</v>
      </c>
      <c r="HO65" s="295">
        <f t="shared" si="280"/>
        <v>0</v>
      </c>
      <c r="HP65" s="141">
        <f t="shared" si="281"/>
        <v>100</v>
      </c>
      <c r="HQ65" s="294">
        <f t="shared" si="407"/>
        <v>0</v>
      </c>
      <c r="HS65" s="287"/>
      <c r="HT65" s="90"/>
      <c r="HX65" s="294"/>
      <c r="HY65" s="295">
        <v>1</v>
      </c>
      <c r="HZ65" s="141">
        <v>1</v>
      </c>
      <c r="IA65" s="294">
        <f t="shared" si="408"/>
        <v>2.0000000000000015E-5</v>
      </c>
      <c r="IB65" s="295">
        <f t="shared" si="284"/>
        <v>1</v>
      </c>
      <c r="IC65" s="141">
        <f t="shared" si="285"/>
        <v>1</v>
      </c>
      <c r="ID65" s="294">
        <f t="shared" si="409"/>
        <v>4.000000000000003E-5</v>
      </c>
      <c r="IE65" s="295">
        <f t="shared" si="287"/>
        <v>1</v>
      </c>
      <c r="IF65" s="141">
        <f t="shared" si="288"/>
        <v>1</v>
      </c>
      <c r="IG65" s="294">
        <f t="shared" si="410"/>
        <v>6.0000000000000049E-5</v>
      </c>
      <c r="IH65" s="295">
        <f t="shared" si="290"/>
        <v>1</v>
      </c>
      <c r="II65" s="141">
        <f t="shared" si="291"/>
        <v>1</v>
      </c>
      <c r="IJ65" s="294">
        <f t="shared" si="411"/>
        <v>8.0000000000000061E-5</v>
      </c>
      <c r="IK65" s="295">
        <f t="shared" si="293"/>
        <v>1</v>
      </c>
      <c r="IL65" s="141">
        <f t="shared" si="294"/>
        <v>1</v>
      </c>
      <c r="IM65" s="294">
        <f t="shared" si="412"/>
        <v>1.0000000000000009E-4</v>
      </c>
      <c r="IN65" s="295">
        <f t="shared" si="296"/>
        <v>1</v>
      </c>
      <c r="IO65" s="141">
        <f t="shared" si="297"/>
        <v>1</v>
      </c>
      <c r="IP65" s="294">
        <f t="shared" si="413"/>
        <v>2.0000000000000017E-4</v>
      </c>
      <c r="IQ65" s="295">
        <f t="shared" si="299"/>
        <v>1</v>
      </c>
      <c r="IR65" s="141">
        <f t="shared" si="300"/>
        <v>1</v>
      </c>
      <c r="IS65" s="294">
        <f t="shared" si="414"/>
        <v>4.0000000000000034E-4</v>
      </c>
      <c r="IT65" s="295">
        <f t="shared" si="302"/>
        <v>1</v>
      </c>
      <c r="IU65" s="141">
        <f t="shared" si="303"/>
        <v>1</v>
      </c>
      <c r="IV65" s="294">
        <f t="shared" si="415"/>
        <v>6.0000000000000049E-4</v>
      </c>
      <c r="IW65" s="295">
        <f t="shared" si="305"/>
        <v>1</v>
      </c>
      <c r="IX65" s="141">
        <f t="shared" si="306"/>
        <v>1</v>
      </c>
      <c r="IY65" s="294">
        <f t="shared" si="416"/>
        <v>8.0000000000000069E-4</v>
      </c>
      <c r="IZ65" s="295">
        <f t="shared" si="308"/>
        <v>1</v>
      </c>
      <c r="JA65" s="141">
        <f t="shared" si="309"/>
        <v>1</v>
      </c>
      <c r="JB65" s="294">
        <f t="shared" si="417"/>
        <v>1.0000000000000009E-3</v>
      </c>
      <c r="JC65" s="295">
        <f t="shared" si="311"/>
        <v>1</v>
      </c>
      <c r="JD65" s="141">
        <f t="shared" si="312"/>
        <v>1</v>
      </c>
      <c r="JE65" s="294">
        <f t="shared" si="418"/>
        <v>2.0000000000000018E-3</v>
      </c>
      <c r="JF65" s="295">
        <f t="shared" si="314"/>
        <v>1</v>
      </c>
      <c r="JG65" s="141">
        <f t="shared" si="315"/>
        <v>1</v>
      </c>
      <c r="JH65" s="294">
        <f t="shared" si="419"/>
        <v>4.0000000000000036E-3</v>
      </c>
      <c r="JI65" s="295">
        <f t="shared" si="317"/>
        <v>1</v>
      </c>
      <c r="JJ65" s="141">
        <f t="shared" si="318"/>
        <v>1</v>
      </c>
      <c r="JK65" s="294">
        <f t="shared" si="420"/>
        <v>6.0000000000000045E-3</v>
      </c>
      <c r="JL65" s="295">
        <f t="shared" si="320"/>
        <v>1</v>
      </c>
      <c r="JM65" s="141">
        <f t="shared" si="321"/>
        <v>1</v>
      </c>
      <c r="JN65" s="294">
        <f t="shared" si="421"/>
        <v>8.0000000000000071E-3</v>
      </c>
      <c r="JO65" s="295">
        <f t="shared" si="323"/>
        <v>1</v>
      </c>
      <c r="JP65" s="141">
        <f t="shared" si="324"/>
        <v>1</v>
      </c>
      <c r="JQ65" s="294">
        <f t="shared" si="422"/>
        <v>1.0000000000000009E-2</v>
      </c>
      <c r="JR65" s="295">
        <f t="shared" si="326"/>
        <v>1</v>
      </c>
      <c r="JS65" s="141">
        <f t="shared" si="327"/>
        <v>1</v>
      </c>
      <c r="JT65" s="294">
        <f t="shared" si="423"/>
        <v>2.0000000000000018E-2</v>
      </c>
      <c r="JU65" s="295">
        <f t="shared" si="329"/>
        <v>1</v>
      </c>
      <c r="JV65" s="141">
        <f t="shared" si="330"/>
        <v>1</v>
      </c>
      <c r="JW65" s="294">
        <f t="shared" si="424"/>
        <v>4.0000000000000036E-2</v>
      </c>
      <c r="JX65" s="295">
        <f t="shared" si="332"/>
        <v>1</v>
      </c>
      <c r="JY65" s="141">
        <f t="shared" si="333"/>
        <v>1</v>
      </c>
      <c r="JZ65" s="294">
        <f t="shared" si="425"/>
        <v>6.0000000000000046E-2</v>
      </c>
      <c r="KA65" s="295">
        <f t="shared" si="335"/>
        <v>1</v>
      </c>
      <c r="KB65" s="141">
        <f t="shared" si="336"/>
        <v>1</v>
      </c>
      <c r="KC65" s="294">
        <f t="shared" si="426"/>
        <v>8.0000000000000071E-2</v>
      </c>
      <c r="KD65" s="295">
        <f t="shared" si="338"/>
        <v>1</v>
      </c>
      <c r="KE65" s="141">
        <f t="shared" si="339"/>
        <v>1</v>
      </c>
      <c r="KF65" s="294">
        <f t="shared" si="427"/>
        <v>0.10000000000000007</v>
      </c>
      <c r="KK65" s="313">
        <f t="shared" ref="KK65:KT74" si="432">$AJ65*KK$4/10000*$F65*KK$3/$KS$1</f>
        <v>0</v>
      </c>
      <c r="KL65" s="313">
        <f t="shared" si="432"/>
        <v>0</v>
      </c>
      <c r="KM65" s="313">
        <f t="shared" si="432"/>
        <v>0</v>
      </c>
      <c r="KN65" s="313">
        <f t="shared" si="432"/>
        <v>7.1999999999999998E-3</v>
      </c>
      <c r="KO65" s="313">
        <f t="shared" si="432"/>
        <v>8.9999999999999993E-3</v>
      </c>
      <c r="KP65" s="313">
        <f t="shared" si="432"/>
        <v>1.7999999999999999E-2</v>
      </c>
      <c r="KQ65" s="313">
        <f t="shared" si="432"/>
        <v>3.5999999999999997E-2</v>
      </c>
      <c r="KR65" s="313">
        <f t="shared" si="432"/>
        <v>5.3999999999999999E-2</v>
      </c>
      <c r="KS65" s="313">
        <f t="shared" si="432"/>
        <v>7.1999999999999995E-2</v>
      </c>
      <c r="KT65" s="313">
        <f t="shared" si="432"/>
        <v>0.09</v>
      </c>
      <c r="KU65" s="313">
        <f t="shared" ref="KU65:LD74" si="433">$AJ65*KU$4/10000*$F65*KU$3/$KS$1</f>
        <v>0.18</v>
      </c>
      <c r="KV65" s="313">
        <f t="shared" si="433"/>
        <v>0.22500000000000001</v>
      </c>
      <c r="KW65" s="313">
        <f t="shared" si="433"/>
        <v>0.22496400000000003</v>
      </c>
      <c r="KX65" s="313">
        <f t="shared" si="433"/>
        <v>0.22492800000000002</v>
      </c>
      <c r="KY65" s="313">
        <f t="shared" si="433"/>
        <v>0.22491000000000003</v>
      </c>
      <c r="KZ65" s="313">
        <f t="shared" si="433"/>
        <v>0.22482000000000005</v>
      </c>
      <c r="LA65" s="313">
        <f t="shared" si="433"/>
        <v>0.22464000000000003</v>
      </c>
      <c r="LB65" s="313">
        <f t="shared" si="433"/>
        <v>0.22464000000000003</v>
      </c>
      <c r="LC65" s="313">
        <f t="shared" si="433"/>
        <v>0.22464000000000003</v>
      </c>
      <c r="LD65" s="313">
        <f t="shared" si="433"/>
        <v>0.22409999999999999</v>
      </c>
      <c r="LK65" s="78">
        <v>0</v>
      </c>
      <c r="LL65" s="78">
        <v>0</v>
      </c>
      <c r="LM65" s="78">
        <v>0</v>
      </c>
      <c r="LP65" s="105"/>
      <c r="LQ65" s="322">
        <v>0.05</v>
      </c>
      <c r="LR65" s="322">
        <v>0.05</v>
      </c>
      <c r="LS65" s="322">
        <v>0.05</v>
      </c>
      <c r="LT65" s="322">
        <v>0.05</v>
      </c>
      <c r="LU65" s="322">
        <v>0.05</v>
      </c>
      <c r="LV65" s="322">
        <v>2.5000000000000001E-2</v>
      </c>
      <c r="LW65" s="322">
        <v>2.5000000000000001E-2</v>
      </c>
      <c r="LX65" s="322">
        <v>2.5000000000000001E-2</v>
      </c>
      <c r="LY65" s="322">
        <v>2.5000000000000001E-2</v>
      </c>
      <c r="LZ65" s="322">
        <v>2.5000000000000001E-2</v>
      </c>
      <c r="MA65" s="322">
        <v>5.0000000000000001E-3</v>
      </c>
      <c r="MB65" s="322">
        <v>5.0000000000000001E-3</v>
      </c>
      <c r="MC65" s="322">
        <v>5.0000000000000001E-3</v>
      </c>
      <c r="MD65" s="322">
        <v>5.0000000000000001E-3</v>
      </c>
      <c r="ME65" s="322">
        <v>5.0000000000000001E-3</v>
      </c>
      <c r="MF65" s="322">
        <v>8.9999999999999998E-4</v>
      </c>
      <c r="MG65" s="322">
        <v>8.9999999999999998E-4</v>
      </c>
      <c r="MH65" s="322">
        <v>8.9999999999999998E-4</v>
      </c>
      <c r="MI65" s="322">
        <v>8.9999999999999998E-4</v>
      </c>
      <c r="MJ65" s="322">
        <v>8.9999999999999998E-4</v>
      </c>
      <c r="MK65" s="322">
        <v>5.9999999999999995E-4</v>
      </c>
      <c r="ML65" s="322">
        <v>4.4999999999999999E-4</v>
      </c>
      <c r="MM65" s="322">
        <v>4.0000000000000002E-4</v>
      </c>
      <c r="MN65" s="322">
        <v>2.9999999999999997E-4</v>
      </c>
      <c r="MO65" s="322">
        <v>2.5000000000000001E-4</v>
      </c>
      <c r="MP65" s="322">
        <v>2.5000000000000001E-4</v>
      </c>
      <c r="MQ65" s="322">
        <v>2.0000000000000001E-4</v>
      </c>
      <c r="MR65" s="322">
        <v>2.0000000000000001E-4</v>
      </c>
      <c r="MS65" s="322"/>
      <c r="MT65" s="102">
        <v>1</v>
      </c>
      <c r="MU65" s="102">
        <v>1</v>
      </c>
      <c r="MV65" s="102">
        <v>1</v>
      </c>
      <c r="MW65" s="102">
        <v>1</v>
      </c>
      <c r="MX65" s="102">
        <v>1</v>
      </c>
      <c r="MY65" s="102">
        <v>1</v>
      </c>
      <c r="MZ65" s="90">
        <v>1</v>
      </c>
      <c r="NA65" s="90">
        <v>1</v>
      </c>
      <c r="NB65" s="90">
        <v>1</v>
      </c>
      <c r="NC65" s="90">
        <v>1</v>
      </c>
      <c r="ND65" s="90">
        <v>1</v>
      </c>
      <c r="NE65" s="90">
        <v>1</v>
      </c>
      <c r="NF65" s="90">
        <v>1</v>
      </c>
      <c r="NG65" s="90">
        <v>1</v>
      </c>
      <c r="NH65" s="90">
        <v>1</v>
      </c>
      <c r="NI65" s="90">
        <v>2</v>
      </c>
      <c r="NJ65" s="90">
        <v>2</v>
      </c>
      <c r="NK65" s="90">
        <v>2</v>
      </c>
      <c r="NL65" s="90">
        <v>2</v>
      </c>
      <c r="NM65" s="90">
        <v>2</v>
      </c>
      <c r="NN65" s="90">
        <v>2</v>
      </c>
      <c r="NO65" s="90">
        <v>2</v>
      </c>
      <c r="NP65" s="90">
        <v>2</v>
      </c>
      <c r="NQ65" s="90">
        <v>2</v>
      </c>
      <c r="NR65" s="90">
        <v>2</v>
      </c>
      <c r="NS65" s="90">
        <v>2</v>
      </c>
      <c r="NT65" s="90">
        <v>2</v>
      </c>
      <c r="NU65" s="90">
        <v>2</v>
      </c>
      <c r="NV65" s="90"/>
      <c r="NW65" s="324">
        <f t="shared" si="341"/>
        <v>8.9999999999999993E-3</v>
      </c>
      <c r="NX65" s="324">
        <f t="shared" si="342"/>
        <v>1.7999999999999999E-2</v>
      </c>
      <c r="NY65" s="324">
        <f t="shared" si="343"/>
        <v>2.7E-2</v>
      </c>
      <c r="NZ65" s="324">
        <f t="shared" si="344"/>
        <v>3.5999999999999997E-2</v>
      </c>
      <c r="OA65" s="324">
        <f t="shared" si="345"/>
        <v>4.4999999999999998E-2</v>
      </c>
      <c r="OB65" s="324">
        <f t="shared" si="346"/>
        <v>4.4999999999999998E-2</v>
      </c>
      <c r="OC65" s="324">
        <f t="shared" si="347"/>
        <v>0.09</v>
      </c>
      <c r="OD65" s="324">
        <f t="shared" si="348"/>
        <v>0.13500000000000001</v>
      </c>
      <c r="OE65" s="324">
        <f t="shared" si="349"/>
        <v>0.18</v>
      </c>
      <c r="OF65" s="324">
        <f t="shared" si="350"/>
        <v>0.22500000000000001</v>
      </c>
      <c r="OG65" s="324">
        <f t="shared" si="351"/>
        <v>0.09</v>
      </c>
      <c r="OH65" s="324">
        <f t="shared" si="352"/>
        <v>0.18</v>
      </c>
      <c r="OI65" s="324">
        <f t="shared" si="353"/>
        <v>0.27</v>
      </c>
      <c r="OJ65" s="324">
        <f t="shared" si="354"/>
        <v>0.36</v>
      </c>
      <c r="OK65" s="324">
        <f t="shared" si="355"/>
        <v>0.45</v>
      </c>
      <c r="OL65" s="324">
        <f t="shared" si="356"/>
        <v>8.1000000000000003E-2</v>
      </c>
      <c r="OM65" s="324">
        <f t="shared" si="357"/>
        <v>0.16200000000000001</v>
      </c>
      <c r="ON65" s="324">
        <f t="shared" si="358"/>
        <v>0.24299999999999999</v>
      </c>
      <c r="OO65" s="324">
        <f t="shared" si="359"/>
        <v>0.32400000000000001</v>
      </c>
      <c r="OP65" s="324">
        <f t="shared" si="360"/>
        <v>0.40500000000000003</v>
      </c>
      <c r="OQ65" s="324">
        <f t="shared" si="361"/>
        <v>0.40499999999999997</v>
      </c>
      <c r="OR65" s="324">
        <f t="shared" si="362"/>
        <v>0.40500000000000003</v>
      </c>
      <c r="OS65" s="324">
        <f t="shared" si="363"/>
        <v>0.45</v>
      </c>
      <c r="OT65" s="324">
        <f t="shared" si="364"/>
        <v>0.40499999999999997</v>
      </c>
      <c r="OU65" s="324">
        <f t="shared" si="365"/>
        <v>0.39374999999999999</v>
      </c>
      <c r="OV65" s="324">
        <f t="shared" si="366"/>
        <v>0.45</v>
      </c>
      <c r="OW65" s="324">
        <f t="shared" si="367"/>
        <v>0.40500000000000003</v>
      </c>
      <c r="OX65" s="324">
        <f t="shared" si="368"/>
        <v>0.45</v>
      </c>
      <c r="PA65" s="335">
        <v>0.3</v>
      </c>
      <c r="PB65" s="355">
        <v>2.7973491244668899E-2</v>
      </c>
      <c r="PC65" s="356">
        <v>1.3885957815999E-2</v>
      </c>
      <c r="PG65" s="346"/>
      <c r="PH65" s="347">
        <f>PH$3*$F65*$AH65*PH$4/'[1]Sheet3 '!$AJ$5</f>
        <v>5.0400000000000007E-2</v>
      </c>
      <c r="PI65" s="347">
        <f>PI$3*$F65*$AH65*PI$4/'[1]Sheet3 '!$AJ$5</f>
        <v>5.0382000000000003E-2</v>
      </c>
      <c r="PJ65" s="347">
        <f>PJ$3*$F65*$AH65*PJ$4/'[1]Sheet3 '!$AJ$5</f>
        <v>5.04E-2</v>
      </c>
      <c r="PK65" s="347">
        <f>PK$3*$F65*$AH65*PK$4/'[1]Sheet3 '!$AJ$5</f>
        <v>4.5359999999999998E-2</v>
      </c>
      <c r="PL65" s="347">
        <f>PL$3*$F65*$AH65*PL$4/'[1]Sheet3 '!$AJ$5</f>
        <v>4.5359999999999998E-2</v>
      </c>
      <c r="PM65" s="347">
        <f>PM$3*$F65*$AH65*PM$4/'[1]Sheet3 '!$AJ$5</f>
        <v>4.3200000000000002E-2</v>
      </c>
      <c r="PN65" s="347">
        <f>PN$3*$F65*$AH65*PN$4/'[1]Sheet3 '!$AJ$5</f>
        <v>3.8880000000000005E-2</v>
      </c>
      <c r="PO65" s="347">
        <f>PO$3*$F65*$AH65*PO$4/'[1]Sheet3 '!$AJ$5</f>
        <v>3.6720000000000003E-2</v>
      </c>
      <c r="PP65" s="347">
        <f>PP$3*$F65*$AH65*PP$4/'[1]Sheet3 '!$AJ$5</f>
        <v>3.3335999999999998E-2</v>
      </c>
      <c r="PQ65" s="347">
        <f>PQ$3*$F65*$AH65*PQ$4/'[1]Sheet3 '!$AJ$5</f>
        <v>2.8799999999999999E-2</v>
      </c>
      <c r="PR65" s="347">
        <f>PR$3*$F65*$AH65*PR$4/'[1]Sheet3 '!$AJ$5</f>
        <v>2.5919999999999999E-2</v>
      </c>
      <c r="PS65" s="347">
        <f>PS$3*$F65*$AH65*PS$4/'[1]Sheet3 '!$AJ$5</f>
        <v>2.3040000000000001E-2</v>
      </c>
      <c r="PT65" s="347">
        <f>PT$3*$F65*$AH65*PT$4/'[1]Sheet3 '!$AJ$5</f>
        <v>1.44E-2</v>
      </c>
      <c r="PU65" s="343"/>
      <c r="PV65" s="343"/>
      <c r="PW65" s="343"/>
    </row>
    <row r="66" spans="1:439" ht="16.2">
      <c r="A66" s="39">
        <v>57</v>
      </c>
      <c r="B66" s="39" t="s">
        <v>639</v>
      </c>
      <c r="C66" s="39">
        <v>5</v>
      </c>
      <c r="D66" s="39">
        <v>-1</v>
      </c>
      <c r="E66" s="39"/>
      <c r="F66" s="39">
        <v>200</v>
      </c>
      <c r="G66" s="116" t="s">
        <v>640</v>
      </c>
      <c r="H66" s="39">
        <f t="shared" si="209"/>
        <v>200</v>
      </c>
      <c r="I66" s="116"/>
      <c r="J66" s="39">
        <f t="shared" si="383"/>
        <v>200</v>
      </c>
      <c r="K66" s="116" t="s">
        <v>641</v>
      </c>
      <c r="L66" s="116"/>
      <c r="M66" s="123">
        <f t="shared" si="180"/>
        <v>57</v>
      </c>
      <c r="N66" s="39">
        <f t="shared" si="369"/>
        <v>0</v>
      </c>
      <c r="O66" s="39">
        <f t="shared" si="370"/>
        <v>0</v>
      </c>
      <c r="P66" s="39">
        <v>0</v>
      </c>
      <c r="Q66" s="136">
        <v>0.1388884</v>
      </c>
      <c r="R66" s="90">
        <v>2</v>
      </c>
      <c r="S66" s="137">
        <v>0</v>
      </c>
      <c r="T66" s="141">
        <f t="shared" si="210"/>
        <v>6.6667000000000004E-2</v>
      </c>
      <c r="U66" s="147">
        <v>0</v>
      </c>
      <c r="V66" s="139" t="s">
        <v>283</v>
      </c>
      <c r="W66" s="139">
        <v>1</v>
      </c>
      <c r="X66" s="142">
        <v>0</v>
      </c>
      <c r="Y66" s="147">
        <v>11</v>
      </c>
      <c r="Z66" s="159">
        <v>1</v>
      </c>
      <c r="AA66" s="139" t="str">
        <f t="shared" si="428"/>
        <v>[[0,1],[0,1],[0,1],[0,1],[0,1],[0,1],[0,1],[0,1],[0,1],[0,1],[0,2],[0,4],[0,6],[0,8],[0,10],[0,20],[0,40],[0,60],[0,80],[0,100]]</v>
      </c>
      <c r="AB66" s="139">
        <v>1</v>
      </c>
      <c r="AC66" s="139">
        <v>1</v>
      </c>
      <c r="AD66" s="139" t="str">
        <f t="shared" si="211"/>
        <v>[[1,1],[1,1],[1,1],[1,1],[1,1],[1,1],[1,1],[1,1],[1,1],[1,1],[1,1],[1,1],[1,1],[1,1],[1,1],[1,1],[1,1],[1,1],[1,1],[1,1]]</v>
      </c>
      <c r="AE66" s="39">
        <v>0</v>
      </c>
      <c r="AF66" s="162">
        <v>1</v>
      </c>
      <c r="AG66" s="177">
        <f t="shared" si="431"/>
        <v>0</v>
      </c>
      <c r="AH66" s="177">
        <v>0.1</v>
      </c>
      <c r="AI66" s="177">
        <v>0</v>
      </c>
      <c r="AJ66" s="178">
        <v>0.05</v>
      </c>
      <c r="AK66" s="178">
        <f>AK53</f>
        <v>0</v>
      </c>
      <c r="AL66" s="178">
        <f>AL53</f>
        <v>0</v>
      </c>
      <c r="AM66" s="179">
        <v>0</v>
      </c>
      <c r="AN66" s="105" t="str">
        <f t="shared" si="212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66" s="39" t="str">
        <f t="shared" si="429"/>
        <v>[[2,5],[3,2],[4,1]]</v>
      </c>
      <c r="AP66" s="111" t="str">
        <f t="shared" si="385"/>
        <v>[1.066667,0.533333,0.355556]</v>
      </c>
      <c r="AQ66" s="111">
        <v>0</v>
      </c>
      <c r="AR66" s="111">
        <v>1</v>
      </c>
      <c r="AS66" s="111">
        <f t="shared" si="213"/>
        <v>1</v>
      </c>
      <c r="AT66" s="111">
        <v>1</v>
      </c>
      <c r="AU66" s="111">
        <v>1</v>
      </c>
      <c r="AV66" s="111" t="s">
        <v>284</v>
      </c>
      <c r="AW66" s="111">
        <v>3</v>
      </c>
      <c r="AX66" s="195">
        <v>12</v>
      </c>
      <c r="AY66" s="39">
        <v>1</v>
      </c>
      <c r="AZ66" s="39">
        <v>0</v>
      </c>
      <c r="BA66" s="39">
        <v>2</v>
      </c>
      <c r="BB66" s="94"/>
      <c r="BC66" s="94" t="s">
        <v>361</v>
      </c>
      <c r="BD66" s="111" t="s">
        <v>642</v>
      </c>
      <c r="BE66" s="111" t="s">
        <v>643</v>
      </c>
      <c r="BF66" s="111" t="s">
        <v>644</v>
      </c>
      <c r="BG66" s="39" t="str">
        <f>BF66</f>
        <v>0.72,0.45,0.45,0.45,0.45</v>
      </c>
      <c r="BH66" s="39">
        <v>1</v>
      </c>
      <c r="BI66" s="39">
        <v>1</v>
      </c>
      <c r="BJ66" s="39" t="s">
        <v>556</v>
      </c>
      <c r="BK66" s="200">
        <v>1</v>
      </c>
      <c r="BL66" s="198">
        <v>0.6</v>
      </c>
      <c r="BM66" s="94">
        <f t="shared" si="430"/>
        <v>200</v>
      </c>
      <c r="BN66" s="94" t="s">
        <v>287</v>
      </c>
      <c r="BO66" s="94">
        <v>1</v>
      </c>
      <c r="BP66" s="94" t="s">
        <v>288</v>
      </c>
      <c r="BQ66" s="94" t="s">
        <v>397</v>
      </c>
      <c r="BR66" s="202" t="s">
        <v>636</v>
      </c>
      <c r="BS66" s="202" t="s">
        <v>637</v>
      </c>
      <c r="BT66" s="123">
        <v>58000</v>
      </c>
      <c r="BU66" s="123">
        <v>2</v>
      </c>
      <c r="BV66" s="116"/>
      <c r="BW66" s="116"/>
      <c r="BX66" s="116" t="s">
        <v>291</v>
      </c>
      <c r="BY66" s="213">
        <v>0</v>
      </c>
      <c r="BZ66" s="123">
        <f t="shared" si="214"/>
        <v>20</v>
      </c>
      <c r="CA66" s="214" t="str">
        <f t="shared" si="215"/>
        <v>[20,6,0,20]</v>
      </c>
      <c r="CB66" s="42">
        <v>0</v>
      </c>
      <c r="CC66" s="42">
        <v>0</v>
      </c>
      <c r="CD66" s="42">
        <v>1</v>
      </c>
      <c r="CE66" s="42">
        <v>1</v>
      </c>
      <c r="CF66" s="42">
        <v>1</v>
      </c>
      <c r="CG66" s="42">
        <v>0</v>
      </c>
      <c r="CH66" s="42">
        <v>0</v>
      </c>
      <c r="CI66" s="42">
        <v>1</v>
      </c>
      <c r="CJ66" s="42" t="str">
        <f t="shared" si="371"/>
        <v>0,0,0,0,0,0,0</v>
      </c>
      <c r="CK66" s="42" t="str">
        <f t="shared" si="372"/>
        <v/>
      </c>
      <c r="CL66" s="42"/>
      <c r="CM66" s="42"/>
      <c r="CN66" s="42"/>
      <c r="CO66" s="42"/>
      <c r="CP66" s="42"/>
      <c r="CQ66" s="42"/>
      <c r="CR66" s="42"/>
      <c r="CS66" s="42"/>
      <c r="CT66" s="42"/>
      <c r="CU66" s="53" t="s">
        <v>293</v>
      </c>
      <c r="CV66" s="53">
        <v>1</v>
      </c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  <c r="DW66" s="42" t="s">
        <v>645</v>
      </c>
      <c r="DX66" s="42">
        <f>IF(C66&lt;4,MIN($DY$1*$DZ$2,F66*$DY$2),F66*0.1)</f>
        <v>20</v>
      </c>
      <c r="DY66" s="123">
        <f>IF(F66&lt;=10,F66,MIN($DY$1*$DZ$2,F66*$DY$2,6))</f>
        <v>6</v>
      </c>
      <c r="DZ66" s="123">
        <f>IF(C66&lt;=4,F66,0)</f>
        <v>0</v>
      </c>
      <c r="EA66" s="123">
        <f t="shared" si="216"/>
        <v>20</v>
      </c>
      <c r="EB66" s="123"/>
      <c r="ED66" s="252"/>
      <c r="EE66" s="94"/>
      <c r="EF66" s="252"/>
      <c r="EG66" s="94"/>
      <c r="EH66" s="252"/>
      <c r="EI66" s="94"/>
      <c r="EJ66" s="94"/>
      <c r="EM66" s="260">
        <f t="shared" si="217"/>
        <v>220.00000000000003</v>
      </c>
      <c r="EN66" s="261">
        <f>EN65</f>
        <v>0.1</v>
      </c>
      <c r="EO66" s="262">
        <v>2</v>
      </c>
      <c r="EP66" s="105">
        <v>5</v>
      </c>
      <c r="EQ66" s="262">
        <v>3</v>
      </c>
      <c r="ER66" s="105">
        <v>2</v>
      </c>
      <c r="ES66" s="262">
        <v>4</v>
      </c>
      <c r="ET66" s="105">
        <v>1</v>
      </c>
      <c r="EU66" s="105">
        <f t="shared" si="218"/>
        <v>2.5</v>
      </c>
      <c r="EV66" s="105">
        <f t="shared" si="219"/>
        <v>7.5</v>
      </c>
      <c r="EW66" s="272">
        <f t="shared" si="220"/>
        <v>1.066667</v>
      </c>
      <c r="EX66" s="105">
        <f t="shared" si="221"/>
        <v>15</v>
      </c>
      <c r="EY66" s="281">
        <f t="shared" si="222"/>
        <v>0.53333299999999995</v>
      </c>
      <c r="EZ66" s="105">
        <f t="shared" si="223"/>
        <v>22.5</v>
      </c>
      <c r="FA66" s="282">
        <f t="shared" si="224"/>
        <v>0.35555599999999998</v>
      </c>
      <c r="FD66" s="287"/>
      <c r="FE66" s="90"/>
      <c r="FI66" s="294"/>
      <c r="FJ66" s="295">
        <v>0</v>
      </c>
      <c r="FK66" s="141">
        <v>1</v>
      </c>
      <c r="FL66" s="294">
        <f t="shared" si="388"/>
        <v>0</v>
      </c>
      <c r="FM66" s="295">
        <f t="shared" si="226"/>
        <v>0</v>
      </c>
      <c r="FN66" s="141">
        <f t="shared" si="227"/>
        <v>1</v>
      </c>
      <c r="FO66" s="294">
        <f t="shared" si="389"/>
        <v>0</v>
      </c>
      <c r="FP66" s="295">
        <f t="shared" si="229"/>
        <v>0</v>
      </c>
      <c r="FQ66" s="141">
        <f t="shared" si="230"/>
        <v>1</v>
      </c>
      <c r="FR66" s="294">
        <f t="shared" si="390"/>
        <v>0</v>
      </c>
      <c r="FS66" s="295">
        <f t="shared" si="232"/>
        <v>0</v>
      </c>
      <c r="FT66" s="141">
        <f t="shared" si="233"/>
        <v>1</v>
      </c>
      <c r="FU66" s="294">
        <f t="shared" si="391"/>
        <v>0</v>
      </c>
      <c r="FV66" s="295">
        <f t="shared" si="235"/>
        <v>0</v>
      </c>
      <c r="FW66" s="141">
        <f t="shared" si="236"/>
        <v>1</v>
      </c>
      <c r="FX66" s="294">
        <f t="shared" si="392"/>
        <v>0</v>
      </c>
      <c r="FY66" s="295">
        <f t="shared" si="238"/>
        <v>0</v>
      </c>
      <c r="FZ66" s="141">
        <f t="shared" si="239"/>
        <v>1</v>
      </c>
      <c r="GA66" s="294">
        <f t="shared" si="393"/>
        <v>0</v>
      </c>
      <c r="GB66" s="295">
        <f t="shared" si="241"/>
        <v>0</v>
      </c>
      <c r="GC66" s="141">
        <f t="shared" si="242"/>
        <v>1</v>
      </c>
      <c r="GD66" s="294">
        <f t="shared" si="394"/>
        <v>0</v>
      </c>
      <c r="GE66" s="295">
        <f t="shared" si="244"/>
        <v>0</v>
      </c>
      <c r="GF66" s="141">
        <f t="shared" si="245"/>
        <v>1</v>
      </c>
      <c r="GG66" s="294">
        <f t="shared" si="395"/>
        <v>0</v>
      </c>
      <c r="GH66" s="295">
        <f t="shared" si="247"/>
        <v>0</v>
      </c>
      <c r="GI66" s="141">
        <f t="shared" si="248"/>
        <v>1</v>
      </c>
      <c r="GJ66" s="294">
        <f t="shared" si="396"/>
        <v>0</v>
      </c>
      <c r="GK66" s="295">
        <f t="shared" si="250"/>
        <v>0</v>
      </c>
      <c r="GL66" s="141">
        <f t="shared" si="251"/>
        <v>1</v>
      </c>
      <c r="GM66" s="294">
        <f t="shared" si="397"/>
        <v>0</v>
      </c>
      <c r="GN66" s="295">
        <f t="shared" si="253"/>
        <v>0</v>
      </c>
      <c r="GO66" s="141">
        <f t="shared" si="254"/>
        <v>2</v>
      </c>
      <c r="GP66" s="294">
        <f t="shared" si="398"/>
        <v>0</v>
      </c>
      <c r="GQ66" s="295">
        <f t="shared" si="256"/>
        <v>0</v>
      </c>
      <c r="GR66" s="141">
        <f t="shared" si="257"/>
        <v>4</v>
      </c>
      <c r="GS66" s="294">
        <f t="shared" si="399"/>
        <v>0</v>
      </c>
      <c r="GT66" s="295">
        <f t="shared" si="259"/>
        <v>0</v>
      </c>
      <c r="GU66" s="141">
        <f t="shared" si="260"/>
        <v>6</v>
      </c>
      <c r="GV66" s="294">
        <f t="shared" si="400"/>
        <v>0</v>
      </c>
      <c r="GW66" s="295">
        <f t="shared" si="262"/>
        <v>0</v>
      </c>
      <c r="GX66" s="141">
        <f t="shared" si="263"/>
        <v>8</v>
      </c>
      <c r="GY66" s="294">
        <f t="shared" si="401"/>
        <v>0</v>
      </c>
      <c r="GZ66" s="295">
        <f t="shared" si="265"/>
        <v>0</v>
      </c>
      <c r="HA66" s="141">
        <f t="shared" si="266"/>
        <v>10</v>
      </c>
      <c r="HB66" s="294">
        <f t="shared" si="402"/>
        <v>0</v>
      </c>
      <c r="HC66" s="295">
        <f t="shared" si="268"/>
        <v>0</v>
      </c>
      <c r="HD66" s="141">
        <f t="shared" si="269"/>
        <v>20</v>
      </c>
      <c r="HE66" s="294">
        <f t="shared" si="403"/>
        <v>0</v>
      </c>
      <c r="HF66" s="295">
        <f t="shared" si="271"/>
        <v>0</v>
      </c>
      <c r="HG66" s="141">
        <f t="shared" si="272"/>
        <v>40</v>
      </c>
      <c r="HH66" s="294">
        <f t="shared" si="404"/>
        <v>0</v>
      </c>
      <c r="HI66" s="295">
        <f t="shared" si="274"/>
        <v>0</v>
      </c>
      <c r="HJ66" s="141">
        <f t="shared" si="275"/>
        <v>60</v>
      </c>
      <c r="HK66" s="294">
        <f t="shared" si="405"/>
        <v>0</v>
      </c>
      <c r="HL66" s="295">
        <f t="shared" si="277"/>
        <v>0</v>
      </c>
      <c r="HM66" s="141">
        <f t="shared" si="278"/>
        <v>80</v>
      </c>
      <c r="HN66" s="294">
        <f t="shared" si="406"/>
        <v>0</v>
      </c>
      <c r="HO66" s="295">
        <f t="shared" si="280"/>
        <v>0</v>
      </c>
      <c r="HP66" s="141">
        <f t="shared" si="281"/>
        <v>100</v>
      </c>
      <c r="HQ66" s="294">
        <f t="shared" si="407"/>
        <v>0</v>
      </c>
      <c r="HS66" s="287"/>
      <c r="HT66" s="90"/>
      <c r="HX66" s="294"/>
      <c r="HY66" s="295">
        <v>1</v>
      </c>
      <c r="HZ66" s="141">
        <v>1</v>
      </c>
      <c r="IA66" s="294">
        <f t="shared" si="408"/>
        <v>2.222222222222224E-5</v>
      </c>
      <c r="IB66" s="295">
        <f t="shared" si="284"/>
        <v>1</v>
      </c>
      <c r="IC66" s="141">
        <f t="shared" si="285"/>
        <v>1</v>
      </c>
      <c r="ID66" s="294">
        <f t="shared" si="409"/>
        <v>4.444444444444448E-5</v>
      </c>
      <c r="IE66" s="295">
        <f t="shared" si="287"/>
        <v>1</v>
      </c>
      <c r="IF66" s="141">
        <f t="shared" si="288"/>
        <v>1</v>
      </c>
      <c r="IG66" s="294">
        <f t="shared" si="410"/>
        <v>6.6666666666666724E-5</v>
      </c>
      <c r="IH66" s="295">
        <f t="shared" si="290"/>
        <v>1</v>
      </c>
      <c r="II66" s="141">
        <f t="shared" si="291"/>
        <v>1</v>
      </c>
      <c r="IJ66" s="294">
        <f t="shared" si="411"/>
        <v>8.8888888888888961E-5</v>
      </c>
      <c r="IK66" s="295">
        <f t="shared" si="293"/>
        <v>1</v>
      </c>
      <c r="IL66" s="141">
        <f t="shared" si="294"/>
        <v>1</v>
      </c>
      <c r="IM66" s="294">
        <f t="shared" si="412"/>
        <v>1.111111111111112E-4</v>
      </c>
      <c r="IN66" s="295">
        <f t="shared" si="296"/>
        <v>1</v>
      </c>
      <c r="IO66" s="141">
        <f t="shared" si="297"/>
        <v>1</v>
      </c>
      <c r="IP66" s="294">
        <f t="shared" si="413"/>
        <v>2.222222222222224E-4</v>
      </c>
      <c r="IQ66" s="295">
        <f t="shared" si="299"/>
        <v>1</v>
      </c>
      <c r="IR66" s="141">
        <f t="shared" si="300"/>
        <v>1</v>
      </c>
      <c r="IS66" s="294">
        <f t="shared" si="414"/>
        <v>4.4444444444444479E-4</v>
      </c>
      <c r="IT66" s="295">
        <f t="shared" si="302"/>
        <v>1</v>
      </c>
      <c r="IU66" s="141">
        <f t="shared" si="303"/>
        <v>1</v>
      </c>
      <c r="IV66" s="294">
        <f t="shared" si="415"/>
        <v>6.6666666666666719E-4</v>
      </c>
      <c r="IW66" s="295">
        <f t="shared" si="305"/>
        <v>1</v>
      </c>
      <c r="IX66" s="141">
        <f t="shared" si="306"/>
        <v>1</v>
      </c>
      <c r="IY66" s="294">
        <f t="shared" si="416"/>
        <v>8.8888888888888958E-4</v>
      </c>
      <c r="IZ66" s="295">
        <f t="shared" si="308"/>
        <v>1</v>
      </c>
      <c r="JA66" s="141">
        <f t="shared" si="309"/>
        <v>1</v>
      </c>
      <c r="JB66" s="294">
        <f t="shared" si="417"/>
        <v>1.111111111111112E-3</v>
      </c>
      <c r="JC66" s="295">
        <f t="shared" si="311"/>
        <v>1</v>
      </c>
      <c r="JD66" s="141">
        <f t="shared" si="312"/>
        <v>1</v>
      </c>
      <c r="JE66" s="294">
        <f t="shared" si="418"/>
        <v>2.222222222222224E-3</v>
      </c>
      <c r="JF66" s="295">
        <f t="shared" si="314"/>
        <v>1</v>
      </c>
      <c r="JG66" s="141">
        <f t="shared" si="315"/>
        <v>1</v>
      </c>
      <c r="JH66" s="294">
        <f t="shared" si="419"/>
        <v>4.4444444444444479E-3</v>
      </c>
      <c r="JI66" s="295">
        <f t="shared" si="317"/>
        <v>1</v>
      </c>
      <c r="JJ66" s="141">
        <f t="shared" si="318"/>
        <v>1</v>
      </c>
      <c r="JK66" s="294">
        <f t="shared" si="420"/>
        <v>6.6666666666666723E-3</v>
      </c>
      <c r="JL66" s="295">
        <f t="shared" si="320"/>
        <v>1</v>
      </c>
      <c r="JM66" s="141">
        <f t="shared" si="321"/>
        <v>1</v>
      </c>
      <c r="JN66" s="294">
        <f t="shared" si="421"/>
        <v>8.8888888888888958E-3</v>
      </c>
      <c r="JO66" s="295">
        <f t="shared" si="323"/>
        <v>1</v>
      </c>
      <c r="JP66" s="141">
        <f t="shared" si="324"/>
        <v>1</v>
      </c>
      <c r="JQ66" s="294">
        <f t="shared" si="422"/>
        <v>1.111111111111112E-2</v>
      </c>
      <c r="JR66" s="295">
        <f t="shared" si="326"/>
        <v>1</v>
      </c>
      <c r="JS66" s="141">
        <f t="shared" si="327"/>
        <v>1</v>
      </c>
      <c r="JT66" s="294">
        <f t="shared" si="423"/>
        <v>2.222222222222224E-2</v>
      </c>
      <c r="JU66" s="295">
        <f t="shared" si="329"/>
        <v>1</v>
      </c>
      <c r="JV66" s="141">
        <f t="shared" si="330"/>
        <v>1</v>
      </c>
      <c r="JW66" s="294">
        <f t="shared" si="424"/>
        <v>4.4444444444444481E-2</v>
      </c>
      <c r="JX66" s="295">
        <f t="shared" si="332"/>
        <v>1</v>
      </c>
      <c r="JY66" s="141">
        <f t="shared" si="333"/>
        <v>1</v>
      </c>
      <c r="JZ66" s="294">
        <f t="shared" si="425"/>
        <v>6.6666666666666721E-2</v>
      </c>
      <c r="KA66" s="295">
        <f t="shared" si="335"/>
        <v>1</v>
      </c>
      <c r="KB66" s="141">
        <f t="shared" si="336"/>
        <v>1</v>
      </c>
      <c r="KC66" s="294">
        <f t="shared" si="426"/>
        <v>8.8888888888888962E-2</v>
      </c>
      <c r="KD66" s="295">
        <f t="shared" si="338"/>
        <v>1</v>
      </c>
      <c r="KE66" s="141">
        <f t="shared" si="339"/>
        <v>1</v>
      </c>
      <c r="KF66" s="294">
        <f t="shared" si="427"/>
        <v>0.1111111111111112</v>
      </c>
      <c r="KK66" s="313">
        <f t="shared" si="432"/>
        <v>0</v>
      </c>
      <c r="KL66" s="313">
        <f t="shared" si="432"/>
        <v>0</v>
      </c>
      <c r="KM66" s="313">
        <f t="shared" si="432"/>
        <v>0</v>
      </c>
      <c r="KN66" s="313">
        <f t="shared" si="432"/>
        <v>8.0000000000000002E-3</v>
      </c>
      <c r="KO66" s="313">
        <f t="shared" si="432"/>
        <v>0.01</v>
      </c>
      <c r="KP66" s="313">
        <f t="shared" si="432"/>
        <v>0.02</v>
      </c>
      <c r="KQ66" s="313">
        <f t="shared" si="432"/>
        <v>0.04</v>
      </c>
      <c r="KR66" s="313">
        <f t="shared" si="432"/>
        <v>0.06</v>
      </c>
      <c r="KS66" s="313">
        <f t="shared" si="432"/>
        <v>0.08</v>
      </c>
      <c r="KT66" s="313">
        <f t="shared" si="432"/>
        <v>0.1</v>
      </c>
      <c r="KU66" s="313">
        <f t="shared" si="433"/>
        <v>0.2</v>
      </c>
      <c r="KV66" s="313">
        <f t="shared" si="433"/>
        <v>0.25</v>
      </c>
      <c r="KW66" s="313">
        <f t="shared" si="433"/>
        <v>0.24996000000000004</v>
      </c>
      <c r="KX66" s="313">
        <f t="shared" si="433"/>
        <v>0.24992000000000003</v>
      </c>
      <c r="KY66" s="313">
        <f t="shared" si="433"/>
        <v>0.24990000000000001</v>
      </c>
      <c r="KZ66" s="313">
        <f t="shared" si="433"/>
        <v>0.24980000000000005</v>
      </c>
      <c r="LA66" s="313">
        <f t="shared" si="433"/>
        <v>0.24960000000000004</v>
      </c>
      <c r="LB66" s="313">
        <f t="shared" si="433"/>
        <v>0.24960000000000004</v>
      </c>
      <c r="LC66" s="313">
        <f t="shared" si="433"/>
        <v>0.24960000000000004</v>
      </c>
      <c r="LD66" s="313">
        <f t="shared" si="433"/>
        <v>0.249</v>
      </c>
      <c r="LK66" s="78">
        <v>0</v>
      </c>
      <c r="LL66" s="78">
        <v>0</v>
      </c>
      <c r="LM66" s="78">
        <v>0</v>
      </c>
      <c r="LP66" s="105"/>
      <c r="LQ66" s="322">
        <v>0.05</v>
      </c>
      <c r="LR66" s="322">
        <v>0.05</v>
      </c>
      <c r="LS66" s="322">
        <v>0.05</v>
      </c>
      <c r="LT66" s="322">
        <v>0.05</v>
      </c>
      <c r="LU66" s="322">
        <v>0.05</v>
      </c>
      <c r="LV66" s="322">
        <v>2.5000000000000001E-2</v>
      </c>
      <c r="LW66" s="322">
        <v>2.5000000000000001E-2</v>
      </c>
      <c r="LX66" s="322">
        <v>2.5000000000000001E-2</v>
      </c>
      <c r="LY66" s="322">
        <v>2.5000000000000001E-2</v>
      </c>
      <c r="LZ66" s="322">
        <v>2.5000000000000001E-2</v>
      </c>
      <c r="MA66" s="322">
        <v>5.0000000000000001E-3</v>
      </c>
      <c r="MB66" s="322">
        <v>5.0000000000000001E-3</v>
      </c>
      <c r="MC66" s="322">
        <v>5.0000000000000001E-3</v>
      </c>
      <c r="MD66" s="322">
        <v>5.0000000000000001E-3</v>
      </c>
      <c r="ME66" s="322">
        <v>5.0000000000000001E-3</v>
      </c>
      <c r="MF66" s="322">
        <v>8.9999999999999998E-4</v>
      </c>
      <c r="MG66" s="322">
        <v>8.9999999999999998E-4</v>
      </c>
      <c r="MH66" s="322">
        <v>8.9999999999999998E-4</v>
      </c>
      <c r="MI66" s="322">
        <v>8.9999999999999998E-4</v>
      </c>
      <c r="MJ66" s="322">
        <v>8.9999999999999998E-4</v>
      </c>
      <c r="MK66" s="322">
        <v>5.9999999999999995E-4</v>
      </c>
      <c r="ML66" s="322">
        <v>4.4999999999999999E-4</v>
      </c>
      <c r="MM66" s="322">
        <v>4.0000000000000002E-4</v>
      </c>
      <c r="MN66" s="322">
        <v>2.9999999999999997E-4</v>
      </c>
      <c r="MO66" s="322">
        <v>2.5000000000000001E-4</v>
      </c>
      <c r="MP66" s="322">
        <v>2.5000000000000001E-4</v>
      </c>
      <c r="MQ66" s="322">
        <v>2.0000000000000001E-4</v>
      </c>
      <c r="MR66" s="322">
        <v>2.0000000000000001E-4</v>
      </c>
      <c r="MS66" s="322"/>
      <c r="MT66" s="102">
        <v>1</v>
      </c>
      <c r="MU66" s="102">
        <v>1</v>
      </c>
      <c r="MV66" s="102">
        <v>1</v>
      </c>
      <c r="MW66" s="102">
        <v>1</v>
      </c>
      <c r="MX66" s="102">
        <v>1</v>
      </c>
      <c r="MY66" s="102">
        <v>1</v>
      </c>
      <c r="MZ66" s="90">
        <v>1</v>
      </c>
      <c r="NA66" s="90">
        <v>1</v>
      </c>
      <c r="NB66" s="90">
        <v>1</v>
      </c>
      <c r="NC66" s="90">
        <v>1</v>
      </c>
      <c r="ND66" s="90">
        <v>1</v>
      </c>
      <c r="NE66" s="90">
        <v>1</v>
      </c>
      <c r="NF66" s="90">
        <v>1</v>
      </c>
      <c r="NG66" s="90">
        <v>1</v>
      </c>
      <c r="NH66" s="90">
        <v>1</v>
      </c>
      <c r="NI66" s="90">
        <v>2</v>
      </c>
      <c r="NJ66" s="90">
        <v>2</v>
      </c>
      <c r="NK66" s="90">
        <v>2</v>
      </c>
      <c r="NL66" s="90">
        <v>2</v>
      </c>
      <c r="NM66" s="90">
        <v>2</v>
      </c>
      <c r="NN66" s="90">
        <v>2</v>
      </c>
      <c r="NO66" s="90">
        <v>2</v>
      </c>
      <c r="NP66" s="90">
        <v>2</v>
      </c>
      <c r="NQ66" s="90">
        <v>2</v>
      </c>
      <c r="NR66" s="90">
        <v>2</v>
      </c>
      <c r="NS66" s="90">
        <v>2</v>
      </c>
      <c r="NT66" s="90">
        <v>2</v>
      </c>
      <c r="NU66" s="90">
        <v>2</v>
      </c>
      <c r="NV66" s="90"/>
      <c r="NW66" s="324">
        <f t="shared" si="341"/>
        <v>0.01</v>
      </c>
      <c r="NX66" s="324">
        <f t="shared" si="342"/>
        <v>0.02</v>
      </c>
      <c r="NY66" s="324">
        <f t="shared" si="343"/>
        <v>0.03</v>
      </c>
      <c r="NZ66" s="324">
        <f t="shared" si="344"/>
        <v>0.04</v>
      </c>
      <c r="OA66" s="324">
        <f t="shared" si="345"/>
        <v>0.05</v>
      </c>
      <c r="OB66" s="324">
        <f t="shared" si="346"/>
        <v>0.05</v>
      </c>
      <c r="OC66" s="324">
        <f t="shared" si="347"/>
        <v>0.1</v>
      </c>
      <c r="OD66" s="324">
        <f t="shared" si="348"/>
        <v>0.15</v>
      </c>
      <c r="OE66" s="324">
        <f t="shared" si="349"/>
        <v>0.2</v>
      </c>
      <c r="OF66" s="324">
        <f t="shared" si="350"/>
        <v>0.25</v>
      </c>
      <c r="OG66" s="324">
        <f t="shared" si="351"/>
        <v>0.1</v>
      </c>
      <c r="OH66" s="324">
        <f t="shared" si="352"/>
        <v>0.2</v>
      </c>
      <c r="OI66" s="324">
        <f t="shared" si="353"/>
        <v>0.3</v>
      </c>
      <c r="OJ66" s="324">
        <f t="shared" si="354"/>
        <v>0.4</v>
      </c>
      <c r="OK66" s="324">
        <f t="shared" si="355"/>
        <v>0.5</v>
      </c>
      <c r="OL66" s="324">
        <f t="shared" si="356"/>
        <v>0.09</v>
      </c>
      <c r="OM66" s="324">
        <f t="shared" si="357"/>
        <v>0.18</v>
      </c>
      <c r="ON66" s="324">
        <f t="shared" si="358"/>
        <v>0.27</v>
      </c>
      <c r="OO66" s="324">
        <f t="shared" si="359"/>
        <v>0.36</v>
      </c>
      <c r="OP66" s="324">
        <f t="shared" si="360"/>
        <v>0.45</v>
      </c>
      <c r="OQ66" s="324">
        <f t="shared" si="361"/>
        <v>0.45</v>
      </c>
      <c r="OR66" s="324">
        <f t="shared" si="362"/>
        <v>0.45</v>
      </c>
      <c r="OS66" s="324">
        <f t="shared" si="363"/>
        <v>0.5</v>
      </c>
      <c r="OT66" s="324">
        <f t="shared" si="364"/>
        <v>0.45</v>
      </c>
      <c r="OU66" s="324">
        <f t="shared" si="365"/>
        <v>0.4375</v>
      </c>
      <c r="OV66" s="324">
        <f t="shared" si="366"/>
        <v>0.5</v>
      </c>
      <c r="OW66" s="324">
        <f t="shared" si="367"/>
        <v>0.45</v>
      </c>
      <c r="OX66" s="324">
        <f t="shared" si="368"/>
        <v>0.5</v>
      </c>
      <c r="PA66" s="335">
        <v>0.5</v>
      </c>
      <c r="PB66" s="355">
        <v>2.0146859943571401E-2</v>
      </c>
      <c r="PC66" s="356">
        <v>1.0053189327329499E-2</v>
      </c>
      <c r="PG66" s="346"/>
      <c r="PH66" s="347">
        <f>PH$3*$F66*$AH66*PH$4/'[1]Sheet3 '!$AJ$5</f>
        <v>5.6000000000000008E-2</v>
      </c>
      <c r="PI66" s="347">
        <f>PI$3*$F66*$AH66*PI$4/'[1]Sheet3 '!$AJ$5</f>
        <v>5.5980000000000002E-2</v>
      </c>
      <c r="PJ66" s="347">
        <f>PJ$3*$F66*$AH66*PJ$4/'[1]Sheet3 '!$AJ$5</f>
        <v>5.6000000000000001E-2</v>
      </c>
      <c r="PK66" s="347">
        <f>PK$3*$F66*$AH66*PK$4/'[1]Sheet3 '!$AJ$5</f>
        <v>5.04E-2</v>
      </c>
      <c r="PL66" s="347">
        <f>PL$3*$F66*$AH66*PL$4/'[1]Sheet3 '!$AJ$5</f>
        <v>5.04E-2</v>
      </c>
      <c r="PM66" s="347">
        <f>PM$3*$F66*$AH66*PM$4/'[1]Sheet3 '!$AJ$5</f>
        <v>4.8000000000000001E-2</v>
      </c>
      <c r="PN66" s="347">
        <f>PN$3*$F66*$AH66*PN$4/'[1]Sheet3 '!$AJ$5</f>
        <v>4.3200000000000002E-2</v>
      </c>
      <c r="PO66" s="347">
        <f>PO$3*$F66*$AH66*PO$4/'[1]Sheet3 '!$AJ$5</f>
        <v>4.0800000000000003E-2</v>
      </c>
      <c r="PP66" s="347">
        <f>PP$3*$F66*$AH66*PP$4/'[1]Sheet3 '!$AJ$5</f>
        <v>3.7039999999999997E-2</v>
      </c>
      <c r="PQ66" s="347">
        <f>PQ$3*$F66*$AH66*PQ$4/'[1]Sheet3 '!$AJ$5</f>
        <v>3.2000000000000001E-2</v>
      </c>
      <c r="PR66" s="347">
        <f>PR$3*$F66*$AH66*PR$4/'[1]Sheet3 '!$AJ$5</f>
        <v>2.8799999999999999E-2</v>
      </c>
      <c r="PS66" s="347">
        <f>PS$3*$F66*$AH66*PS$4/'[1]Sheet3 '!$AJ$5</f>
        <v>2.5600000000000001E-2</v>
      </c>
      <c r="PT66" s="347">
        <f>PT$3*$F66*$AH66*PT$4/'[1]Sheet3 '!$AJ$5</f>
        <v>1.6E-2</v>
      </c>
      <c r="PU66" s="343"/>
      <c r="PV66" s="343"/>
      <c r="PW66" s="343"/>
    </row>
    <row r="67" spans="1:439" s="90" customFormat="1" ht="16.2">
      <c r="A67" s="39">
        <v>58</v>
      </c>
      <c r="B67" s="39" t="s">
        <v>646</v>
      </c>
      <c r="C67" s="39">
        <v>6</v>
      </c>
      <c r="D67" s="39">
        <v>-1</v>
      </c>
      <c r="E67" s="39"/>
      <c r="F67" s="39">
        <v>1600</v>
      </c>
      <c r="G67" s="361" t="s">
        <v>508</v>
      </c>
      <c r="H67" s="39">
        <f t="shared" si="209"/>
        <v>1600</v>
      </c>
      <c r="I67" s="116" t="s">
        <v>647</v>
      </c>
      <c r="J67" s="74">
        <v>900</v>
      </c>
      <c r="K67" s="116" t="s">
        <v>510</v>
      </c>
      <c r="L67" s="116"/>
      <c r="M67" s="123">
        <f t="shared" si="180"/>
        <v>58</v>
      </c>
      <c r="N67" s="39">
        <f t="shared" si="369"/>
        <v>0</v>
      </c>
      <c r="O67" s="39">
        <f t="shared" si="370"/>
        <v>0</v>
      </c>
      <c r="P67" s="39">
        <v>0</v>
      </c>
      <c r="Q67" s="136">
        <v>1.1111114</v>
      </c>
      <c r="R67" s="90">
        <v>10</v>
      </c>
      <c r="S67" s="137">
        <v>0</v>
      </c>
      <c r="T67" s="141">
        <f t="shared" si="210"/>
        <v>0.53333299999999995</v>
      </c>
      <c r="U67" s="139">
        <f t="shared" ref="U67:U75" si="434">IF(F67&lt;100,1,IF(F67&lt;300,2,IF(F67&lt;500,3,IF(F67&lt;800,4,IF(F67&lt;1500,5,6)))))</f>
        <v>6</v>
      </c>
      <c r="V67" s="139" t="s">
        <v>283</v>
      </c>
      <c r="W67" s="139">
        <v>1</v>
      </c>
      <c r="X67" s="142">
        <v>0</v>
      </c>
      <c r="Y67" s="139">
        <v>15</v>
      </c>
      <c r="Z67" s="159">
        <v>1</v>
      </c>
      <c r="AA67" s="139" t="str">
        <f t="shared" si="428"/>
        <v>[[0,1],[0,1],[0,1],[0,1],[0,1],[0,1],[0,1],[0,1],[0,1],[0,1],[0,2],[0,4],[0,6],[0,8],[0,10],[0,20],[0,40],[0,60],[0,80],[0,100]]</v>
      </c>
      <c r="AB67" s="139">
        <v>1</v>
      </c>
      <c r="AC67" s="139">
        <v>1</v>
      </c>
      <c r="AD67" s="139" t="str">
        <f t="shared" si="211"/>
        <v>[[1,1],[1,1],[1,1],[1,1],[1,1],[1,1],[1,1],[1,1],[1,1],[1,1],[1,1],[1,1],[1,1],[1,1],[1,1],[1,1],[1,1],[1,1],[1,1],[1,1]]</v>
      </c>
      <c r="AE67" s="39">
        <v>0</v>
      </c>
      <c r="AF67" s="163">
        <v>0.3</v>
      </c>
      <c r="AG67" s="177">
        <f t="shared" si="431"/>
        <v>0</v>
      </c>
      <c r="AH67" s="177">
        <v>0.1</v>
      </c>
      <c r="AI67" s="177">
        <v>0</v>
      </c>
      <c r="AJ67" s="178">
        <v>0</v>
      </c>
      <c r="AK67" s="178">
        <f>AK66</f>
        <v>0</v>
      </c>
      <c r="AL67" s="178">
        <f>AL66</f>
        <v>0</v>
      </c>
      <c r="AM67" s="179">
        <v>0</v>
      </c>
      <c r="AN67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67" s="39" t="str">
        <f t="shared" si="429"/>
        <v>[[10,5],[12,2],[15,2]]</v>
      </c>
      <c r="AP67" s="111" t="str">
        <f t="shared" si="385"/>
        <v>[0,0,0]</v>
      </c>
      <c r="AQ67" s="111">
        <v>0</v>
      </c>
      <c r="AR67" s="111">
        <v>1</v>
      </c>
      <c r="AS67" s="111">
        <f t="shared" si="213"/>
        <v>1</v>
      </c>
      <c r="AT67" s="111">
        <v>1</v>
      </c>
      <c r="AU67" s="111">
        <v>1</v>
      </c>
      <c r="AV67" s="191" t="s">
        <v>483</v>
      </c>
      <c r="AW67" s="111">
        <v>4</v>
      </c>
      <c r="AX67" s="195">
        <v>16</v>
      </c>
      <c r="AY67" s="39">
        <v>1</v>
      </c>
      <c r="AZ67" s="39">
        <v>0</v>
      </c>
      <c r="BA67" s="39">
        <v>3</v>
      </c>
      <c r="BB67" s="94">
        <v>6</v>
      </c>
      <c r="BC67" s="94" t="s">
        <v>361</v>
      </c>
      <c r="BD67" s="39">
        <v>1</v>
      </c>
      <c r="BE67" s="112">
        <v>1.5</v>
      </c>
      <c r="BF67" s="39"/>
      <c r="BG67" s="39"/>
      <c r="BH67" s="39">
        <v>1</v>
      </c>
      <c r="BI67" s="39">
        <v>1</v>
      </c>
      <c r="BJ67" s="39" t="s">
        <v>556</v>
      </c>
      <c r="BK67" s="200">
        <v>1</v>
      </c>
      <c r="BL67" s="198">
        <v>1</v>
      </c>
      <c r="BM67" s="39">
        <f t="shared" si="430"/>
        <v>1600</v>
      </c>
      <c r="BN67" s="94" t="s">
        <v>287</v>
      </c>
      <c r="BO67" s="39">
        <v>1</v>
      </c>
      <c r="BP67" s="39" t="s">
        <v>288</v>
      </c>
      <c r="BQ67" s="39" t="s">
        <v>485</v>
      </c>
      <c r="BR67" s="126" t="s">
        <v>648</v>
      </c>
      <c r="BS67" s="126" t="s">
        <v>648</v>
      </c>
      <c r="BT67" s="116">
        <v>450</v>
      </c>
      <c r="BU67" s="123">
        <v>2</v>
      </c>
      <c r="BV67" s="123">
        <v>150</v>
      </c>
      <c r="BW67" s="123">
        <v>10</v>
      </c>
      <c r="BX67" s="116" t="s">
        <v>291</v>
      </c>
      <c r="BY67" s="213">
        <v>10</v>
      </c>
      <c r="BZ67" s="123">
        <f t="shared" si="214"/>
        <v>10</v>
      </c>
      <c r="CA67" s="214" t="str">
        <f t="shared" si="215"/>
        <v>[10,10,0,10]</v>
      </c>
      <c r="CB67" s="42">
        <v>0</v>
      </c>
      <c r="CC67" s="42">
        <v>0</v>
      </c>
      <c r="CD67" s="42">
        <v>0</v>
      </c>
      <c r="CE67" s="42">
        <v>0</v>
      </c>
      <c r="CF67" s="42">
        <v>1</v>
      </c>
      <c r="CG67" s="42">
        <v>0</v>
      </c>
      <c r="CH67" s="42">
        <v>0</v>
      </c>
      <c r="CI67" s="42">
        <v>1</v>
      </c>
      <c r="CJ67" s="51" t="s">
        <v>649</v>
      </c>
      <c r="CK67" s="42" t="str">
        <f t="shared" si="372"/>
        <v>"7|0,1,3|1|2|9999",</v>
      </c>
      <c r="CL67" s="42">
        <v>100</v>
      </c>
      <c r="CM67" s="42">
        <v>100</v>
      </c>
      <c r="CN67" s="42">
        <v>5</v>
      </c>
      <c r="CO67" s="42"/>
      <c r="CP67" s="42"/>
      <c r="CQ67" s="46" t="s">
        <v>650</v>
      </c>
      <c r="CR67" s="42"/>
      <c r="CS67" s="123" t="s">
        <v>651</v>
      </c>
      <c r="CT67" s="42">
        <v>7</v>
      </c>
      <c r="CU67" s="53" t="s">
        <v>293</v>
      </c>
      <c r="CV67" s="53"/>
      <c r="CW67" s="42"/>
      <c r="CX67" s="42" t="str">
        <f t="shared" ref="CX67:CX89" si="435">IF(CB67=1,CX$4,"")</f>
        <v/>
      </c>
      <c r="CY67" s="42"/>
      <c r="CZ67" s="42"/>
      <c r="DA67" s="42"/>
      <c r="DB67" s="42"/>
      <c r="DC67" s="42" t="str">
        <f t="shared" ref="DC67:DC89" si="436">IF(CC67=1,DC$4,"")</f>
        <v/>
      </c>
      <c r="DD67" s="42"/>
      <c r="DE67" s="42"/>
      <c r="DF67" s="42"/>
      <c r="DG67" s="42"/>
      <c r="DH67" s="42" t="str">
        <f t="shared" ref="DH67:DH89" si="437">IF(CD67=1,DH$4,"")</f>
        <v/>
      </c>
      <c r="DI67" s="42"/>
      <c r="DJ67" s="42"/>
      <c r="DK67" s="42"/>
      <c r="DL67" s="42"/>
      <c r="DM67" s="42" t="str">
        <f t="shared" ref="DM67:DM89" si="438">IF(CE67=1,DM$4,"")</f>
        <v/>
      </c>
      <c r="DN67" s="42"/>
      <c r="DO67" s="42"/>
      <c r="DP67" s="42"/>
      <c r="DQ67" s="42"/>
      <c r="DR67" s="42">
        <f t="shared" ref="DR67:DR89" si="439">IF(CF67=1,DR$4,"")</f>
        <v>7</v>
      </c>
      <c r="DS67" s="42" t="s">
        <v>491</v>
      </c>
      <c r="DT67" s="42">
        <v>1</v>
      </c>
      <c r="DU67" s="42">
        <v>2</v>
      </c>
      <c r="DV67" s="42">
        <v>9999</v>
      </c>
      <c r="DW67" s="42" t="s">
        <v>652</v>
      </c>
      <c r="DX67" s="231">
        <f t="shared" ref="DX67:DX87" si="440">IF($F67&lt;800,5,10)</f>
        <v>10</v>
      </c>
      <c r="DY67" s="231">
        <f t="shared" ref="DY67:DY87" si="441">DX67</f>
        <v>10</v>
      </c>
      <c r="DZ67" s="231">
        <v>0</v>
      </c>
      <c r="EA67" s="123">
        <f t="shared" si="216"/>
        <v>10</v>
      </c>
      <c r="EB67" s="123"/>
      <c r="EM67" s="260">
        <f t="shared" si="217"/>
        <v>1760.0000000000002</v>
      </c>
      <c r="EN67" s="261">
        <v>0</v>
      </c>
      <c r="EO67" s="105">
        <v>10</v>
      </c>
      <c r="EP67" s="105">
        <v>5</v>
      </c>
      <c r="EQ67" s="105">
        <v>12</v>
      </c>
      <c r="ER67" s="105">
        <v>2</v>
      </c>
      <c r="ES67" s="105">
        <v>15</v>
      </c>
      <c r="ET67" s="105">
        <v>2</v>
      </c>
      <c r="EU67" s="105">
        <f t="shared" si="218"/>
        <v>11.555555555555555</v>
      </c>
      <c r="EV67" s="105">
        <f t="shared" si="219"/>
        <v>7.5</v>
      </c>
      <c r="EW67" s="272">
        <f t="shared" si="220"/>
        <v>0</v>
      </c>
      <c r="EX67" s="105">
        <f t="shared" si="221"/>
        <v>15</v>
      </c>
      <c r="EY67" s="281">
        <f t="shared" si="222"/>
        <v>0</v>
      </c>
      <c r="EZ67" s="105">
        <f t="shared" si="223"/>
        <v>22.5</v>
      </c>
      <c r="FA67" s="282">
        <f t="shared" si="224"/>
        <v>0</v>
      </c>
      <c r="FD67" s="286"/>
      <c r="FI67" s="294"/>
      <c r="FJ67" s="141">
        <v>0</v>
      </c>
      <c r="FK67" s="141">
        <v>1</v>
      </c>
      <c r="FL67" s="294">
        <f t="shared" si="388"/>
        <v>0</v>
      </c>
      <c r="FM67" s="141">
        <f t="shared" si="226"/>
        <v>0</v>
      </c>
      <c r="FN67" s="141">
        <f t="shared" si="227"/>
        <v>1</v>
      </c>
      <c r="FO67" s="294">
        <f t="shared" si="389"/>
        <v>0</v>
      </c>
      <c r="FP67" s="141">
        <f t="shared" si="229"/>
        <v>0</v>
      </c>
      <c r="FQ67" s="141">
        <f t="shared" si="230"/>
        <v>1</v>
      </c>
      <c r="FR67" s="294">
        <f t="shared" si="390"/>
        <v>0</v>
      </c>
      <c r="FS67" s="141">
        <f t="shared" si="232"/>
        <v>0</v>
      </c>
      <c r="FT67" s="141">
        <f t="shared" si="233"/>
        <v>1</v>
      </c>
      <c r="FU67" s="294">
        <f t="shared" si="391"/>
        <v>0</v>
      </c>
      <c r="FV67" s="141">
        <f t="shared" si="235"/>
        <v>0</v>
      </c>
      <c r="FW67" s="141">
        <f t="shared" si="236"/>
        <v>1</v>
      </c>
      <c r="FX67" s="294">
        <f t="shared" si="392"/>
        <v>0</v>
      </c>
      <c r="FY67" s="141">
        <f t="shared" si="238"/>
        <v>0</v>
      </c>
      <c r="FZ67" s="141">
        <f t="shared" si="239"/>
        <v>1</v>
      </c>
      <c r="GA67" s="294">
        <f t="shared" si="393"/>
        <v>0</v>
      </c>
      <c r="GB67" s="141">
        <f t="shared" si="241"/>
        <v>0</v>
      </c>
      <c r="GC67" s="141">
        <f t="shared" si="242"/>
        <v>1</v>
      </c>
      <c r="GD67" s="294">
        <f t="shared" si="394"/>
        <v>0</v>
      </c>
      <c r="GE67" s="141">
        <f t="shared" si="244"/>
        <v>0</v>
      </c>
      <c r="GF67" s="141">
        <f t="shared" si="245"/>
        <v>1</v>
      </c>
      <c r="GG67" s="294">
        <f t="shared" si="395"/>
        <v>0</v>
      </c>
      <c r="GH67" s="141">
        <f t="shared" si="247"/>
        <v>0</v>
      </c>
      <c r="GI67" s="141">
        <f t="shared" si="248"/>
        <v>1</v>
      </c>
      <c r="GJ67" s="294">
        <f t="shared" si="396"/>
        <v>0</v>
      </c>
      <c r="GK67" s="141">
        <f t="shared" si="250"/>
        <v>0</v>
      </c>
      <c r="GL67" s="141">
        <f t="shared" si="251"/>
        <v>1</v>
      </c>
      <c r="GM67" s="294">
        <f t="shared" si="397"/>
        <v>0</v>
      </c>
      <c r="GN67" s="141">
        <f t="shared" si="253"/>
        <v>0</v>
      </c>
      <c r="GO67" s="141">
        <f t="shared" si="254"/>
        <v>2</v>
      </c>
      <c r="GP67" s="294">
        <f t="shared" si="398"/>
        <v>0</v>
      </c>
      <c r="GQ67" s="141">
        <f t="shared" si="256"/>
        <v>0</v>
      </c>
      <c r="GR67" s="141">
        <f t="shared" si="257"/>
        <v>4</v>
      </c>
      <c r="GS67" s="294">
        <f t="shared" si="399"/>
        <v>0</v>
      </c>
      <c r="GT67" s="141">
        <f t="shared" si="259"/>
        <v>0</v>
      </c>
      <c r="GU67" s="141">
        <f t="shared" si="260"/>
        <v>6</v>
      </c>
      <c r="GV67" s="294">
        <f t="shared" si="400"/>
        <v>0</v>
      </c>
      <c r="GW67" s="141">
        <f t="shared" si="262"/>
        <v>0</v>
      </c>
      <c r="GX67" s="141">
        <f t="shared" si="263"/>
        <v>8</v>
      </c>
      <c r="GY67" s="294">
        <f t="shared" si="401"/>
        <v>0</v>
      </c>
      <c r="GZ67" s="141">
        <f t="shared" si="265"/>
        <v>0</v>
      </c>
      <c r="HA67" s="141">
        <f t="shared" si="266"/>
        <v>10</v>
      </c>
      <c r="HB67" s="294">
        <f t="shared" si="402"/>
        <v>0</v>
      </c>
      <c r="HC67" s="141">
        <f t="shared" si="268"/>
        <v>0</v>
      </c>
      <c r="HD67" s="141">
        <f t="shared" si="269"/>
        <v>20</v>
      </c>
      <c r="HE67" s="294">
        <f t="shared" si="403"/>
        <v>0</v>
      </c>
      <c r="HF67" s="141">
        <f t="shared" si="271"/>
        <v>0</v>
      </c>
      <c r="HG67" s="141">
        <f t="shared" si="272"/>
        <v>40</v>
      </c>
      <c r="HH67" s="294">
        <f t="shared" si="404"/>
        <v>0</v>
      </c>
      <c r="HI67" s="141">
        <f t="shared" si="274"/>
        <v>0</v>
      </c>
      <c r="HJ67" s="141">
        <f t="shared" si="275"/>
        <v>60</v>
      </c>
      <c r="HK67" s="294">
        <f t="shared" si="405"/>
        <v>0</v>
      </c>
      <c r="HL67" s="141">
        <f t="shared" si="277"/>
        <v>0</v>
      </c>
      <c r="HM67" s="141">
        <f t="shared" si="278"/>
        <v>80</v>
      </c>
      <c r="HN67" s="294">
        <f t="shared" si="406"/>
        <v>0</v>
      </c>
      <c r="HO67" s="141">
        <f t="shared" si="280"/>
        <v>0</v>
      </c>
      <c r="HP67" s="141">
        <f t="shared" si="281"/>
        <v>100</v>
      </c>
      <c r="HQ67" s="294">
        <f t="shared" si="407"/>
        <v>0</v>
      </c>
      <c r="HS67" s="286"/>
      <c r="HX67" s="294"/>
      <c r="HY67" s="305">
        <v>1</v>
      </c>
      <c r="HZ67" s="141">
        <v>1</v>
      </c>
      <c r="IA67" s="294">
        <f t="shared" si="408"/>
        <v>1.7777777777777792E-4</v>
      </c>
      <c r="IB67" s="141">
        <f t="shared" si="284"/>
        <v>1</v>
      </c>
      <c r="IC67" s="141">
        <f t="shared" si="285"/>
        <v>1</v>
      </c>
      <c r="ID67" s="294">
        <f t="shared" si="409"/>
        <v>3.5555555555555584E-4</v>
      </c>
      <c r="IE67" s="141">
        <f t="shared" si="287"/>
        <v>1</v>
      </c>
      <c r="IF67" s="141">
        <f t="shared" si="288"/>
        <v>1</v>
      </c>
      <c r="IG67" s="294">
        <f t="shared" si="410"/>
        <v>5.3333333333333379E-4</v>
      </c>
      <c r="IH67" s="141">
        <f t="shared" si="290"/>
        <v>1</v>
      </c>
      <c r="II67" s="141">
        <f t="shared" si="291"/>
        <v>1</v>
      </c>
      <c r="IJ67" s="294">
        <f t="shared" si="411"/>
        <v>7.1111111111111169E-4</v>
      </c>
      <c r="IK67" s="141">
        <f t="shared" si="293"/>
        <v>1</v>
      </c>
      <c r="IL67" s="141">
        <f t="shared" si="294"/>
        <v>1</v>
      </c>
      <c r="IM67" s="294">
        <f t="shared" si="412"/>
        <v>8.8888888888888958E-4</v>
      </c>
      <c r="IN67" s="141">
        <f t="shared" si="296"/>
        <v>1</v>
      </c>
      <c r="IO67" s="141">
        <f t="shared" si="297"/>
        <v>1</v>
      </c>
      <c r="IP67" s="294">
        <f t="shared" si="413"/>
        <v>1.7777777777777792E-3</v>
      </c>
      <c r="IQ67" s="141">
        <f t="shared" si="299"/>
        <v>1</v>
      </c>
      <c r="IR67" s="141">
        <f t="shared" si="300"/>
        <v>1</v>
      </c>
      <c r="IS67" s="294">
        <f t="shared" si="414"/>
        <v>3.5555555555555583E-3</v>
      </c>
      <c r="IT67" s="141">
        <f t="shared" si="302"/>
        <v>1</v>
      </c>
      <c r="IU67" s="141">
        <f t="shared" si="303"/>
        <v>1</v>
      </c>
      <c r="IV67" s="294">
        <f t="shared" si="415"/>
        <v>5.3333333333333375E-3</v>
      </c>
      <c r="IW67" s="141">
        <f t="shared" si="305"/>
        <v>1</v>
      </c>
      <c r="IX67" s="141">
        <f t="shared" si="306"/>
        <v>1</v>
      </c>
      <c r="IY67" s="294">
        <f t="shared" si="416"/>
        <v>7.1111111111111167E-3</v>
      </c>
      <c r="IZ67" s="141">
        <f t="shared" si="308"/>
        <v>1</v>
      </c>
      <c r="JA67" s="141">
        <f t="shared" si="309"/>
        <v>1</v>
      </c>
      <c r="JB67" s="294">
        <f t="shared" si="417"/>
        <v>8.8888888888888958E-3</v>
      </c>
      <c r="JC67" s="141">
        <f t="shared" si="311"/>
        <v>1</v>
      </c>
      <c r="JD67" s="141">
        <f t="shared" si="312"/>
        <v>1</v>
      </c>
      <c r="JE67" s="294">
        <f t="shared" si="418"/>
        <v>1.7777777777777792E-2</v>
      </c>
      <c r="JF67" s="141">
        <f t="shared" si="314"/>
        <v>1</v>
      </c>
      <c r="JG67" s="141">
        <f t="shared" si="315"/>
        <v>1</v>
      </c>
      <c r="JH67" s="294">
        <f t="shared" si="419"/>
        <v>3.5555555555555583E-2</v>
      </c>
      <c r="JI67" s="141">
        <f t="shared" si="317"/>
        <v>1</v>
      </c>
      <c r="JJ67" s="141">
        <f t="shared" si="318"/>
        <v>1</v>
      </c>
      <c r="JK67" s="294">
        <f t="shared" si="420"/>
        <v>5.3333333333333378E-2</v>
      </c>
      <c r="JL67" s="141">
        <f t="shared" si="320"/>
        <v>1</v>
      </c>
      <c r="JM67" s="141">
        <f t="shared" si="321"/>
        <v>1</v>
      </c>
      <c r="JN67" s="294">
        <f t="shared" si="421"/>
        <v>7.1111111111111167E-2</v>
      </c>
      <c r="JO67" s="141">
        <f t="shared" si="323"/>
        <v>1</v>
      </c>
      <c r="JP67" s="141">
        <f t="shared" si="324"/>
        <v>1</v>
      </c>
      <c r="JQ67" s="294">
        <f t="shared" si="422"/>
        <v>8.8888888888888962E-2</v>
      </c>
      <c r="JR67" s="141">
        <f t="shared" si="326"/>
        <v>1</v>
      </c>
      <c r="JS67" s="141">
        <f t="shared" si="327"/>
        <v>1</v>
      </c>
      <c r="JT67" s="294">
        <f t="shared" si="423"/>
        <v>0.17777777777777792</v>
      </c>
      <c r="JU67" s="141">
        <f t="shared" si="329"/>
        <v>1</v>
      </c>
      <c r="JV67" s="141">
        <f t="shared" si="330"/>
        <v>1</v>
      </c>
      <c r="JW67" s="294">
        <f t="shared" si="424"/>
        <v>0.35555555555555585</v>
      </c>
      <c r="JX67" s="141">
        <f t="shared" si="332"/>
        <v>1</v>
      </c>
      <c r="JY67" s="141">
        <f t="shared" si="333"/>
        <v>1</v>
      </c>
      <c r="JZ67" s="294">
        <f t="shared" si="425"/>
        <v>0.53333333333333377</v>
      </c>
      <c r="KA67" s="141">
        <f t="shared" si="335"/>
        <v>1</v>
      </c>
      <c r="KB67" s="141">
        <f t="shared" si="336"/>
        <v>1</v>
      </c>
      <c r="KC67" s="294">
        <f t="shared" si="426"/>
        <v>0.71111111111111169</v>
      </c>
      <c r="KD67" s="141">
        <f t="shared" si="338"/>
        <v>1</v>
      </c>
      <c r="KE67" s="141">
        <f t="shared" si="339"/>
        <v>1</v>
      </c>
      <c r="KF67" s="294">
        <f t="shared" si="427"/>
        <v>0.88888888888888962</v>
      </c>
      <c r="KK67" s="313">
        <f t="shared" si="432"/>
        <v>0</v>
      </c>
      <c r="KL67" s="313">
        <f t="shared" si="432"/>
        <v>0</v>
      </c>
      <c r="KM67" s="313">
        <f t="shared" si="432"/>
        <v>0</v>
      </c>
      <c r="KN67" s="313">
        <f t="shared" si="432"/>
        <v>0</v>
      </c>
      <c r="KO67" s="313">
        <f t="shared" si="432"/>
        <v>0</v>
      </c>
      <c r="KP67" s="313">
        <f t="shared" si="432"/>
        <v>0</v>
      </c>
      <c r="KQ67" s="313">
        <f t="shared" si="432"/>
        <v>0</v>
      </c>
      <c r="KR67" s="313">
        <f t="shared" si="432"/>
        <v>0</v>
      </c>
      <c r="KS67" s="313">
        <f t="shared" si="432"/>
        <v>0</v>
      </c>
      <c r="KT67" s="313">
        <f t="shared" si="432"/>
        <v>0</v>
      </c>
      <c r="KU67" s="313">
        <f t="shared" si="433"/>
        <v>0</v>
      </c>
      <c r="KV67" s="313">
        <f t="shared" si="433"/>
        <v>0</v>
      </c>
      <c r="KW67" s="313">
        <f t="shared" si="433"/>
        <v>0</v>
      </c>
      <c r="KX67" s="313">
        <f t="shared" si="433"/>
        <v>0</v>
      </c>
      <c r="KY67" s="313">
        <f t="shared" si="433"/>
        <v>0</v>
      </c>
      <c r="KZ67" s="313">
        <f t="shared" si="433"/>
        <v>0</v>
      </c>
      <c r="LA67" s="313">
        <f t="shared" si="433"/>
        <v>0</v>
      </c>
      <c r="LB67" s="313">
        <f t="shared" si="433"/>
        <v>0</v>
      </c>
      <c r="LC67" s="313">
        <f t="shared" si="433"/>
        <v>0</v>
      </c>
      <c r="LD67" s="313">
        <f t="shared" si="433"/>
        <v>0</v>
      </c>
      <c r="LK67" s="90">
        <v>0</v>
      </c>
      <c r="LL67" s="90">
        <v>0</v>
      </c>
      <c r="LM67" s="90">
        <v>0</v>
      </c>
      <c r="LP67" s="105"/>
      <c r="LQ67" s="322">
        <v>0.05</v>
      </c>
      <c r="LR67" s="322">
        <v>0.05</v>
      </c>
      <c r="LS67" s="322">
        <v>0.05</v>
      </c>
      <c r="LT67" s="322">
        <v>0.05</v>
      </c>
      <c r="LU67" s="322">
        <v>0.05</v>
      </c>
      <c r="LV67" s="322">
        <v>2.5000000000000001E-2</v>
      </c>
      <c r="LW67" s="322">
        <v>2.5000000000000001E-2</v>
      </c>
      <c r="LX67" s="322">
        <v>2.5000000000000001E-2</v>
      </c>
      <c r="LY67" s="322">
        <v>2.5000000000000001E-2</v>
      </c>
      <c r="LZ67" s="322">
        <v>2.5000000000000001E-2</v>
      </c>
      <c r="MA67" s="322">
        <v>5.0000000000000001E-3</v>
      </c>
      <c r="MB67" s="322">
        <v>5.0000000000000001E-3</v>
      </c>
      <c r="MC67" s="322">
        <v>5.0000000000000001E-3</v>
      </c>
      <c r="MD67" s="322">
        <v>5.0000000000000001E-3</v>
      </c>
      <c r="ME67" s="322">
        <v>5.0000000000000001E-3</v>
      </c>
      <c r="MF67" s="322">
        <v>8.9999999999999998E-4</v>
      </c>
      <c r="MG67" s="322">
        <v>8.9999999999999998E-4</v>
      </c>
      <c r="MH67" s="322">
        <v>8.9999999999999998E-4</v>
      </c>
      <c r="MI67" s="322">
        <v>8.9999999999999998E-4</v>
      </c>
      <c r="MJ67" s="322">
        <v>8.9999999999999998E-4</v>
      </c>
      <c r="MK67" s="322">
        <v>5.9999999999999995E-4</v>
      </c>
      <c r="ML67" s="322">
        <v>4.4999999999999999E-4</v>
      </c>
      <c r="MM67" s="322">
        <v>4.0000000000000002E-4</v>
      </c>
      <c r="MN67" s="322">
        <v>2.9999999999999997E-4</v>
      </c>
      <c r="MO67" s="322">
        <v>2.5000000000000001E-4</v>
      </c>
      <c r="MP67" s="322">
        <v>2.5000000000000001E-4</v>
      </c>
      <c r="MQ67" s="322">
        <v>2.0000000000000001E-4</v>
      </c>
      <c r="MR67" s="322">
        <v>2.0000000000000001E-4</v>
      </c>
      <c r="MS67" s="322"/>
      <c r="MT67" s="102">
        <v>1</v>
      </c>
      <c r="MU67" s="102">
        <v>1</v>
      </c>
      <c r="MV67" s="102">
        <v>1</v>
      </c>
      <c r="MW67" s="102">
        <v>1</v>
      </c>
      <c r="MX67" s="102">
        <v>1</v>
      </c>
      <c r="MY67" s="102">
        <v>1</v>
      </c>
      <c r="MZ67" s="90">
        <v>5</v>
      </c>
      <c r="NA67" s="90">
        <v>5</v>
      </c>
      <c r="NB67" s="90">
        <v>5</v>
      </c>
      <c r="NC67" s="90">
        <v>5</v>
      </c>
      <c r="ND67" s="90">
        <v>5</v>
      </c>
      <c r="NE67" s="90">
        <v>5</v>
      </c>
      <c r="NF67" s="90">
        <v>5</v>
      </c>
      <c r="NG67" s="90">
        <v>5</v>
      </c>
      <c r="NH67" s="90">
        <v>5</v>
      </c>
      <c r="NI67" s="90">
        <v>10</v>
      </c>
      <c r="NJ67" s="90">
        <v>10</v>
      </c>
      <c r="NK67" s="90">
        <v>10</v>
      </c>
      <c r="NL67" s="90">
        <v>10</v>
      </c>
      <c r="NM67" s="90">
        <v>10</v>
      </c>
      <c r="NN67" s="90">
        <v>10</v>
      </c>
      <c r="NO67" s="90">
        <v>10</v>
      </c>
      <c r="NP67" s="90">
        <v>10</v>
      </c>
      <c r="NQ67" s="90">
        <v>10</v>
      </c>
      <c r="NR67" s="90">
        <v>10</v>
      </c>
      <c r="NS67" s="90">
        <v>10</v>
      </c>
      <c r="NT67" s="90">
        <v>10</v>
      </c>
      <c r="NU67" s="90">
        <v>10</v>
      </c>
      <c r="NW67" s="324">
        <f t="shared" si="341"/>
        <v>0.08</v>
      </c>
      <c r="NX67" s="324">
        <f t="shared" si="342"/>
        <v>0.16</v>
      </c>
      <c r="NY67" s="324">
        <f t="shared" si="343"/>
        <v>0.24</v>
      </c>
      <c r="NZ67" s="324">
        <f t="shared" si="344"/>
        <v>0.32</v>
      </c>
      <c r="OA67" s="324">
        <f t="shared" si="345"/>
        <v>0.4</v>
      </c>
      <c r="OB67" s="324">
        <f t="shared" si="346"/>
        <v>0.4</v>
      </c>
      <c r="OC67" s="324">
        <f t="shared" si="347"/>
        <v>0.16</v>
      </c>
      <c r="OD67" s="324">
        <f t="shared" si="348"/>
        <v>0.24</v>
      </c>
      <c r="OE67" s="324">
        <f t="shared" si="349"/>
        <v>0.32</v>
      </c>
      <c r="OF67" s="324">
        <f t="shared" si="350"/>
        <v>0.4</v>
      </c>
      <c r="OG67" s="324">
        <f t="shared" si="351"/>
        <v>0.16</v>
      </c>
      <c r="OH67" s="324">
        <f t="shared" si="352"/>
        <v>0.32</v>
      </c>
      <c r="OI67" s="324">
        <f t="shared" si="353"/>
        <v>0.48</v>
      </c>
      <c r="OJ67" s="324">
        <f t="shared" si="354"/>
        <v>0.64</v>
      </c>
      <c r="OK67" s="324">
        <f t="shared" si="355"/>
        <v>0.8</v>
      </c>
      <c r="OL67" s="324">
        <f t="shared" si="356"/>
        <v>0.14399999999999999</v>
      </c>
      <c r="OM67" s="324">
        <f t="shared" si="357"/>
        <v>0.28799999999999998</v>
      </c>
      <c r="ON67" s="324">
        <f t="shared" si="358"/>
        <v>0.432</v>
      </c>
      <c r="OO67" s="324">
        <f t="shared" si="359"/>
        <v>0.57599999999999996</v>
      </c>
      <c r="OP67" s="324">
        <f t="shared" si="360"/>
        <v>0.72</v>
      </c>
      <c r="OQ67" s="324">
        <f t="shared" si="361"/>
        <v>0.72</v>
      </c>
      <c r="OR67" s="324">
        <f t="shared" si="362"/>
        <v>0.72</v>
      </c>
      <c r="OS67" s="324">
        <f t="shared" si="363"/>
        <v>0.8</v>
      </c>
      <c r="OT67" s="324">
        <f t="shared" si="364"/>
        <v>0.72</v>
      </c>
      <c r="OU67" s="324">
        <f t="shared" si="365"/>
        <v>0.7</v>
      </c>
      <c r="OV67" s="324">
        <f t="shared" si="366"/>
        <v>0.8</v>
      </c>
      <c r="OW67" s="324">
        <f t="shared" si="367"/>
        <v>0.72</v>
      </c>
      <c r="OX67" s="324">
        <f t="shared" si="368"/>
        <v>0.8</v>
      </c>
      <c r="OZ67"/>
      <c r="PA67"/>
      <c r="PB67"/>
      <c r="PC67"/>
      <c r="PD67"/>
      <c r="PE67"/>
      <c r="PF67"/>
      <c r="PG67" s="346"/>
      <c r="PH67" s="347">
        <f>PH$3*$F67*$AH67*PH$4/'[1]Sheet3 '!$AJ$5</f>
        <v>0.44800000000000006</v>
      </c>
      <c r="PI67" s="347">
        <f>PI$3*$F67*$AH67*PI$4/'[1]Sheet3 '!$AJ$5</f>
        <v>0.44784000000000002</v>
      </c>
      <c r="PJ67" s="347">
        <f>PJ$3*$F67*$AH67*PJ$4/'[1]Sheet3 '!$AJ$5</f>
        <v>0.44800000000000001</v>
      </c>
      <c r="PK67" s="347">
        <f>PK$3*$F67*$AH67*PK$4/'[1]Sheet3 '!$AJ$5</f>
        <v>0.4032</v>
      </c>
      <c r="PL67" s="347">
        <f>PL$3*$F67*$AH67*PL$4/'[1]Sheet3 '!$AJ$5</f>
        <v>0.4032</v>
      </c>
      <c r="PM67" s="347">
        <f>PM$3*$F67*$AH67*PM$4/'[1]Sheet3 '!$AJ$5</f>
        <v>0.38400000000000001</v>
      </c>
      <c r="PN67" s="347">
        <f>PN$3*$F67*$AH67*PN$4/'[1]Sheet3 '!$AJ$5</f>
        <v>0.34560000000000002</v>
      </c>
      <c r="PO67" s="347">
        <f>PO$3*$F67*$AH67*PO$4/'[1]Sheet3 '!$AJ$5</f>
        <v>0.32640000000000002</v>
      </c>
      <c r="PP67" s="347">
        <f>PP$3*$F67*$AH67*PP$4/'[1]Sheet3 '!$AJ$5</f>
        <v>0.29631999999999997</v>
      </c>
      <c r="PQ67" s="347">
        <f>PQ$3*$F67*$AH67*PQ$4/'[1]Sheet3 '!$AJ$5</f>
        <v>0.25600000000000001</v>
      </c>
      <c r="PR67" s="347">
        <f>PR$3*$F67*$AH67*PR$4/'[1]Sheet3 '!$AJ$5</f>
        <v>0.23039999999999999</v>
      </c>
      <c r="PS67" s="347">
        <f>PS$3*$F67*$AH67*PS$4/'[1]Sheet3 '!$AJ$5</f>
        <v>0.20480000000000001</v>
      </c>
      <c r="PT67" s="347">
        <f>PT$3*$F67*$AH67*PT$4/'[1]Sheet3 '!$AJ$5</f>
        <v>0.128</v>
      </c>
      <c r="PU67" s="343"/>
      <c r="PV67" s="343"/>
      <c r="PW67" s="343"/>
    </row>
    <row r="68" spans="1:439" ht="16.2">
      <c r="A68" s="39">
        <v>64</v>
      </c>
      <c r="B68" s="109" t="s">
        <v>653</v>
      </c>
      <c r="C68" s="39">
        <v>6</v>
      </c>
      <c r="D68" s="39">
        <v>18</v>
      </c>
      <c r="E68" s="39"/>
      <c r="F68" s="110">
        <v>1500</v>
      </c>
      <c r="G68" s="361" t="s">
        <v>654</v>
      </c>
      <c r="H68" s="39">
        <f t="shared" si="209"/>
        <v>1500</v>
      </c>
      <c r="I68" s="116" t="s">
        <v>655</v>
      </c>
      <c r="J68" s="74">
        <v>750</v>
      </c>
      <c r="K68" s="364" t="s">
        <v>656</v>
      </c>
      <c r="L68" s="364"/>
      <c r="M68" s="123">
        <f t="shared" si="180"/>
        <v>64</v>
      </c>
      <c r="N68" s="39">
        <f t="shared" si="369"/>
        <v>0</v>
      </c>
      <c r="O68" s="39">
        <f t="shared" si="370"/>
        <v>0</v>
      </c>
      <c r="P68" s="39">
        <v>0</v>
      </c>
      <c r="Q68" s="136">
        <v>1.0416672</v>
      </c>
      <c r="R68" s="90">
        <v>10</v>
      </c>
      <c r="S68" s="137">
        <v>0</v>
      </c>
      <c r="T68" s="141">
        <f t="shared" si="210"/>
        <v>0.5</v>
      </c>
      <c r="U68" s="139">
        <f t="shared" si="434"/>
        <v>6</v>
      </c>
      <c r="V68" s="139" t="s">
        <v>283</v>
      </c>
      <c r="W68" s="139">
        <v>1</v>
      </c>
      <c r="X68" s="142">
        <v>0</v>
      </c>
      <c r="Y68" s="147">
        <v>15</v>
      </c>
      <c r="Z68" s="159">
        <v>1</v>
      </c>
      <c r="AA68" s="139" t="str">
        <f t="shared" si="428"/>
        <v>[[0,1],[0,1],[0,1],[0,1],[0,1],[0,1],[0,1],[0,1],[0,1],[0,1],[0,2],[0,4],[0,6],[0,8],[0,10],[0,20],[0,40],[0,60],[0,80],[0,100]]</v>
      </c>
      <c r="AB68" s="139">
        <v>1</v>
      </c>
      <c r="AC68" s="139">
        <v>1</v>
      </c>
      <c r="AD68" s="139" t="str">
        <f t="shared" si="211"/>
        <v>[[1,1],[1,1],[1,1],[1,1],[1,1],[1,1],[1,1],[1,1],[1,1],[1,1],[1,1],[1,1],[1,1],[1,1],[1,1],[1,1],[1,1],[1,1],[1,1],[1,1]]</v>
      </c>
      <c r="AE68" s="39">
        <v>0</v>
      </c>
      <c r="AF68" s="163">
        <v>0</v>
      </c>
      <c r="AG68" s="177">
        <f t="shared" si="431"/>
        <v>0</v>
      </c>
      <c r="AH68" s="177">
        <v>0.1</v>
      </c>
      <c r="AI68" s="177">
        <v>0</v>
      </c>
      <c r="AJ68" s="178">
        <v>0</v>
      </c>
      <c r="AK68" s="177">
        <v>0</v>
      </c>
      <c r="AL68" s="177">
        <v>0</v>
      </c>
      <c r="AM68" s="179">
        <v>0</v>
      </c>
      <c r="AN68" s="105" t="str">
        <f t="shared" si="212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68" s="39" t="str">
        <f t="shared" si="429"/>
        <v>[[6,5],[6,2],[7,2]]</v>
      </c>
      <c r="AP68" s="111" t="str">
        <f t="shared" si="385"/>
        <v>[0,0,0]</v>
      </c>
      <c r="AQ68" s="111">
        <v>0</v>
      </c>
      <c r="AR68" s="111">
        <v>1</v>
      </c>
      <c r="AS68" s="111">
        <f t="shared" si="213"/>
        <v>1</v>
      </c>
      <c r="AT68" s="111">
        <v>1</v>
      </c>
      <c r="AU68" s="111">
        <v>1</v>
      </c>
      <c r="AV68" s="191" t="s">
        <v>483</v>
      </c>
      <c r="AW68" s="111">
        <v>4</v>
      </c>
      <c r="AX68" s="195">
        <v>16</v>
      </c>
      <c r="AY68" s="39">
        <v>1</v>
      </c>
      <c r="AZ68" s="39">
        <v>0</v>
      </c>
      <c r="BA68" s="94">
        <v>3</v>
      </c>
      <c r="BB68" s="94">
        <v>6</v>
      </c>
      <c r="BC68" s="94" t="s">
        <v>361</v>
      </c>
      <c r="BD68" s="39">
        <v>1</v>
      </c>
      <c r="BE68" s="112">
        <v>1.5</v>
      </c>
      <c r="BF68" s="39"/>
      <c r="BG68" s="39"/>
      <c r="BH68" s="39">
        <v>1</v>
      </c>
      <c r="BI68" s="39">
        <v>1</v>
      </c>
      <c r="BJ68" s="39" t="s">
        <v>657</v>
      </c>
      <c r="BK68" s="198">
        <v>1</v>
      </c>
      <c r="BL68" s="198">
        <v>1</v>
      </c>
      <c r="BM68" s="94">
        <f t="shared" si="430"/>
        <v>1500</v>
      </c>
      <c r="BN68" s="94" t="s">
        <v>420</v>
      </c>
      <c r="BO68" s="94">
        <v>1</v>
      </c>
      <c r="BP68" s="94" t="s">
        <v>288</v>
      </c>
      <c r="BQ68" s="94" t="s">
        <v>485</v>
      </c>
      <c r="BR68" s="208" t="s">
        <v>658</v>
      </c>
      <c r="BS68" s="208" t="s">
        <v>658</v>
      </c>
      <c r="BT68" s="123">
        <v>462</v>
      </c>
      <c r="BU68" s="123">
        <v>2</v>
      </c>
      <c r="BV68" s="215">
        <v>180</v>
      </c>
      <c r="BW68" s="215">
        <v>60</v>
      </c>
      <c r="BX68" s="116" t="s">
        <v>487</v>
      </c>
      <c r="BY68" s="213">
        <v>11</v>
      </c>
      <c r="BZ68" s="123">
        <f t="shared" si="214"/>
        <v>10</v>
      </c>
      <c r="CA68" s="214" t="str">
        <f t="shared" si="215"/>
        <v>[10,10,0,10]</v>
      </c>
      <c r="CB68" s="123">
        <v>0</v>
      </c>
      <c r="CC68" s="123">
        <v>0</v>
      </c>
      <c r="CD68" s="123">
        <v>0</v>
      </c>
      <c r="CE68" s="123">
        <v>1</v>
      </c>
      <c r="CF68" s="123">
        <v>0</v>
      </c>
      <c r="CG68" s="42">
        <v>0</v>
      </c>
      <c r="CH68" s="123">
        <v>0</v>
      </c>
      <c r="CI68" s="123">
        <v>1</v>
      </c>
      <c r="CJ68" s="42" t="str">
        <f t="shared" ref="CJ68:CJ87" si="442">IF(AND(C68=6,D68=-1),"1,1,1,1,1,1,1",IF(OR(DA68=1,DA68=2),1,0)&amp;","&amp;IF(OR(DF68=1,DF68=2),1,0)&amp;","&amp;IF(OR(DK68=1,DK68=2),1,0)&amp;","&amp;IF(OR(DP68=1,DP68=2),1,0)&amp;","&amp;0&amp;","&amp;0&amp;","&amp;IF(OR(DU68=1,DU68=2),1,0))</f>
        <v>0,0,0,1,0,0,0</v>
      </c>
      <c r="CK68" s="42" t="str">
        <f t="shared" si="372"/>
        <v>"4|0,1,3|1|1|9999",</v>
      </c>
      <c r="CL68" s="123"/>
      <c r="CM68" s="123"/>
      <c r="CN68" s="123"/>
      <c r="CO68" s="123"/>
      <c r="CP68" s="123"/>
      <c r="CQ68" s="123" t="s">
        <v>659</v>
      </c>
      <c r="CR68" s="123" t="s">
        <v>660</v>
      </c>
      <c r="CS68" s="123" t="s">
        <v>661</v>
      </c>
      <c r="CT68" s="123">
        <v>4</v>
      </c>
      <c r="CU68" s="53" t="s">
        <v>490</v>
      </c>
      <c r="CV68" s="53"/>
      <c r="CW68" s="42"/>
      <c r="CX68" s="42" t="str">
        <f t="shared" si="435"/>
        <v/>
      </c>
      <c r="CY68" s="42"/>
      <c r="CZ68" s="42"/>
      <c r="DA68" s="42"/>
      <c r="DB68" s="42"/>
      <c r="DC68" s="42" t="str">
        <f t="shared" si="436"/>
        <v/>
      </c>
      <c r="DD68" s="42"/>
      <c r="DE68" s="42"/>
      <c r="DF68" s="42"/>
      <c r="DG68" s="42"/>
      <c r="DH68" s="42" t="str">
        <f t="shared" si="437"/>
        <v/>
      </c>
      <c r="DI68" s="42"/>
      <c r="DJ68" s="42"/>
      <c r="DK68" s="42"/>
      <c r="DL68" s="42"/>
      <c r="DM68" s="42">
        <f t="shared" si="438"/>
        <v>4</v>
      </c>
      <c r="DN68" s="42" t="s">
        <v>491</v>
      </c>
      <c r="DO68" s="42">
        <v>1</v>
      </c>
      <c r="DP68" s="42">
        <v>1</v>
      </c>
      <c r="DQ68" s="42">
        <v>9999</v>
      </c>
      <c r="DR68" s="42" t="str">
        <f t="shared" si="439"/>
        <v/>
      </c>
      <c r="DS68" s="42">
        <v>2</v>
      </c>
      <c r="DT68" s="42">
        <v>0</v>
      </c>
      <c r="DU68" s="42">
        <v>0</v>
      </c>
      <c r="DV68" s="42">
        <f>F68</f>
        <v>1500</v>
      </c>
      <c r="DW68" s="42" t="s">
        <v>662</v>
      </c>
      <c r="DX68" s="231">
        <f t="shared" si="440"/>
        <v>10</v>
      </c>
      <c r="DY68" s="231">
        <f t="shared" si="441"/>
        <v>10</v>
      </c>
      <c r="DZ68" s="231">
        <v>0</v>
      </c>
      <c r="EA68" s="123">
        <f t="shared" si="216"/>
        <v>10</v>
      </c>
      <c r="EB68" s="123"/>
      <c r="EJ68" s="267"/>
      <c r="EM68" s="260">
        <f t="shared" si="217"/>
        <v>1650.0000000000002</v>
      </c>
      <c r="EN68" s="261">
        <v>0</v>
      </c>
      <c r="EO68" s="262">
        <v>6</v>
      </c>
      <c r="EP68" s="105">
        <v>5</v>
      </c>
      <c r="EQ68" s="262">
        <v>6</v>
      </c>
      <c r="ER68" s="105">
        <v>2</v>
      </c>
      <c r="ES68" s="262">
        <v>7</v>
      </c>
      <c r="ET68" s="105">
        <v>2</v>
      </c>
      <c r="EU68" s="105">
        <f t="shared" si="218"/>
        <v>6.2222222222222223</v>
      </c>
      <c r="EV68" s="105">
        <f t="shared" si="219"/>
        <v>7.5</v>
      </c>
      <c r="EW68" s="272">
        <f t="shared" si="220"/>
        <v>0</v>
      </c>
      <c r="EX68" s="105">
        <f t="shared" si="221"/>
        <v>15</v>
      </c>
      <c r="EY68" s="281">
        <f t="shared" si="222"/>
        <v>0</v>
      </c>
      <c r="EZ68" s="105">
        <f t="shared" si="223"/>
        <v>22.5</v>
      </c>
      <c r="FA68" s="282">
        <f t="shared" si="224"/>
        <v>0</v>
      </c>
      <c r="FD68" s="287"/>
      <c r="FE68" s="90"/>
      <c r="FI68" s="294"/>
      <c r="FJ68" s="295">
        <v>0</v>
      </c>
      <c r="FK68" s="141">
        <v>1</v>
      </c>
      <c r="FL68" s="294">
        <f t="shared" si="388"/>
        <v>0</v>
      </c>
      <c r="FM68" s="295">
        <f t="shared" si="226"/>
        <v>0</v>
      </c>
      <c r="FN68" s="141">
        <f t="shared" si="227"/>
        <v>1</v>
      </c>
      <c r="FO68" s="294">
        <f t="shared" si="389"/>
        <v>0</v>
      </c>
      <c r="FP68" s="295">
        <f t="shared" si="229"/>
        <v>0</v>
      </c>
      <c r="FQ68" s="141">
        <f t="shared" si="230"/>
        <v>1</v>
      </c>
      <c r="FR68" s="294">
        <f t="shared" si="390"/>
        <v>0</v>
      </c>
      <c r="FS68" s="295">
        <f t="shared" si="232"/>
        <v>0</v>
      </c>
      <c r="FT68" s="141">
        <f t="shared" si="233"/>
        <v>1</v>
      </c>
      <c r="FU68" s="294">
        <f t="shared" si="391"/>
        <v>0</v>
      </c>
      <c r="FV68" s="295">
        <f t="shared" si="235"/>
        <v>0</v>
      </c>
      <c r="FW68" s="141">
        <f t="shared" si="236"/>
        <v>1</v>
      </c>
      <c r="FX68" s="294">
        <f t="shared" si="392"/>
        <v>0</v>
      </c>
      <c r="FY68" s="295">
        <f t="shared" si="238"/>
        <v>0</v>
      </c>
      <c r="FZ68" s="141">
        <f t="shared" si="239"/>
        <v>1</v>
      </c>
      <c r="GA68" s="294">
        <f t="shared" si="393"/>
        <v>0</v>
      </c>
      <c r="GB68" s="295">
        <f t="shared" si="241"/>
        <v>0</v>
      </c>
      <c r="GC68" s="141">
        <f t="shared" si="242"/>
        <v>1</v>
      </c>
      <c r="GD68" s="294">
        <f t="shared" si="394"/>
        <v>0</v>
      </c>
      <c r="GE68" s="295">
        <f t="shared" si="244"/>
        <v>0</v>
      </c>
      <c r="GF68" s="141">
        <f t="shared" si="245"/>
        <v>1</v>
      </c>
      <c r="GG68" s="294">
        <f t="shared" si="395"/>
        <v>0</v>
      </c>
      <c r="GH68" s="295">
        <f t="shared" si="247"/>
        <v>0</v>
      </c>
      <c r="GI68" s="141">
        <f t="shared" si="248"/>
        <v>1</v>
      </c>
      <c r="GJ68" s="294">
        <f t="shared" si="396"/>
        <v>0</v>
      </c>
      <c r="GK68" s="295">
        <f t="shared" si="250"/>
        <v>0</v>
      </c>
      <c r="GL68" s="141">
        <f t="shared" si="251"/>
        <v>1</v>
      </c>
      <c r="GM68" s="294">
        <f t="shared" si="397"/>
        <v>0</v>
      </c>
      <c r="GN68" s="295">
        <f t="shared" si="253"/>
        <v>0</v>
      </c>
      <c r="GO68" s="141">
        <f t="shared" si="254"/>
        <v>2</v>
      </c>
      <c r="GP68" s="294">
        <f t="shared" si="398"/>
        <v>0</v>
      </c>
      <c r="GQ68" s="295">
        <f t="shared" si="256"/>
        <v>0</v>
      </c>
      <c r="GR68" s="141">
        <f t="shared" si="257"/>
        <v>4</v>
      </c>
      <c r="GS68" s="294">
        <f t="shared" si="399"/>
        <v>0</v>
      </c>
      <c r="GT68" s="295">
        <f t="shared" si="259"/>
        <v>0</v>
      </c>
      <c r="GU68" s="141">
        <f t="shared" si="260"/>
        <v>6</v>
      </c>
      <c r="GV68" s="294">
        <f t="shared" si="400"/>
        <v>0</v>
      </c>
      <c r="GW68" s="295">
        <f t="shared" si="262"/>
        <v>0</v>
      </c>
      <c r="GX68" s="141">
        <f t="shared" si="263"/>
        <v>8</v>
      </c>
      <c r="GY68" s="294">
        <f t="shared" si="401"/>
        <v>0</v>
      </c>
      <c r="GZ68" s="295">
        <f t="shared" si="265"/>
        <v>0</v>
      </c>
      <c r="HA68" s="141">
        <f t="shared" si="266"/>
        <v>10</v>
      </c>
      <c r="HB68" s="294">
        <f t="shared" si="402"/>
        <v>0</v>
      </c>
      <c r="HC68" s="295">
        <f t="shared" si="268"/>
        <v>0</v>
      </c>
      <c r="HD68" s="141">
        <f t="shared" si="269"/>
        <v>20</v>
      </c>
      <c r="HE68" s="294">
        <f t="shared" si="403"/>
        <v>0</v>
      </c>
      <c r="HF68" s="295">
        <f t="shared" si="271"/>
        <v>0</v>
      </c>
      <c r="HG68" s="141">
        <f t="shared" si="272"/>
        <v>40</v>
      </c>
      <c r="HH68" s="294">
        <f t="shared" si="404"/>
        <v>0</v>
      </c>
      <c r="HI68" s="295">
        <f t="shared" si="274"/>
        <v>0</v>
      </c>
      <c r="HJ68" s="141">
        <f t="shared" si="275"/>
        <v>60</v>
      </c>
      <c r="HK68" s="294">
        <f t="shared" si="405"/>
        <v>0</v>
      </c>
      <c r="HL68" s="295">
        <f t="shared" si="277"/>
        <v>0</v>
      </c>
      <c r="HM68" s="141">
        <f t="shared" si="278"/>
        <v>80</v>
      </c>
      <c r="HN68" s="294">
        <f t="shared" si="406"/>
        <v>0</v>
      </c>
      <c r="HO68" s="295">
        <f t="shared" si="280"/>
        <v>0</v>
      </c>
      <c r="HP68" s="141">
        <f t="shared" si="281"/>
        <v>100</v>
      </c>
      <c r="HQ68" s="294">
        <f t="shared" si="407"/>
        <v>0</v>
      </c>
      <c r="HS68" s="287"/>
      <c r="HT68" s="90"/>
      <c r="HX68" s="294"/>
      <c r="HY68" s="295">
        <v>1</v>
      </c>
      <c r="HZ68" s="141">
        <v>1</v>
      </c>
      <c r="IA68" s="294">
        <f t="shared" si="408"/>
        <v>1.666666666666668E-4</v>
      </c>
      <c r="IB68" s="295">
        <f t="shared" si="284"/>
        <v>1</v>
      </c>
      <c r="IC68" s="141">
        <f t="shared" si="285"/>
        <v>1</v>
      </c>
      <c r="ID68" s="294">
        <f t="shared" si="409"/>
        <v>3.3333333333333359E-4</v>
      </c>
      <c r="IE68" s="295">
        <f t="shared" si="287"/>
        <v>1</v>
      </c>
      <c r="IF68" s="141">
        <f t="shared" si="288"/>
        <v>1</v>
      </c>
      <c r="IG68" s="294">
        <f t="shared" si="410"/>
        <v>5.0000000000000044E-4</v>
      </c>
      <c r="IH68" s="295">
        <f t="shared" si="290"/>
        <v>1</v>
      </c>
      <c r="II68" s="141">
        <f t="shared" si="291"/>
        <v>1</v>
      </c>
      <c r="IJ68" s="294">
        <f t="shared" si="411"/>
        <v>6.6666666666666719E-4</v>
      </c>
      <c r="IK68" s="295">
        <f t="shared" si="293"/>
        <v>1</v>
      </c>
      <c r="IL68" s="141">
        <f t="shared" si="294"/>
        <v>1</v>
      </c>
      <c r="IM68" s="294">
        <f t="shared" si="412"/>
        <v>8.3333333333333404E-4</v>
      </c>
      <c r="IN68" s="295">
        <f t="shared" si="296"/>
        <v>1</v>
      </c>
      <c r="IO68" s="141">
        <f t="shared" si="297"/>
        <v>1</v>
      </c>
      <c r="IP68" s="294">
        <f t="shared" si="413"/>
        <v>1.6666666666666681E-3</v>
      </c>
      <c r="IQ68" s="295">
        <f t="shared" si="299"/>
        <v>1</v>
      </c>
      <c r="IR68" s="141">
        <f t="shared" si="300"/>
        <v>1</v>
      </c>
      <c r="IS68" s="294">
        <f t="shared" si="414"/>
        <v>3.3333333333333361E-3</v>
      </c>
      <c r="IT68" s="295">
        <f t="shared" si="302"/>
        <v>1</v>
      </c>
      <c r="IU68" s="141">
        <f t="shared" si="303"/>
        <v>1</v>
      </c>
      <c r="IV68" s="294">
        <f t="shared" si="415"/>
        <v>5.0000000000000044E-3</v>
      </c>
      <c r="IW68" s="295">
        <f t="shared" si="305"/>
        <v>1</v>
      </c>
      <c r="IX68" s="141">
        <f t="shared" si="306"/>
        <v>1</v>
      </c>
      <c r="IY68" s="294">
        <f t="shared" si="416"/>
        <v>6.6666666666666723E-3</v>
      </c>
      <c r="IZ68" s="295">
        <f t="shared" si="308"/>
        <v>1</v>
      </c>
      <c r="JA68" s="141">
        <f t="shared" si="309"/>
        <v>1</v>
      </c>
      <c r="JB68" s="294">
        <f t="shared" si="417"/>
        <v>8.3333333333333402E-3</v>
      </c>
      <c r="JC68" s="295">
        <f t="shared" si="311"/>
        <v>1</v>
      </c>
      <c r="JD68" s="141">
        <f t="shared" si="312"/>
        <v>1</v>
      </c>
      <c r="JE68" s="294">
        <f t="shared" si="418"/>
        <v>1.666666666666668E-2</v>
      </c>
      <c r="JF68" s="295">
        <f t="shared" si="314"/>
        <v>1</v>
      </c>
      <c r="JG68" s="141">
        <f t="shared" si="315"/>
        <v>1</v>
      </c>
      <c r="JH68" s="294">
        <f t="shared" si="419"/>
        <v>3.3333333333333361E-2</v>
      </c>
      <c r="JI68" s="295">
        <f t="shared" si="317"/>
        <v>1</v>
      </c>
      <c r="JJ68" s="141">
        <f t="shared" si="318"/>
        <v>1</v>
      </c>
      <c r="JK68" s="294">
        <f t="shared" si="420"/>
        <v>5.0000000000000037E-2</v>
      </c>
      <c r="JL68" s="295">
        <f t="shared" si="320"/>
        <v>1</v>
      </c>
      <c r="JM68" s="141">
        <f t="shared" si="321"/>
        <v>1</v>
      </c>
      <c r="JN68" s="294">
        <f t="shared" si="421"/>
        <v>6.6666666666666721E-2</v>
      </c>
      <c r="JO68" s="295">
        <f t="shared" si="323"/>
        <v>1</v>
      </c>
      <c r="JP68" s="141">
        <f t="shared" si="324"/>
        <v>1</v>
      </c>
      <c r="JQ68" s="294">
        <f t="shared" si="422"/>
        <v>8.3333333333333398E-2</v>
      </c>
      <c r="JR68" s="295">
        <f t="shared" si="326"/>
        <v>1</v>
      </c>
      <c r="JS68" s="141">
        <f t="shared" si="327"/>
        <v>1</v>
      </c>
      <c r="JT68" s="294">
        <f t="shared" si="423"/>
        <v>0.1666666666666668</v>
      </c>
      <c r="JU68" s="295">
        <f t="shared" si="329"/>
        <v>1</v>
      </c>
      <c r="JV68" s="141">
        <f t="shared" si="330"/>
        <v>1</v>
      </c>
      <c r="JW68" s="294">
        <f t="shared" si="424"/>
        <v>0.33333333333333359</v>
      </c>
      <c r="JX68" s="295">
        <f t="shared" si="332"/>
        <v>1</v>
      </c>
      <c r="JY68" s="141">
        <f t="shared" si="333"/>
        <v>1</v>
      </c>
      <c r="JZ68" s="294">
        <f t="shared" si="425"/>
        <v>0.50000000000000044</v>
      </c>
      <c r="KA68" s="295">
        <f t="shared" si="335"/>
        <v>1</v>
      </c>
      <c r="KB68" s="141">
        <f t="shared" si="336"/>
        <v>1</v>
      </c>
      <c r="KC68" s="294">
        <f t="shared" si="426"/>
        <v>0.66666666666666718</v>
      </c>
      <c r="KD68" s="295">
        <f t="shared" si="338"/>
        <v>1</v>
      </c>
      <c r="KE68" s="141">
        <f t="shared" si="339"/>
        <v>1</v>
      </c>
      <c r="KF68" s="294">
        <f t="shared" si="427"/>
        <v>0.83333333333333404</v>
      </c>
      <c r="KK68" s="313">
        <f t="shared" si="432"/>
        <v>0</v>
      </c>
      <c r="KL68" s="313">
        <f t="shared" si="432"/>
        <v>0</v>
      </c>
      <c r="KM68" s="313">
        <f t="shared" si="432"/>
        <v>0</v>
      </c>
      <c r="KN68" s="313">
        <f t="shared" si="432"/>
        <v>0</v>
      </c>
      <c r="KO68" s="313">
        <f t="shared" si="432"/>
        <v>0</v>
      </c>
      <c r="KP68" s="313">
        <f t="shared" si="432"/>
        <v>0</v>
      </c>
      <c r="KQ68" s="313">
        <f t="shared" si="432"/>
        <v>0</v>
      </c>
      <c r="KR68" s="313">
        <f t="shared" si="432"/>
        <v>0</v>
      </c>
      <c r="KS68" s="313">
        <f t="shared" si="432"/>
        <v>0</v>
      </c>
      <c r="KT68" s="313">
        <f t="shared" si="432"/>
        <v>0</v>
      </c>
      <c r="KU68" s="313">
        <f t="shared" si="433"/>
        <v>0</v>
      </c>
      <c r="KV68" s="313">
        <f t="shared" si="433"/>
        <v>0</v>
      </c>
      <c r="KW68" s="313">
        <f t="shared" si="433"/>
        <v>0</v>
      </c>
      <c r="KX68" s="313">
        <f t="shared" si="433"/>
        <v>0</v>
      </c>
      <c r="KY68" s="313">
        <f t="shared" si="433"/>
        <v>0</v>
      </c>
      <c r="KZ68" s="313">
        <f t="shared" si="433"/>
        <v>0</v>
      </c>
      <c r="LA68" s="313">
        <f t="shared" si="433"/>
        <v>0</v>
      </c>
      <c r="LB68" s="313">
        <f t="shared" si="433"/>
        <v>0</v>
      </c>
      <c r="LC68" s="313">
        <f t="shared" si="433"/>
        <v>0</v>
      </c>
      <c r="LD68" s="313">
        <f t="shared" si="433"/>
        <v>0</v>
      </c>
      <c r="LK68" s="78">
        <v>0</v>
      </c>
      <c r="LL68" s="78">
        <v>0</v>
      </c>
      <c r="LM68" s="78">
        <v>0</v>
      </c>
      <c r="LP68" s="105"/>
      <c r="LQ68" s="322">
        <v>0.05</v>
      </c>
      <c r="LR68" s="322">
        <v>0.05</v>
      </c>
      <c r="LS68" s="322">
        <v>0.05</v>
      </c>
      <c r="LT68" s="322">
        <v>0.05</v>
      </c>
      <c r="LU68" s="322">
        <v>0.05</v>
      </c>
      <c r="LV68" s="322">
        <v>2.5000000000000001E-2</v>
      </c>
      <c r="LW68" s="322">
        <v>2.5000000000000001E-2</v>
      </c>
      <c r="LX68" s="322">
        <v>2.5000000000000001E-2</v>
      </c>
      <c r="LY68" s="322">
        <v>2.5000000000000001E-2</v>
      </c>
      <c r="LZ68" s="322">
        <v>2.5000000000000001E-2</v>
      </c>
      <c r="MA68" s="322">
        <v>5.0000000000000001E-3</v>
      </c>
      <c r="MB68" s="322">
        <v>5.0000000000000001E-3</v>
      </c>
      <c r="MC68" s="322">
        <v>5.0000000000000001E-3</v>
      </c>
      <c r="MD68" s="322">
        <v>5.0000000000000001E-3</v>
      </c>
      <c r="ME68" s="322">
        <v>5.0000000000000001E-3</v>
      </c>
      <c r="MF68" s="322">
        <v>8.9999999999999998E-4</v>
      </c>
      <c r="MG68" s="322">
        <v>8.9999999999999998E-4</v>
      </c>
      <c r="MH68" s="322">
        <v>8.9999999999999998E-4</v>
      </c>
      <c r="MI68" s="322">
        <v>8.9999999999999998E-4</v>
      </c>
      <c r="MJ68" s="322">
        <v>8.9999999999999998E-4</v>
      </c>
      <c r="MK68" s="322">
        <v>5.9999999999999995E-4</v>
      </c>
      <c r="ML68" s="322">
        <v>4.4999999999999999E-4</v>
      </c>
      <c r="MM68" s="322">
        <v>4.0000000000000002E-4</v>
      </c>
      <c r="MN68" s="322">
        <v>2.9999999999999997E-4</v>
      </c>
      <c r="MO68" s="322">
        <v>2.5000000000000001E-4</v>
      </c>
      <c r="MP68" s="322">
        <v>2.5000000000000001E-4</v>
      </c>
      <c r="MQ68" s="322">
        <v>2.0000000000000001E-4</v>
      </c>
      <c r="MR68" s="322">
        <v>2.0000000000000001E-4</v>
      </c>
      <c r="MS68" s="322"/>
      <c r="MT68" s="102">
        <v>1</v>
      </c>
      <c r="MU68" s="102">
        <v>1</v>
      </c>
      <c r="MV68" s="102">
        <v>1</v>
      </c>
      <c r="MW68" s="102">
        <v>1</v>
      </c>
      <c r="MX68" s="102">
        <v>1</v>
      </c>
      <c r="MY68" s="102">
        <v>1</v>
      </c>
      <c r="MZ68" s="90">
        <v>5</v>
      </c>
      <c r="NA68" s="90">
        <v>5</v>
      </c>
      <c r="NB68" s="90">
        <v>5</v>
      </c>
      <c r="NC68" s="90">
        <v>5</v>
      </c>
      <c r="ND68" s="90">
        <v>5</v>
      </c>
      <c r="NE68" s="90">
        <v>5</v>
      </c>
      <c r="NF68" s="90">
        <v>5</v>
      </c>
      <c r="NG68" s="90">
        <v>5</v>
      </c>
      <c r="NH68" s="90">
        <v>5</v>
      </c>
      <c r="NI68" s="90">
        <v>10</v>
      </c>
      <c r="NJ68" s="90">
        <v>10</v>
      </c>
      <c r="NK68" s="90">
        <v>10</v>
      </c>
      <c r="NL68" s="90">
        <v>10</v>
      </c>
      <c r="NM68" s="90">
        <v>10</v>
      </c>
      <c r="NN68" s="90">
        <v>10</v>
      </c>
      <c r="NO68" s="90">
        <v>10</v>
      </c>
      <c r="NP68" s="90">
        <v>10</v>
      </c>
      <c r="NQ68" s="90">
        <v>10</v>
      </c>
      <c r="NR68" s="90">
        <v>10</v>
      </c>
      <c r="NS68" s="90">
        <v>10</v>
      </c>
      <c r="NT68" s="90">
        <v>10</v>
      </c>
      <c r="NU68" s="90">
        <v>10</v>
      </c>
      <c r="NV68" s="90"/>
      <c r="NW68" s="324">
        <f t="shared" si="341"/>
        <v>7.4999999999999997E-2</v>
      </c>
      <c r="NX68" s="324">
        <f t="shared" si="342"/>
        <v>0.15</v>
      </c>
      <c r="NY68" s="324">
        <f t="shared" si="343"/>
        <v>0.22500000000000001</v>
      </c>
      <c r="NZ68" s="324">
        <f t="shared" si="344"/>
        <v>0.3</v>
      </c>
      <c r="OA68" s="324">
        <f t="shared" si="345"/>
        <v>0.375</v>
      </c>
      <c r="OB68" s="324">
        <f t="shared" si="346"/>
        <v>0.375</v>
      </c>
      <c r="OC68" s="324">
        <f t="shared" si="347"/>
        <v>0.15</v>
      </c>
      <c r="OD68" s="324">
        <f t="shared" si="348"/>
        <v>0.22500000000000001</v>
      </c>
      <c r="OE68" s="324">
        <f t="shared" si="349"/>
        <v>0.3</v>
      </c>
      <c r="OF68" s="324">
        <f t="shared" si="350"/>
        <v>0.375</v>
      </c>
      <c r="OG68" s="324">
        <f t="shared" si="351"/>
        <v>0.15</v>
      </c>
      <c r="OH68" s="324">
        <f t="shared" si="352"/>
        <v>0.3</v>
      </c>
      <c r="OI68" s="324">
        <f t="shared" si="353"/>
        <v>0.45</v>
      </c>
      <c r="OJ68" s="324">
        <f t="shared" si="354"/>
        <v>0.6</v>
      </c>
      <c r="OK68" s="324">
        <f t="shared" si="355"/>
        <v>0.75</v>
      </c>
      <c r="OL68" s="324">
        <f t="shared" si="356"/>
        <v>0.13500000000000001</v>
      </c>
      <c r="OM68" s="324">
        <f t="shared" si="357"/>
        <v>0.27</v>
      </c>
      <c r="ON68" s="324">
        <f t="shared" si="358"/>
        <v>0.40500000000000003</v>
      </c>
      <c r="OO68" s="324">
        <f t="shared" si="359"/>
        <v>0.54</v>
      </c>
      <c r="OP68" s="324">
        <f t="shared" si="360"/>
        <v>0.67500000000000004</v>
      </c>
      <c r="OQ68" s="324">
        <f t="shared" si="361"/>
        <v>0.67500000000000004</v>
      </c>
      <c r="OR68" s="324">
        <f t="shared" si="362"/>
        <v>0.67500000000000004</v>
      </c>
      <c r="OS68" s="324">
        <f t="shared" si="363"/>
        <v>0.75</v>
      </c>
      <c r="OT68" s="324">
        <f t="shared" si="364"/>
        <v>0.67500000000000004</v>
      </c>
      <c r="OU68" s="324">
        <f t="shared" si="365"/>
        <v>0.65625</v>
      </c>
      <c r="OV68" s="324">
        <f t="shared" si="366"/>
        <v>0.75</v>
      </c>
      <c r="OW68" s="324">
        <f t="shared" si="367"/>
        <v>0.67500000000000004</v>
      </c>
      <c r="OX68" s="324">
        <f t="shared" si="368"/>
        <v>0.75</v>
      </c>
      <c r="PG68" s="346"/>
      <c r="PH68" s="347">
        <f>PH$3*$F68*$AH68*PH$4/'[1]Sheet3 '!$AJ$5</f>
        <v>0.4200000000000001</v>
      </c>
      <c r="PI68" s="347">
        <f>PI$3*$F68*$AH68*PI$4/'[1]Sheet3 '!$AJ$5</f>
        <v>0.41985</v>
      </c>
      <c r="PJ68" s="347">
        <f>PJ$3*$F68*$AH68*PJ$4/'[1]Sheet3 '!$AJ$5</f>
        <v>0.42</v>
      </c>
      <c r="PK68" s="347">
        <f>PK$3*$F68*$AH68*PK$4/'[1]Sheet3 '!$AJ$5</f>
        <v>0.378</v>
      </c>
      <c r="PL68" s="347">
        <f>PL$3*$F68*$AH68*PL$4/'[1]Sheet3 '!$AJ$5</f>
        <v>0.378</v>
      </c>
      <c r="PM68" s="347">
        <f>PM$3*$F68*$AH68*PM$4/'[1]Sheet3 '!$AJ$5</f>
        <v>0.36</v>
      </c>
      <c r="PN68" s="347">
        <f>PN$3*$F68*$AH68*PN$4/'[1]Sheet3 '!$AJ$5</f>
        <v>0.32400000000000001</v>
      </c>
      <c r="PO68" s="347">
        <f>PO$3*$F68*$AH68*PO$4/'[1]Sheet3 '!$AJ$5</f>
        <v>0.30600000000000005</v>
      </c>
      <c r="PP68" s="347">
        <f>PP$3*$F68*$AH68*PP$4/'[1]Sheet3 '!$AJ$5</f>
        <v>0.27779999999999999</v>
      </c>
      <c r="PQ68" s="347">
        <f>PQ$3*$F68*$AH68*PQ$4/'[1]Sheet3 '!$AJ$5</f>
        <v>0.24</v>
      </c>
      <c r="PR68" s="347">
        <f>PR$3*$F68*$AH68*PR$4/'[1]Sheet3 '!$AJ$5</f>
        <v>0.216</v>
      </c>
      <c r="PS68" s="347">
        <f>PS$3*$F68*$AH68*PS$4/'[1]Sheet3 '!$AJ$5</f>
        <v>0.192</v>
      </c>
      <c r="PT68" s="347">
        <f>PT$3*$F68*$AH68*PT$4/'[1]Sheet3 '!$AJ$5</f>
        <v>0.12</v>
      </c>
      <c r="PU68" s="343"/>
      <c r="PV68" s="343"/>
      <c r="PW68" s="343"/>
    </row>
    <row r="69" spans="1:439" ht="16.2">
      <c r="A69" s="39">
        <v>65</v>
      </c>
      <c r="B69" s="90" t="s">
        <v>663</v>
      </c>
      <c r="C69" s="39">
        <v>6</v>
      </c>
      <c r="D69" s="39">
        <v>22</v>
      </c>
      <c r="E69" s="39"/>
      <c r="F69" s="39">
        <v>1200</v>
      </c>
      <c r="G69" s="39" t="s">
        <v>508</v>
      </c>
      <c r="H69" s="39">
        <f t="shared" ref="H69:H89" si="443">F69</f>
        <v>1200</v>
      </c>
      <c r="I69" s="116"/>
      <c r="J69" s="39">
        <f>F69</f>
        <v>1200</v>
      </c>
      <c r="K69" s="116"/>
      <c r="L69" s="116"/>
      <c r="M69" s="123">
        <v>76</v>
      </c>
      <c r="N69" s="39">
        <f t="shared" si="369"/>
        <v>0</v>
      </c>
      <c r="O69" s="39">
        <f t="shared" si="370"/>
        <v>0</v>
      </c>
      <c r="P69" s="39">
        <v>0</v>
      </c>
      <c r="Q69" s="136">
        <v>0.8333332</v>
      </c>
      <c r="R69" s="90">
        <v>10</v>
      </c>
      <c r="S69" s="137">
        <v>0</v>
      </c>
      <c r="T69" s="141">
        <f t="shared" ref="T69:T89" si="444">IF(A69=47,1,ROUND(F69*AH69/$EG$2,6))</f>
        <v>0.4</v>
      </c>
      <c r="U69" s="139">
        <f t="shared" si="434"/>
        <v>5</v>
      </c>
      <c r="V69" s="139" t="s">
        <v>283</v>
      </c>
      <c r="W69" s="139">
        <v>1</v>
      </c>
      <c r="X69" s="142">
        <v>0</v>
      </c>
      <c r="Y69" s="147">
        <v>15</v>
      </c>
      <c r="Z69" s="159">
        <v>1</v>
      </c>
      <c r="AA69" s="139" t="str">
        <f t="shared" si="428"/>
        <v>[[0,1],[0,1],[0,1],[0,1],[0,1],[0,1],[0,1],[0,1],[0,1],[0,1],[0,2],[0,4],[0,6],[0,8],[0,10],[0,20],[0,40],[0,60],[0,80],[0,100]]</v>
      </c>
      <c r="AB69" s="139">
        <v>1</v>
      </c>
      <c r="AC69" s="139">
        <v>1</v>
      </c>
      <c r="AD69" s="139" t="str">
        <f t="shared" ref="AD69:AD89" si="445">"[["&amp;HY69&amp;","&amp;HZ69&amp;"],["&amp;IB69&amp;","&amp;IC69&amp;"],["&amp;IE69&amp;","&amp;IF69&amp;"],["&amp;IH69&amp;","&amp;II69&amp;"],["&amp;IK69&amp;","&amp;IL69&amp;"],["&amp;IN69&amp;","&amp;IO69&amp;"],["&amp;IQ69&amp;","&amp;IR69&amp;"],["&amp;IT69&amp;","&amp;IU69&amp;"],["&amp;IW69&amp;","&amp;IX69&amp;"],["&amp;IZ69&amp;","&amp;JA69&amp;"],["&amp;JC69&amp;","&amp;JD69&amp;"],["&amp;JF69&amp;","&amp;JG69&amp;"],["&amp;JI69&amp;","&amp;JJ69&amp;"],["&amp;JL69&amp;","&amp;JM69&amp;"],["&amp;JO69&amp;","&amp;JP69&amp;"],["&amp;JR69&amp;","&amp;JS69&amp;"],["&amp;JU69&amp;","&amp;JV69&amp;"],["&amp;JX69&amp;","&amp;JY69&amp;"],["&amp;KA69&amp;","&amp;KB69&amp;"],["&amp;KD69&amp;","&amp;KE69&amp;"]]"</f>
        <v>[[1,1],[1,1],[1,1],[1,1],[1,1],[1,1],[1,1],[1,1],[1,1],[1,1],[1,1],[1,1],[1,1],[1,1],[1,1],[1,1],[1,1],[1,1],[1,1],[1,1]]</v>
      </c>
      <c r="AE69" s="39">
        <v>0</v>
      </c>
      <c r="AF69" s="160">
        <v>0</v>
      </c>
      <c r="AG69" s="177">
        <f t="shared" si="431"/>
        <v>0</v>
      </c>
      <c r="AH69" s="177">
        <v>0.1</v>
      </c>
      <c r="AI69" s="177">
        <v>0</v>
      </c>
      <c r="AJ69" s="178">
        <v>0</v>
      </c>
      <c r="AK69" s="177">
        <v>0</v>
      </c>
      <c r="AL69" s="177">
        <v>0</v>
      </c>
      <c r="AM69" s="179">
        <v>0</v>
      </c>
      <c r="AN69" s="105" t="str">
        <f t="shared" ref="AN69:AN89" si="446">"[["&amp;LQ69&amp;","&amp;MT69&amp;"],"&amp;"["&amp;LR69&amp;","&amp;MU69&amp;"],["&amp;LS69&amp;","&amp;MV69&amp;"],"&amp;"["&amp;LT69&amp;","&amp;MW69&amp;"],"&amp;"["&amp;LU69&amp;","&amp;MX69&amp;"],"&amp;"["&amp;LV69&amp;","&amp;MY69&amp;"],"&amp;"["&amp;LW69&amp;","&amp;MZ69&amp;"],"&amp;"["&amp;LX69&amp;","&amp;NA69&amp;"],"&amp;"["&amp;LY69&amp;","&amp;NB69&amp;"],"&amp;"["&amp;LZ69&amp;","&amp;NC69&amp;"],"&amp;"["&amp;MA69&amp;","&amp;ND69&amp;"],"&amp;"["&amp;MB69&amp;","&amp;NE69&amp;"],"&amp;"["&amp;MC69&amp;","&amp;NF69&amp;"],"&amp;"["&amp;MD69&amp;","&amp;NG69&amp;"],"&amp;"["&amp;ME69&amp;","&amp;NH69&amp;"],"&amp;"["&amp;MF69&amp;","&amp;NI69&amp;"],"&amp;"["&amp;MG69&amp;","&amp;NJ69&amp;"],"&amp;"["&amp;MH69&amp;","&amp;NK69&amp;"],"&amp;"["&amp;MI69&amp;","&amp;NL69&amp;"],"&amp;"["&amp;MJ69&amp;","&amp;NM69&amp;"],"&amp;"["&amp;MK69&amp;","&amp;NN69&amp;"],"&amp;"["&amp;ML69&amp;","&amp;NO69&amp;"],"&amp;"["&amp;MM69&amp;","&amp;NP69&amp;"],"&amp;"["&amp;MN69&amp;","&amp;NQ69&amp;"],"&amp;"["&amp;MO69&amp;","&amp;NR69&amp;"],"&amp;"["&amp;MP69&amp;","&amp;NS69&amp;"],"&amp;"["&amp;MQ69&amp;","&amp;NT69&amp;"],"&amp;"["&amp;MR69&amp;","&amp;NU69&amp;"]]"</f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69" s="39" t="str">
        <f t="shared" si="429"/>
        <v>[[6,5],[6,2],[7,2]]</v>
      </c>
      <c r="AP69" s="111" t="str">
        <f t="shared" si="385"/>
        <v>[0,0,0]</v>
      </c>
      <c r="AQ69" s="111">
        <v>0</v>
      </c>
      <c r="AR69" s="111">
        <v>1</v>
      </c>
      <c r="AS69" s="111">
        <f t="shared" ref="AS69:AS89" si="447">AR69</f>
        <v>1</v>
      </c>
      <c r="AT69" s="111">
        <v>1</v>
      </c>
      <c r="AU69" s="111">
        <v>1</v>
      </c>
      <c r="AV69" s="191" t="s">
        <v>483</v>
      </c>
      <c r="AW69" s="111">
        <v>4</v>
      </c>
      <c r="AX69" s="195">
        <v>16</v>
      </c>
      <c r="AY69" s="39">
        <v>1</v>
      </c>
      <c r="AZ69" s="39">
        <v>1</v>
      </c>
      <c r="BA69" s="94">
        <v>3</v>
      </c>
      <c r="BB69" s="94">
        <v>6</v>
      </c>
      <c r="BC69" s="94" t="s">
        <v>361</v>
      </c>
      <c r="BD69" s="39">
        <v>1</v>
      </c>
      <c r="BE69" s="112">
        <v>1</v>
      </c>
      <c r="BF69" s="39"/>
      <c r="BG69" s="39"/>
      <c r="BH69" s="39">
        <v>1</v>
      </c>
      <c r="BI69" s="39">
        <v>1</v>
      </c>
      <c r="BJ69" s="39" t="s">
        <v>664</v>
      </c>
      <c r="BK69" s="198">
        <v>1</v>
      </c>
      <c r="BL69" s="198">
        <v>1</v>
      </c>
      <c r="BM69" s="94">
        <f t="shared" si="430"/>
        <v>1200</v>
      </c>
      <c r="BN69" s="94" t="s">
        <v>287</v>
      </c>
      <c r="BO69" s="94">
        <v>1</v>
      </c>
      <c r="BP69" s="94" t="s">
        <v>575</v>
      </c>
      <c r="BQ69" s="94" t="s">
        <v>485</v>
      </c>
      <c r="BR69" s="209" t="s">
        <v>576</v>
      </c>
      <c r="BS69" s="209" t="s">
        <v>576</v>
      </c>
      <c r="BT69" s="123">
        <v>45030</v>
      </c>
      <c r="BU69" s="123">
        <v>2</v>
      </c>
      <c r="BV69" s="215">
        <v>180</v>
      </c>
      <c r="BW69" s="215">
        <v>35</v>
      </c>
      <c r="BX69" s="216" t="s">
        <v>504</v>
      </c>
      <c r="BY69" s="213">
        <v>10</v>
      </c>
      <c r="BZ69" s="123">
        <f t="shared" ref="BZ69:BZ89" si="448">DX69</f>
        <v>10</v>
      </c>
      <c r="CA69" s="214" t="str">
        <f t="shared" ref="CA69:CA89" si="449">"["&amp;DX69&amp;","&amp;DY69&amp;","&amp;DZ69&amp;","&amp;EA69&amp;"]"</f>
        <v>[10,10,0,10]</v>
      </c>
      <c r="CB69" s="42">
        <v>0</v>
      </c>
      <c r="CC69" s="42">
        <v>0</v>
      </c>
      <c r="CD69" s="42">
        <v>0</v>
      </c>
      <c r="CE69" s="42">
        <v>1</v>
      </c>
      <c r="CF69" s="42">
        <v>1</v>
      </c>
      <c r="CG69" s="42">
        <v>0</v>
      </c>
      <c r="CH69" s="42">
        <v>0</v>
      </c>
      <c r="CI69" s="42">
        <v>0</v>
      </c>
      <c r="CJ69" s="42" t="str">
        <f t="shared" si="442"/>
        <v>0,0,0,0,0,0,0</v>
      </c>
      <c r="CK69" s="42" t="str">
        <f t="shared" si="372"/>
        <v>"4|1|0|0|1200","7|1|0|0|1200",</v>
      </c>
      <c r="CL69" s="46"/>
      <c r="CM69" s="46"/>
      <c r="CN69" s="46"/>
      <c r="CO69" s="46"/>
      <c r="CP69" s="46"/>
      <c r="CR69" s="46"/>
      <c r="CS69" s="46"/>
      <c r="CT69" s="46"/>
      <c r="CU69" s="53" t="s">
        <v>490</v>
      </c>
      <c r="CV69" s="53">
        <v>1</v>
      </c>
      <c r="CW69" s="42"/>
      <c r="CX69" s="42" t="str">
        <f t="shared" si="435"/>
        <v/>
      </c>
      <c r="CY69" s="42"/>
      <c r="CZ69" s="42"/>
      <c r="DA69" s="42"/>
      <c r="DB69" s="42"/>
      <c r="DC69" s="42" t="str">
        <f t="shared" si="436"/>
        <v/>
      </c>
      <c r="DD69" s="42"/>
      <c r="DE69" s="42"/>
      <c r="DF69" s="42"/>
      <c r="DG69" s="42"/>
      <c r="DH69" s="42" t="str">
        <f t="shared" si="437"/>
        <v/>
      </c>
      <c r="DI69" s="42"/>
      <c r="DJ69" s="42"/>
      <c r="DK69" s="42"/>
      <c r="DL69" s="42"/>
      <c r="DM69" s="42">
        <f t="shared" si="438"/>
        <v>4</v>
      </c>
      <c r="DN69" s="42">
        <v>1</v>
      </c>
      <c r="DO69" s="42">
        <v>0</v>
      </c>
      <c r="DP69" s="42">
        <v>0</v>
      </c>
      <c r="DQ69" s="42">
        <f>F69</f>
        <v>1200</v>
      </c>
      <c r="DR69" s="42">
        <f t="shared" si="439"/>
        <v>7</v>
      </c>
      <c r="DS69" s="42">
        <v>1</v>
      </c>
      <c r="DT69" s="42">
        <v>0</v>
      </c>
      <c r="DU69" s="42">
        <v>0</v>
      </c>
      <c r="DV69" s="42">
        <f>F69</f>
        <v>1200</v>
      </c>
      <c r="DW69" s="42" t="s">
        <v>665</v>
      </c>
      <c r="DX69" s="231">
        <f t="shared" si="440"/>
        <v>10</v>
      </c>
      <c r="DY69" s="231">
        <f t="shared" si="441"/>
        <v>10</v>
      </c>
      <c r="DZ69" s="231">
        <v>0</v>
      </c>
      <c r="EA69" s="123">
        <f t="shared" ref="EA69:EA89" si="450">DX69</f>
        <v>10</v>
      </c>
      <c r="EB69" s="123"/>
      <c r="EM69" s="260">
        <f t="shared" ref="EM69:EM89" si="451">F69*(1+$EP$1)</f>
        <v>1320</v>
      </c>
      <c r="EN69" s="261">
        <v>0</v>
      </c>
      <c r="EO69" s="262">
        <v>6</v>
      </c>
      <c r="EP69" s="105">
        <v>5</v>
      </c>
      <c r="EQ69" s="262">
        <v>6</v>
      </c>
      <c r="ER69" s="105">
        <v>2</v>
      </c>
      <c r="ES69" s="262">
        <v>7</v>
      </c>
      <c r="ET69" s="105">
        <v>2</v>
      </c>
      <c r="EU69" s="105">
        <f t="shared" ref="EU69:EU89" si="452">(EO69*EP69+EQ69*ER69+ES69*ET69)/(EP69+ER69+ET69)</f>
        <v>6.2222222222222223</v>
      </c>
      <c r="EV69" s="105">
        <f t="shared" ref="EV69:EV91" si="453">EV$3/10</f>
        <v>7.5</v>
      </c>
      <c r="EW69" s="272">
        <f t="shared" ref="EW69:EW89" si="454">ROUND(F69*EN69/EV69/EU69,6)</f>
        <v>0</v>
      </c>
      <c r="EX69" s="105">
        <f t="shared" ref="EX69:EX91" si="455">EX$3/10</f>
        <v>15</v>
      </c>
      <c r="EY69" s="281">
        <f t="shared" ref="EY69:EY89" si="456">ROUND(F69*EN69/EX69/EU69,6)</f>
        <v>0</v>
      </c>
      <c r="EZ69" s="105">
        <f t="shared" ref="EZ69:EZ91" si="457">EZ$3/10</f>
        <v>22.5</v>
      </c>
      <c r="FA69" s="282">
        <f t="shared" ref="FA69:FA89" si="458">ROUND(F69*EN69/EZ69/EU69,6)</f>
        <v>0</v>
      </c>
      <c r="FD69" s="287"/>
      <c r="FE69" s="90"/>
      <c r="FI69" s="294"/>
      <c r="FJ69" s="295">
        <v>0</v>
      </c>
      <c r="FK69" s="141">
        <v>1</v>
      </c>
      <c r="FL69" s="294">
        <f t="shared" si="388"/>
        <v>0</v>
      </c>
      <c r="FM69" s="295">
        <f t="shared" ref="FM69:FM89" si="459">FJ69</f>
        <v>0</v>
      </c>
      <c r="FN69" s="141">
        <f t="shared" ref="FN69:FN89" si="460">FK69</f>
        <v>1</v>
      </c>
      <c r="FO69" s="294">
        <f t="shared" si="389"/>
        <v>0</v>
      </c>
      <c r="FP69" s="295">
        <f t="shared" ref="FP69:FP89" si="461">FM69</f>
        <v>0</v>
      </c>
      <c r="FQ69" s="141">
        <f t="shared" ref="FQ69:FQ89" si="462">FN69</f>
        <v>1</v>
      </c>
      <c r="FR69" s="294">
        <f t="shared" si="390"/>
        <v>0</v>
      </c>
      <c r="FS69" s="295">
        <f t="shared" ref="FS69:FS89" si="463">FP69</f>
        <v>0</v>
      </c>
      <c r="FT69" s="141">
        <f t="shared" ref="FT69:FT89" si="464">FQ69</f>
        <v>1</v>
      </c>
      <c r="FU69" s="294">
        <f t="shared" si="391"/>
        <v>0</v>
      </c>
      <c r="FV69" s="295">
        <f t="shared" ref="FV69:FV89" si="465">FS69</f>
        <v>0</v>
      </c>
      <c r="FW69" s="141">
        <f t="shared" ref="FW69:FW89" si="466">FT69</f>
        <v>1</v>
      </c>
      <c r="FX69" s="294">
        <f t="shared" si="392"/>
        <v>0</v>
      </c>
      <c r="FY69" s="295">
        <f t="shared" ref="FY69:FY89" si="467">FV69</f>
        <v>0</v>
      </c>
      <c r="FZ69" s="141">
        <f t="shared" ref="FZ69:FZ89" si="468">FW69</f>
        <v>1</v>
      </c>
      <c r="GA69" s="294">
        <f t="shared" si="393"/>
        <v>0</v>
      </c>
      <c r="GB69" s="295">
        <f t="shared" ref="GB69:GB89" si="469">FY69</f>
        <v>0</v>
      </c>
      <c r="GC69" s="141">
        <f t="shared" ref="GC69:GC89" si="470">FZ69</f>
        <v>1</v>
      </c>
      <c r="GD69" s="294">
        <f t="shared" si="394"/>
        <v>0</v>
      </c>
      <c r="GE69" s="295">
        <f t="shared" ref="GE69:GE89" si="471">GB69</f>
        <v>0</v>
      </c>
      <c r="GF69" s="141">
        <f t="shared" ref="GF69:GF89" si="472">GC69</f>
        <v>1</v>
      </c>
      <c r="GG69" s="294">
        <f t="shared" si="395"/>
        <v>0</v>
      </c>
      <c r="GH69" s="295">
        <f t="shared" ref="GH69:GH89" si="473">GE69</f>
        <v>0</v>
      </c>
      <c r="GI69" s="141">
        <f t="shared" ref="GI69:GI89" si="474">GF69</f>
        <v>1</v>
      </c>
      <c r="GJ69" s="294">
        <f t="shared" si="396"/>
        <v>0</v>
      </c>
      <c r="GK69" s="295">
        <f t="shared" ref="GK69:GK89" si="475">GH69</f>
        <v>0</v>
      </c>
      <c r="GL69" s="141">
        <f t="shared" ref="GL69:GL89" si="476">GI69</f>
        <v>1</v>
      </c>
      <c r="GM69" s="294">
        <f t="shared" si="397"/>
        <v>0</v>
      </c>
      <c r="GN69" s="295">
        <f t="shared" ref="GN69:GN91" si="477">$GK69*GN$4/$GK$4</f>
        <v>0</v>
      </c>
      <c r="GO69" s="141">
        <f t="shared" ref="GO69:GO89" si="478">$GL69*GN$4/$GK$4</f>
        <v>2</v>
      </c>
      <c r="GP69" s="294">
        <f t="shared" si="398"/>
        <v>0</v>
      </c>
      <c r="GQ69" s="295">
        <f t="shared" ref="GQ69:GQ91" si="479">$GK69*GQ$4/$GK$4</f>
        <v>0</v>
      </c>
      <c r="GR69" s="141">
        <f t="shared" ref="GR69:GR89" si="480">$GL69*GQ$4/$GK$4</f>
        <v>4</v>
      </c>
      <c r="GS69" s="294">
        <f t="shared" si="399"/>
        <v>0</v>
      </c>
      <c r="GT69" s="295">
        <f t="shared" ref="GT69:GT91" si="481">$GK69*GT$4/$GK$4</f>
        <v>0</v>
      </c>
      <c r="GU69" s="141">
        <f t="shared" ref="GU69:GU89" si="482">$GL69*GT$4/$GK$4</f>
        <v>6</v>
      </c>
      <c r="GV69" s="294">
        <f t="shared" si="400"/>
        <v>0</v>
      </c>
      <c r="GW69" s="295">
        <f t="shared" ref="GW69:GW91" si="483">$GK69*GW$4/$GK$4</f>
        <v>0</v>
      </c>
      <c r="GX69" s="141">
        <f t="shared" ref="GX69:GX89" si="484">$GL69*GW$4/$GK$4</f>
        <v>8</v>
      </c>
      <c r="GY69" s="294">
        <f t="shared" si="401"/>
        <v>0</v>
      </c>
      <c r="GZ69" s="295">
        <f t="shared" ref="GZ69:GZ91" si="485">$GK69*GZ$4/$GK$4</f>
        <v>0</v>
      </c>
      <c r="HA69" s="141">
        <f t="shared" ref="HA69:HA89" si="486">$GL69*GZ$4/$GK$4</f>
        <v>10</v>
      </c>
      <c r="HB69" s="294">
        <f t="shared" si="402"/>
        <v>0</v>
      </c>
      <c r="HC69" s="295">
        <f t="shared" ref="HC69:HC91" si="487">$GK69*HC$4/$GK$4</f>
        <v>0</v>
      </c>
      <c r="HD69" s="141">
        <f t="shared" ref="HD69:HD89" si="488">$GL69*HC$4/$GK$4</f>
        <v>20</v>
      </c>
      <c r="HE69" s="294">
        <f t="shared" si="403"/>
        <v>0</v>
      </c>
      <c r="HF69" s="295">
        <f t="shared" ref="HF69:HF91" si="489">$GK69*HF$4/$GK$4</f>
        <v>0</v>
      </c>
      <c r="HG69" s="141">
        <f t="shared" ref="HG69:HG89" si="490">$GL69*HF$4/$GK$4</f>
        <v>40</v>
      </c>
      <c r="HH69" s="294">
        <f t="shared" si="404"/>
        <v>0</v>
      </c>
      <c r="HI69" s="295">
        <f t="shared" ref="HI69:HI91" si="491">$GK69*HI$4/$GK$4</f>
        <v>0</v>
      </c>
      <c r="HJ69" s="141">
        <f t="shared" ref="HJ69:HJ89" si="492">$GL69*HI$4/$GK$4</f>
        <v>60</v>
      </c>
      <c r="HK69" s="294">
        <f t="shared" si="405"/>
        <v>0</v>
      </c>
      <c r="HL69" s="295">
        <f t="shared" ref="HL69:HL91" si="493">$GK69*HL$4/$GK$4</f>
        <v>0</v>
      </c>
      <c r="HM69" s="141">
        <f t="shared" ref="HM69:HM89" si="494">$GL69*HL$4/$GK$4</f>
        <v>80</v>
      </c>
      <c r="HN69" s="294">
        <f t="shared" si="406"/>
        <v>0</v>
      </c>
      <c r="HO69" s="295">
        <f t="shared" ref="HO69:HO91" si="495">$GK69*HO$4/$GK$4</f>
        <v>0</v>
      </c>
      <c r="HP69" s="141">
        <f t="shared" ref="HP69:HP89" si="496">$GL69*HO$4/$GK$4</f>
        <v>100</v>
      </c>
      <c r="HQ69" s="294">
        <f t="shared" si="407"/>
        <v>0</v>
      </c>
      <c r="HS69" s="287"/>
      <c r="HT69" s="90"/>
      <c r="HX69" s="294"/>
      <c r="HY69" s="295">
        <v>1</v>
      </c>
      <c r="HZ69" s="141">
        <v>1</v>
      </c>
      <c r="IA69" s="294">
        <f t="shared" si="408"/>
        <v>1.3333333333333345E-4</v>
      </c>
      <c r="IB69" s="295">
        <f t="shared" ref="IB69:IB89" si="497">HY69</f>
        <v>1</v>
      </c>
      <c r="IC69" s="141">
        <f t="shared" ref="IC69:IC89" si="498">HZ69</f>
        <v>1</v>
      </c>
      <c r="ID69" s="294">
        <f t="shared" si="409"/>
        <v>2.666666666666669E-4</v>
      </c>
      <c r="IE69" s="295">
        <f t="shared" ref="IE69:IE89" si="499">IB69</f>
        <v>1</v>
      </c>
      <c r="IF69" s="141">
        <f t="shared" ref="IF69:IF89" si="500">IC69</f>
        <v>1</v>
      </c>
      <c r="IG69" s="294">
        <f t="shared" si="410"/>
        <v>4.0000000000000034E-4</v>
      </c>
      <c r="IH69" s="295">
        <f t="shared" ref="IH69:IH89" si="501">IE69</f>
        <v>1</v>
      </c>
      <c r="II69" s="141">
        <f t="shared" ref="II69:II89" si="502">IF69</f>
        <v>1</v>
      </c>
      <c r="IJ69" s="294">
        <f t="shared" si="411"/>
        <v>5.3333333333333379E-4</v>
      </c>
      <c r="IK69" s="295">
        <f t="shared" ref="IK69:IK89" si="503">IH69</f>
        <v>1</v>
      </c>
      <c r="IL69" s="141">
        <f t="shared" ref="IL69:IL89" si="504">II69</f>
        <v>1</v>
      </c>
      <c r="IM69" s="294">
        <f t="shared" si="412"/>
        <v>6.6666666666666719E-4</v>
      </c>
      <c r="IN69" s="295">
        <f t="shared" ref="IN69:IN89" si="505">IK69</f>
        <v>1</v>
      </c>
      <c r="IO69" s="141">
        <f t="shared" ref="IO69:IO89" si="506">IL69</f>
        <v>1</v>
      </c>
      <c r="IP69" s="294">
        <f t="shared" si="413"/>
        <v>1.3333333333333344E-3</v>
      </c>
      <c r="IQ69" s="295">
        <f t="shared" ref="IQ69:IQ89" si="507">IN69</f>
        <v>1</v>
      </c>
      <c r="IR69" s="141">
        <f t="shared" ref="IR69:IR89" si="508">IO69</f>
        <v>1</v>
      </c>
      <c r="IS69" s="294">
        <f t="shared" si="414"/>
        <v>2.6666666666666687E-3</v>
      </c>
      <c r="IT69" s="295">
        <f t="shared" ref="IT69:IT89" si="509">IQ69</f>
        <v>1</v>
      </c>
      <c r="IU69" s="141">
        <f t="shared" ref="IU69:IU89" si="510">IR69</f>
        <v>1</v>
      </c>
      <c r="IV69" s="294">
        <f t="shared" si="415"/>
        <v>4.0000000000000036E-3</v>
      </c>
      <c r="IW69" s="295">
        <f t="shared" ref="IW69:IW89" si="511">IT69</f>
        <v>1</v>
      </c>
      <c r="IX69" s="141">
        <f t="shared" ref="IX69:IX89" si="512">IU69</f>
        <v>1</v>
      </c>
      <c r="IY69" s="294">
        <f t="shared" si="416"/>
        <v>5.3333333333333375E-3</v>
      </c>
      <c r="IZ69" s="295">
        <f t="shared" ref="IZ69:IZ89" si="513">IW69</f>
        <v>1</v>
      </c>
      <c r="JA69" s="141">
        <f t="shared" ref="JA69:JA89" si="514">IX69</f>
        <v>1</v>
      </c>
      <c r="JB69" s="294">
        <f t="shared" si="417"/>
        <v>6.6666666666666723E-3</v>
      </c>
      <c r="JC69" s="295">
        <f t="shared" ref="JC69:JC89" si="515">IZ69</f>
        <v>1</v>
      </c>
      <c r="JD69" s="141">
        <f t="shared" ref="JD69:JD89" si="516">JA69</f>
        <v>1</v>
      </c>
      <c r="JE69" s="294">
        <f t="shared" si="418"/>
        <v>1.3333333333333345E-2</v>
      </c>
      <c r="JF69" s="295">
        <f t="shared" ref="JF69:JF89" si="517">JC69</f>
        <v>1</v>
      </c>
      <c r="JG69" s="141">
        <f t="shared" ref="JG69:JG89" si="518">JD69</f>
        <v>1</v>
      </c>
      <c r="JH69" s="294">
        <f t="shared" si="419"/>
        <v>2.6666666666666689E-2</v>
      </c>
      <c r="JI69" s="295">
        <f t="shared" ref="JI69:JI89" si="519">JF69</f>
        <v>1</v>
      </c>
      <c r="JJ69" s="141">
        <f t="shared" ref="JJ69:JJ89" si="520">JG69</f>
        <v>1</v>
      </c>
      <c r="JK69" s="294">
        <f t="shared" si="420"/>
        <v>4.0000000000000036E-2</v>
      </c>
      <c r="JL69" s="295">
        <f t="shared" ref="JL69:JL89" si="521">JI69</f>
        <v>1</v>
      </c>
      <c r="JM69" s="141">
        <f t="shared" ref="JM69:JM89" si="522">JJ69</f>
        <v>1</v>
      </c>
      <c r="JN69" s="294">
        <f t="shared" si="421"/>
        <v>5.3333333333333378E-2</v>
      </c>
      <c r="JO69" s="295">
        <f t="shared" ref="JO69:JO89" si="523">JL69</f>
        <v>1</v>
      </c>
      <c r="JP69" s="141">
        <f t="shared" ref="JP69:JP89" si="524">JM69</f>
        <v>1</v>
      </c>
      <c r="JQ69" s="294">
        <f t="shared" si="422"/>
        <v>6.6666666666666721E-2</v>
      </c>
      <c r="JR69" s="295">
        <f t="shared" ref="JR69:JR89" si="525">JO69</f>
        <v>1</v>
      </c>
      <c r="JS69" s="141">
        <f t="shared" ref="JS69:JS89" si="526">JP69</f>
        <v>1</v>
      </c>
      <c r="JT69" s="294">
        <f t="shared" si="423"/>
        <v>0.13333333333333344</v>
      </c>
      <c r="JU69" s="295">
        <f t="shared" ref="JU69:JU89" si="527">JR69</f>
        <v>1</v>
      </c>
      <c r="JV69" s="141">
        <f t="shared" ref="JV69:JV89" si="528">JS69</f>
        <v>1</v>
      </c>
      <c r="JW69" s="294">
        <f t="shared" si="424"/>
        <v>0.26666666666666689</v>
      </c>
      <c r="JX69" s="295">
        <f t="shared" ref="JX69:JX89" si="529">JU69</f>
        <v>1</v>
      </c>
      <c r="JY69" s="141">
        <f t="shared" ref="JY69:JY89" si="530">JV69</f>
        <v>1</v>
      </c>
      <c r="JZ69" s="294">
        <f t="shared" si="425"/>
        <v>0.4000000000000003</v>
      </c>
      <c r="KA69" s="295">
        <f t="shared" ref="KA69:KA89" si="531">JX69</f>
        <v>1</v>
      </c>
      <c r="KB69" s="141">
        <f t="shared" ref="KB69:KB89" si="532">JY69</f>
        <v>1</v>
      </c>
      <c r="KC69" s="294">
        <f t="shared" si="426"/>
        <v>0.53333333333333377</v>
      </c>
      <c r="KD69" s="295">
        <f t="shared" ref="KD69:KD89" si="533">KA69</f>
        <v>1</v>
      </c>
      <c r="KE69" s="141">
        <f t="shared" ref="KE69:KE89" si="534">KB69</f>
        <v>1</v>
      </c>
      <c r="KF69" s="294">
        <f t="shared" si="427"/>
        <v>0.66666666666666718</v>
      </c>
      <c r="KK69" s="313">
        <f t="shared" si="432"/>
        <v>0</v>
      </c>
      <c r="KL69" s="313">
        <f t="shared" si="432"/>
        <v>0</v>
      </c>
      <c r="KM69" s="313">
        <f t="shared" si="432"/>
        <v>0</v>
      </c>
      <c r="KN69" s="313">
        <f t="shared" si="432"/>
        <v>0</v>
      </c>
      <c r="KO69" s="313">
        <f t="shared" si="432"/>
        <v>0</v>
      </c>
      <c r="KP69" s="313">
        <f t="shared" si="432"/>
        <v>0</v>
      </c>
      <c r="KQ69" s="313">
        <f t="shared" si="432"/>
        <v>0</v>
      </c>
      <c r="KR69" s="313">
        <f t="shared" si="432"/>
        <v>0</v>
      </c>
      <c r="KS69" s="313">
        <f t="shared" si="432"/>
        <v>0</v>
      </c>
      <c r="KT69" s="313">
        <f t="shared" si="432"/>
        <v>0</v>
      </c>
      <c r="KU69" s="313">
        <f t="shared" si="433"/>
        <v>0</v>
      </c>
      <c r="KV69" s="313">
        <f t="shared" si="433"/>
        <v>0</v>
      </c>
      <c r="KW69" s="313">
        <f t="shared" si="433"/>
        <v>0</v>
      </c>
      <c r="KX69" s="313">
        <f t="shared" si="433"/>
        <v>0</v>
      </c>
      <c r="KY69" s="313">
        <f t="shared" si="433"/>
        <v>0</v>
      </c>
      <c r="KZ69" s="313">
        <f t="shared" si="433"/>
        <v>0</v>
      </c>
      <c r="LA69" s="313">
        <f t="shared" si="433"/>
        <v>0</v>
      </c>
      <c r="LB69" s="313">
        <f t="shared" si="433"/>
        <v>0</v>
      </c>
      <c r="LC69" s="313">
        <f t="shared" si="433"/>
        <v>0</v>
      </c>
      <c r="LD69" s="313">
        <f t="shared" si="433"/>
        <v>0</v>
      </c>
      <c r="LK69" s="78">
        <v>0</v>
      </c>
      <c r="LL69" s="78">
        <v>0</v>
      </c>
      <c r="LM69" s="78">
        <v>0</v>
      </c>
      <c r="LP69" s="105"/>
      <c r="LQ69" s="322">
        <v>0.05</v>
      </c>
      <c r="LR69" s="322">
        <v>0.05</v>
      </c>
      <c r="LS69" s="322">
        <v>0.05</v>
      </c>
      <c r="LT69" s="322">
        <v>0.05</v>
      </c>
      <c r="LU69" s="322">
        <v>0.05</v>
      </c>
      <c r="LV69" s="322">
        <v>2.5000000000000001E-2</v>
      </c>
      <c r="LW69" s="322">
        <v>2.5000000000000001E-2</v>
      </c>
      <c r="LX69" s="322">
        <v>2.5000000000000001E-2</v>
      </c>
      <c r="LY69" s="322">
        <v>2.5000000000000001E-2</v>
      </c>
      <c r="LZ69" s="322">
        <v>2.5000000000000001E-2</v>
      </c>
      <c r="MA69" s="322">
        <v>5.0000000000000001E-3</v>
      </c>
      <c r="MB69" s="322">
        <v>5.0000000000000001E-3</v>
      </c>
      <c r="MC69" s="322">
        <v>5.0000000000000001E-3</v>
      </c>
      <c r="MD69" s="322">
        <v>5.0000000000000001E-3</v>
      </c>
      <c r="ME69" s="322">
        <v>5.0000000000000001E-3</v>
      </c>
      <c r="MF69" s="322">
        <v>8.9999999999999998E-4</v>
      </c>
      <c r="MG69" s="322">
        <v>8.9999999999999998E-4</v>
      </c>
      <c r="MH69" s="322">
        <v>8.9999999999999998E-4</v>
      </c>
      <c r="MI69" s="322">
        <v>8.9999999999999998E-4</v>
      </c>
      <c r="MJ69" s="322">
        <v>8.9999999999999998E-4</v>
      </c>
      <c r="MK69" s="322">
        <v>5.9999999999999995E-4</v>
      </c>
      <c r="ML69" s="322">
        <v>4.4999999999999999E-4</v>
      </c>
      <c r="MM69" s="322">
        <v>4.0000000000000002E-4</v>
      </c>
      <c r="MN69" s="322">
        <v>2.9999999999999997E-4</v>
      </c>
      <c r="MO69" s="322">
        <v>2.5000000000000001E-4</v>
      </c>
      <c r="MP69" s="322">
        <v>2.5000000000000001E-4</v>
      </c>
      <c r="MQ69" s="322">
        <v>2.0000000000000001E-4</v>
      </c>
      <c r="MR69" s="322">
        <v>2.0000000000000001E-4</v>
      </c>
      <c r="MS69" s="322"/>
      <c r="MT69" s="102">
        <v>1</v>
      </c>
      <c r="MU69" s="102">
        <v>1</v>
      </c>
      <c r="MV69" s="102">
        <v>1</v>
      </c>
      <c r="MW69" s="102">
        <v>1</v>
      </c>
      <c r="MX69" s="102">
        <v>1</v>
      </c>
      <c r="MY69" s="102">
        <v>1</v>
      </c>
      <c r="MZ69" s="90">
        <v>5</v>
      </c>
      <c r="NA69" s="90">
        <v>5</v>
      </c>
      <c r="NB69" s="90">
        <v>5</v>
      </c>
      <c r="NC69" s="90">
        <v>5</v>
      </c>
      <c r="ND69" s="90">
        <v>5</v>
      </c>
      <c r="NE69" s="90">
        <v>5</v>
      </c>
      <c r="NF69" s="90">
        <v>5</v>
      </c>
      <c r="NG69" s="90">
        <v>5</v>
      </c>
      <c r="NH69" s="90">
        <v>5</v>
      </c>
      <c r="NI69" s="90">
        <v>10</v>
      </c>
      <c r="NJ69" s="90">
        <v>10</v>
      </c>
      <c r="NK69" s="90">
        <v>10</v>
      </c>
      <c r="NL69" s="90">
        <v>10</v>
      </c>
      <c r="NM69" s="90">
        <v>10</v>
      </c>
      <c r="NN69" s="90">
        <v>10</v>
      </c>
      <c r="NO69" s="90">
        <v>10</v>
      </c>
      <c r="NP69" s="90">
        <v>10</v>
      </c>
      <c r="NQ69" s="90">
        <v>10</v>
      </c>
      <c r="NR69" s="90">
        <v>10</v>
      </c>
      <c r="NS69" s="90">
        <v>10</v>
      </c>
      <c r="NT69" s="90">
        <v>10</v>
      </c>
      <c r="NU69" s="90">
        <v>10</v>
      </c>
      <c r="NV69" s="90"/>
      <c r="NW69" s="324">
        <f t="shared" ref="NW69:NW89" si="535">$F69*NW$4*LQ69/MT69/20000</f>
        <v>0.06</v>
      </c>
      <c r="NX69" s="324">
        <f t="shared" ref="NX69:NX89" si="536">$F69*NX$4*LR69/MU69/20000</f>
        <v>0.12</v>
      </c>
      <c r="NY69" s="324">
        <f t="shared" ref="NY69:NY89" si="537">$F69*NY$4*LS69/MV69/20000</f>
        <v>0.18</v>
      </c>
      <c r="NZ69" s="324">
        <f t="shared" ref="NZ69:NZ89" si="538">$F69*NZ$4*LT69/MW69/20000</f>
        <v>0.24</v>
      </c>
      <c r="OA69" s="324">
        <f t="shared" ref="OA69:OA89" si="539">$F69*OA$4*LU69/MX69/20000</f>
        <v>0.3</v>
      </c>
      <c r="OB69" s="324">
        <f t="shared" ref="OB69:OB89" si="540">$F69*OB$4*LV69/MY69/20000</f>
        <v>0.3</v>
      </c>
      <c r="OC69" s="324">
        <f t="shared" ref="OC69:OC89" si="541">$F69*OC$4*LW69/MZ69/20000</f>
        <v>0.12</v>
      </c>
      <c r="OD69" s="324">
        <f t="shared" ref="OD69:OD89" si="542">$F69*OD$4*LX69/NA69/20000</f>
        <v>0.18</v>
      </c>
      <c r="OE69" s="324">
        <f t="shared" ref="OE69:OE89" si="543">$F69*OE$4*LY69/NB69/20000</f>
        <v>0.24</v>
      </c>
      <c r="OF69" s="324">
        <f t="shared" ref="OF69:OF89" si="544">$F69*OF$4*LZ69/NC69/20000</f>
        <v>0.3</v>
      </c>
      <c r="OG69" s="324">
        <f t="shared" ref="OG69:OG89" si="545">$F69*OG$4*MA69/ND69/20000</f>
        <v>0.12</v>
      </c>
      <c r="OH69" s="324">
        <f t="shared" ref="OH69:OH89" si="546">$F69*OH$4*MB69/NE69/20000</f>
        <v>0.24</v>
      </c>
      <c r="OI69" s="324">
        <f t="shared" ref="OI69:OI89" si="547">$F69*OI$4*MC69/NF69/20000</f>
        <v>0.36</v>
      </c>
      <c r="OJ69" s="324">
        <f t="shared" ref="OJ69:OJ89" si="548">$F69*OJ$4*MD69/NG69/20000</f>
        <v>0.48</v>
      </c>
      <c r="OK69" s="324">
        <f t="shared" ref="OK69:OK89" si="549">$F69*OK$4*ME69/NH69/20000</f>
        <v>0.6</v>
      </c>
      <c r="OL69" s="324">
        <f t="shared" ref="OL69:OL89" si="550">$F69*OL$4*MF69/NI69/20000</f>
        <v>0.108</v>
      </c>
      <c r="OM69" s="324">
        <f t="shared" ref="OM69:OM89" si="551">$F69*OM$4*MG69/NJ69/20000</f>
        <v>0.216</v>
      </c>
      <c r="ON69" s="324">
        <f t="shared" ref="ON69:ON89" si="552">$F69*ON$4*MH69/NK69/20000</f>
        <v>0.32400000000000001</v>
      </c>
      <c r="OO69" s="324">
        <f t="shared" ref="OO69:OO89" si="553">$F69*OO$4*MI69/NL69/20000</f>
        <v>0.432</v>
      </c>
      <c r="OP69" s="324">
        <f t="shared" ref="OP69:OP89" si="554">$F69*OP$4*MJ69/NM69/20000</f>
        <v>0.54</v>
      </c>
      <c r="OQ69" s="324">
        <f t="shared" ref="OQ69:OQ89" si="555">$F69*OQ$4*MK69/NN69/20000</f>
        <v>0.53999999999999992</v>
      </c>
      <c r="OR69" s="324">
        <f t="shared" ref="OR69:OR89" si="556">$F69*OR$4*ML69/NO69/20000</f>
        <v>0.54</v>
      </c>
      <c r="OS69" s="324">
        <f t="shared" ref="OS69:OS89" si="557">$F69*OS$4*MM69/NP69/20000</f>
        <v>0.6</v>
      </c>
      <c r="OT69" s="324">
        <f t="shared" ref="OT69:OT89" si="558">$F69*OT$4*MN69/NQ69/20000</f>
        <v>0.53999999999999992</v>
      </c>
      <c r="OU69" s="324">
        <f t="shared" ref="OU69:OU89" si="559">$F69*OU$4*MO69/NR69/20000</f>
        <v>0.52500000000000002</v>
      </c>
      <c r="OV69" s="324">
        <f t="shared" ref="OV69:OV89" si="560">$F69*OV$4*MP69/NS69/20000</f>
        <v>0.6</v>
      </c>
      <c r="OW69" s="324">
        <f t="shared" ref="OW69:OW89" si="561">$F69*OW$4*MQ69/NT69/20000</f>
        <v>0.54</v>
      </c>
      <c r="OX69" s="324">
        <f t="shared" ref="OX69:OX89" si="562">$F69*OX$4*MR69/NU69/20000</f>
        <v>0.6</v>
      </c>
      <c r="PG69" s="346"/>
      <c r="PH69" s="347">
        <f>PH$3*$F69*$AH69*PH$4/'[1]Sheet3 '!$AJ$5</f>
        <v>0.33600000000000002</v>
      </c>
      <c r="PI69" s="347">
        <f>PI$3*$F69*$AH69*PI$4/'[1]Sheet3 '!$AJ$5</f>
        <v>0.33588000000000001</v>
      </c>
      <c r="PJ69" s="347">
        <f>PJ$3*$F69*$AH69*PJ$4/'[1]Sheet3 '!$AJ$5</f>
        <v>0.33600000000000002</v>
      </c>
      <c r="PK69" s="347">
        <f>PK$3*$F69*$AH69*PK$4/'[1]Sheet3 '!$AJ$5</f>
        <v>0.3024</v>
      </c>
      <c r="PL69" s="347">
        <f>PL$3*$F69*$AH69*PL$4/'[1]Sheet3 '!$AJ$5</f>
        <v>0.3024</v>
      </c>
      <c r="PM69" s="347">
        <f>PM$3*$F69*$AH69*PM$4/'[1]Sheet3 '!$AJ$5</f>
        <v>0.28799999999999998</v>
      </c>
      <c r="PN69" s="347">
        <f>PN$3*$F69*$AH69*PN$4/'[1]Sheet3 '!$AJ$5</f>
        <v>0.25919999999999999</v>
      </c>
      <c r="PO69" s="347">
        <f>PO$3*$F69*$AH69*PO$4/'[1]Sheet3 '!$AJ$5</f>
        <v>0.24479999999999999</v>
      </c>
      <c r="PP69" s="347">
        <f>PP$3*$F69*$AH69*PP$4/'[1]Sheet3 '!$AJ$5</f>
        <v>0.22223999999999999</v>
      </c>
      <c r="PQ69" s="347">
        <f>PQ$3*$F69*$AH69*PQ$4/'[1]Sheet3 '!$AJ$5</f>
        <v>0.192</v>
      </c>
      <c r="PR69" s="347">
        <f>PR$3*$F69*$AH69*PR$4/'[1]Sheet3 '!$AJ$5</f>
        <v>0.17280000000000001</v>
      </c>
      <c r="PS69" s="347">
        <f>PS$3*$F69*$AH69*PS$4/'[1]Sheet3 '!$AJ$5</f>
        <v>0.15359999999999999</v>
      </c>
      <c r="PT69" s="347">
        <f>PT$3*$F69*$AH69*PT$4/'[1]Sheet3 '!$AJ$5</f>
        <v>9.6000000000000002E-2</v>
      </c>
      <c r="PU69" s="343"/>
      <c r="PV69" s="343"/>
      <c r="PW69" s="343"/>
    </row>
    <row r="70" spans="1:439" ht="16.2">
      <c r="A70" s="39">
        <v>66</v>
      </c>
      <c r="B70" s="90" t="s">
        <v>666</v>
      </c>
      <c r="C70" s="39">
        <v>6</v>
      </c>
      <c r="D70" s="39">
        <v>19</v>
      </c>
      <c r="E70" s="39"/>
      <c r="F70" s="39">
        <v>900</v>
      </c>
      <c r="G70" s="39" t="s">
        <v>532</v>
      </c>
      <c r="H70" s="39">
        <f t="shared" si="443"/>
        <v>900</v>
      </c>
      <c r="I70" s="116"/>
      <c r="J70" s="39">
        <f>F70</f>
        <v>900</v>
      </c>
      <c r="K70" s="116" t="s">
        <v>667</v>
      </c>
      <c r="L70" s="116"/>
      <c r="M70" s="123">
        <f t="shared" ref="M70:M89" si="563">A70</f>
        <v>66</v>
      </c>
      <c r="N70" s="39">
        <f t="shared" si="369"/>
        <v>0</v>
      </c>
      <c r="O70" s="39">
        <f t="shared" si="370"/>
        <v>0</v>
      </c>
      <c r="P70" s="39">
        <v>0</v>
      </c>
      <c r="Q70" s="136">
        <v>0.62500060000000002</v>
      </c>
      <c r="R70" s="90">
        <v>10</v>
      </c>
      <c r="S70" s="137">
        <v>0</v>
      </c>
      <c r="T70" s="141">
        <f t="shared" si="444"/>
        <v>0.3</v>
      </c>
      <c r="U70" s="139">
        <f t="shared" si="434"/>
        <v>5</v>
      </c>
      <c r="V70" s="139" t="s">
        <v>283</v>
      </c>
      <c r="W70" s="139">
        <v>1</v>
      </c>
      <c r="X70" s="142">
        <v>0</v>
      </c>
      <c r="Y70" s="147">
        <v>15</v>
      </c>
      <c r="Z70" s="159">
        <v>1</v>
      </c>
      <c r="AA70" s="139" t="str">
        <f t="shared" si="428"/>
        <v>[[0,1],[0,1],[0,1],[0,1],[0,1],[0,1],[0,1],[0,1],[0,1],[0,1],[0,2],[0,4],[0,6],[0,8],[0,10],[0,20],[0,40],[0,60],[0,80],[0,100]]</v>
      </c>
      <c r="AB70" s="139">
        <v>1</v>
      </c>
      <c r="AC70" s="139">
        <v>1</v>
      </c>
      <c r="AD70" s="139" t="str">
        <f t="shared" si="445"/>
        <v>[[1,1],[1,1],[1,1],[1,1],[1,1],[1,1],[1,1],[1,1],[1,1],[1,1],[1,1],[1,1],[1,1],[1,1],[1,1],[1,1],[1,1],[1,1],[1,1],[1,1]]</v>
      </c>
      <c r="AE70" s="39">
        <v>0</v>
      </c>
      <c r="AF70" s="160">
        <v>0</v>
      </c>
      <c r="AG70" s="177">
        <f t="shared" si="431"/>
        <v>0</v>
      </c>
      <c r="AH70" s="177">
        <v>0.1</v>
      </c>
      <c r="AI70" s="177">
        <v>0</v>
      </c>
      <c r="AJ70" s="178">
        <v>0</v>
      </c>
      <c r="AK70" s="177">
        <v>0</v>
      </c>
      <c r="AL70" s="177">
        <v>0</v>
      </c>
      <c r="AM70" s="179">
        <v>0</v>
      </c>
      <c r="AN70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70" s="39" t="str">
        <f t="shared" si="429"/>
        <v>[[6,5],[6,2],[7,2]]</v>
      </c>
      <c r="AP70" s="111" t="str">
        <f t="shared" si="385"/>
        <v>[0,0,0]</v>
      </c>
      <c r="AQ70" s="111">
        <v>0</v>
      </c>
      <c r="AR70" s="111">
        <v>1</v>
      </c>
      <c r="AS70" s="111">
        <f t="shared" si="447"/>
        <v>1</v>
      </c>
      <c r="AT70" s="111">
        <v>1</v>
      </c>
      <c r="AU70" s="111">
        <v>1</v>
      </c>
      <c r="AV70" s="191" t="s">
        <v>483</v>
      </c>
      <c r="AW70" s="111">
        <v>4</v>
      </c>
      <c r="AX70" s="195">
        <v>16</v>
      </c>
      <c r="AY70" s="39">
        <v>1</v>
      </c>
      <c r="AZ70" s="39">
        <v>0</v>
      </c>
      <c r="BA70" s="94">
        <v>3</v>
      </c>
      <c r="BB70" s="94">
        <v>6</v>
      </c>
      <c r="BC70" s="94" t="s">
        <v>361</v>
      </c>
      <c r="BD70" s="39">
        <v>1</v>
      </c>
      <c r="BE70" s="112">
        <v>1.5</v>
      </c>
      <c r="BF70" s="39"/>
      <c r="BG70" s="39"/>
      <c r="BH70" s="39">
        <v>1</v>
      </c>
      <c r="BI70" s="39">
        <v>1</v>
      </c>
      <c r="BJ70" s="39" t="s">
        <v>657</v>
      </c>
      <c r="BK70" s="198">
        <v>1</v>
      </c>
      <c r="BL70" s="198">
        <v>1</v>
      </c>
      <c r="BM70" s="94">
        <f t="shared" si="430"/>
        <v>900</v>
      </c>
      <c r="BN70" s="94" t="s">
        <v>287</v>
      </c>
      <c r="BO70" s="94">
        <v>1</v>
      </c>
      <c r="BP70" s="94" t="s">
        <v>575</v>
      </c>
      <c r="BQ70" s="94" t="s">
        <v>485</v>
      </c>
      <c r="BR70" s="102" t="s">
        <v>668</v>
      </c>
      <c r="BS70" s="102" t="s">
        <v>668</v>
      </c>
      <c r="BT70" s="123">
        <v>48520</v>
      </c>
      <c r="BU70" s="123">
        <v>2</v>
      </c>
      <c r="BV70" s="215">
        <v>180</v>
      </c>
      <c r="BW70" s="215">
        <v>35</v>
      </c>
      <c r="BX70" s="116" t="s">
        <v>487</v>
      </c>
      <c r="BY70" s="213">
        <v>10</v>
      </c>
      <c r="BZ70" s="123">
        <f t="shared" si="448"/>
        <v>10</v>
      </c>
      <c r="CA70" s="214" t="str">
        <f t="shared" si="449"/>
        <v>[10,10,0,10]</v>
      </c>
      <c r="CB70" s="42">
        <v>0</v>
      </c>
      <c r="CC70" s="42">
        <v>0</v>
      </c>
      <c r="CD70" s="42">
        <v>0</v>
      </c>
      <c r="CE70" s="42">
        <v>1</v>
      </c>
      <c r="CF70" s="42">
        <v>1</v>
      </c>
      <c r="CG70" s="42">
        <v>0</v>
      </c>
      <c r="CH70" s="42">
        <v>0</v>
      </c>
      <c r="CI70" s="42">
        <v>0</v>
      </c>
      <c r="CJ70" s="42" t="str">
        <f t="shared" si="442"/>
        <v>0,0,0,0,0,0,0</v>
      </c>
      <c r="CK70" s="42" t="str">
        <f t="shared" si="372"/>
        <v>"4|2|0|0|900","7|2|0|0|900",</v>
      </c>
      <c r="CL70" s="46"/>
      <c r="CM70" s="46"/>
      <c r="CN70" s="46"/>
      <c r="CO70" s="46"/>
      <c r="CP70" s="46"/>
      <c r="CQ70" s="46" t="s">
        <v>497</v>
      </c>
      <c r="CR70" s="46"/>
      <c r="CS70" s="46"/>
      <c r="CT70" s="46"/>
      <c r="CU70" s="53" t="s">
        <v>490</v>
      </c>
      <c r="CV70" s="53">
        <v>1</v>
      </c>
      <c r="CW70" s="42"/>
      <c r="CX70" s="42" t="str">
        <f t="shared" si="435"/>
        <v/>
      </c>
      <c r="CY70" s="42"/>
      <c r="CZ70" s="42"/>
      <c r="DA70" s="42"/>
      <c r="DB70" s="42"/>
      <c r="DC70" s="42" t="str">
        <f t="shared" si="436"/>
        <v/>
      </c>
      <c r="DD70" s="42"/>
      <c r="DE70" s="42"/>
      <c r="DF70" s="42"/>
      <c r="DG70" s="42"/>
      <c r="DH70" s="42" t="str">
        <f t="shared" si="437"/>
        <v/>
      </c>
      <c r="DI70" s="42"/>
      <c r="DJ70" s="42"/>
      <c r="DK70" s="42"/>
      <c r="DL70" s="42"/>
      <c r="DM70" s="42">
        <f t="shared" si="438"/>
        <v>4</v>
      </c>
      <c r="DN70" s="42">
        <v>2</v>
      </c>
      <c r="DO70" s="42">
        <v>0</v>
      </c>
      <c r="DP70" s="42">
        <v>0</v>
      </c>
      <c r="DQ70" s="42">
        <f>F70</f>
        <v>900</v>
      </c>
      <c r="DR70" s="42">
        <f t="shared" si="439"/>
        <v>7</v>
      </c>
      <c r="DS70" s="42">
        <v>2</v>
      </c>
      <c r="DT70" s="42">
        <v>0</v>
      </c>
      <c r="DU70" s="42">
        <v>0</v>
      </c>
      <c r="DV70" s="42">
        <f>F70</f>
        <v>900</v>
      </c>
      <c r="DW70" s="42" t="s">
        <v>669</v>
      </c>
      <c r="DX70" s="231">
        <f t="shared" si="440"/>
        <v>10</v>
      </c>
      <c r="DY70" s="231">
        <f t="shared" si="441"/>
        <v>10</v>
      </c>
      <c r="DZ70" s="231">
        <v>0</v>
      </c>
      <c r="EA70" s="123">
        <f t="shared" si="450"/>
        <v>10</v>
      </c>
      <c r="EB70" s="123"/>
      <c r="EM70" s="260">
        <f t="shared" si="451"/>
        <v>990.00000000000011</v>
      </c>
      <c r="EN70" s="261">
        <v>0</v>
      </c>
      <c r="EO70" s="262">
        <v>6</v>
      </c>
      <c r="EP70" s="105">
        <v>5</v>
      </c>
      <c r="EQ70" s="262">
        <v>6</v>
      </c>
      <c r="ER70" s="105">
        <v>2</v>
      </c>
      <c r="ES70" s="262">
        <v>7</v>
      </c>
      <c r="ET70" s="105">
        <v>2</v>
      </c>
      <c r="EU70" s="105">
        <f t="shared" si="452"/>
        <v>6.2222222222222223</v>
      </c>
      <c r="EV70" s="105">
        <f t="shared" si="453"/>
        <v>7.5</v>
      </c>
      <c r="EW70" s="272">
        <f t="shared" si="454"/>
        <v>0</v>
      </c>
      <c r="EX70" s="105">
        <f t="shared" si="455"/>
        <v>15</v>
      </c>
      <c r="EY70" s="281">
        <f t="shared" si="456"/>
        <v>0</v>
      </c>
      <c r="EZ70" s="105">
        <f t="shared" si="457"/>
        <v>22.5</v>
      </c>
      <c r="FA70" s="282">
        <f t="shared" si="458"/>
        <v>0</v>
      </c>
      <c r="FD70" s="287"/>
      <c r="FE70" s="90"/>
      <c r="FI70" s="294"/>
      <c r="FJ70" s="295">
        <v>0</v>
      </c>
      <c r="FK70" s="141">
        <v>1</v>
      </c>
      <c r="FL70" s="294">
        <f t="shared" si="388"/>
        <v>0</v>
      </c>
      <c r="FM70" s="295">
        <f t="shared" si="459"/>
        <v>0</v>
      </c>
      <c r="FN70" s="141">
        <f t="shared" si="460"/>
        <v>1</v>
      </c>
      <c r="FO70" s="294">
        <f t="shared" si="389"/>
        <v>0</v>
      </c>
      <c r="FP70" s="295">
        <f t="shared" si="461"/>
        <v>0</v>
      </c>
      <c r="FQ70" s="141">
        <f t="shared" si="462"/>
        <v>1</v>
      </c>
      <c r="FR70" s="294">
        <f t="shared" si="390"/>
        <v>0</v>
      </c>
      <c r="FS70" s="295">
        <f t="shared" si="463"/>
        <v>0</v>
      </c>
      <c r="FT70" s="141">
        <f t="shared" si="464"/>
        <v>1</v>
      </c>
      <c r="FU70" s="294">
        <f t="shared" si="391"/>
        <v>0</v>
      </c>
      <c r="FV70" s="295">
        <f t="shared" si="465"/>
        <v>0</v>
      </c>
      <c r="FW70" s="141">
        <f t="shared" si="466"/>
        <v>1</v>
      </c>
      <c r="FX70" s="294">
        <f t="shared" si="392"/>
        <v>0</v>
      </c>
      <c r="FY70" s="295">
        <f t="shared" si="467"/>
        <v>0</v>
      </c>
      <c r="FZ70" s="141">
        <f t="shared" si="468"/>
        <v>1</v>
      </c>
      <c r="GA70" s="294">
        <f t="shared" si="393"/>
        <v>0</v>
      </c>
      <c r="GB70" s="295">
        <f t="shared" si="469"/>
        <v>0</v>
      </c>
      <c r="GC70" s="141">
        <f t="shared" si="470"/>
        <v>1</v>
      </c>
      <c r="GD70" s="294">
        <f t="shared" si="394"/>
        <v>0</v>
      </c>
      <c r="GE70" s="295">
        <f t="shared" si="471"/>
        <v>0</v>
      </c>
      <c r="GF70" s="141">
        <f t="shared" si="472"/>
        <v>1</v>
      </c>
      <c r="GG70" s="294">
        <f t="shared" si="395"/>
        <v>0</v>
      </c>
      <c r="GH70" s="295">
        <f t="shared" si="473"/>
        <v>0</v>
      </c>
      <c r="GI70" s="141">
        <f t="shared" si="474"/>
        <v>1</v>
      </c>
      <c r="GJ70" s="294">
        <f t="shared" si="396"/>
        <v>0</v>
      </c>
      <c r="GK70" s="295">
        <f t="shared" si="475"/>
        <v>0</v>
      </c>
      <c r="GL70" s="141">
        <f t="shared" si="476"/>
        <v>1</v>
      </c>
      <c r="GM70" s="294">
        <f t="shared" si="397"/>
        <v>0</v>
      </c>
      <c r="GN70" s="295">
        <f t="shared" si="477"/>
        <v>0</v>
      </c>
      <c r="GO70" s="141">
        <f t="shared" si="478"/>
        <v>2</v>
      </c>
      <c r="GP70" s="294">
        <f t="shared" si="398"/>
        <v>0</v>
      </c>
      <c r="GQ70" s="295">
        <f t="shared" si="479"/>
        <v>0</v>
      </c>
      <c r="GR70" s="141">
        <f t="shared" si="480"/>
        <v>4</v>
      </c>
      <c r="GS70" s="294">
        <f t="shared" si="399"/>
        <v>0</v>
      </c>
      <c r="GT70" s="295">
        <f t="shared" si="481"/>
        <v>0</v>
      </c>
      <c r="GU70" s="141">
        <f t="shared" si="482"/>
        <v>6</v>
      </c>
      <c r="GV70" s="294">
        <f t="shared" si="400"/>
        <v>0</v>
      </c>
      <c r="GW70" s="295">
        <f t="shared" si="483"/>
        <v>0</v>
      </c>
      <c r="GX70" s="141">
        <f t="shared" si="484"/>
        <v>8</v>
      </c>
      <c r="GY70" s="294">
        <f t="shared" si="401"/>
        <v>0</v>
      </c>
      <c r="GZ70" s="295">
        <f t="shared" si="485"/>
        <v>0</v>
      </c>
      <c r="HA70" s="141">
        <f t="shared" si="486"/>
        <v>10</v>
      </c>
      <c r="HB70" s="294">
        <f t="shared" si="402"/>
        <v>0</v>
      </c>
      <c r="HC70" s="295">
        <f t="shared" si="487"/>
        <v>0</v>
      </c>
      <c r="HD70" s="141">
        <f t="shared" si="488"/>
        <v>20</v>
      </c>
      <c r="HE70" s="294">
        <f t="shared" si="403"/>
        <v>0</v>
      </c>
      <c r="HF70" s="295">
        <f t="shared" si="489"/>
        <v>0</v>
      </c>
      <c r="HG70" s="141">
        <f t="shared" si="490"/>
        <v>40</v>
      </c>
      <c r="HH70" s="294">
        <f t="shared" si="404"/>
        <v>0</v>
      </c>
      <c r="HI70" s="295">
        <f t="shared" si="491"/>
        <v>0</v>
      </c>
      <c r="HJ70" s="141">
        <f t="shared" si="492"/>
        <v>60</v>
      </c>
      <c r="HK70" s="294">
        <f t="shared" si="405"/>
        <v>0</v>
      </c>
      <c r="HL70" s="295">
        <f t="shared" si="493"/>
        <v>0</v>
      </c>
      <c r="HM70" s="141">
        <f t="shared" si="494"/>
        <v>80</v>
      </c>
      <c r="HN70" s="294">
        <f t="shared" si="406"/>
        <v>0</v>
      </c>
      <c r="HO70" s="295">
        <f t="shared" si="495"/>
        <v>0</v>
      </c>
      <c r="HP70" s="141">
        <f t="shared" si="496"/>
        <v>100</v>
      </c>
      <c r="HQ70" s="294">
        <f t="shared" si="407"/>
        <v>0</v>
      </c>
      <c r="HS70" s="287"/>
      <c r="HT70" s="90"/>
      <c r="HX70" s="294"/>
      <c r="HY70" s="295">
        <v>1</v>
      </c>
      <c r="HZ70" s="141">
        <v>1</v>
      </c>
      <c r="IA70" s="294">
        <f t="shared" si="408"/>
        <v>1.0000000000000009E-4</v>
      </c>
      <c r="IB70" s="295">
        <f t="shared" si="497"/>
        <v>1</v>
      </c>
      <c r="IC70" s="141">
        <f t="shared" si="498"/>
        <v>1</v>
      </c>
      <c r="ID70" s="294">
        <f t="shared" si="409"/>
        <v>2.0000000000000017E-4</v>
      </c>
      <c r="IE70" s="295">
        <f t="shared" si="499"/>
        <v>1</v>
      </c>
      <c r="IF70" s="141">
        <f t="shared" si="500"/>
        <v>1</v>
      </c>
      <c r="IG70" s="294">
        <f t="shared" si="410"/>
        <v>3.0000000000000024E-4</v>
      </c>
      <c r="IH70" s="295">
        <f t="shared" si="501"/>
        <v>1</v>
      </c>
      <c r="II70" s="141">
        <f t="shared" si="502"/>
        <v>1</v>
      </c>
      <c r="IJ70" s="294">
        <f t="shared" si="411"/>
        <v>4.0000000000000034E-4</v>
      </c>
      <c r="IK70" s="295">
        <f t="shared" si="503"/>
        <v>1</v>
      </c>
      <c r="IL70" s="141">
        <f t="shared" si="504"/>
        <v>1</v>
      </c>
      <c r="IM70" s="294">
        <f t="shared" si="412"/>
        <v>5.0000000000000044E-4</v>
      </c>
      <c r="IN70" s="295">
        <f t="shared" si="505"/>
        <v>1</v>
      </c>
      <c r="IO70" s="141">
        <f t="shared" si="506"/>
        <v>1</v>
      </c>
      <c r="IP70" s="294">
        <f t="shared" si="413"/>
        <v>1.0000000000000009E-3</v>
      </c>
      <c r="IQ70" s="295">
        <f t="shared" si="507"/>
        <v>1</v>
      </c>
      <c r="IR70" s="141">
        <f t="shared" si="508"/>
        <v>1</v>
      </c>
      <c r="IS70" s="294">
        <f t="shared" si="414"/>
        <v>2.0000000000000018E-3</v>
      </c>
      <c r="IT70" s="295">
        <f t="shared" si="509"/>
        <v>1</v>
      </c>
      <c r="IU70" s="141">
        <f t="shared" si="510"/>
        <v>1</v>
      </c>
      <c r="IV70" s="294">
        <f t="shared" si="415"/>
        <v>3.0000000000000022E-3</v>
      </c>
      <c r="IW70" s="295">
        <f t="shared" si="511"/>
        <v>1</v>
      </c>
      <c r="IX70" s="141">
        <f t="shared" si="512"/>
        <v>1</v>
      </c>
      <c r="IY70" s="294">
        <f t="shared" si="416"/>
        <v>4.0000000000000036E-3</v>
      </c>
      <c r="IZ70" s="295">
        <f t="shared" si="513"/>
        <v>1</v>
      </c>
      <c r="JA70" s="141">
        <f t="shared" si="514"/>
        <v>1</v>
      </c>
      <c r="JB70" s="294">
        <f t="shared" si="417"/>
        <v>5.0000000000000044E-3</v>
      </c>
      <c r="JC70" s="295">
        <f t="shared" si="515"/>
        <v>1</v>
      </c>
      <c r="JD70" s="141">
        <f t="shared" si="516"/>
        <v>1</v>
      </c>
      <c r="JE70" s="294">
        <f t="shared" si="418"/>
        <v>1.0000000000000009E-2</v>
      </c>
      <c r="JF70" s="295">
        <f t="shared" si="517"/>
        <v>1</v>
      </c>
      <c r="JG70" s="141">
        <f t="shared" si="518"/>
        <v>1</v>
      </c>
      <c r="JH70" s="294">
        <f t="shared" si="419"/>
        <v>2.0000000000000018E-2</v>
      </c>
      <c r="JI70" s="295">
        <f t="shared" si="519"/>
        <v>1</v>
      </c>
      <c r="JJ70" s="141">
        <f t="shared" si="520"/>
        <v>1</v>
      </c>
      <c r="JK70" s="294">
        <f t="shared" si="420"/>
        <v>3.0000000000000023E-2</v>
      </c>
      <c r="JL70" s="295">
        <f t="shared" si="521"/>
        <v>1</v>
      </c>
      <c r="JM70" s="141">
        <f t="shared" si="522"/>
        <v>1</v>
      </c>
      <c r="JN70" s="294">
        <f t="shared" si="421"/>
        <v>4.0000000000000036E-2</v>
      </c>
      <c r="JO70" s="295">
        <f t="shared" si="523"/>
        <v>1</v>
      </c>
      <c r="JP70" s="141">
        <f t="shared" si="524"/>
        <v>1</v>
      </c>
      <c r="JQ70" s="294">
        <f t="shared" si="422"/>
        <v>5.0000000000000037E-2</v>
      </c>
      <c r="JR70" s="295">
        <f t="shared" si="525"/>
        <v>1</v>
      </c>
      <c r="JS70" s="141">
        <f t="shared" si="526"/>
        <v>1</v>
      </c>
      <c r="JT70" s="294">
        <f t="shared" si="423"/>
        <v>0.10000000000000007</v>
      </c>
      <c r="JU70" s="295">
        <f t="shared" si="527"/>
        <v>1</v>
      </c>
      <c r="JV70" s="141">
        <f t="shared" si="528"/>
        <v>1</v>
      </c>
      <c r="JW70" s="294">
        <f t="shared" si="424"/>
        <v>0.20000000000000015</v>
      </c>
      <c r="JX70" s="295">
        <f t="shared" si="529"/>
        <v>1</v>
      </c>
      <c r="JY70" s="141">
        <f t="shared" si="530"/>
        <v>1</v>
      </c>
      <c r="JZ70" s="294">
        <f t="shared" si="425"/>
        <v>0.30000000000000027</v>
      </c>
      <c r="KA70" s="295">
        <f t="shared" si="531"/>
        <v>1</v>
      </c>
      <c r="KB70" s="141">
        <f t="shared" si="532"/>
        <v>1</v>
      </c>
      <c r="KC70" s="294">
        <f t="shared" si="426"/>
        <v>0.4000000000000003</v>
      </c>
      <c r="KD70" s="295">
        <f t="shared" si="533"/>
        <v>1</v>
      </c>
      <c r="KE70" s="141">
        <f t="shared" si="534"/>
        <v>1</v>
      </c>
      <c r="KF70" s="294">
        <f t="shared" si="427"/>
        <v>0.50000000000000044</v>
      </c>
      <c r="KK70" s="313">
        <f t="shared" si="432"/>
        <v>0</v>
      </c>
      <c r="KL70" s="313">
        <f t="shared" si="432"/>
        <v>0</v>
      </c>
      <c r="KM70" s="313">
        <f t="shared" si="432"/>
        <v>0</v>
      </c>
      <c r="KN70" s="313">
        <f t="shared" si="432"/>
        <v>0</v>
      </c>
      <c r="KO70" s="313">
        <f t="shared" si="432"/>
        <v>0</v>
      </c>
      <c r="KP70" s="313">
        <f t="shared" si="432"/>
        <v>0</v>
      </c>
      <c r="KQ70" s="313">
        <f t="shared" si="432"/>
        <v>0</v>
      </c>
      <c r="KR70" s="313">
        <f t="shared" si="432"/>
        <v>0</v>
      </c>
      <c r="KS70" s="313">
        <f t="shared" si="432"/>
        <v>0</v>
      </c>
      <c r="KT70" s="313">
        <f t="shared" si="432"/>
        <v>0</v>
      </c>
      <c r="KU70" s="313">
        <f t="shared" si="433"/>
        <v>0</v>
      </c>
      <c r="KV70" s="313">
        <f t="shared" si="433"/>
        <v>0</v>
      </c>
      <c r="KW70" s="313">
        <f t="shared" si="433"/>
        <v>0</v>
      </c>
      <c r="KX70" s="313">
        <f t="shared" si="433"/>
        <v>0</v>
      </c>
      <c r="KY70" s="313">
        <f t="shared" si="433"/>
        <v>0</v>
      </c>
      <c r="KZ70" s="313">
        <f t="shared" si="433"/>
        <v>0</v>
      </c>
      <c r="LA70" s="313">
        <f t="shared" si="433"/>
        <v>0</v>
      </c>
      <c r="LB70" s="313">
        <f t="shared" si="433"/>
        <v>0</v>
      </c>
      <c r="LC70" s="313">
        <f t="shared" si="433"/>
        <v>0</v>
      </c>
      <c r="LD70" s="313">
        <f t="shared" si="433"/>
        <v>0</v>
      </c>
      <c r="LK70" s="78">
        <v>0</v>
      </c>
      <c r="LL70" s="78">
        <v>0</v>
      </c>
      <c r="LM70" s="78">
        <v>0</v>
      </c>
      <c r="LP70" s="105"/>
      <c r="LQ70" s="322">
        <v>0.05</v>
      </c>
      <c r="LR70" s="322">
        <v>0.05</v>
      </c>
      <c r="LS70" s="322">
        <v>0.05</v>
      </c>
      <c r="LT70" s="322">
        <v>0.05</v>
      </c>
      <c r="LU70" s="322">
        <v>0.05</v>
      </c>
      <c r="LV70" s="322">
        <v>2.5000000000000001E-2</v>
      </c>
      <c r="LW70" s="322">
        <v>2.5000000000000001E-2</v>
      </c>
      <c r="LX70" s="322">
        <v>2.5000000000000001E-2</v>
      </c>
      <c r="LY70" s="322">
        <v>2.5000000000000001E-2</v>
      </c>
      <c r="LZ70" s="322">
        <v>2.5000000000000001E-2</v>
      </c>
      <c r="MA70" s="322">
        <v>5.0000000000000001E-3</v>
      </c>
      <c r="MB70" s="322">
        <v>5.0000000000000001E-3</v>
      </c>
      <c r="MC70" s="322">
        <v>5.0000000000000001E-3</v>
      </c>
      <c r="MD70" s="322">
        <v>5.0000000000000001E-3</v>
      </c>
      <c r="ME70" s="322">
        <v>5.0000000000000001E-3</v>
      </c>
      <c r="MF70" s="322">
        <v>8.9999999999999998E-4</v>
      </c>
      <c r="MG70" s="322">
        <v>8.9999999999999998E-4</v>
      </c>
      <c r="MH70" s="322">
        <v>8.9999999999999998E-4</v>
      </c>
      <c r="MI70" s="322">
        <v>8.9999999999999998E-4</v>
      </c>
      <c r="MJ70" s="322">
        <v>8.9999999999999998E-4</v>
      </c>
      <c r="MK70" s="322">
        <v>5.9999999999999995E-4</v>
      </c>
      <c r="ML70" s="322">
        <v>4.4999999999999999E-4</v>
      </c>
      <c r="MM70" s="322">
        <v>4.0000000000000002E-4</v>
      </c>
      <c r="MN70" s="322">
        <v>2.9999999999999997E-4</v>
      </c>
      <c r="MO70" s="322">
        <v>2.5000000000000001E-4</v>
      </c>
      <c r="MP70" s="322">
        <v>2.5000000000000001E-4</v>
      </c>
      <c r="MQ70" s="322">
        <v>2.0000000000000001E-4</v>
      </c>
      <c r="MR70" s="322">
        <v>2.0000000000000001E-4</v>
      </c>
      <c r="MS70" s="322"/>
      <c r="MT70" s="102">
        <v>1</v>
      </c>
      <c r="MU70" s="102">
        <v>1</v>
      </c>
      <c r="MV70" s="102">
        <v>1</v>
      </c>
      <c r="MW70" s="102">
        <v>1</v>
      </c>
      <c r="MX70" s="102">
        <v>1</v>
      </c>
      <c r="MY70" s="102">
        <v>1</v>
      </c>
      <c r="MZ70" s="90">
        <v>5</v>
      </c>
      <c r="NA70" s="90">
        <v>5</v>
      </c>
      <c r="NB70" s="90">
        <v>5</v>
      </c>
      <c r="NC70" s="90">
        <v>5</v>
      </c>
      <c r="ND70" s="90">
        <v>5</v>
      </c>
      <c r="NE70" s="90">
        <v>5</v>
      </c>
      <c r="NF70" s="90">
        <v>5</v>
      </c>
      <c r="NG70" s="90">
        <v>5</v>
      </c>
      <c r="NH70" s="90">
        <v>5</v>
      </c>
      <c r="NI70" s="90">
        <v>10</v>
      </c>
      <c r="NJ70" s="90">
        <v>10</v>
      </c>
      <c r="NK70" s="90">
        <v>10</v>
      </c>
      <c r="NL70" s="90">
        <v>10</v>
      </c>
      <c r="NM70" s="90">
        <v>10</v>
      </c>
      <c r="NN70" s="90">
        <v>10</v>
      </c>
      <c r="NO70" s="90">
        <v>10</v>
      </c>
      <c r="NP70" s="90">
        <v>10</v>
      </c>
      <c r="NQ70" s="90">
        <v>10</v>
      </c>
      <c r="NR70" s="90">
        <v>10</v>
      </c>
      <c r="NS70" s="90">
        <v>10</v>
      </c>
      <c r="NT70" s="90">
        <v>10</v>
      </c>
      <c r="NU70" s="90">
        <v>10</v>
      </c>
      <c r="NV70" s="90"/>
      <c r="NW70" s="324">
        <f t="shared" si="535"/>
        <v>4.4999999999999998E-2</v>
      </c>
      <c r="NX70" s="324">
        <f t="shared" si="536"/>
        <v>0.09</v>
      </c>
      <c r="NY70" s="324">
        <f t="shared" si="537"/>
        <v>0.13500000000000001</v>
      </c>
      <c r="NZ70" s="324">
        <f t="shared" si="538"/>
        <v>0.18</v>
      </c>
      <c r="OA70" s="324">
        <f t="shared" si="539"/>
        <v>0.22500000000000001</v>
      </c>
      <c r="OB70" s="324">
        <f t="shared" si="540"/>
        <v>0.22500000000000001</v>
      </c>
      <c r="OC70" s="324">
        <f t="shared" si="541"/>
        <v>0.09</v>
      </c>
      <c r="OD70" s="324">
        <f t="shared" si="542"/>
        <v>0.13500000000000001</v>
      </c>
      <c r="OE70" s="324">
        <f t="shared" si="543"/>
        <v>0.18</v>
      </c>
      <c r="OF70" s="324">
        <f t="shared" si="544"/>
        <v>0.22500000000000001</v>
      </c>
      <c r="OG70" s="324">
        <f t="shared" si="545"/>
        <v>0.09</v>
      </c>
      <c r="OH70" s="324">
        <f t="shared" si="546"/>
        <v>0.18</v>
      </c>
      <c r="OI70" s="324">
        <f t="shared" si="547"/>
        <v>0.27</v>
      </c>
      <c r="OJ70" s="324">
        <f t="shared" si="548"/>
        <v>0.36</v>
      </c>
      <c r="OK70" s="324">
        <f t="shared" si="549"/>
        <v>0.45</v>
      </c>
      <c r="OL70" s="324">
        <f t="shared" si="550"/>
        <v>8.1000000000000003E-2</v>
      </c>
      <c r="OM70" s="324">
        <f t="shared" si="551"/>
        <v>0.16200000000000001</v>
      </c>
      <c r="ON70" s="324">
        <f t="shared" si="552"/>
        <v>0.24299999999999999</v>
      </c>
      <c r="OO70" s="324">
        <f t="shared" si="553"/>
        <v>0.32400000000000001</v>
      </c>
      <c r="OP70" s="324">
        <f t="shared" si="554"/>
        <v>0.40500000000000003</v>
      </c>
      <c r="OQ70" s="324">
        <f t="shared" si="555"/>
        <v>0.40500000000000003</v>
      </c>
      <c r="OR70" s="324">
        <f t="shared" si="556"/>
        <v>0.40500000000000003</v>
      </c>
      <c r="OS70" s="324">
        <f t="shared" si="557"/>
        <v>0.45</v>
      </c>
      <c r="OT70" s="324">
        <f t="shared" si="558"/>
        <v>0.40500000000000003</v>
      </c>
      <c r="OU70" s="324">
        <f t="shared" si="559"/>
        <v>0.39374999999999999</v>
      </c>
      <c r="OV70" s="324">
        <f t="shared" si="560"/>
        <v>0.45</v>
      </c>
      <c r="OW70" s="324">
        <f t="shared" si="561"/>
        <v>0.40500000000000003</v>
      </c>
      <c r="OX70" s="324">
        <f t="shared" si="562"/>
        <v>0.45</v>
      </c>
      <c r="PG70" s="346"/>
      <c r="PH70" s="347">
        <f>PH$3*$F70*$AH70*PH$4/'[1]Sheet3 '!$AJ$5</f>
        <v>0.25200000000000006</v>
      </c>
      <c r="PI70" s="347">
        <f>PI$3*$F70*$AH70*PI$4/'[1]Sheet3 '!$AJ$5</f>
        <v>0.25191000000000002</v>
      </c>
      <c r="PJ70" s="347">
        <f>PJ$3*$F70*$AH70*PJ$4/'[1]Sheet3 '!$AJ$5</f>
        <v>0.252</v>
      </c>
      <c r="PK70" s="347">
        <f>PK$3*$F70*$AH70*PK$4/'[1]Sheet3 '!$AJ$5</f>
        <v>0.2268</v>
      </c>
      <c r="PL70" s="347">
        <f>PL$3*$F70*$AH70*PL$4/'[1]Sheet3 '!$AJ$5</f>
        <v>0.2268</v>
      </c>
      <c r="PM70" s="347">
        <f>PM$3*$F70*$AH70*PM$4/'[1]Sheet3 '!$AJ$5</f>
        <v>0.216</v>
      </c>
      <c r="PN70" s="347">
        <f>PN$3*$F70*$AH70*PN$4/'[1]Sheet3 '!$AJ$5</f>
        <v>0.19439999999999999</v>
      </c>
      <c r="PO70" s="347">
        <f>PO$3*$F70*$AH70*PO$4/'[1]Sheet3 '!$AJ$5</f>
        <v>0.18360000000000001</v>
      </c>
      <c r="PP70" s="347">
        <f>PP$3*$F70*$AH70*PP$4/'[1]Sheet3 '!$AJ$5</f>
        <v>0.16667999999999999</v>
      </c>
      <c r="PQ70" s="347">
        <f>PQ$3*$F70*$AH70*PQ$4/'[1]Sheet3 '!$AJ$5</f>
        <v>0.14399999999999999</v>
      </c>
      <c r="PR70" s="347">
        <f>PR$3*$F70*$AH70*PR$4/'[1]Sheet3 '!$AJ$5</f>
        <v>0.12959999999999999</v>
      </c>
      <c r="PS70" s="347">
        <f>PS$3*$F70*$AH70*PS$4/'[1]Sheet3 '!$AJ$5</f>
        <v>0.1152</v>
      </c>
      <c r="PT70" s="347">
        <f>PT$3*$F70*$AH70*PT$4/'[1]Sheet3 '!$AJ$5</f>
        <v>7.1999999999999995E-2</v>
      </c>
      <c r="PU70" s="343"/>
      <c r="PV70" s="343"/>
      <c r="PW70" s="343"/>
    </row>
    <row r="71" spans="1:439" ht="16.2">
      <c r="A71" s="39">
        <v>67</v>
      </c>
      <c r="B71" s="90" t="s">
        <v>670</v>
      </c>
      <c r="C71" s="39">
        <v>6</v>
      </c>
      <c r="D71" s="39">
        <v>24</v>
      </c>
      <c r="E71" s="39"/>
      <c r="F71" s="39">
        <v>1100</v>
      </c>
      <c r="G71" s="361" t="s">
        <v>508</v>
      </c>
      <c r="H71" s="39">
        <f t="shared" si="443"/>
        <v>1100</v>
      </c>
      <c r="I71" s="116" t="s">
        <v>671</v>
      </c>
      <c r="J71" s="39">
        <f>F71</f>
        <v>1100</v>
      </c>
      <c r="K71" s="216" t="s">
        <v>672</v>
      </c>
      <c r="L71" s="216"/>
      <c r="M71" s="123">
        <f t="shared" si="563"/>
        <v>67</v>
      </c>
      <c r="N71" s="39">
        <f t="shared" si="369"/>
        <v>0</v>
      </c>
      <c r="O71" s="39">
        <f t="shared" si="370"/>
        <v>0</v>
      </c>
      <c r="P71" s="39">
        <v>0</v>
      </c>
      <c r="Q71" s="136">
        <v>0.76388900000000004</v>
      </c>
      <c r="R71" s="90">
        <v>10</v>
      </c>
      <c r="S71" s="137">
        <v>0</v>
      </c>
      <c r="T71" s="141">
        <f t="shared" si="444"/>
        <v>0.36666700000000002</v>
      </c>
      <c r="U71" s="139">
        <f t="shared" si="434"/>
        <v>5</v>
      </c>
      <c r="V71" s="139" t="s">
        <v>283</v>
      </c>
      <c r="W71" s="139">
        <v>1</v>
      </c>
      <c r="X71" s="142">
        <v>0</v>
      </c>
      <c r="Y71" s="147">
        <v>15</v>
      </c>
      <c r="Z71" s="159">
        <v>1</v>
      </c>
      <c r="AA71" s="139" t="str">
        <f t="shared" si="428"/>
        <v>[[0,1],[0,1],[0,1],[0,1],[0,1],[0,1],[0,1],[0,1],[0,1],[0,1],[0,2],[0,4],[0,6],[0,8],[0,10],[0,20],[0,40],[0,60],[0,80],[0,100]]</v>
      </c>
      <c r="AB71" s="139">
        <v>1</v>
      </c>
      <c r="AC71" s="139">
        <v>1</v>
      </c>
      <c r="AD71" s="139" t="str">
        <f t="shared" si="445"/>
        <v>[[1,1],[1,1],[1,1],[1,1],[1,1],[1,1],[1,1],[1,1],[1,1],[1,1],[1,1],[1,1],[1,1],[1,1],[1,1],[1,1],[1,1],[1,1],[1,1],[1,1]]</v>
      </c>
      <c r="AE71" s="39">
        <v>0</v>
      </c>
      <c r="AF71" s="160">
        <v>0</v>
      </c>
      <c r="AG71" s="177">
        <f t="shared" si="431"/>
        <v>0</v>
      </c>
      <c r="AH71" s="177">
        <v>0.1</v>
      </c>
      <c r="AI71" s="177">
        <v>0</v>
      </c>
      <c r="AJ71" s="178">
        <v>0</v>
      </c>
      <c r="AK71" s="177">
        <v>0</v>
      </c>
      <c r="AL71" s="177">
        <v>0</v>
      </c>
      <c r="AM71" s="179">
        <v>0</v>
      </c>
      <c r="AN71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71" s="39" t="str">
        <f t="shared" si="429"/>
        <v>[[6,5],[6,2],[7,2]]</v>
      </c>
      <c r="AP71" s="111" t="str">
        <f t="shared" si="385"/>
        <v>[0,0,0]</v>
      </c>
      <c r="AQ71" s="111">
        <v>0</v>
      </c>
      <c r="AR71" s="111">
        <v>1</v>
      </c>
      <c r="AS71" s="111">
        <f t="shared" si="447"/>
        <v>1</v>
      </c>
      <c r="AT71" s="111">
        <v>1</v>
      </c>
      <c r="AU71" s="111">
        <v>1</v>
      </c>
      <c r="AV71" s="191" t="s">
        <v>483</v>
      </c>
      <c r="AW71" s="111">
        <v>4</v>
      </c>
      <c r="AX71" s="195">
        <v>16</v>
      </c>
      <c r="AY71" s="39">
        <v>1</v>
      </c>
      <c r="AZ71" s="39">
        <v>1</v>
      </c>
      <c r="BA71" s="94">
        <v>3</v>
      </c>
      <c r="BB71" s="94">
        <v>6</v>
      </c>
      <c r="BC71" s="94" t="s">
        <v>361</v>
      </c>
      <c r="BD71" s="39">
        <v>1</v>
      </c>
      <c r="BE71" s="112">
        <v>1</v>
      </c>
      <c r="BF71" s="39"/>
      <c r="BG71" s="39"/>
      <c r="BH71" s="39">
        <v>1</v>
      </c>
      <c r="BI71" s="39">
        <v>1</v>
      </c>
      <c r="BJ71" s="39" t="s">
        <v>673</v>
      </c>
      <c r="BK71" s="198">
        <v>1</v>
      </c>
      <c r="BL71" s="198">
        <v>1</v>
      </c>
      <c r="BM71" s="94">
        <f t="shared" si="430"/>
        <v>1100</v>
      </c>
      <c r="BN71" s="94" t="s">
        <v>287</v>
      </c>
      <c r="BO71" s="94">
        <v>1</v>
      </c>
      <c r="BP71" s="94" t="s">
        <v>575</v>
      </c>
      <c r="BQ71" s="94" t="s">
        <v>485</v>
      </c>
      <c r="BR71" s="209" t="s">
        <v>674</v>
      </c>
      <c r="BS71" s="209" t="s">
        <v>674</v>
      </c>
      <c r="BT71" s="123">
        <v>45020</v>
      </c>
      <c r="BU71" s="123">
        <v>2</v>
      </c>
      <c r="BV71" s="215">
        <v>180</v>
      </c>
      <c r="BW71" s="215">
        <v>35</v>
      </c>
      <c r="BX71" s="116" t="s">
        <v>487</v>
      </c>
      <c r="BY71" s="213">
        <v>10</v>
      </c>
      <c r="BZ71" s="123">
        <f t="shared" si="448"/>
        <v>10</v>
      </c>
      <c r="CA71" s="214" t="str">
        <f t="shared" si="449"/>
        <v>[10,10,0,10]</v>
      </c>
      <c r="CB71" s="42">
        <v>0</v>
      </c>
      <c r="CC71" s="42">
        <v>0</v>
      </c>
      <c r="CD71" s="42">
        <v>1</v>
      </c>
      <c r="CE71" s="42">
        <v>0</v>
      </c>
      <c r="CF71" s="42">
        <v>0</v>
      </c>
      <c r="CG71" s="42">
        <v>0</v>
      </c>
      <c r="CH71" s="42">
        <v>0</v>
      </c>
      <c r="CI71" s="123">
        <v>1</v>
      </c>
      <c r="CJ71" s="42" t="str">
        <f t="shared" si="442"/>
        <v>0,0,1,0,0,0,0</v>
      </c>
      <c r="CK71" s="42" t="str">
        <f t="shared" si="372"/>
        <v>"3|0,1,3|1|2|9998",</v>
      </c>
      <c r="CL71" s="46"/>
      <c r="CM71" s="46"/>
      <c r="CN71" s="46"/>
      <c r="CO71" s="46"/>
      <c r="CP71" s="46"/>
      <c r="CQ71" s="46"/>
      <c r="CR71" s="46"/>
      <c r="CS71" s="46" t="s">
        <v>675</v>
      </c>
      <c r="CT71" s="46">
        <v>3</v>
      </c>
      <c r="CU71" s="53" t="s">
        <v>490</v>
      </c>
      <c r="CV71" s="53"/>
      <c r="CW71" s="42"/>
      <c r="CX71" s="42" t="str">
        <f t="shared" si="435"/>
        <v/>
      </c>
      <c r="CY71" s="42"/>
      <c r="CZ71" s="42"/>
      <c r="DA71" s="42"/>
      <c r="DB71" s="42"/>
      <c r="DC71" s="42" t="str">
        <f t="shared" si="436"/>
        <v/>
      </c>
      <c r="DD71" s="42"/>
      <c r="DE71" s="42"/>
      <c r="DF71" s="42"/>
      <c r="DG71" s="42"/>
      <c r="DH71" s="42">
        <f t="shared" si="437"/>
        <v>3</v>
      </c>
      <c r="DI71" s="42" t="s">
        <v>491</v>
      </c>
      <c r="DJ71" s="42">
        <v>1</v>
      </c>
      <c r="DK71" s="42">
        <v>2</v>
      </c>
      <c r="DL71" s="42">
        <v>9998</v>
      </c>
      <c r="DM71" s="42" t="str">
        <f t="shared" si="438"/>
        <v/>
      </c>
      <c r="DN71" s="42"/>
      <c r="DO71" s="42"/>
      <c r="DP71" s="42"/>
      <c r="DQ71" s="42"/>
      <c r="DR71" s="42" t="str">
        <f t="shared" si="439"/>
        <v/>
      </c>
      <c r="DS71" s="42">
        <v>2</v>
      </c>
      <c r="DT71" s="42">
        <v>0</v>
      </c>
      <c r="DU71" s="42">
        <v>0</v>
      </c>
      <c r="DV71" s="42">
        <f>F71</f>
        <v>1100</v>
      </c>
      <c r="DW71" s="42" t="s">
        <v>676</v>
      </c>
      <c r="DX71" s="231">
        <f t="shared" si="440"/>
        <v>10</v>
      </c>
      <c r="DY71" s="231">
        <f t="shared" si="441"/>
        <v>10</v>
      </c>
      <c r="DZ71" s="231">
        <v>0</v>
      </c>
      <c r="EA71" s="123">
        <f t="shared" si="450"/>
        <v>10</v>
      </c>
      <c r="EB71" s="123"/>
      <c r="EM71" s="260">
        <f t="shared" si="451"/>
        <v>1210</v>
      </c>
      <c r="EN71" s="261">
        <v>0</v>
      </c>
      <c r="EO71" s="262">
        <v>6</v>
      </c>
      <c r="EP71" s="105">
        <v>5</v>
      </c>
      <c r="EQ71" s="262">
        <v>6</v>
      </c>
      <c r="ER71" s="105">
        <v>2</v>
      </c>
      <c r="ES71" s="262">
        <v>7</v>
      </c>
      <c r="ET71" s="105">
        <v>2</v>
      </c>
      <c r="EU71" s="105">
        <f t="shared" si="452"/>
        <v>6.2222222222222223</v>
      </c>
      <c r="EV71" s="105">
        <f t="shared" si="453"/>
        <v>7.5</v>
      </c>
      <c r="EW71" s="272">
        <f t="shared" si="454"/>
        <v>0</v>
      </c>
      <c r="EX71" s="105">
        <f t="shared" si="455"/>
        <v>15</v>
      </c>
      <c r="EY71" s="281">
        <f t="shared" si="456"/>
        <v>0</v>
      </c>
      <c r="EZ71" s="105">
        <f t="shared" si="457"/>
        <v>22.5</v>
      </c>
      <c r="FA71" s="282">
        <f t="shared" si="458"/>
        <v>0</v>
      </c>
      <c r="FD71" s="287"/>
      <c r="FE71" s="90"/>
      <c r="FI71" s="294"/>
      <c r="FJ71" s="295">
        <v>0</v>
      </c>
      <c r="FK71" s="141">
        <v>1</v>
      </c>
      <c r="FL71" s="294">
        <f t="shared" si="388"/>
        <v>0</v>
      </c>
      <c r="FM71" s="295">
        <f t="shared" si="459"/>
        <v>0</v>
      </c>
      <c r="FN71" s="141">
        <f t="shared" si="460"/>
        <v>1</v>
      </c>
      <c r="FO71" s="294">
        <f t="shared" si="389"/>
        <v>0</v>
      </c>
      <c r="FP71" s="295">
        <f t="shared" si="461"/>
        <v>0</v>
      </c>
      <c r="FQ71" s="141">
        <f t="shared" si="462"/>
        <v>1</v>
      </c>
      <c r="FR71" s="294">
        <f t="shared" si="390"/>
        <v>0</v>
      </c>
      <c r="FS71" s="295">
        <f t="shared" si="463"/>
        <v>0</v>
      </c>
      <c r="FT71" s="141">
        <f t="shared" si="464"/>
        <v>1</v>
      </c>
      <c r="FU71" s="294">
        <f t="shared" si="391"/>
        <v>0</v>
      </c>
      <c r="FV71" s="295">
        <f t="shared" si="465"/>
        <v>0</v>
      </c>
      <c r="FW71" s="141">
        <f t="shared" si="466"/>
        <v>1</v>
      </c>
      <c r="FX71" s="294">
        <f t="shared" si="392"/>
        <v>0</v>
      </c>
      <c r="FY71" s="295">
        <f t="shared" si="467"/>
        <v>0</v>
      </c>
      <c r="FZ71" s="141">
        <f t="shared" si="468"/>
        <v>1</v>
      </c>
      <c r="GA71" s="294">
        <f t="shared" si="393"/>
        <v>0</v>
      </c>
      <c r="GB71" s="295">
        <f t="shared" si="469"/>
        <v>0</v>
      </c>
      <c r="GC71" s="141">
        <f t="shared" si="470"/>
        <v>1</v>
      </c>
      <c r="GD71" s="294">
        <f t="shared" si="394"/>
        <v>0</v>
      </c>
      <c r="GE71" s="295">
        <f t="shared" si="471"/>
        <v>0</v>
      </c>
      <c r="GF71" s="141">
        <f t="shared" si="472"/>
        <v>1</v>
      </c>
      <c r="GG71" s="294">
        <f t="shared" si="395"/>
        <v>0</v>
      </c>
      <c r="GH71" s="295">
        <f t="shared" si="473"/>
        <v>0</v>
      </c>
      <c r="GI71" s="141">
        <f t="shared" si="474"/>
        <v>1</v>
      </c>
      <c r="GJ71" s="294">
        <f t="shared" si="396"/>
        <v>0</v>
      </c>
      <c r="GK71" s="295">
        <f t="shared" si="475"/>
        <v>0</v>
      </c>
      <c r="GL71" s="141">
        <f t="shared" si="476"/>
        <v>1</v>
      </c>
      <c r="GM71" s="294">
        <f t="shared" si="397"/>
        <v>0</v>
      </c>
      <c r="GN71" s="295">
        <f t="shared" si="477"/>
        <v>0</v>
      </c>
      <c r="GO71" s="141">
        <f t="shared" si="478"/>
        <v>2</v>
      </c>
      <c r="GP71" s="294">
        <f t="shared" si="398"/>
        <v>0</v>
      </c>
      <c r="GQ71" s="295">
        <f t="shared" si="479"/>
        <v>0</v>
      </c>
      <c r="GR71" s="141">
        <f t="shared" si="480"/>
        <v>4</v>
      </c>
      <c r="GS71" s="294">
        <f t="shared" si="399"/>
        <v>0</v>
      </c>
      <c r="GT71" s="295">
        <f t="shared" si="481"/>
        <v>0</v>
      </c>
      <c r="GU71" s="141">
        <f t="shared" si="482"/>
        <v>6</v>
      </c>
      <c r="GV71" s="294">
        <f t="shared" si="400"/>
        <v>0</v>
      </c>
      <c r="GW71" s="295">
        <f t="shared" si="483"/>
        <v>0</v>
      </c>
      <c r="GX71" s="141">
        <f t="shared" si="484"/>
        <v>8</v>
      </c>
      <c r="GY71" s="294">
        <f t="shared" si="401"/>
        <v>0</v>
      </c>
      <c r="GZ71" s="295">
        <f t="shared" si="485"/>
        <v>0</v>
      </c>
      <c r="HA71" s="141">
        <f t="shared" si="486"/>
        <v>10</v>
      </c>
      <c r="HB71" s="294">
        <f t="shared" si="402"/>
        <v>0</v>
      </c>
      <c r="HC71" s="295">
        <f t="shared" si="487"/>
        <v>0</v>
      </c>
      <c r="HD71" s="141">
        <f t="shared" si="488"/>
        <v>20</v>
      </c>
      <c r="HE71" s="294">
        <f t="shared" si="403"/>
        <v>0</v>
      </c>
      <c r="HF71" s="295">
        <f t="shared" si="489"/>
        <v>0</v>
      </c>
      <c r="HG71" s="141">
        <f t="shared" si="490"/>
        <v>40</v>
      </c>
      <c r="HH71" s="294">
        <f t="shared" si="404"/>
        <v>0</v>
      </c>
      <c r="HI71" s="295">
        <f t="shared" si="491"/>
        <v>0</v>
      </c>
      <c r="HJ71" s="141">
        <f t="shared" si="492"/>
        <v>60</v>
      </c>
      <c r="HK71" s="294">
        <f t="shared" si="405"/>
        <v>0</v>
      </c>
      <c r="HL71" s="295">
        <f t="shared" si="493"/>
        <v>0</v>
      </c>
      <c r="HM71" s="141">
        <f t="shared" si="494"/>
        <v>80</v>
      </c>
      <c r="HN71" s="294">
        <f t="shared" si="406"/>
        <v>0</v>
      </c>
      <c r="HO71" s="295">
        <f t="shared" si="495"/>
        <v>0</v>
      </c>
      <c r="HP71" s="141">
        <f t="shared" si="496"/>
        <v>100</v>
      </c>
      <c r="HQ71" s="294">
        <f t="shared" si="407"/>
        <v>0</v>
      </c>
      <c r="HS71" s="287"/>
      <c r="HT71" s="90"/>
      <c r="HX71" s="294"/>
      <c r="HY71" s="295">
        <v>1</v>
      </c>
      <c r="HZ71" s="141">
        <v>1</v>
      </c>
      <c r="IA71" s="294">
        <f t="shared" si="408"/>
        <v>1.2222222222222232E-4</v>
      </c>
      <c r="IB71" s="295">
        <f t="shared" si="497"/>
        <v>1</v>
      </c>
      <c r="IC71" s="141">
        <f t="shared" si="498"/>
        <v>1</v>
      </c>
      <c r="ID71" s="294">
        <f t="shared" si="409"/>
        <v>2.4444444444444465E-4</v>
      </c>
      <c r="IE71" s="295">
        <f t="shared" si="499"/>
        <v>1</v>
      </c>
      <c r="IF71" s="141">
        <f t="shared" si="500"/>
        <v>1</v>
      </c>
      <c r="IG71" s="294">
        <f t="shared" si="410"/>
        <v>3.6666666666666694E-4</v>
      </c>
      <c r="IH71" s="295">
        <f t="shared" si="501"/>
        <v>1</v>
      </c>
      <c r="II71" s="141">
        <f t="shared" si="502"/>
        <v>1</v>
      </c>
      <c r="IJ71" s="294">
        <f t="shared" si="411"/>
        <v>4.8888888888888929E-4</v>
      </c>
      <c r="IK71" s="295">
        <f t="shared" si="503"/>
        <v>1</v>
      </c>
      <c r="IL71" s="141">
        <f t="shared" si="504"/>
        <v>1</v>
      </c>
      <c r="IM71" s="294">
        <f t="shared" si="412"/>
        <v>6.1111111111111164E-4</v>
      </c>
      <c r="IN71" s="295">
        <f t="shared" si="505"/>
        <v>1</v>
      </c>
      <c r="IO71" s="141">
        <f t="shared" si="506"/>
        <v>1</v>
      </c>
      <c r="IP71" s="294">
        <f t="shared" si="413"/>
        <v>1.2222222222222233E-3</v>
      </c>
      <c r="IQ71" s="295">
        <f t="shared" si="507"/>
        <v>1</v>
      </c>
      <c r="IR71" s="141">
        <f t="shared" si="508"/>
        <v>1</v>
      </c>
      <c r="IS71" s="294">
        <f t="shared" si="414"/>
        <v>2.4444444444444466E-3</v>
      </c>
      <c r="IT71" s="295">
        <f t="shared" si="509"/>
        <v>1</v>
      </c>
      <c r="IU71" s="141">
        <f t="shared" si="510"/>
        <v>1</v>
      </c>
      <c r="IV71" s="294">
        <f t="shared" si="415"/>
        <v>3.6666666666666696E-3</v>
      </c>
      <c r="IW71" s="295">
        <f t="shared" si="511"/>
        <v>1</v>
      </c>
      <c r="IX71" s="141">
        <f t="shared" si="512"/>
        <v>1</v>
      </c>
      <c r="IY71" s="294">
        <f t="shared" si="416"/>
        <v>4.8888888888888931E-3</v>
      </c>
      <c r="IZ71" s="295">
        <f t="shared" si="513"/>
        <v>1</v>
      </c>
      <c r="JA71" s="141">
        <f t="shared" si="514"/>
        <v>1</v>
      </c>
      <c r="JB71" s="294">
        <f t="shared" si="417"/>
        <v>6.1111111111111158E-3</v>
      </c>
      <c r="JC71" s="295">
        <f t="shared" si="515"/>
        <v>1</v>
      </c>
      <c r="JD71" s="141">
        <f t="shared" si="516"/>
        <v>1</v>
      </c>
      <c r="JE71" s="294">
        <f t="shared" si="418"/>
        <v>1.2222222222222232E-2</v>
      </c>
      <c r="JF71" s="295">
        <f t="shared" si="517"/>
        <v>1</v>
      </c>
      <c r="JG71" s="141">
        <f t="shared" si="518"/>
        <v>1</v>
      </c>
      <c r="JH71" s="294">
        <f t="shared" si="419"/>
        <v>2.4444444444444463E-2</v>
      </c>
      <c r="JI71" s="295">
        <f t="shared" si="519"/>
        <v>1</v>
      </c>
      <c r="JJ71" s="141">
        <f t="shared" si="520"/>
        <v>1</v>
      </c>
      <c r="JK71" s="294">
        <f t="shared" si="420"/>
        <v>3.6666666666666695E-2</v>
      </c>
      <c r="JL71" s="295">
        <f t="shared" si="521"/>
        <v>1</v>
      </c>
      <c r="JM71" s="141">
        <f t="shared" si="522"/>
        <v>1</v>
      </c>
      <c r="JN71" s="294">
        <f t="shared" si="421"/>
        <v>4.8888888888888926E-2</v>
      </c>
      <c r="JO71" s="295">
        <f t="shared" si="523"/>
        <v>1</v>
      </c>
      <c r="JP71" s="141">
        <f t="shared" si="524"/>
        <v>1</v>
      </c>
      <c r="JQ71" s="294">
        <f t="shared" si="422"/>
        <v>6.1111111111111158E-2</v>
      </c>
      <c r="JR71" s="295">
        <f t="shared" si="525"/>
        <v>1</v>
      </c>
      <c r="JS71" s="141">
        <f t="shared" si="526"/>
        <v>1</v>
      </c>
      <c r="JT71" s="294">
        <f t="shared" si="423"/>
        <v>0.12222222222222232</v>
      </c>
      <c r="JU71" s="295">
        <f t="shared" si="527"/>
        <v>1</v>
      </c>
      <c r="JV71" s="141">
        <f t="shared" si="528"/>
        <v>1</v>
      </c>
      <c r="JW71" s="294">
        <f t="shared" si="424"/>
        <v>0.24444444444444463</v>
      </c>
      <c r="JX71" s="295">
        <f t="shared" si="529"/>
        <v>1</v>
      </c>
      <c r="JY71" s="141">
        <f t="shared" si="530"/>
        <v>1</v>
      </c>
      <c r="JZ71" s="294">
        <f t="shared" si="425"/>
        <v>0.36666666666666697</v>
      </c>
      <c r="KA71" s="295">
        <f t="shared" si="531"/>
        <v>1</v>
      </c>
      <c r="KB71" s="141">
        <f t="shared" si="532"/>
        <v>1</v>
      </c>
      <c r="KC71" s="294">
        <f t="shared" si="426"/>
        <v>0.48888888888888926</v>
      </c>
      <c r="KD71" s="295">
        <f t="shared" si="533"/>
        <v>1</v>
      </c>
      <c r="KE71" s="141">
        <f t="shared" si="534"/>
        <v>1</v>
      </c>
      <c r="KF71" s="294">
        <f t="shared" si="427"/>
        <v>0.6111111111111116</v>
      </c>
      <c r="KK71" s="313">
        <f t="shared" si="432"/>
        <v>0</v>
      </c>
      <c r="KL71" s="313">
        <f t="shared" si="432"/>
        <v>0</v>
      </c>
      <c r="KM71" s="313">
        <f t="shared" si="432"/>
        <v>0</v>
      </c>
      <c r="KN71" s="313">
        <f t="shared" si="432"/>
        <v>0</v>
      </c>
      <c r="KO71" s="313">
        <f t="shared" si="432"/>
        <v>0</v>
      </c>
      <c r="KP71" s="313">
        <f t="shared" si="432"/>
        <v>0</v>
      </c>
      <c r="KQ71" s="313">
        <f t="shared" si="432"/>
        <v>0</v>
      </c>
      <c r="KR71" s="313">
        <f t="shared" si="432"/>
        <v>0</v>
      </c>
      <c r="KS71" s="313">
        <f t="shared" si="432"/>
        <v>0</v>
      </c>
      <c r="KT71" s="313">
        <f t="shared" si="432"/>
        <v>0</v>
      </c>
      <c r="KU71" s="313">
        <f t="shared" si="433"/>
        <v>0</v>
      </c>
      <c r="KV71" s="313">
        <f t="shared" si="433"/>
        <v>0</v>
      </c>
      <c r="KW71" s="313">
        <f t="shared" si="433"/>
        <v>0</v>
      </c>
      <c r="KX71" s="313">
        <f t="shared" si="433"/>
        <v>0</v>
      </c>
      <c r="KY71" s="313">
        <f t="shared" si="433"/>
        <v>0</v>
      </c>
      <c r="KZ71" s="313">
        <f t="shared" si="433"/>
        <v>0</v>
      </c>
      <c r="LA71" s="313">
        <f t="shared" si="433"/>
        <v>0</v>
      </c>
      <c r="LB71" s="313">
        <f t="shared" si="433"/>
        <v>0</v>
      </c>
      <c r="LC71" s="313">
        <f t="shared" si="433"/>
        <v>0</v>
      </c>
      <c r="LD71" s="313">
        <f t="shared" si="433"/>
        <v>0</v>
      </c>
      <c r="LK71" s="78">
        <v>0</v>
      </c>
      <c r="LL71" s="78">
        <v>0</v>
      </c>
      <c r="LM71" s="78">
        <v>0</v>
      </c>
      <c r="LP71" s="105"/>
      <c r="LQ71" s="322">
        <v>0.05</v>
      </c>
      <c r="LR71" s="322">
        <v>0.05</v>
      </c>
      <c r="LS71" s="322">
        <v>0.05</v>
      </c>
      <c r="LT71" s="322">
        <v>0.05</v>
      </c>
      <c r="LU71" s="322">
        <v>0.05</v>
      </c>
      <c r="LV71" s="322">
        <v>2.5000000000000001E-2</v>
      </c>
      <c r="LW71" s="322">
        <v>2.5000000000000001E-2</v>
      </c>
      <c r="LX71" s="322">
        <v>2.5000000000000001E-2</v>
      </c>
      <c r="LY71" s="322">
        <v>2.5000000000000001E-2</v>
      </c>
      <c r="LZ71" s="322">
        <v>2.5000000000000001E-2</v>
      </c>
      <c r="MA71" s="322">
        <v>5.0000000000000001E-3</v>
      </c>
      <c r="MB71" s="322">
        <v>5.0000000000000001E-3</v>
      </c>
      <c r="MC71" s="322">
        <v>5.0000000000000001E-3</v>
      </c>
      <c r="MD71" s="322">
        <v>5.0000000000000001E-3</v>
      </c>
      <c r="ME71" s="322">
        <v>5.0000000000000001E-3</v>
      </c>
      <c r="MF71" s="322">
        <v>8.9999999999999998E-4</v>
      </c>
      <c r="MG71" s="322">
        <v>8.9999999999999998E-4</v>
      </c>
      <c r="MH71" s="322">
        <v>8.9999999999999998E-4</v>
      </c>
      <c r="MI71" s="322">
        <v>8.9999999999999998E-4</v>
      </c>
      <c r="MJ71" s="322">
        <v>8.9999999999999998E-4</v>
      </c>
      <c r="MK71" s="322">
        <v>5.9999999999999995E-4</v>
      </c>
      <c r="ML71" s="322">
        <v>4.4999999999999999E-4</v>
      </c>
      <c r="MM71" s="322">
        <v>4.0000000000000002E-4</v>
      </c>
      <c r="MN71" s="322">
        <v>2.9999999999999997E-4</v>
      </c>
      <c r="MO71" s="322">
        <v>2.5000000000000001E-4</v>
      </c>
      <c r="MP71" s="322">
        <v>2.5000000000000001E-4</v>
      </c>
      <c r="MQ71" s="322">
        <v>2.0000000000000001E-4</v>
      </c>
      <c r="MR71" s="322">
        <v>2.0000000000000001E-4</v>
      </c>
      <c r="MS71" s="322"/>
      <c r="MT71" s="102">
        <v>1</v>
      </c>
      <c r="MU71" s="102">
        <v>1</v>
      </c>
      <c r="MV71" s="102">
        <v>1</v>
      </c>
      <c r="MW71" s="102">
        <v>1</v>
      </c>
      <c r="MX71" s="102">
        <v>1</v>
      </c>
      <c r="MY71" s="102">
        <v>1</v>
      </c>
      <c r="MZ71" s="90">
        <v>5</v>
      </c>
      <c r="NA71" s="90">
        <v>5</v>
      </c>
      <c r="NB71" s="90">
        <v>5</v>
      </c>
      <c r="NC71" s="90">
        <v>5</v>
      </c>
      <c r="ND71" s="90">
        <v>5</v>
      </c>
      <c r="NE71" s="90">
        <v>5</v>
      </c>
      <c r="NF71" s="90">
        <v>5</v>
      </c>
      <c r="NG71" s="90">
        <v>5</v>
      </c>
      <c r="NH71" s="90">
        <v>5</v>
      </c>
      <c r="NI71" s="90">
        <v>10</v>
      </c>
      <c r="NJ71" s="90">
        <v>10</v>
      </c>
      <c r="NK71" s="90">
        <v>10</v>
      </c>
      <c r="NL71" s="90">
        <v>10</v>
      </c>
      <c r="NM71" s="90">
        <v>10</v>
      </c>
      <c r="NN71" s="90">
        <v>10</v>
      </c>
      <c r="NO71" s="90">
        <v>10</v>
      </c>
      <c r="NP71" s="90">
        <v>10</v>
      </c>
      <c r="NQ71" s="90">
        <v>10</v>
      </c>
      <c r="NR71" s="90">
        <v>10</v>
      </c>
      <c r="NS71" s="90">
        <v>10</v>
      </c>
      <c r="NT71" s="90">
        <v>10</v>
      </c>
      <c r="NU71" s="90">
        <v>10</v>
      </c>
      <c r="NV71" s="90"/>
      <c r="NW71" s="324">
        <f t="shared" si="535"/>
        <v>5.5E-2</v>
      </c>
      <c r="NX71" s="324">
        <f t="shared" si="536"/>
        <v>0.11</v>
      </c>
      <c r="NY71" s="324">
        <f t="shared" si="537"/>
        <v>0.16500000000000001</v>
      </c>
      <c r="NZ71" s="324">
        <f t="shared" si="538"/>
        <v>0.22</v>
      </c>
      <c r="OA71" s="324">
        <f t="shared" si="539"/>
        <v>0.27500000000000002</v>
      </c>
      <c r="OB71" s="324">
        <f t="shared" si="540"/>
        <v>0.27500000000000002</v>
      </c>
      <c r="OC71" s="324">
        <f t="shared" si="541"/>
        <v>0.11</v>
      </c>
      <c r="OD71" s="324">
        <f t="shared" si="542"/>
        <v>0.16500000000000001</v>
      </c>
      <c r="OE71" s="324">
        <f t="shared" si="543"/>
        <v>0.22</v>
      </c>
      <c r="OF71" s="324">
        <f t="shared" si="544"/>
        <v>0.27500000000000002</v>
      </c>
      <c r="OG71" s="324">
        <f t="shared" si="545"/>
        <v>0.11</v>
      </c>
      <c r="OH71" s="324">
        <f t="shared" si="546"/>
        <v>0.22</v>
      </c>
      <c r="OI71" s="324">
        <f t="shared" si="547"/>
        <v>0.33</v>
      </c>
      <c r="OJ71" s="324">
        <f t="shared" si="548"/>
        <v>0.44</v>
      </c>
      <c r="OK71" s="324">
        <f t="shared" si="549"/>
        <v>0.55000000000000004</v>
      </c>
      <c r="OL71" s="324">
        <f t="shared" si="550"/>
        <v>9.9000000000000005E-2</v>
      </c>
      <c r="OM71" s="324">
        <f t="shared" si="551"/>
        <v>0.19800000000000001</v>
      </c>
      <c r="ON71" s="324">
        <f t="shared" si="552"/>
        <v>0.29699999999999999</v>
      </c>
      <c r="OO71" s="324">
        <f t="shared" si="553"/>
        <v>0.39600000000000002</v>
      </c>
      <c r="OP71" s="324">
        <f t="shared" si="554"/>
        <v>0.495</v>
      </c>
      <c r="OQ71" s="324">
        <f t="shared" si="555"/>
        <v>0.49499999999999988</v>
      </c>
      <c r="OR71" s="324">
        <f t="shared" si="556"/>
        <v>0.495</v>
      </c>
      <c r="OS71" s="324">
        <f t="shared" si="557"/>
        <v>0.55000000000000004</v>
      </c>
      <c r="OT71" s="324">
        <f t="shared" si="558"/>
        <v>0.49499999999999988</v>
      </c>
      <c r="OU71" s="324">
        <f t="shared" si="559"/>
        <v>0.48125000000000001</v>
      </c>
      <c r="OV71" s="324">
        <f t="shared" si="560"/>
        <v>0.55000000000000004</v>
      </c>
      <c r="OW71" s="324">
        <f t="shared" si="561"/>
        <v>0.495</v>
      </c>
      <c r="OX71" s="324">
        <f t="shared" si="562"/>
        <v>0.55000000000000004</v>
      </c>
      <c r="PG71" s="346"/>
      <c r="PH71" s="347">
        <f>PH$3*$F71*$AH71*PH$4/'[1]Sheet3 '!$AJ$5</f>
        <v>0.30800000000000005</v>
      </c>
      <c r="PI71" s="347">
        <f>PI$3*$F71*$AH71*PI$4/'[1]Sheet3 '!$AJ$5</f>
        <v>0.30789</v>
      </c>
      <c r="PJ71" s="347">
        <f>PJ$3*$F71*$AH71*PJ$4/'[1]Sheet3 '!$AJ$5</f>
        <v>0.30799999999999994</v>
      </c>
      <c r="PK71" s="347">
        <f>PK$3*$F71*$AH71*PK$4/'[1]Sheet3 '!$AJ$5</f>
        <v>0.2772</v>
      </c>
      <c r="PL71" s="347">
        <f>PL$3*$F71*$AH71*PL$4/'[1]Sheet3 '!$AJ$5</f>
        <v>0.2772</v>
      </c>
      <c r="PM71" s="347">
        <f>PM$3*$F71*$AH71*PM$4/'[1]Sheet3 '!$AJ$5</f>
        <v>0.26400000000000001</v>
      </c>
      <c r="PN71" s="347">
        <f>PN$3*$F71*$AH71*PN$4/'[1]Sheet3 '!$AJ$5</f>
        <v>0.23760000000000001</v>
      </c>
      <c r="PO71" s="347">
        <f>PO$3*$F71*$AH71*PO$4/'[1]Sheet3 '!$AJ$5</f>
        <v>0.22439999999999999</v>
      </c>
      <c r="PP71" s="347">
        <f>PP$3*$F71*$AH71*PP$4/'[1]Sheet3 '!$AJ$5</f>
        <v>0.20372000000000001</v>
      </c>
      <c r="PQ71" s="347">
        <f>PQ$3*$F71*$AH71*PQ$4/'[1]Sheet3 '!$AJ$5</f>
        <v>0.17599999999999999</v>
      </c>
      <c r="PR71" s="347">
        <f>PR$3*$F71*$AH71*PR$4/'[1]Sheet3 '!$AJ$5</f>
        <v>0.15840000000000001</v>
      </c>
      <c r="PS71" s="347">
        <f>PS$3*$F71*$AH71*PS$4/'[1]Sheet3 '!$AJ$5</f>
        <v>0.14080000000000001</v>
      </c>
      <c r="PT71" s="347">
        <f>PT$3*$F71*$AH71*PT$4/'[1]Sheet3 '!$AJ$5</f>
        <v>8.7999999999999995E-2</v>
      </c>
      <c r="PU71" s="343"/>
      <c r="PV71" s="343"/>
      <c r="PW71" s="343"/>
    </row>
    <row r="72" spans="1:439" ht="16.2">
      <c r="A72" s="39">
        <v>68</v>
      </c>
      <c r="B72" s="90" t="s">
        <v>677</v>
      </c>
      <c r="C72" s="39">
        <v>6</v>
      </c>
      <c r="D72" s="39">
        <v>23</v>
      </c>
      <c r="E72" s="39"/>
      <c r="F72" s="39">
        <v>1300</v>
      </c>
      <c r="G72" s="39" t="s">
        <v>678</v>
      </c>
      <c r="H72" s="39">
        <f t="shared" si="443"/>
        <v>1300</v>
      </c>
      <c r="I72" s="116" t="s">
        <v>679</v>
      </c>
      <c r="J72" s="39">
        <f>F72</f>
        <v>1300</v>
      </c>
      <c r="K72" s="116" t="s">
        <v>510</v>
      </c>
      <c r="L72" s="116"/>
      <c r="M72" s="123">
        <f t="shared" si="563"/>
        <v>68</v>
      </c>
      <c r="N72" s="39">
        <f t="shared" si="369"/>
        <v>0</v>
      </c>
      <c r="O72" s="39">
        <f t="shared" si="370"/>
        <v>0</v>
      </c>
      <c r="P72" s="39">
        <v>0</v>
      </c>
      <c r="Q72" s="136">
        <v>0.90277739999999995</v>
      </c>
      <c r="R72" s="90">
        <v>10</v>
      </c>
      <c r="S72" s="137">
        <v>0</v>
      </c>
      <c r="T72" s="141">
        <f t="shared" si="444"/>
        <v>0.43333300000000002</v>
      </c>
      <c r="U72" s="139">
        <f t="shared" si="434"/>
        <v>5</v>
      </c>
      <c r="V72" s="139" t="s">
        <v>283</v>
      </c>
      <c r="W72" s="139">
        <v>1</v>
      </c>
      <c r="X72" s="142">
        <v>0</v>
      </c>
      <c r="Y72" s="147">
        <v>15</v>
      </c>
      <c r="Z72" s="159">
        <v>1</v>
      </c>
      <c r="AA72" s="139" t="str">
        <f t="shared" si="428"/>
        <v>[[0,1],[0,1],[0,1],[0,1],[0,1],[0,1],[0,1],[0,1],[0,1],[0,1],[0,2],[0,4],[0,6],[0,8],[0,10],[0,20],[0,40],[0,60],[0,80],[0,100]]</v>
      </c>
      <c r="AB72" s="139">
        <v>1</v>
      </c>
      <c r="AC72" s="139">
        <v>1</v>
      </c>
      <c r="AD72" s="139" t="str">
        <f t="shared" si="445"/>
        <v>[[1,1],[1,1],[1,1],[1,1],[1,1],[1,1],[1,1],[1,1],[1,1],[1,1],[1,1],[1,1],[1,1],[1,1],[1,1],[1,1],[1,1],[1,1],[1,1],[1,1]]</v>
      </c>
      <c r="AE72" s="39">
        <v>0</v>
      </c>
      <c r="AF72" s="160">
        <v>0</v>
      </c>
      <c r="AG72" s="177">
        <f t="shared" si="431"/>
        <v>0</v>
      </c>
      <c r="AH72" s="177">
        <v>0.1</v>
      </c>
      <c r="AI72" s="177">
        <v>0</v>
      </c>
      <c r="AJ72" s="178">
        <v>0</v>
      </c>
      <c r="AK72" s="177">
        <v>0</v>
      </c>
      <c r="AL72" s="177">
        <v>0</v>
      </c>
      <c r="AM72" s="179">
        <v>0</v>
      </c>
      <c r="AN72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72" s="39" t="str">
        <f t="shared" si="429"/>
        <v>[[6,5],[6,2],[7,2]]</v>
      </c>
      <c r="AP72" s="111" t="str">
        <f t="shared" si="385"/>
        <v>[0,0,0]</v>
      </c>
      <c r="AQ72" s="111">
        <v>0</v>
      </c>
      <c r="AR72" s="111">
        <v>1</v>
      </c>
      <c r="AS72" s="111">
        <f t="shared" si="447"/>
        <v>1</v>
      </c>
      <c r="AT72" s="111">
        <v>1</v>
      </c>
      <c r="AU72" s="111">
        <v>1</v>
      </c>
      <c r="AV72" s="191" t="s">
        <v>483</v>
      </c>
      <c r="AW72" s="111">
        <v>4</v>
      </c>
      <c r="AX72" s="195">
        <v>16</v>
      </c>
      <c r="AY72" s="39">
        <v>1</v>
      </c>
      <c r="AZ72" s="39">
        <v>0</v>
      </c>
      <c r="BA72" s="94">
        <v>3</v>
      </c>
      <c r="BB72" s="94">
        <v>6</v>
      </c>
      <c r="BC72" s="94" t="s">
        <v>361</v>
      </c>
      <c r="BD72" s="39">
        <v>1</v>
      </c>
      <c r="BE72" s="112">
        <v>1.5</v>
      </c>
      <c r="BF72" s="39"/>
      <c r="BG72" s="39"/>
      <c r="BH72" s="39">
        <v>1</v>
      </c>
      <c r="BI72" s="39">
        <v>1</v>
      </c>
      <c r="BJ72" s="39" t="s">
        <v>556</v>
      </c>
      <c r="BK72" s="198">
        <v>1</v>
      </c>
      <c r="BL72" s="198">
        <v>1</v>
      </c>
      <c r="BM72" s="94">
        <f t="shared" si="430"/>
        <v>1300</v>
      </c>
      <c r="BN72" s="94" t="s">
        <v>287</v>
      </c>
      <c r="BO72" s="94">
        <v>1</v>
      </c>
      <c r="BP72" s="94" t="s">
        <v>575</v>
      </c>
      <c r="BQ72" s="94" t="s">
        <v>485</v>
      </c>
      <c r="BR72" s="365" t="s">
        <v>680</v>
      </c>
      <c r="BS72" s="365" t="s">
        <v>680</v>
      </c>
      <c r="BT72" s="123">
        <v>463</v>
      </c>
      <c r="BU72" s="123">
        <v>2</v>
      </c>
      <c r="BV72" s="215">
        <v>180</v>
      </c>
      <c r="BW72" s="215">
        <v>60</v>
      </c>
      <c r="BX72" s="116" t="s">
        <v>487</v>
      </c>
      <c r="BY72" s="213">
        <v>10</v>
      </c>
      <c r="BZ72" s="123">
        <f t="shared" si="448"/>
        <v>10</v>
      </c>
      <c r="CA72" s="214" t="str">
        <f t="shared" si="449"/>
        <v>[10,10,0,10]</v>
      </c>
      <c r="CB72" s="42">
        <v>0</v>
      </c>
      <c r="CC72" s="42">
        <v>0</v>
      </c>
      <c r="CD72" s="42">
        <v>0</v>
      </c>
      <c r="CE72" s="42">
        <v>1</v>
      </c>
      <c r="CF72" s="42">
        <v>0</v>
      </c>
      <c r="CG72" s="42">
        <v>0</v>
      </c>
      <c r="CH72" s="42">
        <v>0</v>
      </c>
      <c r="CI72" s="42">
        <v>0</v>
      </c>
      <c r="CJ72" s="42" t="str">
        <f t="shared" si="442"/>
        <v>0,0,0,1,0,0,0</v>
      </c>
      <c r="CK72" s="42" t="str">
        <f t="shared" si="372"/>
        <v>"4|0,1,3|1|2|9998",</v>
      </c>
      <c r="CL72" s="46"/>
      <c r="CM72" s="46"/>
      <c r="CN72" s="46"/>
      <c r="CO72" s="46"/>
      <c r="CP72" s="46"/>
      <c r="CQ72" s="46" t="s">
        <v>519</v>
      </c>
      <c r="CR72" s="46"/>
      <c r="CS72" s="46" t="s">
        <v>681</v>
      </c>
      <c r="CT72" s="46">
        <v>4</v>
      </c>
      <c r="CU72" s="53" t="s">
        <v>490</v>
      </c>
      <c r="CV72" s="53"/>
      <c r="CW72" s="42"/>
      <c r="CX72" s="42" t="str">
        <f t="shared" si="435"/>
        <v/>
      </c>
      <c r="CY72" s="42"/>
      <c r="CZ72" s="42"/>
      <c r="DA72" s="42"/>
      <c r="DB72" s="42"/>
      <c r="DC72" s="42" t="str">
        <f t="shared" si="436"/>
        <v/>
      </c>
      <c r="DD72" s="42"/>
      <c r="DE72" s="42"/>
      <c r="DF72" s="42"/>
      <c r="DG72" s="42"/>
      <c r="DH72" s="42" t="str">
        <f t="shared" si="437"/>
        <v/>
      </c>
      <c r="DI72" s="42"/>
      <c r="DJ72" s="42"/>
      <c r="DK72" s="42"/>
      <c r="DL72" s="42"/>
      <c r="DM72" s="42">
        <f t="shared" si="438"/>
        <v>4</v>
      </c>
      <c r="DN72" s="42" t="s">
        <v>491</v>
      </c>
      <c r="DO72" s="42">
        <v>1</v>
      </c>
      <c r="DP72" s="42">
        <v>2</v>
      </c>
      <c r="DQ72" s="42">
        <v>9998</v>
      </c>
      <c r="DR72" s="42" t="str">
        <f t="shared" si="439"/>
        <v/>
      </c>
      <c r="DS72" s="42"/>
      <c r="DT72" s="42"/>
      <c r="DU72" s="42"/>
      <c r="DV72" s="42"/>
      <c r="DW72" s="42" t="s">
        <v>682</v>
      </c>
      <c r="DX72" s="231">
        <f t="shared" si="440"/>
        <v>10</v>
      </c>
      <c r="DY72" s="231">
        <f t="shared" si="441"/>
        <v>10</v>
      </c>
      <c r="DZ72" s="231">
        <v>0</v>
      </c>
      <c r="EA72" s="123">
        <f t="shared" si="450"/>
        <v>10</v>
      </c>
      <c r="EB72" s="123"/>
      <c r="EM72" s="260">
        <f t="shared" si="451"/>
        <v>1430.0000000000002</v>
      </c>
      <c r="EN72" s="261">
        <v>0</v>
      </c>
      <c r="EO72" s="262">
        <v>6</v>
      </c>
      <c r="EP72" s="105">
        <v>5</v>
      </c>
      <c r="EQ72" s="262">
        <v>6</v>
      </c>
      <c r="ER72" s="105">
        <v>2</v>
      </c>
      <c r="ES72" s="262">
        <v>7</v>
      </c>
      <c r="ET72" s="105">
        <v>2</v>
      </c>
      <c r="EU72" s="105">
        <f t="shared" si="452"/>
        <v>6.2222222222222223</v>
      </c>
      <c r="EV72" s="105">
        <f t="shared" si="453"/>
        <v>7.5</v>
      </c>
      <c r="EW72" s="272">
        <f t="shared" si="454"/>
        <v>0</v>
      </c>
      <c r="EX72" s="105">
        <f t="shared" si="455"/>
        <v>15</v>
      </c>
      <c r="EY72" s="281">
        <f t="shared" si="456"/>
        <v>0</v>
      </c>
      <c r="EZ72" s="105">
        <f t="shared" si="457"/>
        <v>22.5</v>
      </c>
      <c r="FA72" s="282">
        <f t="shared" si="458"/>
        <v>0</v>
      </c>
      <c r="FD72" s="287"/>
      <c r="FE72" s="90"/>
      <c r="FI72" s="294"/>
      <c r="FJ72" s="295">
        <v>0</v>
      </c>
      <c r="FK72" s="141">
        <v>1</v>
      </c>
      <c r="FL72" s="294">
        <f t="shared" si="388"/>
        <v>0</v>
      </c>
      <c r="FM72" s="295">
        <f t="shared" si="459"/>
        <v>0</v>
      </c>
      <c r="FN72" s="141">
        <f t="shared" si="460"/>
        <v>1</v>
      </c>
      <c r="FO72" s="294">
        <f t="shared" si="389"/>
        <v>0</v>
      </c>
      <c r="FP72" s="295">
        <f t="shared" si="461"/>
        <v>0</v>
      </c>
      <c r="FQ72" s="141">
        <f t="shared" si="462"/>
        <v>1</v>
      </c>
      <c r="FR72" s="294">
        <f t="shared" si="390"/>
        <v>0</v>
      </c>
      <c r="FS72" s="295">
        <f t="shared" si="463"/>
        <v>0</v>
      </c>
      <c r="FT72" s="141">
        <f t="shared" si="464"/>
        <v>1</v>
      </c>
      <c r="FU72" s="294">
        <f t="shared" si="391"/>
        <v>0</v>
      </c>
      <c r="FV72" s="295">
        <f t="shared" si="465"/>
        <v>0</v>
      </c>
      <c r="FW72" s="141">
        <f t="shared" si="466"/>
        <v>1</v>
      </c>
      <c r="FX72" s="294">
        <f t="shared" si="392"/>
        <v>0</v>
      </c>
      <c r="FY72" s="295">
        <f t="shared" si="467"/>
        <v>0</v>
      </c>
      <c r="FZ72" s="141">
        <f t="shared" si="468"/>
        <v>1</v>
      </c>
      <c r="GA72" s="294">
        <f t="shared" si="393"/>
        <v>0</v>
      </c>
      <c r="GB72" s="295">
        <f t="shared" si="469"/>
        <v>0</v>
      </c>
      <c r="GC72" s="141">
        <f t="shared" si="470"/>
        <v>1</v>
      </c>
      <c r="GD72" s="294">
        <f t="shared" si="394"/>
        <v>0</v>
      </c>
      <c r="GE72" s="295">
        <f t="shared" si="471"/>
        <v>0</v>
      </c>
      <c r="GF72" s="141">
        <f t="shared" si="472"/>
        <v>1</v>
      </c>
      <c r="GG72" s="294">
        <f t="shared" si="395"/>
        <v>0</v>
      </c>
      <c r="GH72" s="295">
        <f t="shared" si="473"/>
        <v>0</v>
      </c>
      <c r="GI72" s="141">
        <f t="shared" si="474"/>
        <v>1</v>
      </c>
      <c r="GJ72" s="294">
        <f t="shared" si="396"/>
        <v>0</v>
      </c>
      <c r="GK72" s="295">
        <f t="shared" si="475"/>
        <v>0</v>
      </c>
      <c r="GL72" s="141">
        <f t="shared" si="476"/>
        <v>1</v>
      </c>
      <c r="GM72" s="294">
        <f t="shared" si="397"/>
        <v>0</v>
      </c>
      <c r="GN72" s="295">
        <f t="shared" si="477"/>
        <v>0</v>
      </c>
      <c r="GO72" s="141">
        <f t="shared" si="478"/>
        <v>2</v>
      </c>
      <c r="GP72" s="294">
        <f t="shared" si="398"/>
        <v>0</v>
      </c>
      <c r="GQ72" s="295">
        <f t="shared" si="479"/>
        <v>0</v>
      </c>
      <c r="GR72" s="141">
        <f t="shared" si="480"/>
        <v>4</v>
      </c>
      <c r="GS72" s="294">
        <f t="shared" si="399"/>
        <v>0</v>
      </c>
      <c r="GT72" s="295">
        <f t="shared" si="481"/>
        <v>0</v>
      </c>
      <c r="GU72" s="141">
        <f t="shared" si="482"/>
        <v>6</v>
      </c>
      <c r="GV72" s="294">
        <f t="shared" si="400"/>
        <v>0</v>
      </c>
      <c r="GW72" s="295">
        <f t="shared" si="483"/>
        <v>0</v>
      </c>
      <c r="GX72" s="141">
        <f t="shared" si="484"/>
        <v>8</v>
      </c>
      <c r="GY72" s="294">
        <f t="shared" si="401"/>
        <v>0</v>
      </c>
      <c r="GZ72" s="295">
        <f t="shared" si="485"/>
        <v>0</v>
      </c>
      <c r="HA72" s="141">
        <f t="shared" si="486"/>
        <v>10</v>
      </c>
      <c r="HB72" s="294">
        <f t="shared" si="402"/>
        <v>0</v>
      </c>
      <c r="HC72" s="295">
        <f t="shared" si="487"/>
        <v>0</v>
      </c>
      <c r="HD72" s="141">
        <f t="shared" si="488"/>
        <v>20</v>
      </c>
      <c r="HE72" s="294">
        <f t="shared" si="403"/>
        <v>0</v>
      </c>
      <c r="HF72" s="295">
        <f t="shared" si="489"/>
        <v>0</v>
      </c>
      <c r="HG72" s="141">
        <f t="shared" si="490"/>
        <v>40</v>
      </c>
      <c r="HH72" s="294">
        <f t="shared" si="404"/>
        <v>0</v>
      </c>
      <c r="HI72" s="295">
        <f t="shared" si="491"/>
        <v>0</v>
      </c>
      <c r="HJ72" s="141">
        <f t="shared" si="492"/>
        <v>60</v>
      </c>
      <c r="HK72" s="294">
        <f t="shared" si="405"/>
        <v>0</v>
      </c>
      <c r="HL72" s="295">
        <f t="shared" si="493"/>
        <v>0</v>
      </c>
      <c r="HM72" s="141">
        <f t="shared" si="494"/>
        <v>80</v>
      </c>
      <c r="HN72" s="294">
        <f t="shared" si="406"/>
        <v>0</v>
      </c>
      <c r="HO72" s="295">
        <f t="shared" si="495"/>
        <v>0</v>
      </c>
      <c r="HP72" s="141">
        <f t="shared" si="496"/>
        <v>100</v>
      </c>
      <c r="HQ72" s="294">
        <f t="shared" si="407"/>
        <v>0</v>
      </c>
      <c r="HS72" s="287"/>
      <c r="HT72" s="90"/>
      <c r="HX72" s="294"/>
      <c r="HY72" s="295">
        <v>1</v>
      </c>
      <c r="HZ72" s="141">
        <v>1</v>
      </c>
      <c r="IA72" s="294">
        <f t="shared" si="408"/>
        <v>1.4444444444444457E-4</v>
      </c>
      <c r="IB72" s="295">
        <f t="shared" si="497"/>
        <v>1</v>
      </c>
      <c r="IC72" s="141">
        <f t="shared" si="498"/>
        <v>1</v>
      </c>
      <c r="ID72" s="294">
        <f t="shared" si="409"/>
        <v>2.8888888888888915E-4</v>
      </c>
      <c r="IE72" s="295">
        <f t="shared" si="499"/>
        <v>1</v>
      </c>
      <c r="IF72" s="141">
        <f t="shared" si="500"/>
        <v>1</v>
      </c>
      <c r="IG72" s="294">
        <f t="shared" si="410"/>
        <v>4.3333333333333369E-4</v>
      </c>
      <c r="IH72" s="295">
        <f t="shared" si="501"/>
        <v>1</v>
      </c>
      <c r="II72" s="141">
        <f t="shared" si="502"/>
        <v>1</v>
      </c>
      <c r="IJ72" s="294">
        <f t="shared" si="411"/>
        <v>5.7777777777777829E-4</v>
      </c>
      <c r="IK72" s="295">
        <f t="shared" si="503"/>
        <v>1</v>
      </c>
      <c r="IL72" s="141">
        <f t="shared" si="504"/>
        <v>1</v>
      </c>
      <c r="IM72" s="294">
        <f t="shared" si="412"/>
        <v>7.2222222222222284E-4</v>
      </c>
      <c r="IN72" s="295">
        <f t="shared" si="505"/>
        <v>1</v>
      </c>
      <c r="IO72" s="141">
        <f t="shared" si="506"/>
        <v>1</v>
      </c>
      <c r="IP72" s="294">
        <f t="shared" si="413"/>
        <v>1.4444444444444457E-3</v>
      </c>
      <c r="IQ72" s="295">
        <f t="shared" si="507"/>
        <v>1</v>
      </c>
      <c r="IR72" s="141">
        <f t="shared" si="508"/>
        <v>1</v>
      </c>
      <c r="IS72" s="294">
        <f t="shared" si="414"/>
        <v>2.8888888888888914E-3</v>
      </c>
      <c r="IT72" s="295">
        <f t="shared" si="509"/>
        <v>1</v>
      </c>
      <c r="IU72" s="141">
        <f t="shared" si="510"/>
        <v>1</v>
      </c>
      <c r="IV72" s="294">
        <f t="shared" si="415"/>
        <v>4.3333333333333366E-3</v>
      </c>
      <c r="IW72" s="295">
        <f t="shared" si="511"/>
        <v>1</v>
      </c>
      <c r="IX72" s="141">
        <f t="shared" si="512"/>
        <v>1</v>
      </c>
      <c r="IY72" s="294">
        <f t="shared" si="416"/>
        <v>5.7777777777777827E-3</v>
      </c>
      <c r="IZ72" s="295">
        <f t="shared" si="513"/>
        <v>1</v>
      </c>
      <c r="JA72" s="141">
        <f t="shared" si="514"/>
        <v>1</v>
      </c>
      <c r="JB72" s="294">
        <f t="shared" si="417"/>
        <v>7.222222222222228E-3</v>
      </c>
      <c r="JC72" s="295">
        <f t="shared" si="515"/>
        <v>1</v>
      </c>
      <c r="JD72" s="141">
        <f t="shared" si="516"/>
        <v>1</v>
      </c>
      <c r="JE72" s="294">
        <f t="shared" si="418"/>
        <v>1.4444444444444456E-2</v>
      </c>
      <c r="JF72" s="295">
        <f t="shared" si="517"/>
        <v>1</v>
      </c>
      <c r="JG72" s="141">
        <f t="shared" si="518"/>
        <v>1</v>
      </c>
      <c r="JH72" s="294">
        <f t="shared" si="419"/>
        <v>2.8888888888888912E-2</v>
      </c>
      <c r="JI72" s="295">
        <f t="shared" si="519"/>
        <v>1</v>
      </c>
      <c r="JJ72" s="141">
        <f t="shared" si="520"/>
        <v>1</v>
      </c>
      <c r="JK72" s="294">
        <f t="shared" si="420"/>
        <v>4.333333333333337E-2</v>
      </c>
      <c r="JL72" s="295">
        <f t="shared" si="521"/>
        <v>1</v>
      </c>
      <c r="JM72" s="141">
        <f t="shared" si="522"/>
        <v>1</v>
      </c>
      <c r="JN72" s="294">
        <f t="shared" si="421"/>
        <v>5.7777777777777824E-2</v>
      </c>
      <c r="JO72" s="295">
        <f t="shared" si="523"/>
        <v>1</v>
      </c>
      <c r="JP72" s="141">
        <f t="shared" si="524"/>
        <v>1</v>
      </c>
      <c r="JQ72" s="294">
        <f t="shared" si="422"/>
        <v>7.2222222222222285E-2</v>
      </c>
      <c r="JR72" s="295">
        <f t="shared" si="525"/>
        <v>1</v>
      </c>
      <c r="JS72" s="141">
        <f t="shared" si="526"/>
        <v>1</v>
      </c>
      <c r="JT72" s="294">
        <f t="shared" si="423"/>
        <v>0.14444444444444457</v>
      </c>
      <c r="JU72" s="295">
        <f t="shared" si="527"/>
        <v>1</v>
      </c>
      <c r="JV72" s="141">
        <f t="shared" si="528"/>
        <v>1</v>
      </c>
      <c r="JW72" s="294">
        <f t="shared" si="424"/>
        <v>0.28888888888888914</v>
      </c>
      <c r="JX72" s="295">
        <f t="shared" si="529"/>
        <v>1</v>
      </c>
      <c r="JY72" s="141">
        <f t="shared" si="530"/>
        <v>1</v>
      </c>
      <c r="JZ72" s="294">
        <f t="shared" si="425"/>
        <v>0.43333333333333368</v>
      </c>
      <c r="KA72" s="295">
        <f t="shared" si="531"/>
        <v>1</v>
      </c>
      <c r="KB72" s="141">
        <f t="shared" si="532"/>
        <v>1</v>
      </c>
      <c r="KC72" s="294">
        <f t="shared" si="426"/>
        <v>0.57777777777777828</v>
      </c>
      <c r="KD72" s="295">
        <f t="shared" si="533"/>
        <v>1</v>
      </c>
      <c r="KE72" s="141">
        <f t="shared" si="534"/>
        <v>1</v>
      </c>
      <c r="KF72" s="294">
        <f t="shared" si="427"/>
        <v>0.72222222222222276</v>
      </c>
      <c r="KK72" s="313">
        <f t="shared" si="432"/>
        <v>0</v>
      </c>
      <c r="KL72" s="313">
        <f t="shared" si="432"/>
        <v>0</v>
      </c>
      <c r="KM72" s="313">
        <f t="shared" si="432"/>
        <v>0</v>
      </c>
      <c r="KN72" s="313">
        <f t="shared" si="432"/>
        <v>0</v>
      </c>
      <c r="KO72" s="313">
        <f t="shared" si="432"/>
        <v>0</v>
      </c>
      <c r="KP72" s="313">
        <f t="shared" si="432"/>
        <v>0</v>
      </c>
      <c r="KQ72" s="313">
        <f t="shared" si="432"/>
        <v>0</v>
      </c>
      <c r="KR72" s="313">
        <f t="shared" si="432"/>
        <v>0</v>
      </c>
      <c r="KS72" s="313">
        <f t="shared" si="432"/>
        <v>0</v>
      </c>
      <c r="KT72" s="313">
        <f t="shared" si="432"/>
        <v>0</v>
      </c>
      <c r="KU72" s="313">
        <f t="shared" si="433"/>
        <v>0</v>
      </c>
      <c r="KV72" s="313">
        <f t="shared" si="433"/>
        <v>0</v>
      </c>
      <c r="KW72" s="313">
        <f t="shared" si="433"/>
        <v>0</v>
      </c>
      <c r="KX72" s="313">
        <f t="shared" si="433"/>
        <v>0</v>
      </c>
      <c r="KY72" s="313">
        <f t="shared" si="433"/>
        <v>0</v>
      </c>
      <c r="KZ72" s="313">
        <f t="shared" si="433"/>
        <v>0</v>
      </c>
      <c r="LA72" s="313">
        <f t="shared" si="433"/>
        <v>0</v>
      </c>
      <c r="LB72" s="313">
        <f t="shared" si="433"/>
        <v>0</v>
      </c>
      <c r="LC72" s="313">
        <f t="shared" si="433"/>
        <v>0</v>
      </c>
      <c r="LD72" s="313">
        <f t="shared" si="433"/>
        <v>0</v>
      </c>
      <c r="LK72" s="78">
        <v>0</v>
      </c>
      <c r="LL72" s="78">
        <v>0</v>
      </c>
      <c r="LM72" s="78">
        <v>0</v>
      </c>
      <c r="LP72" s="105"/>
      <c r="LQ72" s="322">
        <v>0.05</v>
      </c>
      <c r="LR72" s="322">
        <v>0.05</v>
      </c>
      <c r="LS72" s="322">
        <v>0.05</v>
      </c>
      <c r="LT72" s="322">
        <v>0.05</v>
      </c>
      <c r="LU72" s="322">
        <v>0.05</v>
      </c>
      <c r="LV72" s="322">
        <v>2.5000000000000001E-2</v>
      </c>
      <c r="LW72" s="322">
        <v>2.5000000000000001E-2</v>
      </c>
      <c r="LX72" s="322">
        <v>2.5000000000000001E-2</v>
      </c>
      <c r="LY72" s="322">
        <v>2.5000000000000001E-2</v>
      </c>
      <c r="LZ72" s="322">
        <v>2.5000000000000001E-2</v>
      </c>
      <c r="MA72" s="322">
        <v>5.0000000000000001E-3</v>
      </c>
      <c r="MB72" s="322">
        <v>5.0000000000000001E-3</v>
      </c>
      <c r="MC72" s="322">
        <v>5.0000000000000001E-3</v>
      </c>
      <c r="MD72" s="322">
        <v>5.0000000000000001E-3</v>
      </c>
      <c r="ME72" s="322">
        <v>5.0000000000000001E-3</v>
      </c>
      <c r="MF72" s="322">
        <v>8.9999999999999998E-4</v>
      </c>
      <c r="MG72" s="322">
        <v>8.9999999999999998E-4</v>
      </c>
      <c r="MH72" s="322">
        <v>8.9999999999999998E-4</v>
      </c>
      <c r="MI72" s="322">
        <v>8.9999999999999998E-4</v>
      </c>
      <c r="MJ72" s="322">
        <v>8.9999999999999998E-4</v>
      </c>
      <c r="MK72" s="322">
        <v>5.9999999999999995E-4</v>
      </c>
      <c r="ML72" s="322">
        <v>4.4999999999999999E-4</v>
      </c>
      <c r="MM72" s="322">
        <v>4.0000000000000002E-4</v>
      </c>
      <c r="MN72" s="322">
        <v>2.9999999999999997E-4</v>
      </c>
      <c r="MO72" s="322">
        <v>2.5000000000000001E-4</v>
      </c>
      <c r="MP72" s="322">
        <v>2.5000000000000001E-4</v>
      </c>
      <c r="MQ72" s="322">
        <v>2.0000000000000001E-4</v>
      </c>
      <c r="MR72" s="322">
        <v>2.0000000000000001E-4</v>
      </c>
      <c r="MS72" s="322"/>
      <c r="MT72" s="102">
        <v>1</v>
      </c>
      <c r="MU72" s="102">
        <v>1</v>
      </c>
      <c r="MV72" s="102">
        <v>1</v>
      </c>
      <c r="MW72" s="102">
        <v>1</v>
      </c>
      <c r="MX72" s="102">
        <v>1</v>
      </c>
      <c r="MY72" s="102">
        <v>1</v>
      </c>
      <c r="MZ72" s="90">
        <v>5</v>
      </c>
      <c r="NA72" s="90">
        <v>5</v>
      </c>
      <c r="NB72" s="90">
        <v>5</v>
      </c>
      <c r="NC72" s="90">
        <v>5</v>
      </c>
      <c r="ND72" s="90">
        <v>5</v>
      </c>
      <c r="NE72" s="90">
        <v>5</v>
      </c>
      <c r="NF72" s="90">
        <v>5</v>
      </c>
      <c r="NG72" s="90">
        <v>5</v>
      </c>
      <c r="NH72" s="90">
        <v>5</v>
      </c>
      <c r="NI72" s="90">
        <v>10</v>
      </c>
      <c r="NJ72" s="90">
        <v>10</v>
      </c>
      <c r="NK72" s="90">
        <v>10</v>
      </c>
      <c r="NL72" s="90">
        <v>10</v>
      </c>
      <c r="NM72" s="90">
        <v>10</v>
      </c>
      <c r="NN72" s="90">
        <v>10</v>
      </c>
      <c r="NO72" s="90">
        <v>10</v>
      </c>
      <c r="NP72" s="90">
        <v>10</v>
      </c>
      <c r="NQ72" s="90">
        <v>10</v>
      </c>
      <c r="NR72" s="90">
        <v>10</v>
      </c>
      <c r="NS72" s="90">
        <v>10</v>
      </c>
      <c r="NT72" s="90">
        <v>10</v>
      </c>
      <c r="NU72" s="90">
        <v>10</v>
      </c>
      <c r="NV72" s="90"/>
      <c r="NW72" s="324">
        <f t="shared" si="535"/>
        <v>6.5000000000000002E-2</v>
      </c>
      <c r="NX72" s="324">
        <f t="shared" si="536"/>
        <v>0.13</v>
      </c>
      <c r="NY72" s="324">
        <f t="shared" si="537"/>
        <v>0.19500000000000001</v>
      </c>
      <c r="NZ72" s="324">
        <f t="shared" si="538"/>
        <v>0.26</v>
      </c>
      <c r="OA72" s="324">
        <f t="shared" si="539"/>
        <v>0.32500000000000001</v>
      </c>
      <c r="OB72" s="324">
        <f t="shared" si="540"/>
        <v>0.32500000000000001</v>
      </c>
      <c r="OC72" s="324">
        <f t="shared" si="541"/>
        <v>0.13</v>
      </c>
      <c r="OD72" s="324">
        <f t="shared" si="542"/>
        <v>0.19500000000000001</v>
      </c>
      <c r="OE72" s="324">
        <f t="shared" si="543"/>
        <v>0.26</v>
      </c>
      <c r="OF72" s="324">
        <f t="shared" si="544"/>
        <v>0.32500000000000001</v>
      </c>
      <c r="OG72" s="324">
        <f t="shared" si="545"/>
        <v>0.13</v>
      </c>
      <c r="OH72" s="324">
        <f t="shared" si="546"/>
        <v>0.26</v>
      </c>
      <c r="OI72" s="324">
        <f t="shared" si="547"/>
        <v>0.39</v>
      </c>
      <c r="OJ72" s="324">
        <f t="shared" si="548"/>
        <v>0.52</v>
      </c>
      <c r="OK72" s="324">
        <f t="shared" si="549"/>
        <v>0.65</v>
      </c>
      <c r="OL72" s="324">
        <f t="shared" si="550"/>
        <v>0.11700000000000001</v>
      </c>
      <c r="OM72" s="324">
        <f t="shared" si="551"/>
        <v>0.23400000000000001</v>
      </c>
      <c r="ON72" s="324">
        <f t="shared" si="552"/>
        <v>0.35099999999999998</v>
      </c>
      <c r="OO72" s="324">
        <f t="shared" si="553"/>
        <v>0.46800000000000003</v>
      </c>
      <c r="OP72" s="324">
        <f t="shared" si="554"/>
        <v>0.58499999999999996</v>
      </c>
      <c r="OQ72" s="324">
        <f t="shared" si="555"/>
        <v>0.58499999999999996</v>
      </c>
      <c r="OR72" s="324">
        <f t="shared" si="556"/>
        <v>0.58499999999999996</v>
      </c>
      <c r="OS72" s="324">
        <f t="shared" si="557"/>
        <v>0.65</v>
      </c>
      <c r="OT72" s="324">
        <f t="shared" si="558"/>
        <v>0.58499999999999996</v>
      </c>
      <c r="OU72" s="324">
        <f t="shared" si="559"/>
        <v>0.56874999999999998</v>
      </c>
      <c r="OV72" s="324">
        <f t="shared" si="560"/>
        <v>0.65</v>
      </c>
      <c r="OW72" s="324">
        <f t="shared" si="561"/>
        <v>0.58499999999999996</v>
      </c>
      <c r="OX72" s="324">
        <f t="shared" si="562"/>
        <v>0.65</v>
      </c>
      <c r="PG72" s="346"/>
      <c r="PH72" s="347">
        <f>PH$3*$F72*$AH72*PH$4/'[1]Sheet3 '!$AJ$5</f>
        <v>0.36399999999999999</v>
      </c>
      <c r="PI72" s="347">
        <f>PI$3*$F72*$AH72*PI$4/'[1]Sheet3 '!$AJ$5</f>
        <v>0.36387000000000003</v>
      </c>
      <c r="PJ72" s="347">
        <f>PJ$3*$F72*$AH72*PJ$4/'[1]Sheet3 '!$AJ$5</f>
        <v>0.36399999999999999</v>
      </c>
      <c r="PK72" s="347">
        <f>PK$3*$F72*$AH72*PK$4/'[1]Sheet3 '!$AJ$5</f>
        <v>0.3276</v>
      </c>
      <c r="PL72" s="347">
        <f>PL$3*$F72*$AH72*PL$4/'[1]Sheet3 '!$AJ$5</f>
        <v>0.3276</v>
      </c>
      <c r="PM72" s="347">
        <f>PM$3*$F72*$AH72*PM$4/'[1]Sheet3 '!$AJ$5</f>
        <v>0.312</v>
      </c>
      <c r="PN72" s="347">
        <f>PN$3*$F72*$AH72*PN$4/'[1]Sheet3 '!$AJ$5</f>
        <v>0.28079999999999999</v>
      </c>
      <c r="PO72" s="347">
        <f>PO$3*$F72*$AH72*PO$4/'[1]Sheet3 '!$AJ$5</f>
        <v>0.26520000000000005</v>
      </c>
      <c r="PP72" s="347">
        <f>PP$3*$F72*$AH72*PP$4/'[1]Sheet3 '!$AJ$5</f>
        <v>0.24076</v>
      </c>
      <c r="PQ72" s="347">
        <f>PQ$3*$F72*$AH72*PQ$4/'[1]Sheet3 '!$AJ$5</f>
        <v>0.20799999999999999</v>
      </c>
      <c r="PR72" s="347">
        <f>PR$3*$F72*$AH72*PR$4/'[1]Sheet3 '!$AJ$5</f>
        <v>0.18720000000000001</v>
      </c>
      <c r="PS72" s="347">
        <f>PS$3*$F72*$AH72*PS$4/'[1]Sheet3 '!$AJ$5</f>
        <v>0.16639999999999999</v>
      </c>
      <c r="PT72" s="347">
        <f>PT$3*$F72*$AH72*PT$4/'[1]Sheet3 '!$AJ$5</f>
        <v>0.104</v>
      </c>
      <c r="PU72" s="343"/>
      <c r="PV72" s="343"/>
      <c r="PW72" s="343"/>
    </row>
    <row r="73" spans="1:439" ht="16.2">
      <c r="A73" s="39">
        <v>69</v>
      </c>
      <c r="B73" s="90" t="s">
        <v>683</v>
      </c>
      <c r="C73" s="39">
        <v>6</v>
      </c>
      <c r="D73" s="39">
        <v>21</v>
      </c>
      <c r="E73" s="39"/>
      <c r="F73" s="39">
        <v>1250</v>
      </c>
      <c r="G73" s="39" t="s">
        <v>508</v>
      </c>
      <c r="H73" s="39">
        <f t="shared" si="443"/>
        <v>1250</v>
      </c>
      <c r="I73" s="116" t="s">
        <v>684</v>
      </c>
      <c r="J73" s="74">
        <v>750</v>
      </c>
      <c r="K73" s="116" t="s">
        <v>685</v>
      </c>
      <c r="L73" s="116"/>
      <c r="M73" s="123">
        <v>77</v>
      </c>
      <c r="N73" s="39">
        <f t="shared" ref="N73:N89" si="564">ROUND(IF(C73=4,F73*10%,0),0)</f>
        <v>0</v>
      </c>
      <c r="O73" s="39">
        <f t="shared" ref="O73:O89" si="565">ROUND(IF(C73=4,F73*2%,0),0)</f>
        <v>0</v>
      </c>
      <c r="P73" s="39">
        <v>0</v>
      </c>
      <c r="Q73" s="136">
        <v>0.86805600000000005</v>
      </c>
      <c r="R73" s="90">
        <v>10</v>
      </c>
      <c r="S73" s="137">
        <v>0</v>
      </c>
      <c r="T73" s="141">
        <f t="shared" si="444"/>
        <v>0.41666700000000001</v>
      </c>
      <c r="U73" s="139">
        <f t="shared" si="434"/>
        <v>5</v>
      </c>
      <c r="V73" s="139" t="s">
        <v>283</v>
      </c>
      <c r="W73" s="139">
        <v>1</v>
      </c>
      <c r="X73" s="142">
        <v>0</v>
      </c>
      <c r="Y73" s="147">
        <v>15</v>
      </c>
      <c r="Z73" s="159">
        <v>1</v>
      </c>
      <c r="AA73" s="139" t="str">
        <f t="shared" si="428"/>
        <v>[[0,1],[0,1],[0,1],[0,1],[0,1],[0,1],[0,1],[0,1],[0,1],[0,1],[0,2],[0,4],[0,6],[0,8],[0,10],[0,20],[0,40],[0,60],[0,80],[0,100]]</v>
      </c>
      <c r="AB73" s="139">
        <v>1</v>
      </c>
      <c r="AC73" s="139">
        <v>1</v>
      </c>
      <c r="AD73" s="139" t="str">
        <f t="shared" si="445"/>
        <v>[[1,1],[1,1],[1,1],[1,1],[1,1],[1,1],[1,1],[1,1],[1,1],[1,1],[1,1],[1,1],[1,1],[1,1],[1,1],[1,1],[1,1],[1,1],[1,1],[1,1]]</v>
      </c>
      <c r="AE73" s="39">
        <v>0</v>
      </c>
      <c r="AF73" s="160">
        <v>0</v>
      </c>
      <c r="AG73" s="177">
        <f t="shared" si="431"/>
        <v>0</v>
      </c>
      <c r="AH73" s="177">
        <v>0.1</v>
      </c>
      <c r="AI73" s="177">
        <v>0</v>
      </c>
      <c r="AJ73" s="178">
        <v>0</v>
      </c>
      <c r="AK73" s="177">
        <v>0</v>
      </c>
      <c r="AL73" s="177">
        <v>0</v>
      </c>
      <c r="AM73" s="179">
        <v>0</v>
      </c>
      <c r="AN73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73" s="39" t="str">
        <f t="shared" si="429"/>
        <v>[[6,5],[6,2],[7,2]]</v>
      </c>
      <c r="AP73" s="111" t="str">
        <f t="shared" si="385"/>
        <v>[0,0,0]</v>
      </c>
      <c r="AQ73" s="111">
        <v>0</v>
      </c>
      <c r="AR73" s="111">
        <v>1</v>
      </c>
      <c r="AS73" s="111">
        <f t="shared" si="447"/>
        <v>1</v>
      </c>
      <c r="AT73" s="111">
        <v>1</v>
      </c>
      <c r="AU73" s="111">
        <v>1</v>
      </c>
      <c r="AV73" s="191" t="s">
        <v>483</v>
      </c>
      <c r="AW73" s="111">
        <v>4</v>
      </c>
      <c r="AX73" s="195">
        <v>16</v>
      </c>
      <c r="AY73" s="39">
        <v>1</v>
      </c>
      <c r="AZ73" s="39">
        <v>0</v>
      </c>
      <c r="BA73" s="94">
        <v>3</v>
      </c>
      <c r="BB73" s="94">
        <v>6</v>
      </c>
      <c r="BC73" s="94" t="s">
        <v>361</v>
      </c>
      <c r="BD73" s="39">
        <v>1</v>
      </c>
      <c r="BE73" s="112">
        <v>1.5</v>
      </c>
      <c r="BF73" s="39"/>
      <c r="BG73" s="39"/>
      <c r="BH73" s="39">
        <v>1</v>
      </c>
      <c r="BI73" s="39">
        <v>1</v>
      </c>
      <c r="BJ73" s="39" t="s">
        <v>686</v>
      </c>
      <c r="BK73" s="198">
        <v>1</v>
      </c>
      <c r="BL73" s="198">
        <v>1</v>
      </c>
      <c r="BM73" s="94">
        <f t="shared" si="430"/>
        <v>1250</v>
      </c>
      <c r="BN73" s="94" t="s">
        <v>287</v>
      </c>
      <c r="BO73" s="94">
        <v>1</v>
      </c>
      <c r="BP73" s="94" t="s">
        <v>575</v>
      </c>
      <c r="BQ73" s="94" t="s">
        <v>485</v>
      </c>
      <c r="BR73" s="365" t="s">
        <v>687</v>
      </c>
      <c r="BS73" s="365" t="s">
        <v>687</v>
      </c>
      <c r="BT73" s="123">
        <v>45010</v>
      </c>
      <c r="BU73" s="123">
        <v>2</v>
      </c>
      <c r="BV73" s="215">
        <v>180</v>
      </c>
      <c r="BW73" s="215">
        <v>35</v>
      </c>
      <c r="BX73" s="116" t="s">
        <v>487</v>
      </c>
      <c r="BY73" s="213">
        <v>10</v>
      </c>
      <c r="BZ73" s="123">
        <f t="shared" si="448"/>
        <v>10</v>
      </c>
      <c r="CA73" s="214" t="str">
        <f t="shared" si="449"/>
        <v>[10,10,0,10]</v>
      </c>
      <c r="CB73" s="42">
        <v>0</v>
      </c>
      <c r="CC73" s="42">
        <v>0</v>
      </c>
      <c r="CD73" s="42">
        <v>0</v>
      </c>
      <c r="CE73" s="42">
        <v>1</v>
      </c>
      <c r="CF73" s="42">
        <v>1</v>
      </c>
      <c r="CG73" s="42">
        <v>0</v>
      </c>
      <c r="CH73" s="42">
        <v>0</v>
      </c>
      <c r="CI73" s="42">
        <v>0</v>
      </c>
      <c r="CJ73" s="42" t="str">
        <f t="shared" si="442"/>
        <v>0,0,0,0,0,0,0</v>
      </c>
      <c r="CK73" s="42" t="str">
        <f t="shared" ref="CK73:CK89" si="566">IF(CX73=1,""""&amp;CX73&amp;"|"&amp;CY73&amp;"|"&amp;CZ73&amp;"|"&amp;DA73&amp;"|"&amp;DB73&amp;""""&amp;",","")&amp;IF(DC73=2,""""&amp;DC73&amp;"|"&amp;DD73&amp;"|"&amp;DE73&amp;"|"&amp;DF73&amp;"|"&amp;DG73&amp;""""&amp;",","")&amp;IF(DH73=3,""""&amp;DH73&amp;"|"&amp;DI73&amp;"|"&amp;DJ73&amp;"|"&amp;DK73&amp;"|"&amp;DL73&amp;""""&amp;",","")&amp;IF(DM73=4,""""&amp;DM73&amp;"|"&amp;DN73&amp;"|"&amp;DO73&amp;"|"&amp;DP73&amp;"|"&amp;DQ73&amp;""""&amp;",","")&amp;IF(DR73=7,""""&amp;DR73&amp;"|"&amp;DS73&amp;"|"&amp;DT73&amp;"|"&amp;DU73&amp;"|"&amp;DV73&amp;""""&amp;",","")</f>
        <v>"4|0,1,3|0|0|1250","7|2|0|0|1250",</v>
      </c>
      <c r="CL73" s="46"/>
      <c r="CM73" s="46"/>
      <c r="CN73" s="46"/>
      <c r="CO73" s="46"/>
      <c r="CP73" s="46"/>
      <c r="CQ73" s="46"/>
      <c r="CR73" s="46"/>
      <c r="CS73" s="46"/>
      <c r="CT73" s="46"/>
      <c r="CU73" s="53" t="s">
        <v>490</v>
      </c>
      <c r="CV73" s="53">
        <v>1</v>
      </c>
      <c r="CW73" s="42"/>
      <c r="CX73" s="42" t="str">
        <f t="shared" si="435"/>
        <v/>
      </c>
      <c r="CY73" s="42"/>
      <c r="CZ73" s="42"/>
      <c r="DA73" s="42"/>
      <c r="DB73" s="42"/>
      <c r="DC73" s="42" t="str">
        <f t="shared" si="436"/>
        <v/>
      </c>
      <c r="DD73" s="42"/>
      <c r="DE73" s="42"/>
      <c r="DF73" s="42"/>
      <c r="DG73" s="42"/>
      <c r="DH73" s="42" t="str">
        <f t="shared" si="437"/>
        <v/>
      </c>
      <c r="DI73" s="42"/>
      <c r="DJ73" s="42"/>
      <c r="DK73" s="42"/>
      <c r="DL73" s="42"/>
      <c r="DM73" s="42">
        <f t="shared" si="438"/>
        <v>4</v>
      </c>
      <c r="DN73" s="42" t="s">
        <v>491</v>
      </c>
      <c r="DO73" s="42">
        <v>0</v>
      </c>
      <c r="DP73" s="42">
        <v>0</v>
      </c>
      <c r="DQ73" s="42">
        <f>F73</f>
        <v>1250</v>
      </c>
      <c r="DR73" s="42">
        <f t="shared" si="439"/>
        <v>7</v>
      </c>
      <c r="DS73" s="42">
        <v>2</v>
      </c>
      <c r="DT73" s="42">
        <v>0</v>
      </c>
      <c r="DU73" s="42">
        <v>0</v>
      </c>
      <c r="DV73" s="42">
        <f>F73</f>
        <v>1250</v>
      </c>
      <c r="DW73" s="42" t="s">
        <v>688</v>
      </c>
      <c r="DX73" s="231">
        <f t="shared" si="440"/>
        <v>10</v>
      </c>
      <c r="DY73" s="231">
        <f t="shared" si="441"/>
        <v>10</v>
      </c>
      <c r="DZ73" s="231">
        <v>0</v>
      </c>
      <c r="EA73" s="123">
        <f t="shared" si="450"/>
        <v>10</v>
      </c>
      <c r="EB73" s="123"/>
      <c r="EM73" s="260">
        <f t="shared" si="451"/>
        <v>1375</v>
      </c>
      <c r="EN73" s="261">
        <v>0</v>
      </c>
      <c r="EO73" s="262">
        <v>6</v>
      </c>
      <c r="EP73" s="105">
        <v>5</v>
      </c>
      <c r="EQ73" s="262">
        <v>6</v>
      </c>
      <c r="ER73" s="105">
        <v>2</v>
      </c>
      <c r="ES73" s="262">
        <v>7</v>
      </c>
      <c r="ET73" s="105">
        <v>2</v>
      </c>
      <c r="EU73" s="105">
        <f t="shared" si="452"/>
        <v>6.2222222222222223</v>
      </c>
      <c r="EV73" s="105">
        <f t="shared" si="453"/>
        <v>7.5</v>
      </c>
      <c r="EW73" s="272">
        <f t="shared" si="454"/>
        <v>0</v>
      </c>
      <c r="EX73" s="105">
        <f t="shared" si="455"/>
        <v>15</v>
      </c>
      <c r="EY73" s="281">
        <f t="shared" si="456"/>
        <v>0</v>
      </c>
      <c r="EZ73" s="105">
        <f t="shared" si="457"/>
        <v>22.5</v>
      </c>
      <c r="FA73" s="282">
        <f t="shared" si="458"/>
        <v>0</v>
      </c>
      <c r="FD73" s="287"/>
      <c r="FE73" s="90"/>
      <c r="FI73" s="294"/>
      <c r="FJ73" s="295">
        <v>0</v>
      </c>
      <c r="FK73" s="141">
        <v>1</v>
      </c>
      <c r="FL73" s="294">
        <f t="shared" si="388"/>
        <v>0</v>
      </c>
      <c r="FM73" s="295">
        <f t="shared" si="459"/>
        <v>0</v>
      </c>
      <c r="FN73" s="141">
        <f t="shared" si="460"/>
        <v>1</v>
      </c>
      <c r="FO73" s="294">
        <f t="shared" si="389"/>
        <v>0</v>
      </c>
      <c r="FP73" s="295">
        <f t="shared" si="461"/>
        <v>0</v>
      </c>
      <c r="FQ73" s="141">
        <f t="shared" si="462"/>
        <v>1</v>
      </c>
      <c r="FR73" s="294">
        <f t="shared" si="390"/>
        <v>0</v>
      </c>
      <c r="FS73" s="295">
        <f t="shared" si="463"/>
        <v>0</v>
      </c>
      <c r="FT73" s="141">
        <f t="shared" si="464"/>
        <v>1</v>
      </c>
      <c r="FU73" s="294">
        <f t="shared" si="391"/>
        <v>0</v>
      </c>
      <c r="FV73" s="295">
        <f t="shared" si="465"/>
        <v>0</v>
      </c>
      <c r="FW73" s="141">
        <f t="shared" si="466"/>
        <v>1</v>
      </c>
      <c r="FX73" s="294">
        <f t="shared" si="392"/>
        <v>0</v>
      </c>
      <c r="FY73" s="295">
        <f t="shared" si="467"/>
        <v>0</v>
      </c>
      <c r="FZ73" s="141">
        <f t="shared" si="468"/>
        <v>1</v>
      </c>
      <c r="GA73" s="294">
        <f t="shared" si="393"/>
        <v>0</v>
      </c>
      <c r="GB73" s="295">
        <f t="shared" si="469"/>
        <v>0</v>
      </c>
      <c r="GC73" s="141">
        <f t="shared" si="470"/>
        <v>1</v>
      </c>
      <c r="GD73" s="294">
        <f t="shared" si="394"/>
        <v>0</v>
      </c>
      <c r="GE73" s="295">
        <f t="shared" si="471"/>
        <v>0</v>
      </c>
      <c r="GF73" s="141">
        <f t="shared" si="472"/>
        <v>1</v>
      </c>
      <c r="GG73" s="294">
        <f t="shared" si="395"/>
        <v>0</v>
      </c>
      <c r="GH73" s="295">
        <f t="shared" si="473"/>
        <v>0</v>
      </c>
      <c r="GI73" s="141">
        <f t="shared" si="474"/>
        <v>1</v>
      </c>
      <c r="GJ73" s="294">
        <f t="shared" si="396"/>
        <v>0</v>
      </c>
      <c r="GK73" s="295">
        <f t="shared" si="475"/>
        <v>0</v>
      </c>
      <c r="GL73" s="141">
        <f t="shared" si="476"/>
        <v>1</v>
      </c>
      <c r="GM73" s="294">
        <f t="shared" si="397"/>
        <v>0</v>
      </c>
      <c r="GN73" s="295">
        <f t="shared" si="477"/>
        <v>0</v>
      </c>
      <c r="GO73" s="141">
        <f t="shared" si="478"/>
        <v>2</v>
      </c>
      <c r="GP73" s="294">
        <f t="shared" si="398"/>
        <v>0</v>
      </c>
      <c r="GQ73" s="295">
        <f t="shared" si="479"/>
        <v>0</v>
      </c>
      <c r="GR73" s="141">
        <f t="shared" si="480"/>
        <v>4</v>
      </c>
      <c r="GS73" s="294">
        <f t="shared" si="399"/>
        <v>0</v>
      </c>
      <c r="GT73" s="295">
        <f t="shared" si="481"/>
        <v>0</v>
      </c>
      <c r="GU73" s="141">
        <f t="shared" si="482"/>
        <v>6</v>
      </c>
      <c r="GV73" s="294">
        <f t="shared" si="400"/>
        <v>0</v>
      </c>
      <c r="GW73" s="295">
        <f t="shared" si="483"/>
        <v>0</v>
      </c>
      <c r="GX73" s="141">
        <f t="shared" si="484"/>
        <v>8</v>
      </c>
      <c r="GY73" s="294">
        <f t="shared" si="401"/>
        <v>0</v>
      </c>
      <c r="GZ73" s="295">
        <f t="shared" si="485"/>
        <v>0</v>
      </c>
      <c r="HA73" s="141">
        <f t="shared" si="486"/>
        <v>10</v>
      </c>
      <c r="HB73" s="294">
        <f t="shared" si="402"/>
        <v>0</v>
      </c>
      <c r="HC73" s="295">
        <f t="shared" si="487"/>
        <v>0</v>
      </c>
      <c r="HD73" s="141">
        <f t="shared" si="488"/>
        <v>20</v>
      </c>
      <c r="HE73" s="294">
        <f t="shared" si="403"/>
        <v>0</v>
      </c>
      <c r="HF73" s="295">
        <f t="shared" si="489"/>
        <v>0</v>
      </c>
      <c r="HG73" s="141">
        <f t="shared" si="490"/>
        <v>40</v>
      </c>
      <c r="HH73" s="294">
        <f t="shared" si="404"/>
        <v>0</v>
      </c>
      <c r="HI73" s="295">
        <f t="shared" si="491"/>
        <v>0</v>
      </c>
      <c r="HJ73" s="141">
        <f t="shared" si="492"/>
        <v>60</v>
      </c>
      <c r="HK73" s="294">
        <f t="shared" si="405"/>
        <v>0</v>
      </c>
      <c r="HL73" s="295">
        <f t="shared" si="493"/>
        <v>0</v>
      </c>
      <c r="HM73" s="141">
        <f t="shared" si="494"/>
        <v>80</v>
      </c>
      <c r="HN73" s="294">
        <f t="shared" si="406"/>
        <v>0</v>
      </c>
      <c r="HO73" s="295">
        <f t="shared" si="495"/>
        <v>0</v>
      </c>
      <c r="HP73" s="141">
        <f t="shared" si="496"/>
        <v>100</v>
      </c>
      <c r="HQ73" s="294">
        <f t="shared" si="407"/>
        <v>0</v>
      </c>
      <c r="HS73" s="287"/>
      <c r="HT73" s="90"/>
      <c r="HX73" s="294"/>
      <c r="HY73" s="295">
        <v>1</v>
      </c>
      <c r="HZ73" s="141">
        <v>1</v>
      </c>
      <c r="IA73" s="294">
        <f t="shared" si="408"/>
        <v>1.38888888888889E-4</v>
      </c>
      <c r="IB73" s="295">
        <f t="shared" si="497"/>
        <v>1</v>
      </c>
      <c r="IC73" s="141">
        <f t="shared" si="498"/>
        <v>1</v>
      </c>
      <c r="ID73" s="294">
        <f t="shared" si="409"/>
        <v>2.7777777777777799E-4</v>
      </c>
      <c r="IE73" s="295">
        <f t="shared" si="499"/>
        <v>1</v>
      </c>
      <c r="IF73" s="141">
        <f t="shared" si="500"/>
        <v>1</v>
      </c>
      <c r="IG73" s="294">
        <f t="shared" si="410"/>
        <v>4.1666666666666702E-4</v>
      </c>
      <c r="IH73" s="295">
        <f t="shared" si="501"/>
        <v>1</v>
      </c>
      <c r="II73" s="141">
        <f t="shared" si="502"/>
        <v>1</v>
      </c>
      <c r="IJ73" s="294">
        <f t="shared" si="411"/>
        <v>5.5555555555555599E-4</v>
      </c>
      <c r="IK73" s="295">
        <f t="shared" si="503"/>
        <v>1</v>
      </c>
      <c r="IL73" s="141">
        <f t="shared" si="504"/>
        <v>1</v>
      </c>
      <c r="IM73" s="294">
        <f t="shared" si="412"/>
        <v>6.9444444444444501E-4</v>
      </c>
      <c r="IN73" s="295">
        <f t="shared" si="505"/>
        <v>1</v>
      </c>
      <c r="IO73" s="141">
        <f t="shared" si="506"/>
        <v>1</v>
      </c>
      <c r="IP73" s="294">
        <f t="shared" si="413"/>
        <v>1.38888888888889E-3</v>
      </c>
      <c r="IQ73" s="295">
        <f t="shared" si="507"/>
        <v>1</v>
      </c>
      <c r="IR73" s="141">
        <f t="shared" si="508"/>
        <v>1</v>
      </c>
      <c r="IS73" s="294">
        <f t="shared" si="414"/>
        <v>2.7777777777777801E-3</v>
      </c>
      <c r="IT73" s="295">
        <f t="shared" si="509"/>
        <v>1</v>
      </c>
      <c r="IU73" s="141">
        <f t="shared" si="510"/>
        <v>1</v>
      </c>
      <c r="IV73" s="294">
        <f t="shared" si="415"/>
        <v>4.1666666666666701E-3</v>
      </c>
      <c r="IW73" s="295">
        <f t="shared" si="511"/>
        <v>1</v>
      </c>
      <c r="IX73" s="141">
        <f t="shared" si="512"/>
        <v>1</v>
      </c>
      <c r="IY73" s="294">
        <f t="shared" si="416"/>
        <v>5.5555555555555601E-3</v>
      </c>
      <c r="IZ73" s="295">
        <f t="shared" si="513"/>
        <v>1</v>
      </c>
      <c r="JA73" s="141">
        <f t="shared" si="514"/>
        <v>1</v>
      </c>
      <c r="JB73" s="294">
        <f t="shared" si="417"/>
        <v>6.9444444444444501E-3</v>
      </c>
      <c r="JC73" s="295">
        <f t="shared" si="515"/>
        <v>1</v>
      </c>
      <c r="JD73" s="141">
        <f t="shared" si="516"/>
        <v>1</v>
      </c>
      <c r="JE73" s="294">
        <f t="shared" si="418"/>
        <v>1.38888888888889E-2</v>
      </c>
      <c r="JF73" s="295">
        <f t="shared" si="517"/>
        <v>1</v>
      </c>
      <c r="JG73" s="141">
        <f t="shared" si="518"/>
        <v>1</v>
      </c>
      <c r="JH73" s="294">
        <f t="shared" si="419"/>
        <v>2.7777777777777801E-2</v>
      </c>
      <c r="JI73" s="295">
        <f t="shared" si="519"/>
        <v>1</v>
      </c>
      <c r="JJ73" s="141">
        <f t="shared" si="520"/>
        <v>1</v>
      </c>
      <c r="JK73" s="294">
        <f t="shared" si="420"/>
        <v>4.1666666666666699E-2</v>
      </c>
      <c r="JL73" s="295">
        <f t="shared" si="521"/>
        <v>1</v>
      </c>
      <c r="JM73" s="141">
        <f t="shared" si="522"/>
        <v>1</v>
      </c>
      <c r="JN73" s="294">
        <f t="shared" si="421"/>
        <v>5.5555555555555601E-2</v>
      </c>
      <c r="JO73" s="295">
        <f t="shared" si="523"/>
        <v>1</v>
      </c>
      <c r="JP73" s="141">
        <f t="shared" si="524"/>
        <v>1</v>
      </c>
      <c r="JQ73" s="294">
        <f t="shared" si="422"/>
        <v>6.9444444444444503E-2</v>
      </c>
      <c r="JR73" s="295">
        <f t="shared" si="525"/>
        <v>1</v>
      </c>
      <c r="JS73" s="141">
        <f t="shared" si="526"/>
        <v>1</v>
      </c>
      <c r="JT73" s="294">
        <f t="shared" si="423"/>
        <v>0.13888888888888901</v>
      </c>
      <c r="JU73" s="295">
        <f t="shared" si="527"/>
        <v>1</v>
      </c>
      <c r="JV73" s="141">
        <f t="shared" si="528"/>
        <v>1</v>
      </c>
      <c r="JW73" s="294">
        <f t="shared" si="424"/>
        <v>0.27777777777777801</v>
      </c>
      <c r="JX73" s="295">
        <f t="shared" si="529"/>
        <v>1</v>
      </c>
      <c r="JY73" s="141">
        <f t="shared" si="530"/>
        <v>1</v>
      </c>
      <c r="JZ73" s="294">
        <f t="shared" si="425"/>
        <v>0.41666666666666702</v>
      </c>
      <c r="KA73" s="295">
        <f t="shared" si="531"/>
        <v>1</v>
      </c>
      <c r="KB73" s="141">
        <f t="shared" si="532"/>
        <v>1</v>
      </c>
      <c r="KC73" s="294">
        <f t="shared" si="426"/>
        <v>0.55555555555555602</v>
      </c>
      <c r="KD73" s="295">
        <f t="shared" si="533"/>
        <v>1</v>
      </c>
      <c r="KE73" s="141">
        <f t="shared" si="534"/>
        <v>1</v>
      </c>
      <c r="KF73" s="294">
        <f t="shared" si="427"/>
        <v>0.69444444444444497</v>
      </c>
      <c r="KK73" s="313">
        <f t="shared" si="432"/>
        <v>0</v>
      </c>
      <c r="KL73" s="313">
        <f t="shared" si="432"/>
        <v>0</v>
      </c>
      <c r="KM73" s="313">
        <f t="shared" si="432"/>
        <v>0</v>
      </c>
      <c r="KN73" s="313">
        <f t="shared" si="432"/>
        <v>0</v>
      </c>
      <c r="KO73" s="313">
        <f t="shared" si="432"/>
        <v>0</v>
      </c>
      <c r="KP73" s="313">
        <f t="shared" si="432"/>
        <v>0</v>
      </c>
      <c r="KQ73" s="313">
        <f t="shared" si="432"/>
        <v>0</v>
      </c>
      <c r="KR73" s="313">
        <f t="shared" si="432"/>
        <v>0</v>
      </c>
      <c r="KS73" s="313">
        <f t="shared" si="432"/>
        <v>0</v>
      </c>
      <c r="KT73" s="313">
        <f t="shared" si="432"/>
        <v>0</v>
      </c>
      <c r="KU73" s="313">
        <f t="shared" si="433"/>
        <v>0</v>
      </c>
      <c r="KV73" s="313">
        <f t="shared" si="433"/>
        <v>0</v>
      </c>
      <c r="KW73" s="313">
        <f t="shared" si="433"/>
        <v>0</v>
      </c>
      <c r="KX73" s="313">
        <f t="shared" si="433"/>
        <v>0</v>
      </c>
      <c r="KY73" s="313">
        <f t="shared" si="433"/>
        <v>0</v>
      </c>
      <c r="KZ73" s="313">
        <f t="shared" si="433"/>
        <v>0</v>
      </c>
      <c r="LA73" s="313">
        <f t="shared" si="433"/>
        <v>0</v>
      </c>
      <c r="LB73" s="313">
        <f t="shared" si="433"/>
        <v>0</v>
      </c>
      <c r="LC73" s="313">
        <f t="shared" si="433"/>
        <v>0</v>
      </c>
      <c r="LD73" s="313">
        <f t="shared" si="433"/>
        <v>0</v>
      </c>
      <c r="LK73" s="78">
        <v>0</v>
      </c>
      <c r="LL73" s="78">
        <v>0</v>
      </c>
      <c r="LM73" s="78">
        <v>0</v>
      </c>
      <c r="LP73" s="105"/>
      <c r="LQ73" s="322">
        <v>0.05</v>
      </c>
      <c r="LR73" s="322">
        <v>0.05</v>
      </c>
      <c r="LS73" s="322">
        <v>0.05</v>
      </c>
      <c r="LT73" s="322">
        <v>0.05</v>
      </c>
      <c r="LU73" s="322">
        <v>0.05</v>
      </c>
      <c r="LV73" s="322">
        <v>2.5000000000000001E-2</v>
      </c>
      <c r="LW73" s="322">
        <v>2.5000000000000001E-2</v>
      </c>
      <c r="LX73" s="322">
        <v>2.5000000000000001E-2</v>
      </c>
      <c r="LY73" s="322">
        <v>2.5000000000000001E-2</v>
      </c>
      <c r="LZ73" s="322">
        <v>2.5000000000000001E-2</v>
      </c>
      <c r="MA73" s="322">
        <v>5.0000000000000001E-3</v>
      </c>
      <c r="MB73" s="322">
        <v>5.0000000000000001E-3</v>
      </c>
      <c r="MC73" s="322">
        <v>5.0000000000000001E-3</v>
      </c>
      <c r="MD73" s="322">
        <v>5.0000000000000001E-3</v>
      </c>
      <c r="ME73" s="322">
        <v>5.0000000000000001E-3</v>
      </c>
      <c r="MF73" s="322">
        <v>8.9999999999999998E-4</v>
      </c>
      <c r="MG73" s="322">
        <v>8.9999999999999998E-4</v>
      </c>
      <c r="MH73" s="322">
        <v>8.9999999999999998E-4</v>
      </c>
      <c r="MI73" s="322">
        <v>8.9999999999999998E-4</v>
      </c>
      <c r="MJ73" s="322">
        <v>8.9999999999999998E-4</v>
      </c>
      <c r="MK73" s="322">
        <v>5.9999999999999995E-4</v>
      </c>
      <c r="ML73" s="322">
        <v>4.4999999999999999E-4</v>
      </c>
      <c r="MM73" s="322">
        <v>4.0000000000000002E-4</v>
      </c>
      <c r="MN73" s="322">
        <v>2.9999999999999997E-4</v>
      </c>
      <c r="MO73" s="322">
        <v>2.5000000000000001E-4</v>
      </c>
      <c r="MP73" s="322">
        <v>2.5000000000000001E-4</v>
      </c>
      <c r="MQ73" s="322">
        <v>2.0000000000000001E-4</v>
      </c>
      <c r="MR73" s="322">
        <v>2.0000000000000001E-4</v>
      </c>
      <c r="MS73" s="322"/>
      <c r="MT73" s="102">
        <v>1</v>
      </c>
      <c r="MU73" s="102">
        <v>1</v>
      </c>
      <c r="MV73" s="102">
        <v>1</v>
      </c>
      <c r="MW73" s="102">
        <v>1</v>
      </c>
      <c r="MX73" s="102">
        <v>1</v>
      </c>
      <c r="MY73" s="102">
        <v>1</v>
      </c>
      <c r="MZ73" s="90">
        <v>5</v>
      </c>
      <c r="NA73" s="90">
        <v>5</v>
      </c>
      <c r="NB73" s="90">
        <v>5</v>
      </c>
      <c r="NC73" s="90">
        <v>5</v>
      </c>
      <c r="ND73" s="90">
        <v>5</v>
      </c>
      <c r="NE73" s="90">
        <v>5</v>
      </c>
      <c r="NF73" s="90">
        <v>5</v>
      </c>
      <c r="NG73" s="90">
        <v>5</v>
      </c>
      <c r="NH73" s="90">
        <v>5</v>
      </c>
      <c r="NI73" s="90">
        <v>10</v>
      </c>
      <c r="NJ73" s="90">
        <v>10</v>
      </c>
      <c r="NK73" s="90">
        <v>10</v>
      </c>
      <c r="NL73" s="90">
        <v>10</v>
      </c>
      <c r="NM73" s="90">
        <v>10</v>
      </c>
      <c r="NN73" s="90">
        <v>10</v>
      </c>
      <c r="NO73" s="90">
        <v>10</v>
      </c>
      <c r="NP73" s="90">
        <v>10</v>
      </c>
      <c r="NQ73" s="90">
        <v>10</v>
      </c>
      <c r="NR73" s="90">
        <v>10</v>
      </c>
      <c r="NS73" s="90">
        <v>10</v>
      </c>
      <c r="NT73" s="90">
        <v>10</v>
      </c>
      <c r="NU73" s="90">
        <v>10</v>
      </c>
      <c r="NV73" s="90"/>
      <c r="NW73" s="324">
        <f t="shared" si="535"/>
        <v>6.25E-2</v>
      </c>
      <c r="NX73" s="324">
        <f t="shared" si="536"/>
        <v>0.125</v>
      </c>
      <c r="NY73" s="324">
        <f t="shared" si="537"/>
        <v>0.1875</v>
      </c>
      <c r="NZ73" s="324">
        <f t="shared" si="538"/>
        <v>0.25</v>
      </c>
      <c r="OA73" s="324">
        <f t="shared" si="539"/>
        <v>0.3125</v>
      </c>
      <c r="OB73" s="324">
        <f t="shared" si="540"/>
        <v>0.3125</v>
      </c>
      <c r="OC73" s="324">
        <f t="shared" si="541"/>
        <v>0.125</v>
      </c>
      <c r="OD73" s="324">
        <f t="shared" si="542"/>
        <v>0.1875</v>
      </c>
      <c r="OE73" s="324">
        <f t="shared" si="543"/>
        <v>0.25</v>
      </c>
      <c r="OF73" s="324">
        <f t="shared" si="544"/>
        <v>0.3125</v>
      </c>
      <c r="OG73" s="324">
        <f t="shared" si="545"/>
        <v>0.125</v>
      </c>
      <c r="OH73" s="324">
        <f t="shared" si="546"/>
        <v>0.25</v>
      </c>
      <c r="OI73" s="324">
        <f t="shared" si="547"/>
        <v>0.375</v>
      </c>
      <c r="OJ73" s="324">
        <f t="shared" si="548"/>
        <v>0.5</v>
      </c>
      <c r="OK73" s="324">
        <f t="shared" si="549"/>
        <v>0.625</v>
      </c>
      <c r="OL73" s="324">
        <f t="shared" si="550"/>
        <v>0.1125</v>
      </c>
      <c r="OM73" s="324">
        <f t="shared" si="551"/>
        <v>0.22500000000000001</v>
      </c>
      <c r="ON73" s="324">
        <f t="shared" si="552"/>
        <v>0.33750000000000002</v>
      </c>
      <c r="OO73" s="324">
        <f t="shared" si="553"/>
        <v>0.45</v>
      </c>
      <c r="OP73" s="324">
        <f t="shared" si="554"/>
        <v>0.5625</v>
      </c>
      <c r="OQ73" s="324">
        <f t="shared" si="555"/>
        <v>0.56249999999999989</v>
      </c>
      <c r="OR73" s="324">
        <f t="shared" si="556"/>
        <v>0.5625</v>
      </c>
      <c r="OS73" s="324">
        <f t="shared" si="557"/>
        <v>0.625</v>
      </c>
      <c r="OT73" s="324">
        <f t="shared" si="558"/>
        <v>0.56249999999999989</v>
      </c>
      <c r="OU73" s="324">
        <f t="shared" si="559"/>
        <v>0.546875</v>
      </c>
      <c r="OV73" s="324">
        <f t="shared" si="560"/>
        <v>0.625</v>
      </c>
      <c r="OW73" s="324">
        <f t="shared" si="561"/>
        <v>0.5625</v>
      </c>
      <c r="OX73" s="324">
        <f t="shared" si="562"/>
        <v>0.625</v>
      </c>
      <c r="PG73" s="346"/>
      <c r="PH73" s="347">
        <f>PH$3*$F73*$AH73*PH$4/'[1]Sheet3 '!$AJ$5</f>
        <v>0.35</v>
      </c>
      <c r="PI73" s="347">
        <f>PI$3*$F73*$AH73*PI$4/'[1]Sheet3 '!$AJ$5</f>
        <v>0.34987499999999999</v>
      </c>
      <c r="PJ73" s="347">
        <f>PJ$3*$F73*$AH73*PJ$4/'[1]Sheet3 '!$AJ$5</f>
        <v>0.35</v>
      </c>
      <c r="PK73" s="347">
        <f>PK$3*$F73*$AH73*PK$4/'[1]Sheet3 '!$AJ$5</f>
        <v>0.315</v>
      </c>
      <c r="PL73" s="347">
        <f>PL$3*$F73*$AH73*PL$4/'[1]Sheet3 '!$AJ$5</f>
        <v>0.315</v>
      </c>
      <c r="PM73" s="347">
        <f>PM$3*$F73*$AH73*PM$4/'[1]Sheet3 '!$AJ$5</f>
        <v>0.3</v>
      </c>
      <c r="PN73" s="347">
        <f>PN$3*$F73*$AH73*PN$4/'[1]Sheet3 '!$AJ$5</f>
        <v>0.27</v>
      </c>
      <c r="PO73" s="347">
        <f>PO$3*$F73*$AH73*PO$4/'[1]Sheet3 '!$AJ$5</f>
        <v>0.255</v>
      </c>
      <c r="PP73" s="347">
        <f>PP$3*$F73*$AH73*PP$4/'[1]Sheet3 '!$AJ$5</f>
        <v>0.23150000000000001</v>
      </c>
      <c r="PQ73" s="347">
        <f>PQ$3*$F73*$AH73*PQ$4/'[1]Sheet3 '!$AJ$5</f>
        <v>0.2</v>
      </c>
      <c r="PR73" s="347">
        <f>PR$3*$F73*$AH73*PR$4/'[1]Sheet3 '!$AJ$5</f>
        <v>0.18</v>
      </c>
      <c r="PS73" s="347">
        <f>PS$3*$F73*$AH73*PS$4/'[1]Sheet3 '!$AJ$5</f>
        <v>0.16</v>
      </c>
      <c r="PT73" s="347">
        <f>PT$3*$F73*$AH73*PT$4/'[1]Sheet3 '!$AJ$5</f>
        <v>0.1</v>
      </c>
      <c r="PU73" s="343"/>
      <c r="PV73" s="343"/>
      <c r="PW73" s="343"/>
    </row>
    <row r="74" spans="1:439" s="90" customFormat="1" ht="16.2">
      <c r="A74" s="39">
        <v>70</v>
      </c>
      <c r="B74" s="90" t="s">
        <v>689</v>
      </c>
      <c r="C74" s="39">
        <v>6</v>
      </c>
      <c r="D74" s="39">
        <v>-1</v>
      </c>
      <c r="E74" s="39"/>
      <c r="F74" s="39">
        <v>400</v>
      </c>
      <c r="G74" s="111" t="s">
        <v>525</v>
      </c>
      <c r="H74" s="39">
        <f t="shared" si="443"/>
        <v>400</v>
      </c>
      <c r="I74" s="116"/>
      <c r="J74" s="39">
        <f t="shared" ref="J74:J79" si="567">F74</f>
        <v>400</v>
      </c>
      <c r="K74" s="116" t="s">
        <v>690</v>
      </c>
      <c r="L74" s="116"/>
      <c r="M74" s="123">
        <v>74</v>
      </c>
      <c r="N74" s="39">
        <f t="shared" si="564"/>
        <v>0</v>
      </c>
      <c r="O74" s="39">
        <f t="shared" si="565"/>
        <v>0</v>
      </c>
      <c r="P74" s="39">
        <v>0</v>
      </c>
      <c r="Q74" s="136">
        <v>0.27777819999999998</v>
      </c>
      <c r="R74" s="90">
        <v>5</v>
      </c>
      <c r="S74" s="137">
        <v>0</v>
      </c>
      <c r="T74" s="141">
        <f t="shared" si="444"/>
        <v>0.13333300000000001</v>
      </c>
      <c r="U74" s="139">
        <f t="shared" si="434"/>
        <v>3</v>
      </c>
      <c r="V74" s="139" t="s">
        <v>283</v>
      </c>
      <c r="W74" s="139">
        <v>1</v>
      </c>
      <c r="X74" s="142">
        <v>0</v>
      </c>
      <c r="Y74" s="139">
        <v>15</v>
      </c>
      <c r="Z74" s="159">
        <v>1</v>
      </c>
      <c r="AA74" s="139" t="str">
        <f t="shared" si="428"/>
        <v>[[0,1],[0,1],[0,1],[0,1],[0,1],[0,1],[0,1],[0,1],[0,1],[0,1],[0,2],[0,4],[0,6],[0,8],[0,10],[0,20],[0,40],[0,60],[0,80],[0,100]]</v>
      </c>
      <c r="AB74" s="139">
        <v>1</v>
      </c>
      <c r="AC74" s="139">
        <v>1</v>
      </c>
      <c r="AD74" s="139" t="str">
        <f t="shared" si="445"/>
        <v>[[1,1],[1,1],[1,1],[1,1],[1,1],[1,1],[1,1],[1,1],[1,1],[1,1],[1,1],[1,1],[1,1],[1,1],[1,1],[1,1],[1,1],[1,1],[1,1],[1,1]]</v>
      </c>
      <c r="AE74" s="39">
        <v>0</v>
      </c>
      <c r="AF74" s="161">
        <v>0.25</v>
      </c>
      <c r="AG74" s="177">
        <f t="shared" si="431"/>
        <v>0</v>
      </c>
      <c r="AH74" s="177">
        <v>0.1</v>
      </c>
      <c r="AI74" s="177">
        <v>0</v>
      </c>
      <c r="AJ74" s="178">
        <v>0</v>
      </c>
      <c r="AK74" s="177">
        <v>0.02</v>
      </c>
      <c r="AL74" s="178">
        <v>8.0000000000000002E-3</v>
      </c>
      <c r="AM74" s="179">
        <v>2.0000000000000001E-4</v>
      </c>
      <c r="AN74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74" s="39" t="str">
        <f t="shared" si="429"/>
        <v>[[10,5],[12,2],[15,2]]</v>
      </c>
      <c r="AP74" s="111" t="str">
        <f t="shared" si="385"/>
        <v>[0.461538,0.230769,0.153846]</v>
      </c>
      <c r="AQ74" s="111">
        <v>0</v>
      </c>
      <c r="AR74" s="111">
        <v>1</v>
      </c>
      <c r="AS74" s="111">
        <f t="shared" si="447"/>
        <v>1</v>
      </c>
      <c r="AT74" s="111">
        <v>1</v>
      </c>
      <c r="AU74" s="111">
        <v>1</v>
      </c>
      <c r="AV74" s="191" t="s">
        <v>691</v>
      </c>
      <c r="AW74" s="111">
        <v>4</v>
      </c>
      <c r="AX74" s="195">
        <v>16</v>
      </c>
      <c r="AY74" s="39">
        <v>1</v>
      </c>
      <c r="AZ74" s="39">
        <v>0</v>
      </c>
      <c r="BA74" s="94">
        <v>3</v>
      </c>
      <c r="BB74" s="39">
        <v>6</v>
      </c>
      <c r="BC74" s="94" t="s">
        <v>361</v>
      </c>
      <c r="BD74" s="39">
        <v>1</v>
      </c>
      <c r="BE74" s="112">
        <v>1.5</v>
      </c>
      <c r="BF74" s="39"/>
      <c r="BG74" s="39"/>
      <c r="BH74" s="39">
        <v>1</v>
      </c>
      <c r="BI74" s="39">
        <v>1</v>
      </c>
      <c r="BJ74" s="39" t="s">
        <v>396</v>
      </c>
      <c r="BK74" s="200">
        <v>1</v>
      </c>
      <c r="BL74" s="198">
        <v>1</v>
      </c>
      <c r="BM74" s="39">
        <f t="shared" si="430"/>
        <v>400</v>
      </c>
      <c r="BN74" s="94" t="s">
        <v>287</v>
      </c>
      <c r="BO74" s="39">
        <v>1</v>
      </c>
      <c r="BP74" s="39" t="s">
        <v>288</v>
      </c>
      <c r="BQ74" s="39" t="s">
        <v>485</v>
      </c>
      <c r="BR74" s="365" t="s">
        <v>692</v>
      </c>
      <c r="BS74" s="365" t="s">
        <v>692</v>
      </c>
      <c r="BT74" s="123">
        <v>49510</v>
      </c>
      <c r="BU74" s="123">
        <v>2</v>
      </c>
      <c r="BV74" s="123">
        <v>60</v>
      </c>
      <c r="BW74" s="123">
        <v>10</v>
      </c>
      <c r="BX74" s="116" t="s">
        <v>291</v>
      </c>
      <c r="BY74" s="213">
        <v>12</v>
      </c>
      <c r="BZ74" s="123">
        <f t="shared" si="448"/>
        <v>5</v>
      </c>
      <c r="CA74" s="214" t="str">
        <f t="shared" si="449"/>
        <v>[5,5,0,5]</v>
      </c>
      <c r="CB74" s="42">
        <v>0</v>
      </c>
      <c r="CC74" s="42">
        <v>0</v>
      </c>
      <c r="CD74" s="42">
        <v>1</v>
      </c>
      <c r="CE74" s="42">
        <v>0</v>
      </c>
      <c r="CF74" s="42">
        <v>1</v>
      </c>
      <c r="CG74" s="42">
        <v>0</v>
      </c>
      <c r="CH74" s="42">
        <v>1</v>
      </c>
      <c r="CI74" s="42">
        <v>1</v>
      </c>
      <c r="CJ74" s="42" t="str">
        <f t="shared" si="442"/>
        <v>1,1,1,1,1,1,1</v>
      </c>
      <c r="CK74" s="42" t="str">
        <f t="shared" si="566"/>
        <v>"3|1|0|0|400","7|2|0|0|400",</v>
      </c>
      <c r="CL74" s="42">
        <v>50</v>
      </c>
      <c r="CM74" s="42">
        <v>100</v>
      </c>
      <c r="CN74" s="42">
        <v>2</v>
      </c>
      <c r="CO74" s="42"/>
      <c r="CP74" s="42"/>
      <c r="CQ74" s="42"/>
      <c r="CR74" s="42"/>
      <c r="CS74" s="42"/>
      <c r="CT74" s="42"/>
      <c r="CU74" s="53" t="s">
        <v>293</v>
      </c>
      <c r="CV74" s="53">
        <v>1</v>
      </c>
      <c r="CW74" s="42"/>
      <c r="CX74" s="42" t="str">
        <f t="shared" si="435"/>
        <v/>
      </c>
      <c r="CY74" s="42"/>
      <c r="CZ74" s="42"/>
      <c r="DA74" s="42"/>
      <c r="DB74" s="42"/>
      <c r="DC74" s="42" t="str">
        <f t="shared" si="436"/>
        <v/>
      </c>
      <c r="DD74" s="42"/>
      <c r="DE74" s="42"/>
      <c r="DF74" s="42"/>
      <c r="DG74" s="42"/>
      <c r="DH74" s="42">
        <f t="shared" si="437"/>
        <v>3</v>
      </c>
      <c r="DI74" s="42">
        <v>1</v>
      </c>
      <c r="DJ74" s="42">
        <v>0</v>
      </c>
      <c r="DK74" s="42">
        <v>0</v>
      </c>
      <c r="DL74" s="42">
        <f>F74</f>
        <v>400</v>
      </c>
      <c r="DM74" s="42" t="str">
        <f t="shared" si="438"/>
        <v/>
      </c>
      <c r="DN74" s="42">
        <v>2</v>
      </c>
      <c r="DO74" s="42">
        <v>0</v>
      </c>
      <c r="DP74" s="42">
        <v>0</v>
      </c>
      <c r="DQ74" s="42">
        <f>F74</f>
        <v>400</v>
      </c>
      <c r="DR74" s="42">
        <f t="shared" si="439"/>
        <v>7</v>
      </c>
      <c r="DS74" s="42">
        <v>2</v>
      </c>
      <c r="DT74" s="42">
        <v>0</v>
      </c>
      <c r="DU74" s="42">
        <v>0</v>
      </c>
      <c r="DV74" s="42">
        <f>F74</f>
        <v>400</v>
      </c>
      <c r="DW74" s="42" t="s">
        <v>693</v>
      </c>
      <c r="DX74" s="231">
        <f t="shared" si="440"/>
        <v>5</v>
      </c>
      <c r="DY74" s="231">
        <f t="shared" si="441"/>
        <v>5</v>
      </c>
      <c r="DZ74" s="231">
        <v>0</v>
      </c>
      <c r="EA74" s="123">
        <f t="shared" si="450"/>
        <v>5</v>
      </c>
      <c r="EB74" s="123"/>
      <c r="EM74" s="260">
        <f t="shared" si="451"/>
        <v>440.00000000000006</v>
      </c>
      <c r="EN74" s="261">
        <v>0.1</v>
      </c>
      <c r="EO74" s="105">
        <v>10</v>
      </c>
      <c r="EP74" s="105">
        <v>5</v>
      </c>
      <c r="EQ74" s="105">
        <v>12</v>
      </c>
      <c r="ER74" s="105">
        <v>2</v>
      </c>
      <c r="ES74" s="105">
        <v>15</v>
      </c>
      <c r="ET74" s="105">
        <v>2</v>
      </c>
      <c r="EU74" s="105">
        <f t="shared" si="452"/>
        <v>11.555555555555555</v>
      </c>
      <c r="EV74" s="105">
        <f t="shared" si="453"/>
        <v>7.5</v>
      </c>
      <c r="EW74" s="272">
        <f t="shared" si="454"/>
        <v>0.461538</v>
      </c>
      <c r="EX74" s="105">
        <f t="shared" si="455"/>
        <v>15</v>
      </c>
      <c r="EY74" s="281">
        <f t="shared" si="456"/>
        <v>0.230769</v>
      </c>
      <c r="EZ74" s="105">
        <f t="shared" si="457"/>
        <v>22.5</v>
      </c>
      <c r="FA74" s="282">
        <f t="shared" si="458"/>
        <v>0.15384600000000001</v>
      </c>
      <c r="FD74" s="286"/>
      <c r="FI74" s="294"/>
      <c r="FJ74" s="141">
        <v>0</v>
      </c>
      <c r="FK74" s="141">
        <v>1</v>
      </c>
      <c r="FL74" s="294">
        <f t="shared" si="388"/>
        <v>0</v>
      </c>
      <c r="FM74" s="141">
        <f t="shared" si="459"/>
        <v>0</v>
      </c>
      <c r="FN74" s="141">
        <f t="shared" si="460"/>
        <v>1</v>
      </c>
      <c r="FO74" s="294">
        <f t="shared" si="389"/>
        <v>0</v>
      </c>
      <c r="FP74" s="141">
        <f t="shared" si="461"/>
        <v>0</v>
      </c>
      <c r="FQ74" s="141">
        <f t="shared" si="462"/>
        <v>1</v>
      </c>
      <c r="FR74" s="294">
        <f t="shared" si="390"/>
        <v>0</v>
      </c>
      <c r="FS74" s="141">
        <f t="shared" si="463"/>
        <v>0</v>
      </c>
      <c r="FT74" s="141">
        <f t="shared" si="464"/>
        <v>1</v>
      </c>
      <c r="FU74" s="294">
        <f t="shared" si="391"/>
        <v>0</v>
      </c>
      <c r="FV74" s="141">
        <f t="shared" si="465"/>
        <v>0</v>
      </c>
      <c r="FW74" s="141">
        <f t="shared" si="466"/>
        <v>1</v>
      </c>
      <c r="FX74" s="294">
        <f t="shared" si="392"/>
        <v>0</v>
      </c>
      <c r="FY74" s="141">
        <f t="shared" si="467"/>
        <v>0</v>
      </c>
      <c r="FZ74" s="141">
        <f t="shared" si="468"/>
        <v>1</v>
      </c>
      <c r="GA74" s="294">
        <f t="shared" si="393"/>
        <v>0</v>
      </c>
      <c r="GB74" s="141">
        <f t="shared" si="469"/>
        <v>0</v>
      </c>
      <c r="GC74" s="141">
        <f t="shared" si="470"/>
        <v>1</v>
      </c>
      <c r="GD74" s="294">
        <f t="shared" si="394"/>
        <v>0</v>
      </c>
      <c r="GE74" s="141">
        <f t="shared" si="471"/>
        <v>0</v>
      </c>
      <c r="GF74" s="141">
        <f t="shared" si="472"/>
        <v>1</v>
      </c>
      <c r="GG74" s="294">
        <f t="shared" si="395"/>
        <v>0</v>
      </c>
      <c r="GH74" s="141">
        <f t="shared" si="473"/>
        <v>0</v>
      </c>
      <c r="GI74" s="141">
        <f t="shared" si="474"/>
        <v>1</v>
      </c>
      <c r="GJ74" s="294">
        <f t="shared" si="396"/>
        <v>0</v>
      </c>
      <c r="GK74" s="141">
        <f t="shared" si="475"/>
        <v>0</v>
      </c>
      <c r="GL74" s="141">
        <f t="shared" si="476"/>
        <v>1</v>
      </c>
      <c r="GM74" s="294">
        <f t="shared" si="397"/>
        <v>0</v>
      </c>
      <c r="GN74" s="141">
        <f t="shared" si="477"/>
        <v>0</v>
      </c>
      <c r="GO74" s="141">
        <f t="shared" si="478"/>
        <v>2</v>
      </c>
      <c r="GP74" s="294">
        <f t="shared" si="398"/>
        <v>0</v>
      </c>
      <c r="GQ74" s="141">
        <f t="shared" si="479"/>
        <v>0</v>
      </c>
      <c r="GR74" s="141">
        <f t="shared" si="480"/>
        <v>4</v>
      </c>
      <c r="GS74" s="294">
        <f t="shared" si="399"/>
        <v>0</v>
      </c>
      <c r="GT74" s="141">
        <f t="shared" si="481"/>
        <v>0</v>
      </c>
      <c r="GU74" s="141">
        <f t="shared" si="482"/>
        <v>6</v>
      </c>
      <c r="GV74" s="294">
        <f t="shared" si="400"/>
        <v>0</v>
      </c>
      <c r="GW74" s="141">
        <f t="shared" si="483"/>
        <v>0</v>
      </c>
      <c r="GX74" s="141">
        <f t="shared" si="484"/>
        <v>8</v>
      </c>
      <c r="GY74" s="294">
        <f t="shared" si="401"/>
        <v>0</v>
      </c>
      <c r="GZ74" s="141">
        <f t="shared" si="485"/>
        <v>0</v>
      </c>
      <c r="HA74" s="141">
        <f t="shared" si="486"/>
        <v>10</v>
      </c>
      <c r="HB74" s="294">
        <f t="shared" si="402"/>
        <v>0</v>
      </c>
      <c r="HC74" s="141">
        <f t="shared" si="487"/>
        <v>0</v>
      </c>
      <c r="HD74" s="141">
        <f t="shared" si="488"/>
        <v>20</v>
      </c>
      <c r="HE74" s="294">
        <f t="shared" si="403"/>
        <v>0</v>
      </c>
      <c r="HF74" s="141">
        <f t="shared" si="489"/>
        <v>0</v>
      </c>
      <c r="HG74" s="141">
        <f t="shared" si="490"/>
        <v>40</v>
      </c>
      <c r="HH74" s="294">
        <f t="shared" si="404"/>
        <v>0</v>
      </c>
      <c r="HI74" s="141">
        <f t="shared" si="491"/>
        <v>0</v>
      </c>
      <c r="HJ74" s="141">
        <f t="shared" si="492"/>
        <v>60</v>
      </c>
      <c r="HK74" s="294">
        <f t="shared" si="405"/>
        <v>0</v>
      </c>
      <c r="HL74" s="141">
        <f t="shared" si="493"/>
        <v>0</v>
      </c>
      <c r="HM74" s="141">
        <f t="shared" si="494"/>
        <v>80</v>
      </c>
      <c r="HN74" s="294">
        <f t="shared" si="406"/>
        <v>0</v>
      </c>
      <c r="HO74" s="141">
        <f t="shared" si="495"/>
        <v>0</v>
      </c>
      <c r="HP74" s="141">
        <f t="shared" si="496"/>
        <v>100</v>
      </c>
      <c r="HQ74" s="294">
        <f t="shared" si="407"/>
        <v>0</v>
      </c>
      <c r="HS74" s="286"/>
      <c r="HX74" s="294"/>
      <c r="HY74" s="305">
        <v>1</v>
      </c>
      <c r="HZ74" s="141">
        <v>1</v>
      </c>
      <c r="IA74" s="294">
        <f t="shared" si="408"/>
        <v>4.444444444444448E-5</v>
      </c>
      <c r="IB74" s="141">
        <f t="shared" si="497"/>
        <v>1</v>
      </c>
      <c r="IC74" s="141">
        <f t="shared" si="498"/>
        <v>1</v>
      </c>
      <c r="ID74" s="294">
        <f t="shared" si="409"/>
        <v>8.8888888888888961E-5</v>
      </c>
      <c r="IE74" s="141">
        <f t="shared" si="499"/>
        <v>1</v>
      </c>
      <c r="IF74" s="141">
        <f t="shared" si="500"/>
        <v>1</v>
      </c>
      <c r="IG74" s="294">
        <f t="shared" si="410"/>
        <v>1.3333333333333345E-4</v>
      </c>
      <c r="IH74" s="141">
        <f t="shared" si="501"/>
        <v>1</v>
      </c>
      <c r="II74" s="141">
        <f t="shared" si="502"/>
        <v>1</v>
      </c>
      <c r="IJ74" s="294">
        <f t="shared" si="411"/>
        <v>1.7777777777777792E-4</v>
      </c>
      <c r="IK74" s="141">
        <f t="shared" si="503"/>
        <v>1</v>
      </c>
      <c r="IL74" s="141">
        <f t="shared" si="504"/>
        <v>1</v>
      </c>
      <c r="IM74" s="294">
        <f t="shared" si="412"/>
        <v>2.222222222222224E-4</v>
      </c>
      <c r="IN74" s="141">
        <f t="shared" si="505"/>
        <v>1</v>
      </c>
      <c r="IO74" s="141">
        <f t="shared" si="506"/>
        <v>1</v>
      </c>
      <c r="IP74" s="294">
        <f t="shared" si="413"/>
        <v>4.4444444444444479E-4</v>
      </c>
      <c r="IQ74" s="141">
        <f t="shared" si="507"/>
        <v>1</v>
      </c>
      <c r="IR74" s="141">
        <f t="shared" si="508"/>
        <v>1</v>
      </c>
      <c r="IS74" s="294">
        <f t="shared" si="414"/>
        <v>8.8888888888888958E-4</v>
      </c>
      <c r="IT74" s="141">
        <f t="shared" si="509"/>
        <v>1</v>
      </c>
      <c r="IU74" s="141">
        <f t="shared" si="510"/>
        <v>1</v>
      </c>
      <c r="IV74" s="294">
        <f t="shared" si="415"/>
        <v>1.3333333333333344E-3</v>
      </c>
      <c r="IW74" s="141">
        <f t="shared" si="511"/>
        <v>1</v>
      </c>
      <c r="IX74" s="141">
        <f t="shared" si="512"/>
        <v>1</v>
      </c>
      <c r="IY74" s="294">
        <f t="shared" si="416"/>
        <v>1.7777777777777792E-3</v>
      </c>
      <c r="IZ74" s="141">
        <f t="shared" si="513"/>
        <v>1</v>
      </c>
      <c r="JA74" s="141">
        <f t="shared" si="514"/>
        <v>1</v>
      </c>
      <c r="JB74" s="294">
        <f t="shared" si="417"/>
        <v>2.222222222222224E-3</v>
      </c>
      <c r="JC74" s="141">
        <f t="shared" si="515"/>
        <v>1</v>
      </c>
      <c r="JD74" s="141">
        <f t="shared" si="516"/>
        <v>1</v>
      </c>
      <c r="JE74" s="294">
        <f t="shared" si="418"/>
        <v>4.4444444444444479E-3</v>
      </c>
      <c r="JF74" s="141">
        <f t="shared" si="517"/>
        <v>1</v>
      </c>
      <c r="JG74" s="141">
        <f t="shared" si="518"/>
        <v>1</v>
      </c>
      <c r="JH74" s="294">
        <f t="shared" si="419"/>
        <v>8.8888888888888958E-3</v>
      </c>
      <c r="JI74" s="141">
        <f t="shared" si="519"/>
        <v>1</v>
      </c>
      <c r="JJ74" s="141">
        <f t="shared" si="520"/>
        <v>1</v>
      </c>
      <c r="JK74" s="294">
        <f t="shared" si="420"/>
        <v>1.3333333333333345E-2</v>
      </c>
      <c r="JL74" s="141">
        <f t="shared" si="521"/>
        <v>1</v>
      </c>
      <c r="JM74" s="141">
        <f t="shared" si="522"/>
        <v>1</v>
      </c>
      <c r="JN74" s="294">
        <f t="shared" si="421"/>
        <v>1.7777777777777792E-2</v>
      </c>
      <c r="JO74" s="141">
        <f t="shared" si="523"/>
        <v>1</v>
      </c>
      <c r="JP74" s="141">
        <f t="shared" si="524"/>
        <v>1</v>
      </c>
      <c r="JQ74" s="294">
        <f t="shared" si="422"/>
        <v>2.222222222222224E-2</v>
      </c>
      <c r="JR74" s="141">
        <f t="shared" si="525"/>
        <v>1</v>
      </c>
      <c r="JS74" s="141">
        <f t="shared" si="526"/>
        <v>1</v>
      </c>
      <c r="JT74" s="294">
        <f t="shared" si="423"/>
        <v>4.4444444444444481E-2</v>
      </c>
      <c r="JU74" s="141">
        <f t="shared" si="527"/>
        <v>1</v>
      </c>
      <c r="JV74" s="141">
        <f t="shared" si="528"/>
        <v>1</v>
      </c>
      <c r="JW74" s="294">
        <f t="shared" si="424"/>
        <v>8.8888888888888962E-2</v>
      </c>
      <c r="JX74" s="141">
        <f t="shared" si="529"/>
        <v>1</v>
      </c>
      <c r="JY74" s="141">
        <f t="shared" si="530"/>
        <v>1</v>
      </c>
      <c r="JZ74" s="294">
        <f t="shared" si="425"/>
        <v>0.13333333333333344</v>
      </c>
      <c r="KA74" s="141">
        <f t="shared" si="531"/>
        <v>1</v>
      </c>
      <c r="KB74" s="141">
        <f t="shared" si="532"/>
        <v>1</v>
      </c>
      <c r="KC74" s="294">
        <f t="shared" si="426"/>
        <v>0.17777777777777792</v>
      </c>
      <c r="KD74" s="141">
        <f t="shared" si="533"/>
        <v>1</v>
      </c>
      <c r="KE74" s="141">
        <f t="shared" si="534"/>
        <v>1</v>
      </c>
      <c r="KF74" s="294">
        <f t="shared" si="427"/>
        <v>0.2222222222222224</v>
      </c>
      <c r="KK74" s="313">
        <f t="shared" si="432"/>
        <v>0</v>
      </c>
      <c r="KL74" s="313">
        <f t="shared" si="432"/>
        <v>0</v>
      </c>
      <c r="KM74" s="313">
        <f t="shared" si="432"/>
        <v>0</v>
      </c>
      <c r="KN74" s="313">
        <f t="shared" si="432"/>
        <v>0</v>
      </c>
      <c r="KO74" s="313">
        <f t="shared" si="432"/>
        <v>0</v>
      </c>
      <c r="KP74" s="313">
        <f t="shared" si="432"/>
        <v>0</v>
      </c>
      <c r="KQ74" s="313">
        <f t="shared" si="432"/>
        <v>0</v>
      </c>
      <c r="KR74" s="313">
        <f t="shared" si="432"/>
        <v>0</v>
      </c>
      <c r="KS74" s="313">
        <f t="shared" si="432"/>
        <v>0</v>
      </c>
      <c r="KT74" s="313">
        <f t="shared" si="432"/>
        <v>0</v>
      </c>
      <c r="KU74" s="313">
        <f t="shared" si="433"/>
        <v>0</v>
      </c>
      <c r="KV74" s="313">
        <f t="shared" si="433"/>
        <v>0</v>
      </c>
      <c r="KW74" s="313">
        <f t="shared" si="433"/>
        <v>0</v>
      </c>
      <c r="KX74" s="313">
        <f t="shared" si="433"/>
        <v>0</v>
      </c>
      <c r="KY74" s="313">
        <f t="shared" si="433"/>
        <v>0</v>
      </c>
      <c r="KZ74" s="313">
        <f t="shared" si="433"/>
        <v>0</v>
      </c>
      <c r="LA74" s="313">
        <f t="shared" si="433"/>
        <v>0</v>
      </c>
      <c r="LB74" s="313">
        <f t="shared" si="433"/>
        <v>0</v>
      </c>
      <c r="LC74" s="313">
        <f t="shared" si="433"/>
        <v>0</v>
      </c>
      <c r="LD74" s="313">
        <f t="shared" si="433"/>
        <v>0</v>
      </c>
      <c r="LK74" s="90">
        <v>0.08</v>
      </c>
      <c r="LL74" s="90">
        <v>0.32</v>
      </c>
      <c r="LM74" s="90">
        <v>0.4</v>
      </c>
      <c r="LP74" s="105"/>
      <c r="LQ74" s="322">
        <v>0.05</v>
      </c>
      <c r="LR74" s="322">
        <v>0.05</v>
      </c>
      <c r="LS74" s="322">
        <v>0.05</v>
      </c>
      <c r="LT74" s="322">
        <v>0.05</v>
      </c>
      <c r="LU74" s="322">
        <v>0.05</v>
      </c>
      <c r="LV74" s="322">
        <v>2.5000000000000001E-2</v>
      </c>
      <c r="LW74" s="322">
        <v>2.5000000000000001E-2</v>
      </c>
      <c r="LX74" s="322">
        <v>2.5000000000000001E-2</v>
      </c>
      <c r="LY74" s="322">
        <v>2.5000000000000001E-2</v>
      </c>
      <c r="LZ74" s="322">
        <v>2.5000000000000001E-2</v>
      </c>
      <c r="MA74" s="322">
        <v>5.0000000000000001E-3</v>
      </c>
      <c r="MB74" s="322">
        <v>5.0000000000000001E-3</v>
      </c>
      <c r="MC74" s="322">
        <v>5.0000000000000001E-3</v>
      </c>
      <c r="MD74" s="322">
        <v>5.0000000000000001E-3</v>
      </c>
      <c r="ME74" s="322">
        <v>5.0000000000000001E-3</v>
      </c>
      <c r="MF74" s="322">
        <v>8.9999999999999998E-4</v>
      </c>
      <c r="MG74" s="322">
        <v>8.9999999999999998E-4</v>
      </c>
      <c r="MH74" s="322">
        <v>8.9999999999999998E-4</v>
      </c>
      <c r="MI74" s="322">
        <v>8.9999999999999998E-4</v>
      </c>
      <c r="MJ74" s="322">
        <v>8.9999999999999998E-4</v>
      </c>
      <c r="MK74" s="322">
        <v>5.9999999999999995E-4</v>
      </c>
      <c r="ML74" s="322">
        <v>4.4999999999999999E-4</v>
      </c>
      <c r="MM74" s="322">
        <v>4.0000000000000002E-4</v>
      </c>
      <c r="MN74" s="322">
        <v>2.9999999999999997E-4</v>
      </c>
      <c r="MO74" s="322">
        <v>2.5000000000000001E-4</v>
      </c>
      <c r="MP74" s="322">
        <v>2.5000000000000001E-4</v>
      </c>
      <c r="MQ74" s="322">
        <v>2.0000000000000001E-4</v>
      </c>
      <c r="MR74" s="322">
        <v>2.0000000000000001E-4</v>
      </c>
      <c r="MS74" s="322"/>
      <c r="MT74" s="102">
        <v>1</v>
      </c>
      <c r="MU74" s="102">
        <v>1</v>
      </c>
      <c r="MV74" s="102">
        <v>1</v>
      </c>
      <c r="MW74" s="102">
        <v>1</v>
      </c>
      <c r="MX74" s="102">
        <v>1</v>
      </c>
      <c r="MY74" s="102">
        <v>1</v>
      </c>
      <c r="MZ74" s="90">
        <v>3</v>
      </c>
      <c r="NA74" s="90">
        <v>3</v>
      </c>
      <c r="NB74" s="90">
        <v>3</v>
      </c>
      <c r="NC74" s="90">
        <v>3</v>
      </c>
      <c r="ND74" s="90">
        <v>3</v>
      </c>
      <c r="NE74" s="90">
        <v>3</v>
      </c>
      <c r="NF74" s="90">
        <v>3</v>
      </c>
      <c r="NG74" s="90">
        <v>3</v>
      </c>
      <c r="NH74" s="90">
        <v>3</v>
      </c>
      <c r="NI74" s="90">
        <v>5</v>
      </c>
      <c r="NJ74" s="90">
        <v>5</v>
      </c>
      <c r="NK74" s="90">
        <v>5</v>
      </c>
      <c r="NL74" s="90">
        <v>5</v>
      </c>
      <c r="NM74" s="90">
        <v>5</v>
      </c>
      <c r="NN74" s="90">
        <v>5</v>
      </c>
      <c r="NO74" s="90">
        <v>5</v>
      </c>
      <c r="NP74" s="90">
        <v>5</v>
      </c>
      <c r="NQ74" s="90">
        <v>5</v>
      </c>
      <c r="NR74" s="90">
        <v>5</v>
      </c>
      <c r="NS74" s="90">
        <v>5</v>
      </c>
      <c r="NT74" s="90">
        <v>5</v>
      </c>
      <c r="NU74" s="90">
        <v>5</v>
      </c>
      <c r="NW74" s="324">
        <f t="shared" si="535"/>
        <v>0.02</v>
      </c>
      <c r="NX74" s="324">
        <f t="shared" si="536"/>
        <v>0.04</v>
      </c>
      <c r="NY74" s="324">
        <f t="shared" si="537"/>
        <v>0.06</v>
      </c>
      <c r="NZ74" s="324">
        <f t="shared" si="538"/>
        <v>0.08</v>
      </c>
      <c r="OA74" s="324">
        <f t="shared" si="539"/>
        <v>0.1</v>
      </c>
      <c r="OB74" s="324">
        <f t="shared" si="540"/>
        <v>0.1</v>
      </c>
      <c r="OC74" s="324">
        <f t="shared" si="541"/>
        <v>6.6666666666666666E-2</v>
      </c>
      <c r="OD74" s="324">
        <f t="shared" si="542"/>
        <v>0.1</v>
      </c>
      <c r="OE74" s="324">
        <f t="shared" si="543"/>
        <v>0.13333333333333333</v>
      </c>
      <c r="OF74" s="324">
        <f t="shared" si="544"/>
        <v>0.16666666666666669</v>
      </c>
      <c r="OG74" s="324">
        <f t="shared" si="545"/>
        <v>6.6666666666666666E-2</v>
      </c>
      <c r="OH74" s="324">
        <f t="shared" si="546"/>
        <v>0.13333333333333333</v>
      </c>
      <c r="OI74" s="324">
        <f t="shared" si="547"/>
        <v>0.2</v>
      </c>
      <c r="OJ74" s="324">
        <f t="shared" si="548"/>
        <v>0.26666666666666666</v>
      </c>
      <c r="OK74" s="324">
        <f t="shared" si="549"/>
        <v>0.33333333333333337</v>
      </c>
      <c r="OL74" s="324">
        <f t="shared" si="550"/>
        <v>7.1999999999999995E-2</v>
      </c>
      <c r="OM74" s="324">
        <f t="shared" si="551"/>
        <v>0.14399999999999999</v>
      </c>
      <c r="ON74" s="324">
        <f t="shared" si="552"/>
        <v>0.216</v>
      </c>
      <c r="OO74" s="324">
        <f t="shared" si="553"/>
        <v>0.28799999999999998</v>
      </c>
      <c r="OP74" s="324">
        <f t="shared" si="554"/>
        <v>0.36</v>
      </c>
      <c r="OQ74" s="324">
        <f t="shared" si="555"/>
        <v>0.36</v>
      </c>
      <c r="OR74" s="324">
        <f t="shared" si="556"/>
        <v>0.36</v>
      </c>
      <c r="OS74" s="324">
        <f t="shared" si="557"/>
        <v>0.4</v>
      </c>
      <c r="OT74" s="324">
        <f t="shared" si="558"/>
        <v>0.36</v>
      </c>
      <c r="OU74" s="324">
        <f t="shared" si="559"/>
        <v>0.35</v>
      </c>
      <c r="OV74" s="324">
        <f t="shared" si="560"/>
        <v>0.4</v>
      </c>
      <c r="OW74" s="324">
        <f t="shared" si="561"/>
        <v>0.36</v>
      </c>
      <c r="OX74" s="324">
        <f t="shared" si="562"/>
        <v>0.4</v>
      </c>
      <c r="OZ74"/>
      <c r="PA74"/>
      <c r="PB74"/>
      <c r="PC74"/>
      <c r="PD74"/>
      <c r="PE74"/>
      <c r="PF74"/>
      <c r="PG74" s="346"/>
      <c r="PH74" s="347">
        <f>PH$3*$F74*$AH74*PH$4/'[1]Sheet3 '!$AJ$5</f>
        <v>0.11200000000000002</v>
      </c>
      <c r="PI74" s="347">
        <f>PI$3*$F74*$AH74*PI$4/'[1]Sheet3 '!$AJ$5</f>
        <v>0.11196</v>
      </c>
      <c r="PJ74" s="347">
        <f>PJ$3*$F74*$AH74*PJ$4/'[1]Sheet3 '!$AJ$5</f>
        <v>0.112</v>
      </c>
      <c r="PK74" s="347">
        <f>PK$3*$F74*$AH74*PK$4/'[1]Sheet3 '!$AJ$5</f>
        <v>0.1008</v>
      </c>
      <c r="PL74" s="347">
        <f>PL$3*$F74*$AH74*PL$4/'[1]Sheet3 '!$AJ$5</f>
        <v>0.1008</v>
      </c>
      <c r="PM74" s="347">
        <f>PM$3*$F74*$AH74*PM$4/'[1]Sheet3 '!$AJ$5</f>
        <v>9.6000000000000002E-2</v>
      </c>
      <c r="PN74" s="347">
        <f>PN$3*$F74*$AH74*PN$4/'[1]Sheet3 '!$AJ$5</f>
        <v>8.6400000000000005E-2</v>
      </c>
      <c r="PO74" s="347">
        <f>PO$3*$F74*$AH74*PO$4/'[1]Sheet3 '!$AJ$5</f>
        <v>8.1600000000000006E-2</v>
      </c>
      <c r="PP74" s="347">
        <f>PP$3*$F74*$AH74*PP$4/'[1]Sheet3 '!$AJ$5</f>
        <v>7.4079999999999993E-2</v>
      </c>
      <c r="PQ74" s="347">
        <f>PQ$3*$F74*$AH74*PQ$4/'[1]Sheet3 '!$AJ$5</f>
        <v>6.4000000000000001E-2</v>
      </c>
      <c r="PR74" s="347">
        <f>PR$3*$F74*$AH74*PR$4/'[1]Sheet3 '!$AJ$5</f>
        <v>5.7599999999999998E-2</v>
      </c>
      <c r="PS74" s="347">
        <f>PS$3*$F74*$AH74*PS$4/'[1]Sheet3 '!$AJ$5</f>
        <v>5.1200000000000002E-2</v>
      </c>
      <c r="PT74" s="347">
        <f>PT$3*$F74*$AH74*PT$4/'[1]Sheet3 '!$AJ$5</f>
        <v>3.2000000000000001E-2</v>
      </c>
      <c r="PU74" s="343"/>
      <c r="PV74" s="343"/>
      <c r="PW74" s="343"/>
    </row>
    <row r="75" spans="1:439" s="90" customFormat="1" ht="16.2">
      <c r="A75" s="39">
        <v>71</v>
      </c>
      <c r="B75" s="90" t="s">
        <v>694</v>
      </c>
      <c r="C75" s="39">
        <v>6</v>
      </c>
      <c r="D75" s="39">
        <v>-1</v>
      </c>
      <c r="E75" s="39"/>
      <c r="F75" s="39">
        <v>550</v>
      </c>
      <c r="G75" s="111" t="s">
        <v>566</v>
      </c>
      <c r="H75" s="39">
        <f t="shared" si="443"/>
        <v>550</v>
      </c>
      <c r="I75" s="116"/>
      <c r="J75" s="39">
        <f t="shared" si="567"/>
        <v>550</v>
      </c>
      <c r="K75" s="116" t="s">
        <v>695</v>
      </c>
      <c r="L75" s="116"/>
      <c r="M75" s="123">
        <v>75</v>
      </c>
      <c r="N75" s="39">
        <f t="shared" si="564"/>
        <v>0</v>
      </c>
      <c r="O75" s="39">
        <f t="shared" si="565"/>
        <v>0</v>
      </c>
      <c r="P75" s="39">
        <v>0</v>
      </c>
      <c r="Q75" s="136">
        <v>0.3819438</v>
      </c>
      <c r="R75" s="90">
        <v>5</v>
      </c>
      <c r="S75" s="137">
        <v>0</v>
      </c>
      <c r="T75" s="141">
        <f t="shared" si="444"/>
        <v>0.183333</v>
      </c>
      <c r="U75" s="139">
        <f t="shared" si="434"/>
        <v>4</v>
      </c>
      <c r="V75" s="139" t="s">
        <v>283</v>
      </c>
      <c r="W75" s="139">
        <v>1</v>
      </c>
      <c r="X75" s="142">
        <v>0</v>
      </c>
      <c r="Y75" s="139">
        <v>15</v>
      </c>
      <c r="Z75" s="159">
        <v>1</v>
      </c>
      <c r="AA75" s="139" t="str">
        <f t="shared" si="428"/>
        <v>[[0,1],[0,1],[0,1],[0,1],[0,1],[0,1],[0,1],[0,1],[0,1],[0,1],[0,2],[0,4],[0,6],[0,8],[0,10],[0,20],[0,40],[0,60],[0,80],[0,100]]</v>
      </c>
      <c r="AB75" s="139">
        <v>1</v>
      </c>
      <c r="AC75" s="139">
        <v>1</v>
      </c>
      <c r="AD75" s="139" t="str">
        <f t="shared" si="445"/>
        <v>[[1,1],[1,1],[1,1],[1,1],[1,1],[1,1],[1,1],[1,1],[1,1],[1,1],[1,1],[1,1],[1,1],[1,1],[1,1],[1,1],[1,1],[1,1],[1,1],[1,1]]</v>
      </c>
      <c r="AE75" s="39">
        <v>0</v>
      </c>
      <c r="AF75" s="161">
        <v>0.25</v>
      </c>
      <c r="AG75" s="177">
        <f t="shared" si="431"/>
        <v>0</v>
      </c>
      <c r="AH75" s="177">
        <v>0.1</v>
      </c>
      <c r="AI75" s="177">
        <v>0</v>
      </c>
      <c r="AJ75" s="178">
        <v>0</v>
      </c>
      <c r="AK75" s="177">
        <v>0.02</v>
      </c>
      <c r="AL75" s="178">
        <v>8.0000000000000002E-3</v>
      </c>
      <c r="AM75" s="179">
        <v>2.0000000000000001E-4</v>
      </c>
      <c r="AN75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75" s="39" t="str">
        <f t="shared" si="429"/>
        <v>[[10,5],[12,2],[15,2]]</v>
      </c>
      <c r="AP75" s="111" t="str">
        <f t="shared" si="385"/>
        <v>[0.634615,0.317308,0.211538]</v>
      </c>
      <c r="AQ75" s="111">
        <v>0</v>
      </c>
      <c r="AR75" s="111">
        <v>1</v>
      </c>
      <c r="AS75" s="111">
        <f t="shared" si="447"/>
        <v>1</v>
      </c>
      <c r="AT75" s="111">
        <v>1</v>
      </c>
      <c r="AU75" s="111">
        <v>1</v>
      </c>
      <c r="AV75" s="191" t="s">
        <v>691</v>
      </c>
      <c r="AW75" s="111">
        <v>4</v>
      </c>
      <c r="AX75" s="195">
        <v>16</v>
      </c>
      <c r="AY75" s="39">
        <v>1</v>
      </c>
      <c r="AZ75" s="39">
        <v>0</v>
      </c>
      <c r="BA75" s="94">
        <v>3</v>
      </c>
      <c r="BB75" s="39">
        <v>6</v>
      </c>
      <c r="BC75" s="94" t="s">
        <v>361</v>
      </c>
      <c r="BD75" s="39">
        <v>1</v>
      </c>
      <c r="BE75" s="112">
        <v>1.5</v>
      </c>
      <c r="BF75" s="39"/>
      <c r="BG75" s="39"/>
      <c r="BH75" s="39">
        <v>1</v>
      </c>
      <c r="BI75" s="39">
        <v>1</v>
      </c>
      <c r="BJ75" s="39" t="s">
        <v>569</v>
      </c>
      <c r="BK75" s="200">
        <v>1</v>
      </c>
      <c r="BL75" s="198">
        <v>1</v>
      </c>
      <c r="BM75" s="74">
        <v>2</v>
      </c>
      <c r="BN75" s="94" t="s">
        <v>287</v>
      </c>
      <c r="BO75" s="39">
        <v>1</v>
      </c>
      <c r="BP75" s="39" t="s">
        <v>288</v>
      </c>
      <c r="BQ75" s="39" t="s">
        <v>485</v>
      </c>
      <c r="BR75" s="208" t="s">
        <v>696</v>
      </c>
      <c r="BS75" s="208" t="s">
        <v>696</v>
      </c>
      <c r="BT75" s="123">
        <v>49320</v>
      </c>
      <c r="BU75" s="123">
        <v>2</v>
      </c>
      <c r="BV75" s="123">
        <v>60</v>
      </c>
      <c r="BW75" s="123">
        <v>10</v>
      </c>
      <c r="BX75" s="116" t="s">
        <v>291</v>
      </c>
      <c r="BY75" s="213">
        <v>12</v>
      </c>
      <c r="BZ75" s="123">
        <f t="shared" si="448"/>
        <v>5</v>
      </c>
      <c r="CA75" s="214" t="str">
        <f t="shared" si="449"/>
        <v>[5,5,0,5]</v>
      </c>
      <c r="CB75" s="42">
        <v>0</v>
      </c>
      <c r="CC75" s="42">
        <v>0</v>
      </c>
      <c r="CD75" s="42">
        <v>1</v>
      </c>
      <c r="CE75" s="42">
        <v>1</v>
      </c>
      <c r="CF75" s="42">
        <v>0</v>
      </c>
      <c r="CG75" s="42">
        <v>0</v>
      </c>
      <c r="CH75" s="42">
        <v>1</v>
      </c>
      <c r="CI75" s="42">
        <v>0</v>
      </c>
      <c r="CJ75" s="42" t="str">
        <f t="shared" si="442"/>
        <v>1,1,1,1,1,1,1</v>
      </c>
      <c r="CK75" s="42" t="str">
        <f t="shared" si="566"/>
        <v>"3|2|0|0|550","4|1|0|0|550",</v>
      </c>
      <c r="CL75" s="42">
        <v>50</v>
      </c>
      <c r="CM75" s="42">
        <v>100</v>
      </c>
      <c r="CN75" s="42">
        <v>2</v>
      </c>
      <c r="CO75" s="42"/>
      <c r="CP75" s="42"/>
      <c r="CQ75" s="42"/>
      <c r="CR75" s="42"/>
      <c r="CS75" s="42"/>
      <c r="CT75" s="42"/>
      <c r="CU75" s="53" t="s">
        <v>293</v>
      </c>
      <c r="CV75" s="53">
        <v>1</v>
      </c>
      <c r="CW75" s="42"/>
      <c r="CX75" s="42" t="str">
        <f t="shared" si="435"/>
        <v/>
      </c>
      <c r="CY75" s="42"/>
      <c r="CZ75" s="42"/>
      <c r="DA75" s="42"/>
      <c r="DB75" s="42"/>
      <c r="DC75" s="42" t="str">
        <f t="shared" si="436"/>
        <v/>
      </c>
      <c r="DD75" s="42"/>
      <c r="DE75" s="42"/>
      <c r="DF75" s="42"/>
      <c r="DG75" s="42"/>
      <c r="DH75" s="42">
        <f t="shared" si="437"/>
        <v>3</v>
      </c>
      <c r="DI75" s="42">
        <v>2</v>
      </c>
      <c r="DJ75" s="42">
        <v>0</v>
      </c>
      <c r="DK75" s="42">
        <v>0</v>
      </c>
      <c r="DL75" s="42">
        <f>F75</f>
        <v>550</v>
      </c>
      <c r="DM75" s="42">
        <f t="shared" si="438"/>
        <v>4</v>
      </c>
      <c r="DN75" s="42">
        <v>1</v>
      </c>
      <c r="DO75" s="42">
        <v>0</v>
      </c>
      <c r="DP75" s="42">
        <v>0</v>
      </c>
      <c r="DQ75" s="42">
        <f>F75</f>
        <v>550</v>
      </c>
      <c r="DR75" s="42" t="str">
        <f t="shared" si="439"/>
        <v/>
      </c>
      <c r="DS75" s="42">
        <v>2</v>
      </c>
      <c r="DT75" s="42">
        <v>0</v>
      </c>
      <c r="DU75" s="42">
        <v>0</v>
      </c>
      <c r="DV75" s="42">
        <f>F75</f>
        <v>550</v>
      </c>
      <c r="DW75" s="42" t="s">
        <v>697</v>
      </c>
      <c r="DX75" s="231">
        <f t="shared" si="440"/>
        <v>5</v>
      </c>
      <c r="DY75" s="231">
        <f t="shared" si="441"/>
        <v>5</v>
      </c>
      <c r="DZ75" s="231">
        <v>0</v>
      </c>
      <c r="EA75" s="123">
        <f t="shared" si="450"/>
        <v>5</v>
      </c>
      <c r="EB75" s="123"/>
      <c r="EM75" s="260">
        <f t="shared" si="451"/>
        <v>605</v>
      </c>
      <c r="EN75" s="261">
        <v>0.1</v>
      </c>
      <c r="EO75" s="105">
        <v>10</v>
      </c>
      <c r="EP75" s="105">
        <v>5</v>
      </c>
      <c r="EQ75" s="105">
        <v>12</v>
      </c>
      <c r="ER75" s="105">
        <v>2</v>
      </c>
      <c r="ES75" s="105">
        <v>15</v>
      </c>
      <c r="ET75" s="105">
        <v>2</v>
      </c>
      <c r="EU75" s="105">
        <f t="shared" si="452"/>
        <v>11.555555555555555</v>
      </c>
      <c r="EV75" s="105">
        <f t="shared" si="453"/>
        <v>7.5</v>
      </c>
      <c r="EW75" s="272">
        <f t="shared" si="454"/>
        <v>0.63461500000000004</v>
      </c>
      <c r="EX75" s="105">
        <f t="shared" si="455"/>
        <v>15</v>
      </c>
      <c r="EY75" s="281">
        <f t="shared" si="456"/>
        <v>0.31730799999999998</v>
      </c>
      <c r="EZ75" s="105">
        <f t="shared" si="457"/>
        <v>22.5</v>
      </c>
      <c r="FA75" s="282">
        <f t="shared" si="458"/>
        <v>0.211538</v>
      </c>
      <c r="FD75" s="286"/>
      <c r="FI75" s="294"/>
      <c r="FJ75" s="141">
        <v>0</v>
      </c>
      <c r="FK75" s="141">
        <v>1</v>
      </c>
      <c r="FL75" s="294">
        <f t="shared" si="388"/>
        <v>0</v>
      </c>
      <c r="FM75" s="141">
        <f t="shared" si="459"/>
        <v>0</v>
      </c>
      <c r="FN75" s="141">
        <f t="shared" si="460"/>
        <v>1</v>
      </c>
      <c r="FO75" s="294">
        <f t="shared" si="389"/>
        <v>0</v>
      </c>
      <c r="FP75" s="141">
        <f t="shared" si="461"/>
        <v>0</v>
      </c>
      <c r="FQ75" s="141">
        <f t="shared" si="462"/>
        <v>1</v>
      </c>
      <c r="FR75" s="294">
        <f t="shared" si="390"/>
        <v>0</v>
      </c>
      <c r="FS75" s="141">
        <f t="shared" si="463"/>
        <v>0</v>
      </c>
      <c r="FT75" s="141">
        <f t="shared" si="464"/>
        <v>1</v>
      </c>
      <c r="FU75" s="294">
        <f t="shared" si="391"/>
        <v>0</v>
      </c>
      <c r="FV75" s="141">
        <f t="shared" si="465"/>
        <v>0</v>
      </c>
      <c r="FW75" s="141">
        <f t="shared" si="466"/>
        <v>1</v>
      </c>
      <c r="FX75" s="294">
        <f t="shared" si="392"/>
        <v>0</v>
      </c>
      <c r="FY75" s="141">
        <f t="shared" si="467"/>
        <v>0</v>
      </c>
      <c r="FZ75" s="141">
        <f t="shared" si="468"/>
        <v>1</v>
      </c>
      <c r="GA75" s="294">
        <f t="shared" si="393"/>
        <v>0</v>
      </c>
      <c r="GB75" s="141">
        <f t="shared" si="469"/>
        <v>0</v>
      </c>
      <c r="GC75" s="141">
        <f t="shared" si="470"/>
        <v>1</v>
      </c>
      <c r="GD75" s="294">
        <f t="shared" si="394"/>
        <v>0</v>
      </c>
      <c r="GE75" s="141">
        <f t="shared" si="471"/>
        <v>0</v>
      </c>
      <c r="GF75" s="141">
        <f t="shared" si="472"/>
        <v>1</v>
      </c>
      <c r="GG75" s="294">
        <f t="shared" si="395"/>
        <v>0</v>
      </c>
      <c r="GH75" s="141">
        <f t="shared" si="473"/>
        <v>0</v>
      </c>
      <c r="GI75" s="141">
        <f t="shared" si="474"/>
        <v>1</v>
      </c>
      <c r="GJ75" s="294">
        <f t="shared" si="396"/>
        <v>0</v>
      </c>
      <c r="GK75" s="141">
        <f t="shared" si="475"/>
        <v>0</v>
      </c>
      <c r="GL75" s="141">
        <f t="shared" si="476"/>
        <v>1</v>
      </c>
      <c r="GM75" s="294">
        <f t="shared" si="397"/>
        <v>0</v>
      </c>
      <c r="GN75" s="141">
        <f t="shared" si="477"/>
        <v>0</v>
      </c>
      <c r="GO75" s="141">
        <f t="shared" si="478"/>
        <v>2</v>
      </c>
      <c r="GP75" s="294">
        <f t="shared" si="398"/>
        <v>0</v>
      </c>
      <c r="GQ75" s="141">
        <f t="shared" si="479"/>
        <v>0</v>
      </c>
      <c r="GR75" s="141">
        <f t="shared" si="480"/>
        <v>4</v>
      </c>
      <c r="GS75" s="294">
        <f t="shared" si="399"/>
        <v>0</v>
      </c>
      <c r="GT75" s="141">
        <f t="shared" si="481"/>
        <v>0</v>
      </c>
      <c r="GU75" s="141">
        <f t="shared" si="482"/>
        <v>6</v>
      </c>
      <c r="GV75" s="294">
        <f t="shared" si="400"/>
        <v>0</v>
      </c>
      <c r="GW75" s="141">
        <f t="shared" si="483"/>
        <v>0</v>
      </c>
      <c r="GX75" s="141">
        <f t="shared" si="484"/>
        <v>8</v>
      </c>
      <c r="GY75" s="294">
        <f t="shared" si="401"/>
        <v>0</v>
      </c>
      <c r="GZ75" s="141">
        <f t="shared" si="485"/>
        <v>0</v>
      </c>
      <c r="HA75" s="141">
        <f t="shared" si="486"/>
        <v>10</v>
      </c>
      <c r="HB75" s="294">
        <f t="shared" si="402"/>
        <v>0</v>
      </c>
      <c r="HC75" s="141">
        <f t="shared" si="487"/>
        <v>0</v>
      </c>
      <c r="HD75" s="141">
        <f t="shared" si="488"/>
        <v>20</v>
      </c>
      <c r="HE75" s="294">
        <f t="shared" si="403"/>
        <v>0</v>
      </c>
      <c r="HF75" s="141">
        <f t="shared" si="489"/>
        <v>0</v>
      </c>
      <c r="HG75" s="141">
        <f t="shared" si="490"/>
        <v>40</v>
      </c>
      <c r="HH75" s="294">
        <f t="shared" si="404"/>
        <v>0</v>
      </c>
      <c r="HI75" s="141">
        <f t="shared" si="491"/>
        <v>0</v>
      </c>
      <c r="HJ75" s="141">
        <f t="shared" si="492"/>
        <v>60</v>
      </c>
      <c r="HK75" s="294">
        <f t="shared" si="405"/>
        <v>0</v>
      </c>
      <c r="HL75" s="141">
        <f t="shared" si="493"/>
        <v>0</v>
      </c>
      <c r="HM75" s="141">
        <f t="shared" si="494"/>
        <v>80</v>
      </c>
      <c r="HN75" s="294">
        <f t="shared" si="406"/>
        <v>0</v>
      </c>
      <c r="HO75" s="141">
        <f t="shared" si="495"/>
        <v>0</v>
      </c>
      <c r="HP75" s="141">
        <f t="shared" si="496"/>
        <v>100</v>
      </c>
      <c r="HQ75" s="294">
        <f t="shared" si="407"/>
        <v>0</v>
      </c>
      <c r="HS75" s="286"/>
      <c r="HX75" s="294"/>
      <c r="HY75" s="305">
        <v>1</v>
      </c>
      <c r="HZ75" s="141">
        <v>1</v>
      </c>
      <c r="IA75" s="294">
        <f t="shared" si="408"/>
        <v>6.1111111111111161E-5</v>
      </c>
      <c r="IB75" s="141">
        <f t="shared" si="497"/>
        <v>1</v>
      </c>
      <c r="IC75" s="141">
        <f t="shared" si="498"/>
        <v>1</v>
      </c>
      <c r="ID75" s="294">
        <f t="shared" si="409"/>
        <v>1.2222222222222232E-4</v>
      </c>
      <c r="IE75" s="141">
        <f t="shared" si="499"/>
        <v>1</v>
      </c>
      <c r="IF75" s="141">
        <f t="shared" si="500"/>
        <v>1</v>
      </c>
      <c r="IG75" s="294">
        <f t="shared" si="410"/>
        <v>1.8333333333333347E-4</v>
      </c>
      <c r="IH75" s="141">
        <f t="shared" si="501"/>
        <v>1</v>
      </c>
      <c r="II75" s="141">
        <f t="shared" si="502"/>
        <v>1</v>
      </c>
      <c r="IJ75" s="294">
        <f t="shared" si="411"/>
        <v>2.4444444444444465E-4</v>
      </c>
      <c r="IK75" s="141">
        <f t="shared" si="503"/>
        <v>1</v>
      </c>
      <c r="IL75" s="141">
        <f t="shared" si="504"/>
        <v>1</v>
      </c>
      <c r="IM75" s="294">
        <f t="shared" si="412"/>
        <v>3.0555555555555582E-4</v>
      </c>
      <c r="IN75" s="141">
        <f t="shared" si="505"/>
        <v>1</v>
      </c>
      <c r="IO75" s="141">
        <f t="shared" si="506"/>
        <v>1</v>
      </c>
      <c r="IP75" s="294">
        <f t="shared" si="413"/>
        <v>6.1111111111111164E-4</v>
      </c>
      <c r="IQ75" s="141">
        <f t="shared" si="507"/>
        <v>1</v>
      </c>
      <c r="IR75" s="141">
        <f t="shared" si="508"/>
        <v>1</v>
      </c>
      <c r="IS75" s="294">
        <f t="shared" si="414"/>
        <v>1.2222222222222233E-3</v>
      </c>
      <c r="IT75" s="141">
        <f t="shared" si="509"/>
        <v>1</v>
      </c>
      <c r="IU75" s="141">
        <f t="shared" si="510"/>
        <v>1</v>
      </c>
      <c r="IV75" s="294">
        <f t="shared" si="415"/>
        <v>1.8333333333333348E-3</v>
      </c>
      <c r="IW75" s="141">
        <f t="shared" si="511"/>
        <v>1</v>
      </c>
      <c r="IX75" s="141">
        <f t="shared" si="512"/>
        <v>1</v>
      </c>
      <c r="IY75" s="294">
        <f t="shared" si="416"/>
        <v>2.4444444444444466E-3</v>
      </c>
      <c r="IZ75" s="141">
        <f t="shared" si="513"/>
        <v>1</v>
      </c>
      <c r="JA75" s="141">
        <f t="shared" si="514"/>
        <v>1</v>
      </c>
      <c r="JB75" s="294">
        <f t="shared" si="417"/>
        <v>3.0555555555555579E-3</v>
      </c>
      <c r="JC75" s="141">
        <f t="shared" si="515"/>
        <v>1</v>
      </c>
      <c r="JD75" s="141">
        <f t="shared" si="516"/>
        <v>1</v>
      </c>
      <c r="JE75" s="294">
        <f t="shared" si="418"/>
        <v>6.1111111111111158E-3</v>
      </c>
      <c r="JF75" s="141">
        <f t="shared" si="517"/>
        <v>1</v>
      </c>
      <c r="JG75" s="141">
        <f t="shared" si="518"/>
        <v>1</v>
      </c>
      <c r="JH75" s="294">
        <f t="shared" si="419"/>
        <v>1.2222222222222232E-2</v>
      </c>
      <c r="JI75" s="141">
        <f t="shared" si="519"/>
        <v>1</v>
      </c>
      <c r="JJ75" s="141">
        <f t="shared" si="520"/>
        <v>1</v>
      </c>
      <c r="JK75" s="294">
        <f t="shared" si="420"/>
        <v>1.8333333333333347E-2</v>
      </c>
      <c r="JL75" s="141">
        <f t="shared" si="521"/>
        <v>1</v>
      </c>
      <c r="JM75" s="141">
        <f t="shared" si="522"/>
        <v>1</v>
      </c>
      <c r="JN75" s="294">
        <f t="shared" si="421"/>
        <v>2.4444444444444463E-2</v>
      </c>
      <c r="JO75" s="141">
        <f t="shared" si="523"/>
        <v>1</v>
      </c>
      <c r="JP75" s="141">
        <f t="shared" si="524"/>
        <v>1</v>
      </c>
      <c r="JQ75" s="294">
        <f t="shared" si="422"/>
        <v>3.0555555555555579E-2</v>
      </c>
      <c r="JR75" s="141">
        <f t="shared" si="525"/>
        <v>1</v>
      </c>
      <c r="JS75" s="141">
        <f t="shared" si="526"/>
        <v>1</v>
      </c>
      <c r="JT75" s="294">
        <f t="shared" si="423"/>
        <v>6.1111111111111158E-2</v>
      </c>
      <c r="JU75" s="141">
        <f t="shared" si="527"/>
        <v>1</v>
      </c>
      <c r="JV75" s="141">
        <f t="shared" si="528"/>
        <v>1</v>
      </c>
      <c r="JW75" s="294">
        <f t="shared" si="424"/>
        <v>0.12222222222222232</v>
      </c>
      <c r="JX75" s="141">
        <f t="shared" si="529"/>
        <v>1</v>
      </c>
      <c r="JY75" s="141">
        <f t="shared" si="530"/>
        <v>1</v>
      </c>
      <c r="JZ75" s="294">
        <f t="shared" si="425"/>
        <v>0.18333333333333349</v>
      </c>
      <c r="KA75" s="141">
        <f t="shared" si="531"/>
        <v>1</v>
      </c>
      <c r="KB75" s="141">
        <f t="shared" si="532"/>
        <v>1</v>
      </c>
      <c r="KC75" s="294">
        <f t="shared" si="426"/>
        <v>0.24444444444444463</v>
      </c>
      <c r="KD75" s="141">
        <f t="shared" si="533"/>
        <v>1</v>
      </c>
      <c r="KE75" s="141">
        <f t="shared" si="534"/>
        <v>1</v>
      </c>
      <c r="KF75" s="294">
        <f t="shared" si="427"/>
        <v>0.3055555555555558</v>
      </c>
      <c r="KK75" s="313">
        <f t="shared" ref="KK75:KT84" si="568">$AJ75*KK$4/10000*$F75*KK$3/$KS$1</f>
        <v>0</v>
      </c>
      <c r="KL75" s="313">
        <f t="shared" si="568"/>
        <v>0</v>
      </c>
      <c r="KM75" s="313">
        <f t="shared" si="568"/>
        <v>0</v>
      </c>
      <c r="KN75" s="313">
        <f t="shared" si="568"/>
        <v>0</v>
      </c>
      <c r="KO75" s="313">
        <f t="shared" si="568"/>
        <v>0</v>
      </c>
      <c r="KP75" s="313">
        <f t="shared" si="568"/>
        <v>0</v>
      </c>
      <c r="KQ75" s="313">
        <f t="shared" si="568"/>
        <v>0</v>
      </c>
      <c r="KR75" s="313">
        <f t="shared" si="568"/>
        <v>0</v>
      </c>
      <c r="KS75" s="313">
        <f t="shared" si="568"/>
        <v>0</v>
      </c>
      <c r="KT75" s="313">
        <f t="shared" si="568"/>
        <v>0</v>
      </c>
      <c r="KU75" s="313">
        <f t="shared" ref="KU75:LD84" si="569">$AJ75*KU$4/10000*$F75*KU$3/$KS$1</f>
        <v>0</v>
      </c>
      <c r="KV75" s="313">
        <f t="shared" si="569"/>
        <v>0</v>
      </c>
      <c r="KW75" s="313">
        <f t="shared" si="569"/>
        <v>0</v>
      </c>
      <c r="KX75" s="313">
        <f t="shared" si="569"/>
        <v>0</v>
      </c>
      <c r="KY75" s="313">
        <f t="shared" si="569"/>
        <v>0</v>
      </c>
      <c r="KZ75" s="313">
        <f t="shared" si="569"/>
        <v>0</v>
      </c>
      <c r="LA75" s="313">
        <f t="shared" si="569"/>
        <v>0</v>
      </c>
      <c r="LB75" s="313">
        <f t="shared" si="569"/>
        <v>0</v>
      </c>
      <c r="LC75" s="313">
        <f t="shared" si="569"/>
        <v>0</v>
      </c>
      <c r="LD75" s="313">
        <f t="shared" si="569"/>
        <v>0</v>
      </c>
      <c r="LK75" s="90">
        <v>0.11</v>
      </c>
      <c r="LL75" s="90">
        <v>0.44</v>
      </c>
      <c r="LM75" s="90">
        <v>0.55000000000000004</v>
      </c>
      <c r="LP75" s="105"/>
      <c r="LQ75" s="322">
        <v>0.05</v>
      </c>
      <c r="LR75" s="322">
        <v>0.05</v>
      </c>
      <c r="LS75" s="322">
        <v>0.05</v>
      </c>
      <c r="LT75" s="322">
        <v>0.05</v>
      </c>
      <c r="LU75" s="322">
        <v>0.05</v>
      </c>
      <c r="LV75" s="322">
        <v>2.5000000000000001E-2</v>
      </c>
      <c r="LW75" s="322">
        <v>2.5000000000000001E-2</v>
      </c>
      <c r="LX75" s="322">
        <v>2.5000000000000001E-2</v>
      </c>
      <c r="LY75" s="322">
        <v>2.5000000000000001E-2</v>
      </c>
      <c r="LZ75" s="322">
        <v>2.5000000000000001E-2</v>
      </c>
      <c r="MA75" s="322">
        <v>5.0000000000000001E-3</v>
      </c>
      <c r="MB75" s="322">
        <v>5.0000000000000001E-3</v>
      </c>
      <c r="MC75" s="322">
        <v>5.0000000000000001E-3</v>
      </c>
      <c r="MD75" s="322">
        <v>5.0000000000000001E-3</v>
      </c>
      <c r="ME75" s="322">
        <v>5.0000000000000001E-3</v>
      </c>
      <c r="MF75" s="322">
        <v>8.9999999999999998E-4</v>
      </c>
      <c r="MG75" s="322">
        <v>8.9999999999999998E-4</v>
      </c>
      <c r="MH75" s="322">
        <v>8.9999999999999998E-4</v>
      </c>
      <c r="MI75" s="322">
        <v>8.9999999999999998E-4</v>
      </c>
      <c r="MJ75" s="322">
        <v>8.9999999999999998E-4</v>
      </c>
      <c r="MK75" s="322">
        <v>5.9999999999999995E-4</v>
      </c>
      <c r="ML75" s="322">
        <v>4.4999999999999999E-4</v>
      </c>
      <c r="MM75" s="322">
        <v>4.0000000000000002E-4</v>
      </c>
      <c r="MN75" s="322">
        <v>2.9999999999999997E-4</v>
      </c>
      <c r="MO75" s="322">
        <v>2.5000000000000001E-4</v>
      </c>
      <c r="MP75" s="322">
        <v>2.5000000000000001E-4</v>
      </c>
      <c r="MQ75" s="322">
        <v>2.0000000000000001E-4</v>
      </c>
      <c r="MR75" s="322">
        <v>2.0000000000000001E-4</v>
      </c>
      <c r="MS75" s="322"/>
      <c r="MT75" s="102">
        <v>1</v>
      </c>
      <c r="MU75" s="102">
        <v>1</v>
      </c>
      <c r="MV75" s="102">
        <v>1</v>
      </c>
      <c r="MW75" s="102">
        <v>1</v>
      </c>
      <c r="MX75" s="102">
        <v>1</v>
      </c>
      <c r="MY75" s="102">
        <v>1</v>
      </c>
      <c r="MZ75" s="90">
        <v>3</v>
      </c>
      <c r="NA75" s="90">
        <v>3</v>
      </c>
      <c r="NB75" s="90">
        <v>3</v>
      </c>
      <c r="NC75" s="90">
        <v>3</v>
      </c>
      <c r="ND75" s="90">
        <v>3</v>
      </c>
      <c r="NE75" s="90">
        <v>3</v>
      </c>
      <c r="NF75" s="90">
        <v>3</v>
      </c>
      <c r="NG75" s="90">
        <v>3</v>
      </c>
      <c r="NH75" s="90">
        <v>3</v>
      </c>
      <c r="NI75" s="90">
        <v>5</v>
      </c>
      <c r="NJ75" s="90">
        <v>5</v>
      </c>
      <c r="NK75" s="90">
        <v>5</v>
      </c>
      <c r="NL75" s="90">
        <v>5</v>
      </c>
      <c r="NM75" s="90">
        <v>5</v>
      </c>
      <c r="NN75" s="90">
        <v>5</v>
      </c>
      <c r="NO75" s="90">
        <v>5</v>
      </c>
      <c r="NP75" s="90">
        <v>5</v>
      </c>
      <c r="NQ75" s="90">
        <v>5</v>
      </c>
      <c r="NR75" s="90">
        <v>5</v>
      </c>
      <c r="NS75" s="90">
        <v>5</v>
      </c>
      <c r="NT75" s="90">
        <v>5</v>
      </c>
      <c r="NU75" s="90">
        <v>5</v>
      </c>
      <c r="NW75" s="324">
        <f t="shared" si="535"/>
        <v>2.75E-2</v>
      </c>
      <c r="NX75" s="324">
        <f t="shared" si="536"/>
        <v>5.5E-2</v>
      </c>
      <c r="NY75" s="324">
        <f t="shared" si="537"/>
        <v>8.2500000000000004E-2</v>
      </c>
      <c r="NZ75" s="324">
        <f t="shared" si="538"/>
        <v>0.11</v>
      </c>
      <c r="OA75" s="324">
        <f t="shared" si="539"/>
        <v>0.13750000000000001</v>
      </c>
      <c r="OB75" s="324">
        <f t="shared" si="540"/>
        <v>0.13750000000000001</v>
      </c>
      <c r="OC75" s="324">
        <f t="shared" si="541"/>
        <v>9.166666666666666E-2</v>
      </c>
      <c r="OD75" s="324">
        <f t="shared" si="542"/>
        <v>0.13750000000000001</v>
      </c>
      <c r="OE75" s="324">
        <f t="shared" si="543"/>
        <v>0.18333333333333332</v>
      </c>
      <c r="OF75" s="324">
        <f t="shared" si="544"/>
        <v>0.22916666666666666</v>
      </c>
      <c r="OG75" s="324">
        <f t="shared" si="545"/>
        <v>9.166666666666666E-2</v>
      </c>
      <c r="OH75" s="324">
        <f t="shared" si="546"/>
        <v>0.18333333333333332</v>
      </c>
      <c r="OI75" s="324">
        <f t="shared" si="547"/>
        <v>0.27500000000000002</v>
      </c>
      <c r="OJ75" s="324">
        <f t="shared" si="548"/>
        <v>0.36666666666666664</v>
      </c>
      <c r="OK75" s="324">
        <f t="shared" si="549"/>
        <v>0.45833333333333331</v>
      </c>
      <c r="OL75" s="324">
        <f t="shared" si="550"/>
        <v>9.9000000000000005E-2</v>
      </c>
      <c r="OM75" s="324">
        <f t="shared" si="551"/>
        <v>0.19800000000000001</v>
      </c>
      <c r="ON75" s="324">
        <f t="shared" si="552"/>
        <v>0.29699999999999999</v>
      </c>
      <c r="OO75" s="324">
        <f t="shared" si="553"/>
        <v>0.39600000000000002</v>
      </c>
      <c r="OP75" s="324">
        <f t="shared" si="554"/>
        <v>0.495</v>
      </c>
      <c r="OQ75" s="324">
        <f t="shared" si="555"/>
        <v>0.49499999999999988</v>
      </c>
      <c r="OR75" s="324">
        <f t="shared" si="556"/>
        <v>0.495</v>
      </c>
      <c r="OS75" s="324">
        <f t="shared" si="557"/>
        <v>0.55000000000000004</v>
      </c>
      <c r="OT75" s="324">
        <f t="shared" si="558"/>
        <v>0.49499999999999988</v>
      </c>
      <c r="OU75" s="324">
        <f t="shared" si="559"/>
        <v>0.48125000000000001</v>
      </c>
      <c r="OV75" s="324">
        <f t="shared" si="560"/>
        <v>0.55000000000000004</v>
      </c>
      <c r="OW75" s="324">
        <f t="shared" si="561"/>
        <v>0.495</v>
      </c>
      <c r="OX75" s="324">
        <f t="shared" si="562"/>
        <v>0.55000000000000004</v>
      </c>
      <c r="OZ75"/>
      <c r="PA75"/>
      <c r="PB75"/>
      <c r="PC75"/>
      <c r="PD75"/>
      <c r="PE75"/>
      <c r="PF75"/>
      <c r="PG75" s="346"/>
      <c r="PH75" s="347">
        <f>PH$3*$F75*$AH75*PH$4/'[1]Sheet3 '!$AJ$5</f>
        <v>0.15400000000000003</v>
      </c>
      <c r="PI75" s="347">
        <f>PI$3*$F75*$AH75*PI$4/'[1]Sheet3 '!$AJ$5</f>
        <v>0.153945</v>
      </c>
      <c r="PJ75" s="347">
        <f>PJ$3*$F75*$AH75*PJ$4/'[1]Sheet3 '!$AJ$5</f>
        <v>0.15399999999999997</v>
      </c>
      <c r="PK75" s="347">
        <f>PK$3*$F75*$AH75*PK$4/'[1]Sheet3 '!$AJ$5</f>
        <v>0.1386</v>
      </c>
      <c r="PL75" s="347">
        <f>PL$3*$F75*$AH75*PL$4/'[1]Sheet3 '!$AJ$5</f>
        <v>0.1386</v>
      </c>
      <c r="PM75" s="347">
        <f>PM$3*$F75*$AH75*PM$4/'[1]Sheet3 '!$AJ$5</f>
        <v>0.13200000000000001</v>
      </c>
      <c r="PN75" s="347">
        <f>PN$3*$F75*$AH75*PN$4/'[1]Sheet3 '!$AJ$5</f>
        <v>0.1188</v>
      </c>
      <c r="PO75" s="347">
        <f>PO$3*$F75*$AH75*PO$4/'[1]Sheet3 '!$AJ$5</f>
        <v>0.11219999999999999</v>
      </c>
      <c r="PP75" s="347">
        <f>PP$3*$F75*$AH75*PP$4/'[1]Sheet3 '!$AJ$5</f>
        <v>0.10186000000000001</v>
      </c>
      <c r="PQ75" s="347">
        <f>PQ$3*$F75*$AH75*PQ$4/'[1]Sheet3 '!$AJ$5</f>
        <v>8.7999999999999995E-2</v>
      </c>
      <c r="PR75" s="347">
        <f>PR$3*$F75*$AH75*PR$4/'[1]Sheet3 '!$AJ$5</f>
        <v>7.9200000000000007E-2</v>
      </c>
      <c r="PS75" s="347">
        <f>PS$3*$F75*$AH75*PS$4/'[1]Sheet3 '!$AJ$5</f>
        <v>7.0400000000000004E-2</v>
      </c>
      <c r="PT75" s="347">
        <f>PT$3*$F75*$AH75*PT$4/'[1]Sheet3 '!$AJ$5</f>
        <v>4.3999999999999997E-2</v>
      </c>
      <c r="PU75" s="343"/>
      <c r="PV75" s="343"/>
      <c r="PW75" s="343"/>
    </row>
    <row r="76" spans="1:439" s="90" customFormat="1" ht="16.2">
      <c r="A76" s="39">
        <v>72</v>
      </c>
      <c r="B76" s="90" t="s">
        <v>698</v>
      </c>
      <c r="C76" s="39">
        <v>5</v>
      </c>
      <c r="D76" s="39">
        <v>20</v>
      </c>
      <c r="E76" s="39"/>
      <c r="F76" s="39">
        <v>350</v>
      </c>
      <c r="G76" s="111"/>
      <c r="H76" s="39">
        <f t="shared" si="443"/>
        <v>350</v>
      </c>
      <c r="I76" s="126"/>
      <c r="J76" s="39">
        <f t="shared" si="567"/>
        <v>350</v>
      </c>
      <c r="K76" s="116" t="s">
        <v>699</v>
      </c>
      <c r="L76" s="116"/>
      <c r="M76" s="123">
        <f t="shared" si="563"/>
        <v>72</v>
      </c>
      <c r="N76" s="39">
        <f t="shared" si="564"/>
        <v>0</v>
      </c>
      <c r="O76" s="39">
        <f t="shared" si="565"/>
        <v>0</v>
      </c>
      <c r="P76" s="39">
        <v>0</v>
      </c>
      <c r="Q76" s="136">
        <v>0.2430554</v>
      </c>
      <c r="R76" s="90">
        <v>5</v>
      </c>
      <c r="S76" s="137">
        <v>0</v>
      </c>
      <c r="T76" s="141">
        <f t="shared" si="444"/>
        <v>0.11666700000000001</v>
      </c>
      <c r="U76" s="147">
        <v>0</v>
      </c>
      <c r="V76" s="139" t="s">
        <v>283</v>
      </c>
      <c r="W76" s="139">
        <v>1</v>
      </c>
      <c r="X76" s="142">
        <v>0</v>
      </c>
      <c r="Y76" s="139">
        <v>12</v>
      </c>
      <c r="Z76" s="159">
        <v>1</v>
      </c>
      <c r="AA76" s="139" t="str">
        <f t="shared" si="428"/>
        <v>[[0,1],[0,1],[0,1],[0,1],[0,1],[0,1],[0,1],[0,1],[0,1],[0,1],[0,2],[0,4],[0,6],[0,8],[0,10],[0,20],[0,40],[0,60],[0,80],[0,100]]</v>
      </c>
      <c r="AB76" s="139">
        <v>1</v>
      </c>
      <c r="AC76" s="139">
        <v>1</v>
      </c>
      <c r="AD76" s="139" t="str">
        <f t="shared" si="445"/>
        <v>[[0,1],[0,1],[0,1],[0,1],[0,1],[0,1],[0,1],[0,1],[0,1],[0,1],[0,1],[0,1],[0,1],[0,1],[0,1],[0,1],[0,1],[0,1],[0,1],[0,1]]</v>
      </c>
      <c r="AE76" s="39">
        <v>0</v>
      </c>
      <c r="AF76" s="160">
        <v>0</v>
      </c>
      <c r="AG76" s="180">
        <f t="shared" si="431"/>
        <v>0</v>
      </c>
      <c r="AH76" s="180">
        <v>0.1</v>
      </c>
      <c r="AI76" s="177">
        <v>0</v>
      </c>
      <c r="AJ76" s="178">
        <v>0</v>
      </c>
      <c r="AK76" s="177">
        <v>0</v>
      </c>
      <c r="AL76" s="177">
        <v>0</v>
      </c>
      <c r="AM76" s="179">
        <v>0</v>
      </c>
      <c r="AN76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76" s="39" t="str">
        <f t="shared" si="429"/>
        <v>[[8,5],[9,2],[10,2]]</v>
      </c>
      <c r="AP76" s="111" t="str">
        <f t="shared" si="385"/>
        <v>[0,0,0]</v>
      </c>
      <c r="AQ76" s="111">
        <v>0</v>
      </c>
      <c r="AR76" s="111">
        <v>1</v>
      </c>
      <c r="AS76" s="111">
        <f t="shared" si="447"/>
        <v>1</v>
      </c>
      <c r="AT76" s="111">
        <v>1</v>
      </c>
      <c r="AU76" s="111">
        <v>1</v>
      </c>
      <c r="AV76" s="191" t="s">
        <v>605</v>
      </c>
      <c r="AW76" s="111">
        <v>3</v>
      </c>
      <c r="AX76" s="195">
        <v>12</v>
      </c>
      <c r="AY76" s="39">
        <v>1</v>
      </c>
      <c r="AZ76" s="39">
        <v>1</v>
      </c>
      <c r="BA76" s="39">
        <v>2</v>
      </c>
      <c r="BB76" s="39"/>
      <c r="BC76" s="94" t="s">
        <v>361</v>
      </c>
      <c r="BD76" s="39">
        <v>1</v>
      </c>
      <c r="BE76" s="112">
        <v>1</v>
      </c>
      <c r="BF76" s="39"/>
      <c r="BG76" s="39"/>
      <c r="BH76" s="39">
        <v>1</v>
      </c>
      <c r="BI76" s="39">
        <v>1</v>
      </c>
      <c r="BJ76" s="196" t="s">
        <v>454</v>
      </c>
      <c r="BK76" s="200">
        <v>1</v>
      </c>
      <c r="BL76" s="198">
        <v>0.8</v>
      </c>
      <c r="BM76" s="39">
        <f>F76</f>
        <v>350</v>
      </c>
      <c r="BN76" s="94" t="s">
        <v>287</v>
      </c>
      <c r="BO76" s="39">
        <v>1</v>
      </c>
      <c r="BP76" s="39" t="s">
        <v>575</v>
      </c>
      <c r="BQ76" s="39" t="s">
        <v>485</v>
      </c>
      <c r="BR76" s="211" t="s">
        <v>700</v>
      </c>
      <c r="BS76" s="211" t="s">
        <v>700</v>
      </c>
      <c r="BT76" s="123">
        <v>56500</v>
      </c>
      <c r="BU76" s="123">
        <v>2</v>
      </c>
      <c r="BV76" s="123"/>
      <c r="BW76" s="123">
        <v>10</v>
      </c>
      <c r="BX76" s="116" t="s">
        <v>291</v>
      </c>
      <c r="BY76" s="213">
        <v>3</v>
      </c>
      <c r="BZ76" s="123">
        <f t="shared" si="448"/>
        <v>5</v>
      </c>
      <c r="CA76" s="214" t="str">
        <f t="shared" si="449"/>
        <v>[5,5,0,5]</v>
      </c>
      <c r="CB76" s="42">
        <v>1</v>
      </c>
      <c r="CC76" s="42">
        <v>1</v>
      </c>
      <c r="CD76" s="42">
        <v>1</v>
      </c>
      <c r="CE76" s="42">
        <v>1</v>
      </c>
      <c r="CF76" s="42">
        <v>0</v>
      </c>
      <c r="CG76" s="42">
        <v>0</v>
      </c>
      <c r="CH76" s="42">
        <v>0</v>
      </c>
      <c r="CI76" s="42">
        <v>1</v>
      </c>
      <c r="CJ76" s="42" t="str">
        <f t="shared" si="442"/>
        <v>0,0,0,0,0,0,0</v>
      </c>
      <c r="CK76" s="42" t="str">
        <f t="shared" si="566"/>
        <v>"1|2|0|0|350","2|2|0|0|350","3|2|0|0|350","4|2|0|0|350",</v>
      </c>
      <c r="CL76" s="42"/>
      <c r="CM76" s="42"/>
      <c r="CN76" s="42"/>
      <c r="CO76" s="42"/>
      <c r="CP76" s="42"/>
      <c r="CQ76" s="42"/>
      <c r="CR76" s="42"/>
      <c r="CS76" s="42"/>
      <c r="CT76" s="42"/>
      <c r="CU76" s="53" t="s">
        <v>490</v>
      </c>
      <c r="CV76" s="53">
        <v>1</v>
      </c>
      <c r="CW76" s="42"/>
      <c r="CX76" s="42">
        <f t="shared" si="435"/>
        <v>1</v>
      </c>
      <c r="CY76" s="42">
        <v>2</v>
      </c>
      <c r="CZ76" s="42">
        <v>0</v>
      </c>
      <c r="DA76" s="42">
        <v>0</v>
      </c>
      <c r="DB76" s="42">
        <f>F76</f>
        <v>350</v>
      </c>
      <c r="DC76" s="42">
        <f t="shared" si="436"/>
        <v>2</v>
      </c>
      <c r="DD76" s="42">
        <v>2</v>
      </c>
      <c r="DE76" s="42">
        <v>0</v>
      </c>
      <c r="DF76" s="42">
        <v>0</v>
      </c>
      <c r="DG76" s="42">
        <f>F76</f>
        <v>350</v>
      </c>
      <c r="DH76" s="42">
        <f t="shared" si="437"/>
        <v>3</v>
      </c>
      <c r="DI76" s="42">
        <v>2</v>
      </c>
      <c r="DJ76" s="42">
        <v>0</v>
      </c>
      <c r="DK76" s="42">
        <v>0</v>
      </c>
      <c r="DL76" s="42">
        <f>F76</f>
        <v>350</v>
      </c>
      <c r="DM76" s="42">
        <f t="shared" si="438"/>
        <v>4</v>
      </c>
      <c r="DN76" s="42">
        <v>2</v>
      </c>
      <c r="DO76" s="42">
        <v>0</v>
      </c>
      <c r="DP76" s="42">
        <v>0</v>
      </c>
      <c r="DQ76" s="42">
        <f>F76</f>
        <v>350</v>
      </c>
      <c r="DR76" s="42" t="str">
        <f t="shared" si="439"/>
        <v/>
      </c>
      <c r="DS76" s="42">
        <v>2</v>
      </c>
      <c r="DT76" s="42">
        <v>0</v>
      </c>
      <c r="DU76" s="42">
        <v>0</v>
      </c>
      <c r="DV76" s="42">
        <f>F76</f>
        <v>350</v>
      </c>
      <c r="DW76" s="42" t="s">
        <v>701</v>
      </c>
      <c r="DX76" s="231">
        <f t="shared" si="440"/>
        <v>5</v>
      </c>
      <c r="DY76" s="231">
        <f t="shared" si="441"/>
        <v>5</v>
      </c>
      <c r="DZ76" s="231">
        <v>0</v>
      </c>
      <c r="EA76" s="123">
        <f t="shared" si="450"/>
        <v>5</v>
      </c>
      <c r="EB76" s="123"/>
      <c r="EM76" s="260">
        <f t="shared" si="451"/>
        <v>385.00000000000006</v>
      </c>
      <c r="EN76" s="261">
        <v>0</v>
      </c>
      <c r="EO76" s="105">
        <v>8</v>
      </c>
      <c r="EP76" s="105">
        <v>5</v>
      </c>
      <c r="EQ76" s="105">
        <v>9</v>
      </c>
      <c r="ER76" s="105">
        <v>2</v>
      </c>
      <c r="ES76" s="105">
        <v>10</v>
      </c>
      <c r="ET76" s="105">
        <v>2</v>
      </c>
      <c r="EU76" s="105">
        <f t="shared" si="452"/>
        <v>8.6666666666666661</v>
      </c>
      <c r="EV76" s="105">
        <f t="shared" si="453"/>
        <v>7.5</v>
      </c>
      <c r="EW76" s="272">
        <f t="shared" si="454"/>
        <v>0</v>
      </c>
      <c r="EX76" s="105">
        <f t="shared" si="455"/>
        <v>15</v>
      </c>
      <c r="EY76" s="281">
        <f t="shared" si="456"/>
        <v>0</v>
      </c>
      <c r="EZ76" s="105">
        <f t="shared" si="457"/>
        <v>22.5</v>
      </c>
      <c r="FA76" s="282">
        <f t="shared" si="458"/>
        <v>0</v>
      </c>
      <c r="FD76" s="286"/>
      <c r="FI76" s="294"/>
      <c r="FJ76" s="141">
        <v>0</v>
      </c>
      <c r="FK76" s="141">
        <v>1</v>
      </c>
      <c r="FL76" s="294">
        <f t="shared" si="388"/>
        <v>0</v>
      </c>
      <c r="FM76" s="141">
        <f t="shared" si="459"/>
        <v>0</v>
      </c>
      <c r="FN76" s="141">
        <f t="shared" si="460"/>
        <v>1</v>
      </c>
      <c r="FO76" s="294">
        <f t="shared" si="389"/>
        <v>0</v>
      </c>
      <c r="FP76" s="141">
        <f t="shared" si="461"/>
        <v>0</v>
      </c>
      <c r="FQ76" s="141">
        <f t="shared" si="462"/>
        <v>1</v>
      </c>
      <c r="FR76" s="294">
        <f t="shared" si="390"/>
        <v>0</v>
      </c>
      <c r="FS76" s="141">
        <f t="shared" si="463"/>
        <v>0</v>
      </c>
      <c r="FT76" s="141">
        <f t="shared" si="464"/>
        <v>1</v>
      </c>
      <c r="FU76" s="294">
        <f t="shared" si="391"/>
        <v>0</v>
      </c>
      <c r="FV76" s="141">
        <f t="shared" si="465"/>
        <v>0</v>
      </c>
      <c r="FW76" s="141">
        <f t="shared" si="466"/>
        <v>1</v>
      </c>
      <c r="FX76" s="294">
        <f t="shared" si="392"/>
        <v>0</v>
      </c>
      <c r="FY76" s="141">
        <f t="shared" si="467"/>
        <v>0</v>
      </c>
      <c r="FZ76" s="141">
        <f t="shared" si="468"/>
        <v>1</v>
      </c>
      <c r="GA76" s="294">
        <f t="shared" si="393"/>
        <v>0</v>
      </c>
      <c r="GB76" s="141">
        <f t="shared" si="469"/>
        <v>0</v>
      </c>
      <c r="GC76" s="141">
        <f t="shared" si="470"/>
        <v>1</v>
      </c>
      <c r="GD76" s="294">
        <f t="shared" si="394"/>
        <v>0</v>
      </c>
      <c r="GE76" s="141">
        <f t="shared" si="471"/>
        <v>0</v>
      </c>
      <c r="GF76" s="141">
        <f t="shared" si="472"/>
        <v>1</v>
      </c>
      <c r="GG76" s="294">
        <f t="shared" si="395"/>
        <v>0</v>
      </c>
      <c r="GH76" s="141">
        <f t="shared" si="473"/>
        <v>0</v>
      </c>
      <c r="GI76" s="141">
        <f t="shared" si="474"/>
        <v>1</v>
      </c>
      <c r="GJ76" s="294">
        <f t="shared" si="396"/>
        <v>0</v>
      </c>
      <c r="GK76" s="141">
        <f t="shared" si="475"/>
        <v>0</v>
      </c>
      <c r="GL76" s="141">
        <f t="shared" si="476"/>
        <v>1</v>
      </c>
      <c r="GM76" s="294">
        <f t="shared" si="397"/>
        <v>0</v>
      </c>
      <c r="GN76" s="141">
        <f t="shared" si="477"/>
        <v>0</v>
      </c>
      <c r="GO76" s="141">
        <f t="shared" si="478"/>
        <v>2</v>
      </c>
      <c r="GP76" s="294">
        <f t="shared" si="398"/>
        <v>0</v>
      </c>
      <c r="GQ76" s="141">
        <f t="shared" si="479"/>
        <v>0</v>
      </c>
      <c r="GR76" s="141">
        <f t="shared" si="480"/>
        <v>4</v>
      </c>
      <c r="GS76" s="294">
        <f t="shared" si="399"/>
        <v>0</v>
      </c>
      <c r="GT76" s="141">
        <f t="shared" si="481"/>
        <v>0</v>
      </c>
      <c r="GU76" s="141">
        <f t="shared" si="482"/>
        <v>6</v>
      </c>
      <c r="GV76" s="294">
        <f t="shared" si="400"/>
        <v>0</v>
      </c>
      <c r="GW76" s="141">
        <f t="shared" si="483"/>
        <v>0</v>
      </c>
      <c r="GX76" s="141">
        <f t="shared" si="484"/>
        <v>8</v>
      </c>
      <c r="GY76" s="294">
        <f t="shared" si="401"/>
        <v>0</v>
      </c>
      <c r="GZ76" s="141">
        <f t="shared" si="485"/>
        <v>0</v>
      </c>
      <c r="HA76" s="141">
        <f t="shared" si="486"/>
        <v>10</v>
      </c>
      <c r="HB76" s="294">
        <f t="shared" si="402"/>
        <v>0</v>
      </c>
      <c r="HC76" s="141">
        <f t="shared" si="487"/>
        <v>0</v>
      </c>
      <c r="HD76" s="141">
        <f t="shared" si="488"/>
        <v>20</v>
      </c>
      <c r="HE76" s="294">
        <f t="shared" si="403"/>
        <v>0</v>
      </c>
      <c r="HF76" s="141">
        <f t="shared" si="489"/>
        <v>0</v>
      </c>
      <c r="HG76" s="141">
        <f t="shared" si="490"/>
        <v>40</v>
      </c>
      <c r="HH76" s="294">
        <f t="shared" si="404"/>
        <v>0</v>
      </c>
      <c r="HI76" s="141">
        <f t="shared" si="491"/>
        <v>0</v>
      </c>
      <c r="HJ76" s="141">
        <f t="shared" si="492"/>
        <v>60</v>
      </c>
      <c r="HK76" s="294">
        <f t="shared" si="405"/>
        <v>0</v>
      </c>
      <c r="HL76" s="141">
        <f t="shared" si="493"/>
        <v>0</v>
      </c>
      <c r="HM76" s="141">
        <f t="shared" si="494"/>
        <v>80</v>
      </c>
      <c r="HN76" s="294">
        <f t="shared" si="406"/>
        <v>0</v>
      </c>
      <c r="HO76" s="141">
        <f t="shared" si="495"/>
        <v>0</v>
      </c>
      <c r="HP76" s="141">
        <f t="shared" si="496"/>
        <v>100</v>
      </c>
      <c r="HQ76" s="294">
        <f t="shared" si="407"/>
        <v>0</v>
      </c>
      <c r="HS76" s="286"/>
      <c r="HX76" s="294"/>
      <c r="HY76" s="141">
        <v>0</v>
      </c>
      <c r="HZ76" s="141">
        <v>1</v>
      </c>
      <c r="IA76" s="294">
        <f t="shared" si="408"/>
        <v>0</v>
      </c>
      <c r="IB76" s="141">
        <f t="shared" si="497"/>
        <v>0</v>
      </c>
      <c r="IC76" s="141">
        <f t="shared" si="498"/>
        <v>1</v>
      </c>
      <c r="ID76" s="294">
        <f t="shared" si="409"/>
        <v>0</v>
      </c>
      <c r="IE76" s="141">
        <f t="shared" si="499"/>
        <v>0</v>
      </c>
      <c r="IF76" s="141">
        <f t="shared" si="500"/>
        <v>1</v>
      </c>
      <c r="IG76" s="294">
        <f t="shared" si="410"/>
        <v>0</v>
      </c>
      <c r="IH76" s="141">
        <f t="shared" si="501"/>
        <v>0</v>
      </c>
      <c r="II76" s="141">
        <f t="shared" si="502"/>
        <v>1</v>
      </c>
      <c r="IJ76" s="294">
        <f t="shared" si="411"/>
        <v>0</v>
      </c>
      <c r="IK76" s="141">
        <f t="shared" si="503"/>
        <v>0</v>
      </c>
      <c r="IL76" s="141">
        <f t="shared" si="504"/>
        <v>1</v>
      </c>
      <c r="IM76" s="294">
        <f t="shared" si="412"/>
        <v>0</v>
      </c>
      <c r="IN76" s="141">
        <f t="shared" si="505"/>
        <v>0</v>
      </c>
      <c r="IO76" s="141">
        <f t="shared" si="506"/>
        <v>1</v>
      </c>
      <c r="IP76" s="294">
        <f t="shared" si="413"/>
        <v>0</v>
      </c>
      <c r="IQ76" s="141">
        <f t="shared" si="507"/>
        <v>0</v>
      </c>
      <c r="IR76" s="141">
        <f t="shared" si="508"/>
        <v>1</v>
      </c>
      <c r="IS76" s="294">
        <f t="shared" si="414"/>
        <v>0</v>
      </c>
      <c r="IT76" s="141">
        <f t="shared" si="509"/>
        <v>0</v>
      </c>
      <c r="IU76" s="141">
        <f t="shared" si="510"/>
        <v>1</v>
      </c>
      <c r="IV76" s="294">
        <f t="shared" si="415"/>
        <v>0</v>
      </c>
      <c r="IW76" s="141">
        <f t="shared" si="511"/>
        <v>0</v>
      </c>
      <c r="IX76" s="141">
        <f t="shared" si="512"/>
        <v>1</v>
      </c>
      <c r="IY76" s="294">
        <f t="shared" si="416"/>
        <v>0</v>
      </c>
      <c r="IZ76" s="141">
        <f t="shared" si="513"/>
        <v>0</v>
      </c>
      <c r="JA76" s="141">
        <f t="shared" si="514"/>
        <v>1</v>
      </c>
      <c r="JB76" s="294">
        <f t="shared" si="417"/>
        <v>0</v>
      </c>
      <c r="JC76" s="141">
        <f t="shared" si="515"/>
        <v>0</v>
      </c>
      <c r="JD76" s="141">
        <f t="shared" si="516"/>
        <v>1</v>
      </c>
      <c r="JE76" s="294">
        <f t="shared" si="418"/>
        <v>0</v>
      </c>
      <c r="JF76" s="141">
        <f t="shared" si="517"/>
        <v>0</v>
      </c>
      <c r="JG76" s="141">
        <f t="shared" si="518"/>
        <v>1</v>
      </c>
      <c r="JH76" s="294">
        <f t="shared" si="419"/>
        <v>0</v>
      </c>
      <c r="JI76" s="141">
        <f t="shared" si="519"/>
        <v>0</v>
      </c>
      <c r="JJ76" s="141">
        <f t="shared" si="520"/>
        <v>1</v>
      </c>
      <c r="JK76" s="294">
        <f t="shared" si="420"/>
        <v>0</v>
      </c>
      <c r="JL76" s="141">
        <f t="shared" si="521"/>
        <v>0</v>
      </c>
      <c r="JM76" s="141">
        <f t="shared" si="522"/>
        <v>1</v>
      </c>
      <c r="JN76" s="294">
        <f t="shared" si="421"/>
        <v>0</v>
      </c>
      <c r="JO76" s="141">
        <f t="shared" si="523"/>
        <v>0</v>
      </c>
      <c r="JP76" s="141">
        <f t="shared" si="524"/>
        <v>1</v>
      </c>
      <c r="JQ76" s="294">
        <f t="shared" si="422"/>
        <v>0</v>
      </c>
      <c r="JR76" s="141">
        <f t="shared" si="525"/>
        <v>0</v>
      </c>
      <c r="JS76" s="141">
        <f t="shared" si="526"/>
        <v>1</v>
      </c>
      <c r="JT76" s="294">
        <f t="shared" si="423"/>
        <v>0</v>
      </c>
      <c r="JU76" s="141">
        <f t="shared" si="527"/>
        <v>0</v>
      </c>
      <c r="JV76" s="141">
        <f t="shared" si="528"/>
        <v>1</v>
      </c>
      <c r="JW76" s="294">
        <f t="shared" si="424"/>
        <v>0</v>
      </c>
      <c r="JX76" s="141">
        <f t="shared" si="529"/>
        <v>0</v>
      </c>
      <c r="JY76" s="141">
        <f t="shared" si="530"/>
        <v>1</v>
      </c>
      <c r="JZ76" s="294">
        <f t="shared" si="425"/>
        <v>0</v>
      </c>
      <c r="KA76" s="141">
        <f t="shared" si="531"/>
        <v>0</v>
      </c>
      <c r="KB76" s="141">
        <f t="shared" si="532"/>
        <v>1</v>
      </c>
      <c r="KC76" s="294">
        <f t="shared" si="426"/>
        <v>0</v>
      </c>
      <c r="KD76" s="141">
        <f t="shared" si="533"/>
        <v>0</v>
      </c>
      <c r="KE76" s="141">
        <f t="shared" si="534"/>
        <v>1</v>
      </c>
      <c r="KF76" s="294">
        <f t="shared" si="427"/>
        <v>0</v>
      </c>
      <c r="KK76" s="313">
        <f t="shared" si="568"/>
        <v>0</v>
      </c>
      <c r="KL76" s="313">
        <f t="shared" si="568"/>
        <v>0</v>
      </c>
      <c r="KM76" s="313">
        <f t="shared" si="568"/>
        <v>0</v>
      </c>
      <c r="KN76" s="313">
        <f t="shared" si="568"/>
        <v>0</v>
      </c>
      <c r="KO76" s="313">
        <f t="shared" si="568"/>
        <v>0</v>
      </c>
      <c r="KP76" s="313">
        <f t="shared" si="568"/>
        <v>0</v>
      </c>
      <c r="KQ76" s="313">
        <f t="shared" si="568"/>
        <v>0</v>
      </c>
      <c r="KR76" s="313">
        <f t="shared" si="568"/>
        <v>0</v>
      </c>
      <c r="KS76" s="313">
        <f t="shared" si="568"/>
        <v>0</v>
      </c>
      <c r="KT76" s="313">
        <f t="shared" si="568"/>
        <v>0</v>
      </c>
      <c r="KU76" s="313">
        <f t="shared" si="569"/>
        <v>0</v>
      </c>
      <c r="KV76" s="313">
        <f t="shared" si="569"/>
        <v>0</v>
      </c>
      <c r="KW76" s="313">
        <f t="shared" si="569"/>
        <v>0</v>
      </c>
      <c r="KX76" s="313">
        <f t="shared" si="569"/>
        <v>0</v>
      </c>
      <c r="KY76" s="313">
        <f t="shared" si="569"/>
        <v>0</v>
      </c>
      <c r="KZ76" s="313">
        <f t="shared" si="569"/>
        <v>0</v>
      </c>
      <c r="LA76" s="313">
        <f t="shared" si="569"/>
        <v>0</v>
      </c>
      <c r="LB76" s="313">
        <f t="shared" si="569"/>
        <v>0</v>
      </c>
      <c r="LC76" s="313">
        <f t="shared" si="569"/>
        <v>0</v>
      </c>
      <c r="LD76" s="313">
        <f t="shared" si="569"/>
        <v>0</v>
      </c>
      <c r="LK76" s="90">
        <v>0</v>
      </c>
      <c r="LL76" s="90">
        <v>0</v>
      </c>
      <c r="LM76" s="90">
        <v>0</v>
      </c>
      <c r="LP76" s="105"/>
      <c r="LQ76" s="322">
        <v>0.05</v>
      </c>
      <c r="LR76" s="322">
        <v>0.05</v>
      </c>
      <c r="LS76" s="322">
        <v>0.05</v>
      </c>
      <c r="LT76" s="322">
        <v>0.05</v>
      </c>
      <c r="LU76" s="322">
        <v>0.05</v>
      </c>
      <c r="LV76" s="322">
        <v>2.5000000000000001E-2</v>
      </c>
      <c r="LW76" s="322">
        <v>2.5000000000000001E-2</v>
      </c>
      <c r="LX76" s="322">
        <v>2.5000000000000001E-2</v>
      </c>
      <c r="LY76" s="322">
        <v>2.5000000000000001E-2</v>
      </c>
      <c r="LZ76" s="322">
        <v>2.5000000000000001E-2</v>
      </c>
      <c r="MA76" s="322">
        <v>5.0000000000000001E-3</v>
      </c>
      <c r="MB76" s="322">
        <v>5.0000000000000001E-3</v>
      </c>
      <c r="MC76" s="322">
        <v>5.0000000000000001E-3</v>
      </c>
      <c r="MD76" s="322">
        <v>5.0000000000000001E-3</v>
      </c>
      <c r="ME76" s="322">
        <v>5.0000000000000001E-3</v>
      </c>
      <c r="MF76" s="322">
        <v>8.9999999999999998E-4</v>
      </c>
      <c r="MG76" s="322">
        <v>8.9999999999999998E-4</v>
      </c>
      <c r="MH76" s="322">
        <v>8.9999999999999998E-4</v>
      </c>
      <c r="MI76" s="322">
        <v>8.9999999999999998E-4</v>
      </c>
      <c r="MJ76" s="322">
        <v>8.9999999999999998E-4</v>
      </c>
      <c r="MK76" s="322">
        <v>5.9999999999999995E-4</v>
      </c>
      <c r="ML76" s="322">
        <v>4.4999999999999999E-4</v>
      </c>
      <c r="MM76" s="322">
        <v>4.0000000000000002E-4</v>
      </c>
      <c r="MN76" s="322">
        <v>2.9999999999999997E-4</v>
      </c>
      <c r="MO76" s="322">
        <v>2.5000000000000001E-4</v>
      </c>
      <c r="MP76" s="322">
        <v>2.5000000000000001E-4</v>
      </c>
      <c r="MQ76" s="322">
        <v>2.0000000000000001E-4</v>
      </c>
      <c r="MR76" s="322">
        <v>2.0000000000000001E-4</v>
      </c>
      <c r="MS76" s="322"/>
      <c r="MT76" s="102">
        <v>1</v>
      </c>
      <c r="MU76" s="102">
        <v>1</v>
      </c>
      <c r="MV76" s="102">
        <v>1</v>
      </c>
      <c r="MW76" s="102">
        <v>1</v>
      </c>
      <c r="MX76" s="102">
        <v>1</v>
      </c>
      <c r="MY76" s="102">
        <v>1</v>
      </c>
      <c r="MZ76" s="90">
        <v>3</v>
      </c>
      <c r="NA76" s="90">
        <v>3</v>
      </c>
      <c r="NB76" s="90">
        <v>3</v>
      </c>
      <c r="NC76" s="90">
        <v>3</v>
      </c>
      <c r="ND76" s="90">
        <v>3</v>
      </c>
      <c r="NE76" s="90">
        <v>3</v>
      </c>
      <c r="NF76" s="90">
        <v>3</v>
      </c>
      <c r="NG76" s="90">
        <v>3</v>
      </c>
      <c r="NH76" s="90">
        <v>3</v>
      </c>
      <c r="NI76" s="90">
        <v>5</v>
      </c>
      <c r="NJ76" s="90">
        <v>5</v>
      </c>
      <c r="NK76" s="90">
        <v>5</v>
      </c>
      <c r="NL76" s="90">
        <v>5</v>
      </c>
      <c r="NM76" s="90">
        <v>5</v>
      </c>
      <c r="NN76" s="90">
        <v>5</v>
      </c>
      <c r="NO76" s="90">
        <v>5</v>
      </c>
      <c r="NP76" s="90">
        <v>5</v>
      </c>
      <c r="NQ76" s="90">
        <v>5</v>
      </c>
      <c r="NR76" s="90">
        <v>5</v>
      </c>
      <c r="NS76" s="90">
        <v>5</v>
      </c>
      <c r="NT76" s="90">
        <v>5</v>
      </c>
      <c r="NU76" s="90">
        <v>5</v>
      </c>
      <c r="NW76" s="324">
        <f t="shared" si="535"/>
        <v>1.7500000000000002E-2</v>
      </c>
      <c r="NX76" s="324">
        <f t="shared" si="536"/>
        <v>3.5000000000000003E-2</v>
      </c>
      <c r="NY76" s="324">
        <f t="shared" si="537"/>
        <v>5.2499999999999998E-2</v>
      </c>
      <c r="NZ76" s="324">
        <f t="shared" si="538"/>
        <v>7.0000000000000007E-2</v>
      </c>
      <c r="OA76" s="324">
        <f t="shared" si="539"/>
        <v>8.7499999999999994E-2</v>
      </c>
      <c r="OB76" s="324">
        <f t="shared" si="540"/>
        <v>8.7499999999999994E-2</v>
      </c>
      <c r="OC76" s="324">
        <f t="shared" si="541"/>
        <v>5.8333333333333334E-2</v>
      </c>
      <c r="OD76" s="324">
        <f t="shared" si="542"/>
        <v>8.7499999999999994E-2</v>
      </c>
      <c r="OE76" s="324">
        <f t="shared" si="543"/>
        <v>0.11666666666666667</v>
      </c>
      <c r="OF76" s="324">
        <f t="shared" si="544"/>
        <v>0.14583333333333331</v>
      </c>
      <c r="OG76" s="324">
        <f t="shared" si="545"/>
        <v>5.8333333333333334E-2</v>
      </c>
      <c r="OH76" s="324">
        <f t="shared" si="546"/>
        <v>0.11666666666666667</v>
      </c>
      <c r="OI76" s="324">
        <f t="shared" si="547"/>
        <v>0.17499999999999999</v>
      </c>
      <c r="OJ76" s="324">
        <f t="shared" si="548"/>
        <v>0.23333333333333334</v>
      </c>
      <c r="OK76" s="324">
        <f t="shared" si="549"/>
        <v>0.29166666666666663</v>
      </c>
      <c r="OL76" s="324">
        <f t="shared" si="550"/>
        <v>6.3E-2</v>
      </c>
      <c r="OM76" s="324">
        <f t="shared" si="551"/>
        <v>0.126</v>
      </c>
      <c r="ON76" s="324">
        <f t="shared" si="552"/>
        <v>0.189</v>
      </c>
      <c r="OO76" s="324">
        <f t="shared" si="553"/>
        <v>0.252</v>
      </c>
      <c r="OP76" s="324">
        <f t="shared" si="554"/>
        <v>0.315</v>
      </c>
      <c r="OQ76" s="324">
        <f t="shared" si="555"/>
        <v>0.31499999999999995</v>
      </c>
      <c r="OR76" s="324">
        <f t="shared" si="556"/>
        <v>0.315</v>
      </c>
      <c r="OS76" s="324">
        <f t="shared" si="557"/>
        <v>0.35</v>
      </c>
      <c r="OT76" s="324">
        <f t="shared" si="558"/>
        <v>0.31499999999999995</v>
      </c>
      <c r="OU76" s="324">
        <f t="shared" si="559"/>
        <v>0.30625000000000002</v>
      </c>
      <c r="OV76" s="324">
        <f t="shared" si="560"/>
        <v>0.35</v>
      </c>
      <c r="OW76" s="324">
        <f t="shared" si="561"/>
        <v>0.315</v>
      </c>
      <c r="OX76" s="324">
        <f t="shared" si="562"/>
        <v>0.35</v>
      </c>
      <c r="OZ76"/>
      <c r="PA76"/>
      <c r="PB76"/>
      <c r="PC76"/>
      <c r="PD76"/>
      <c r="PE76"/>
      <c r="PF76"/>
      <c r="PG76" s="346"/>
      <c r="PH76" s="347">
        <f>PH$3*$F76*$AH76*PH$4/'[1]Sheet3 '!$AJ$5</f>
        <v>9.8000000000000018E-2</v>
      </c>
      <c r="PI76" s="347">
        <f>PI$3*$F76*$AH76*PI$4/'[1]Sheet3 '!$AJ$5</f>
        <v>9.7964999999999997E-2</v>
      </c>
      <c r="PJ76" s="347">
        <f>PJ$3*$F76*$AH76*PJ$4/'[1]Sheet3 '!$AJ$5</f>
        <v>9.8000000000000004E-2</v>
      </c>
      <c r="PK76" s="347">
        <f>PK$3*$F76*$AH76*PK$4/'[1]Sheet3 '!$AJ$5</f>
        <v>8.8200000000000001E-2</v>
      </c>
      <c r="PL76" s="347">
        <f>PL$3*$F76*$AH76*PL$4/'[1]Sheet3 '!$AJ$5</f>
        <v>8.8200000000000001E-2</v>
      </c>
      <c r="PM76" s="347">
        <f>PM$3*$F76*$AH76*PM$4/'[1]Sheet3 '!$AJ$5</f>
        <v>8.4000000000000005E-2</v>
      </c>
      <c r="PN76" s="347">
        <f>PN$3*$F76*$AH76*PN$4/'[1]Sheet3 '!$AJ$5</f>
        <v>7.5600000000000014E-2</v>
      </c>
      <c r="PO76" s="347">
        <f>PO$3*$F76*$AH76*PO$4/'[1]Sheet3 '!$AJ$5</f>
        <v>7.1400000000000005E-2</v>
      </c>
      <c r="PP76" s="347">
        <f>PP$3*$F76*$AH76*PP$4/'[1]Sheet3 '!$AJ$5</f>
        <v>6.4820000000000003E-2</v>
      </c>
      <c r="PQ76" s="347">
        <f>PQ$3*$F76*$AH76*PQ$4/'[1]Sheet3 '!$AJ$5</f>
        <v>5.6000000000000001E-2</v>
      </c>
      <c r="PR76" s="347">
        <f>PR$3*$F76*$AH76*PR$4/'[1]Sheet3 '!$AJ$5</f>
        <v>5.04E-2</v>
      </c>
      <c r="PS76" s="347">
        <f>PS$3*$F76*$AH76*PS$4/'[1]Sheet3 '!$AJ$5</f>
        <v>4.48E-2</v>
      </c>
      <c r="PT76" s="347">
        <f>PT$3*$F76*$AH76*PT$4/'[1]Sheet3 '!$AJ$5</f>
        <v>2.8000000000000001E-2</v>
      </c>
      <c r="PU76" s="343"/>
      <c r="PV76" s="343"/>
      <c r="PW76" s="343"/>
    </row>
    <row r="77" spans="1:439" s="90" customFormat="1" ht="16.2">
      <c r="A77" s="39">
        <v>73</v>
      </c>
      <c r="B77" s="39" t="s">
        <v>565</v>
      </c>
      <c r="C77" s="39">
        <v>6</v>
      </c>
      <c r="D77" s="39">
        <v>-1</v>
      </c>
      <c r="E77" s="39"/>
      <c r="F77" s="39">
        <v>450</v>
      </c>
      <c r="G77" s="111" t="s">
        <v>702</v>
      </c>
      <c r="H77" s="39">
        <f t="shared" si="443"/>
        <v>450</v>
      </c>
      <c r="I77" s="116"/>
      <c r="J77" s="39">
        <f t="shared" si="567"/>
        <v>450</v>
      </c>
      <c r="K77" s="116" t="s">
        <v>703</v>
      </c>
      <c r="L77" s="116" t="s">
        <v>704</v>
      </c>
      <c r="M77" s="123">
        <f t="shared" si="563"/>
        <v>73</v>
      </c>
      <c r="N77" s="39">
        <f t="shared" si="564"/>
        <v>0</v>
      </c>
      <c r="O77" s="39">
        <f t="shared" si="565"/>
        <v>0</v>
      </c>
      <c r="P77" s="39">
        <v>0</v>
      </c>
      <c r="Q77" s="136">
        <v>0.31249959999999999</v>
      </c>
      <c r="R77" s="90">
        <v>5</v>
      </c>
      <c r="S77" s="137">
        <v>0</v>
      </c>
      <c r="T77" s="141">
        <f t="shared" si="444"/>
        <v>0.15</v>
      </c>
      <c r="U77" s="139">
        <f t="shared" ref="U77:U88" si="570">IF(F77&lt;100,1,IF(F77&lt;300,2,IF(F77&lt;500,3,IF(F77&lt;800,4,IF(F77&lt;1500,5,6)))))</f>
        <v>3</v>
      </c>
      <c r="V77" s="139" t="s">
        <v>283</v>
      </c>
      <c r="W77" s="139">
        <v>1</v>
      </c>
      <c r="X77" s="142">
        <v>0</v>
      </c>
      <c r="Y77" s="139">
        <v>15</v>
      </c>
      <c r="Z77" s="159">
        <v>1</v>
      </c>
      <c r="AA77" s="139" t="str">
        <f t="shared" si="428"/>
        <v>[[0,1],[0,1],[0,1],[0,1],[0,1],[0,1],[0,1],[0,1],[0,1],[0,1],[0,2],[0,4],[0,6],[0,8],[0,10],[0,20],[0,40],[0,60],[0,80],[0,100]]</v>
      </c>
      <c r="AB77" s="139">
        <v>1</v>
      </c>
      <c r="AC77" s="139">
        <v>1</v>
      </c>
      <c r="AD77" s="139" t="str">
        <f t="shared" si="445"/>
        <v>[[1,1],[1,1],[1,1],[1,1],[1,1],[1,1],[1,1],[1,1],[1,1],[1,1],[1,1],[1,1],[1,1],[1,1],[1,1],[1,1],[1,1],[1,1],[1,1],[1,1]]</v>
      </c>
      <c r="AE77" s="39">
        <v>0</v>
      </c>
      <c r="AF77" s="161">
        <v>0.25</v>
      </c>
      <c r="AG77" s="177">
        <f t="shared" si="431"/>
        <v>0</v>
      </c>
      <c r="AH77" s="177">
        <v>0.1</v>
      </c>
      <c r="AI77" s="177">
        <v>0</v>
      </c>
      <c r="AJ77" s="178">
        <v>0.05</v>
      </c>
      <c r="AK77" s="177">
        <v>0.02</v>
      </c>
      <c r="AL77" s="178">
        <v>8.0000000000000002E-3</v>
      </c>
      <c r="AM77" s="179">
        <v>2.0000000000000001E-4</v>
      </c>
      <c r="AN77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77" s="39" t="str">
        <f t="shared" si="429"/>
        <v>[[10,5],[12,2],[15,2]]</v>
      </c>
      <c r="AP77" s="111" t="str">
        <f t="shared" si="385"/>
        <v>[0.519231,0.259615,0.173077]</v>
      </c>
      <c r="AQ77" s="111">
        <v>0</v>
      </c>
      <c r="AR77" s="111">
        <v>1</v>
      </c>
      <c r="AS77" s="111">
        <f t="shared" si="447"/>
        <v>1</v>
      </c>
      <c r="AT77" s="111">
        <v>1</v>
      </c>
      <c r="AU77" s="111">
        <v>1</v>
      </c>
      <c r="AV77" s="191" t="s">
        <v>705</v>
      </c>
      <c r="AW77" s="111">
        <v>4</v>
      </c>
      <c r="AX77" s="195">
        <v>16</v>
      </c>
      <c r="AY77" s="39">
        <v>1</v>
      </c>
      <c r="AZ77" s="39">
        <v>1</v>
      </c>
      <c r="BA77" s="94">
        <v>3</v>
      </c>
      <c r="BB77" s="39">
        <v>6</v>
      </c>
      <c r="BC77" s="94" t="s">
        <v>285</v>
      </c>
      <c r="BD77" s="39">
        <v>1</v>
      </c>
      <c r="BE77" s="112">
        <v>1</v>
      </c>
      <c r="BF77" s="39"/>
      <c r="BG77" s="39"/>
      <c r="BH77" s="39">
        <v>1</v>
      </c>
      <c r="BI77" s="39">
        <v>1</v>
      </c>
      <c r="BJ77" s="39" t="s">
        <v>569</v>
      </c>
      <c r="BK77" s="200">
        <v>1</v>
      </c>
      <c r="BL77" s="198">
        <v>1</v>
      </c>
      <c r="BM77" s="39">
        <f>F77</f>
        <v>450</v>
      </c>
      <c r="BN77" s="94" t="s">
        <v>570</v>
      </c>
      <c r="BO77" s="39">
        <v>1</v>
      </c>
      <c r="BP77" s="39" t="s">
        <v>288</v>
      </c>
      <c r="BQ77" s="39" t="s">
        <v>485</v>
      </c>
      <c r="BR77" s="208" t="s">
        <v>571</v>
      </c>
      <c r="BS77" s="208" t="s">
        <v>571</v>
      </c>
      <c r="BT77" s="123">
        <v>49400</v>
      </c>
      <c r="BU77" s="123">
        <v>2</v>
      </c>
      <c r="BV77" s="123">
        <v>60</v>
      </c>
      <c r="BW77" s="123">
        <v>10</v>
      </c>
      <c r="BX77" s="116" t="s">
        <v>291</v>
      </c>
      <c r="BY77" s="213">
        <v>12</v>
      </c>
      <c r="BZ77" s="123">
        <f t="shared" si="448"/>
        <v>5</v>
      </c>
      <c r="CA77" s="214" t="str">
        <f t="shared" si="449"/>
        <v>[5,5,0,5]</v>
      </c>
      <c r="CB77" s="42">
        <v>1</v>
      </c>
      <c r="CC77" s="42">
        <v>0</v>
      </c>
      <c r="CD77" s="42">
        <v>0</v>
      </c>
      <c r="CE77" s="42">
        <v>0</v>
      </c>
      <c r="CF77" s="42">
        <v>0</v>
      </c>
      <c r="CG77" s="42">
        <v>0</v>
      </c>
      <c r="CH77" s="42">
        <v>0</v>
      </c>
      <c r="CI77" s="42">
        <v>0</v>
      </c>
      <c r="CJ77" s="42" t="str">
        <f t="shared" si="442"/>
        <v>1,1,1,1,1,1,1</v>
      </c>
      <c r="CK77" s="42" t="str">
        <f t="shared" si="566"/>
        <v>"1|2|0|0|450",</v>
      </c>
      <c r="CL77" s="42">
        <v>50</v>
      </c>
      <c r="CM77" s="366">
        <v>50</v>
      </c>
      <c r="CN77" s="366">
        <v>3</v>
      </c>
      <c r="CO77" s="42"/>
      <c r="CP77" s="42"/>
      <c r="CQ77" s="42"/>
      <c r="CR77" s="42"/>
      <c r="CS77" s="42"/>
      <c r="CT77" s="42"/>
      <c r="CU77" s="53" t="s">
        <v>293</v>
      </c>
      <c r="CV77" s="53">
        <v>1</v>
      </c>
      <c r="CW77" s="42"/>
      <c r="CX77" s="42">
        <f t="shared" si="435"/>
        <v>1</v>
      </c>
      <c r="CY77" s="42">
        <v>2</v>
      </c>
      <c r="CZ77" s="42">
        <v>0</v>
      </c>
      <c r="DA77" s="42">
        <v>0</v>
      </c>
      <c r="DB77" s="42">
        <f>F77</f>
        <v>450</v>
      </c>
      <c r="DC77" s="42" t="str">
        <f t="shared" si="436"/>
        <v/>
      </c>
      <c r="DD77" s="42"/>
      <c r="DE77" s="42"/>
      <c r="DF77" s="42"/>
      <c r="DG77" s="42"/>
      <c r="DH77" s="42" t="str">
        <f t="shared" si="437"/>
        <v/>
      </c>
      <c r="DI77" s="42"/>
      <c r="DJ77" s="42"/>
      <c r="DK77" s="42"/>
      <c r="DL77" s="42"/>
      <c r="DM77" s="42" t="str">
        <f t="shared" si="438"/>
        <v/>
      </c>
      <c r="DN77" s="42"/>
      <c r="DO77" s="42"/>
      <c r="DP77" s="42"/>
      <c r="DQ77" s="42"/>
      <c r="DR77" s="42" t="str">
        <f t="shared" si="439"/>
        <v/>
      </c>
      <c r="DS77" s="42"/>
      <c r="DT77" s="42"/>
      <c r="DU77" s="42"/>
      <c r="DV77" s="42"/>
      <c r="DW77" s="53" t="s">
        <v>706</v>
      </c>
      <c r="DX77" s="231">
        <f t="shared" si="440"/>
        <v>5</v>
      </c>
      <c r="DY77" s="231">
        <f t="shared" si="441"/>
        <v>5</v>
      </c>
      <c r="DZ77" s="231">
        <v>0</v>
      </c>
      <c r="EA77" s="123">
        <f t="shared" si="450"/>
        <v>5</v>
      </c>
      <c r="EB77" s="123"/>
      <c r="EM77" s="260">
        <f t="shared" si="451"/>
        <v>495.00000000000006</v>
      </c>
      <c r="EN77" s="261">
        <v>0.1</v>
      </c>
      <c r="EO77" s="105">
        <v>10</v>
      </c>
      <c r="EP77" s="105">
        <v>5</v>
      </c>
      <c r="EQ77" s="105">
        <v>12</v>
      </c>
      <c r="ER77" s="105">
        <v>2</v>
      </c>
      <c r="ES77" s="105">
        <v>15</v>
      </c>
      <c r="ET77" s="105">
        <v>2</v>
      </c>
      <c r="EU77" s="105">
        <f t="shared" si="452"/>
        <v>11.555555555555555</v>
      </c>
      <c r="EV77" s="105">
        <f t="shared" si="453"/>
        <v>7.5</v>
      </c>
      <c r="EW77" s="272">
        <f t="shared" si="454"/>
        <v>0.519231</v>
      </c>
      <c r="EX77" s="105">
        <f t="shared" si="455"/>
        <v>15</v>
      </c>
      <c r="EY77" s="281">
        <f t="shared" si="456"/>
        <v>0.25961499999999998</v>
      </c>
      <c r="EZ77" s="105">
        <f t="shared" si="457"/>
        <v>22.5</v>
      </c>
      <c r="FA77" s="282">
        <f t="shared" si="458"/>
        <v>0.17307700000000001</v>
      </c>
      <c r="FD77" s="286"/>
      <c r="FI77" s="294"/>
      <c r="FJ77" s="141">
        <v>0</v>
      </c>
      <c r="FK77" s="141">
        <v>1</v>
      </c>
      <c r="FL77" s="294">
        <f t="shared" si="388"/>
        <v>0</v>
      </c>
      <c r="FM77" s="141">
        <f t="shared" si="459"/>
        <v>0</v>
      </c>
      <c r="FN77" s="141">
        <f t="shared" si="460"/>
        <v>1</v>
      </c>
      <c r="FO77" s="294">
        <f t="shared" si="389"/>
        <v>0</v>
      </c>
      <c r="FP77" s="141">
        <f t="shared" si="461"/>
        <v>0</v>
      </c>
      <c r="FQ77" s="141">
        <f t="shared" si="462"/>
        <v>1</v>
      </c>
      <c r="FR77" s="294">
        <f t="shared" si="390"/>
        <v>0</v>
      </c>
      <c r="FS77" s="141">
        <f t="shared" si="463"/>
        <v>0</v>
      </c>
      <c r="FT77" s="141">
        <f t="shared" si="464"/>
        <v>1</v>
      </c>
      <c r="FU77" s="294">
        <f t="shared" si="391"/>
        <v>0</v>
      </c>
      <c r="FV77" s="141">
        <f t="shared" si="465"/>
        <v>0</v>
      </c>
      <c r="FW77" s="141">
        <f t="shared" si="466"/>
        <v>1</v>
      </c>
      <c r="FX77" s="294">
        <f t="shared" si="392"/>
        <v>0</v>
      </c>
      <c r="FY77" s="141">
        <f t="shared" si="467"/>
        <v>0</v>
      </c>
      <c r="FZ77" s="141">
        <f t="shared" si="468"/>
        <v>1</v>
      </c>
      <c r="GA77" s="294">
        <f t="shared" si="393"/>
        <v>0</v>
      </c>
      <c r="GB77" s="141">
        <f t="shared" si="469"/>
        <v>0</v>
      </c>
      <c r="GC77" s="141">
        <f t="shared" si="470"/>
        <v>1</v>
      </c>
      <c r="GD77" s="294">
        <f t="shared" si="394"/>
        <v>0</v>
      </c>
      <c r="GE77" s="141">
        <f t="shared" si="471"/>
        <v>0</v>
      </c>
      <c r="GF77" s="141">
        <f t="shared" si="472"/>
        <v>1</v>
      </c>
      <c r="GG77" s="294">
        <f t="shared" si="395"/>
        <v>0</v>
      </c>
      <c r="GH77" s="141">
        <f t="shared" si="473"/>
        <v>0</v>
      </c>
      <c r="GI77" s="141">
        <f t="shared" si="474"/>
        <v>1</v>
      </c>
      <c r="GJ77" s="294">
        <f t="shared" si="396"/>
        <v>0</v>
      </c>
      <c r="GK77" s="141">
        <f t="shared" si="475"/>
        <v>0</v>
      </c>
      <c r="GL77" s="141">
        <f t="shared" si="476"/>
        <v>1</v>
      </c>
      <c r="GM77" s="294">
        <f t="shared" si="397"/>
        <v>0</v>
      </c>
      <c r="GN77" s="141">
        <f t="shared" si="477"/>
        <v>0</v>
      </c>
      <c r="GO77" s="141">
        <f t="shared" si="478"/>
        <v>2</v>
      </c>
      <c r="GP77" s="294">
        <f t="shared" si="398"/>
        <v>0</v>
      </c>
      <c r="GQ77" s="141">
        <f t="shared" si="479"/>
        <v>0</v>
      </c>
      <c r="GR77" s="141">
        <f t="shared" si="480"/>
        <v>4</v>
      </c>
      <c r="GS77" s="294">
        <f t="shared" si="399"/>
        <v>0</v>
      </c>
      <c r="GT77" s="141">
        <f t="shared" si="481"/>
        <v>0</v>
      </c>
      <c r="GU77" s="141">
        <f t="shared" si="482"/>
        <v>6</v>
      </c>
      <c r="GV77" s="294">
        <f t="shared" si="400"/>
        <v>0</v>
      </c>
      <c r="GW77" s="141">
        <f t="shared" si="483"/>
        <v>0</v>
      </c>
      <c r="GX77" s="141">
        <f t="shared" si="484"/>
        <v>8</v>
      </c>
      <c r="GY77" s="294">
        <f t="shared" si="401"/>
        <v>0</v>
      </c>
      <c r="GZ77" s="141">
        <f t="shared" si="485"/>
        <v>0</v>
      </c>
      <c r="HA77" s="141">
        <f t="shared" si="486"/>
        <v>10</v>
      </c>
      <c r="HB77" s="294">
        <f t="shared" si="402"/>
        <v>0</v>
      </c>
      <c r="HC77" s="141">
        <f t="shared" si="487"/>
        <v>0</v>
      </c>
      <c r="HD77" s="141">
        <f t="shared" si="488"/>
        <v>20</v>
      </c>
      <c r="HE77" s="294">
        <f t="shared" si="403"/>
        <v>0</v>
      </c>
      <c r="HF77" s="141">
        <f t="shared" si="489"/>
        <v>0</v>
      </c>
      <c r="HG77" s="141">
        <f t="shared" si="490"/>
        <v>40</v>
      </c>
      <c r="HH77" s="294">
        <f t="shared" si="404"/>
        <v>0</v>
      </c>
      <c r="HI77" s="141">
        <f t="shared" si="491"/>
        <v>0</v>
      </c>
      <c r="HJ77" s="141">
        <f t="shared" si="492"/>
        <v>60</v>
      </c>
      <c r="HK77" s="294">
        <f t="shared" si="405"/>
        <v>0</v>
      </c>
      <c r="HL77" s="141">
        <f t="shared" si="493"/>
        <v>0</v>
      </c>
      <c r="HM77" s="141">
        <f t="shared" si="494"/>
        <v>80</v>
      </c>
      <c r="HN77" s="294">
        <f t="shared" si="406"/>
        <v>0</v>
      </c>
      <c r="HO77" s="141">
        <f t="shared" si="495"/>
        <v>0</v>
      </c>
      <c r="HP77" s="141">
        <f t="shared" si="496"/>
        <v>100</v>
      </c>
      <c r="HQ77" s="294">
        <f t="shared" si="407"/>
        <v>0</v>
      </c>
      <c r="HS77" s="286"/>
      <c r="HX77" s="294"/>
      <c r="HY77" s="305">
        <v>1</v>
      </c>
      <c r="HZ77" s="141">
        <v>1</v>
      </c>
      <c r="IA77" s="294">
        <f t="shared" si="408"/>
        <v>5.0000000000000043E-5</v>
      </c>
      <c r="IB77" s="141">
        <f t="shared" si="497"/>
        <v>1</v>
      </c>
      <c r="IC77" s="141">
        <f t="shared" si="498"/>
        <v>1</v>
      </c>
      <c r="ID77" s="294">
        <f t="shared" si="409"/>
        <v>1.0000000000000009E-4</v>
      </c>
      <c r="IE77" s="141">
        <f t="shared" si="499"/>
        <v>1</v>
      </c>
      <c r="IF77" s="141">
        <f t="shared" si="500"/>
        <v>1</v>
      </c>
      <c r="IG77" s="294">
        <f t="shared" si="410"/>
        <v>1.5000000000000012E-4</v>
      </c>
      <c r="IH77" s="141">
        <f t="shared" si="501"/>
        <v>1</v>
      </c>
      <c r="II77" s="141">
        <f t="shared" si="502"/>
        <v>1</v>
      </c>
      <c r="IJ77" s="294">
        <f t="shared" si="411"/>
        <v>2.0000000000000017E-4</v>
      </c>
      <c r="IK77" s="141">
        <f t="shared" si="503"/>
        <v>1</v>
      </c>
      <c r="IL77" s="141">
        <f t="shared" si="504"/>
        <v>1</v>
      </c>
      <c r="IM77" s="294">
        <f t="shared" si="412"/>
        <v>2.5000000000000022E-4</v>
      </c>
      <c r="IN77" s="141">
        <f t="shared" si="505"/>
        <v>1</v>
      </c>
      <c r="IO77" s="141">
        <f t="shared" si="506"/>
        <v>1</v>
      </c>
      <c r="IP77" s="294">
        <f t="shared" si="413"/>
        <v>5.0000000000000044E-4</v>
      </c>
      <c r="IQ77" s="141">
        <f t="shared" si="507"/>
        <v>1</v>
      </c>
      <c r="IR77" s="141">
        <f t="shared" si="508"/>
        <v>1</v>
      </c>
      <c r="IS77" s="294">
        <f t="shared" si="414"/>
        <v>1.0000000000000009E-3</v>
      </c>
      <c r="IT77" s="141">
        <f t="shared" si="509"/>
        <v>1</v>
      </c>
      <c r="IU77" s="141">
        <f t="shared" si="510"/>
        <v>1</v>
      </c>
      <c r="IV77" s="294">
        <f t="shared" si="415"/>
        <v>1.5000000000000011E-3</v>
      </c>
      <c r="IW77" s="141">
        <f t="shared" si="511"/>
        <v>1</v>
      </c>
      <c r="IX77" s="141">
        <f t="shared" si="512"/>
        <v>1</v>
      </c>
      <c r="IY77" s="294">
        <f t="shared" si="416"/>
        <v>2.0000000000000018E-3</v>
      </c>
      <c r="IZ77" s="141">
        <f t="shared" si="513"/>
        <v>1</v>
      </c>
      <c r="JA77" s="141">
        <f t="shared" si="514"/>
        <v>1</v>
      </c>
      <c r="JB77" s="294">
        <f t="shared" si="417"/>
        <v>2.5000000000000022E-3</v>
      </c>
      <c r="JC77" s="141">
        <f t="shared" si="515"/>
        <v>1</v>
      </c>
      <c r="JD77" s="141">
        <f t="shared" si="516"/>
        <v>1</v>
      </c>
      <c r="JE77" s="294">
        <f t="shared" si="418"/>
        <v>5.0000000000000044E-3</v>
      </c>
      <c r="JF77" s="141">
        <f t="shared" si="517"/>
        <v>1</v>
      </c>
      <c r="JG77" s="141">
        <f t="shared" si="518"/>
        <v>1</v>
      </c>
      <c r="JH77" s="294">
        <f t="shared" si="419"/>
        <v>1.0000000000000009E-2</v>
      </c>
      <c r="JI77" s="141">
        <f t="shared" si="519"/>
        <v>1</v>
      </c>
      <c r="JJ77" s="141">
        <f t="shared" si="520"/>
        <v>1</v>
      </c>
      <c r="JK77" s="294">
        <f t="shared" si="420"/>
        <v>1.5000000000000012E-2</v>
      </c>
      <c r="JL77" s="141">
        <f t="shared" si="521"/>
        <v>1</v>
      </c>
      <c r="JM77" s="141">
        <f t="shared" si="522"/>
        <v>1</v>
      </c>
      <c r="JN77" s="294">
        <f t="shared" si="421"/>
        <v>2.0000000000000018E-2</v>
      </c>
      <c r="JO77" s="141">
        <f t="shared" si="523"/>
        <v>1</v>
      </c>
      <c r="JP77" s="141">
        <f t="shared" si="524"/>
        <v>1</v>
      </c>
      <c r="JQ77" s="294">
        <f t="shared" si="422"/>
        <v>2.5000000000000019E-2</v>
      </c>
      <c r="JR77" s="141">
        <f t="shared" si="525"/>
        <v>1</v>
      </c>
      <c r="JS77" s="141">
        <f t="shared" si="526"/>
        <v>1</v>
      </c>
      <c r="JT77" s="294">
        <f t="shared" si="423"/>
        <v>5.0000000000000037E-2</v>
      </c>
      <c r="JU77" s="141">
        <f t="shared" si="527"/>
        <v>1</v>
      </c>
      <c r="JV77" s="141">
        <f t="shared" si="528"/>
        <v>1</v>
      </c>
      <c r="JW77" s="294">
        <f t="shared" si="424"/>
        <v>0.10000000000000007</v>
      </c>
      <c r="JX77" s="141">
        <f t="shared" si="529"/>
        <v>1</v>
      </c>
      <c r="JY77" s="141">
        <f t="shared" si="530"/>
        <v>1</v>
      </c>
      <c r="JZ77" s="294">
        <f t="shared" si="425"/>
        <v>0.15000000000000013</v>
      </c>
      <c r="KA77" s="141">
        <f t="shared" si="531"/>
        <v>1</v>
      </c>
      <c r="KB77" s="141">
        <f t="shared" si="532"/>
        <v>1</v>
      </c>
      <c r="KC77" s="294">
        <f t="shared" si="426"/>
        <v>0.20000000000000015</v>
      </c>
      <c r="KD77" s="141">
        <f t="shared" si="533"/>
        <v>1</v>
      </c>
      <c r="KE77" s="141">
        <f t="shared" si="534"/>
        <v>1</v>
      </c>
      <c r="KF77" s="294">
        <f t="shared" si="427"/>
        <v>0.25000000000000022</v>
      </c>
      <c r="KK77" s="313">
        <f t="shared" si="568"/>
        <v>0</v>
      </c>
      <c r="KL77" s="313">
        <f t="shared" si="568"/>
        <v>0</v>
      </c>
      <c r="KM77" s="313">
        <f t="shared" si="568"/>
        <v>0</v>
      </c>
      <c r="KN77" s="313">
        <f t="shared" si="568"/>
        <v>1.7999999999999999E-2</v>
      </c>
      <c r="KO77" s="313">
        <f t="shared" si="568"/>
        <v>2.2499999999999999E-2</v>
      </c>
      <c r="KP77" s="313">
        <f t="shared" si="568"/>
        <v>4.4999999999999998E-2</v>
      </c>
      <c r="KQ77" s="313">
        <f t="shared" si="568"/>
        <v>0.09</v>
      </c>
      <c r="KR77" s="313">
        <f t="shared" si="568"/>
        <v>0.13500000000000001</v>
      </c>
      <c r="KS77" s="313">
        <f t="shared" si="568"/>
        <v>0.18</v>
      </c>
      <c r="KT77" s="313">
        <f t="shared" si="568"/>
        <v>0.22500000000000001</v>
      </c>
      <c r="KU77" s="313">
        <f t="shared" si="569"/>
        <v>0.45</v>
      </c>
      <c r="KV77" s="313">
        <f t="shared" si="569"/>
        <v>0.5625</v>
      </c>
      <c r="KW77" s="313">
        <f t="shared" si="569"/>
        <v>0.56240999999999997</v>
      </c>
      <c r="KX77" s="313">
        <f t="shared" si="569"/>
        <v>0.56232000000000004</v>
      </c>
      <c r="KY77" s="313">
        <f t="shared" si="569"/>
        <v>0.56227500000000008</v>
      </c>
      <c r="KZ77" s="313">
        <f t="shared" si="569"/>
        <v>0.56205000000000005</v>
      </c>
      <c r="LA77" s="313">
        <f t="shared" si="569"/>
        <v>0.5616000000000001</v>
      </c>
      <c r="LB77" s="313">
        <f t="shared" si="569"/>
        <v>0.5616000000000001</v>
      </c>
      <c r="LC77" s="313">
        <f t="shared" si="569"/>
        <v>0.5616000000000001</v>
      </c>
      <c r="LD77" s="313">
        <f t="shared" si="569"/>
        <v>0.56025000000000003</v>
      </c>
      <c r="LK77" s="90">
        <v>0.09</v>
      </c>
      <c r="LL77" s="90">
        <v>0.36</v>
      </c>
      <c r="LM77" s="90">
        <v>0.45</v>
      </c>
      <c r="LP77" s="105"/>
      <c r="LQ77" s="322">
        <v>0.05</v>
      </c>
      <c r="LR77" s="322">
        <v>0.05</v>
      </c>
      <c r="LS77" s="322">
        <v>0.05</v>
      </c>
      <c r="LT77" s="322">
        <v>0.05</v>
      </c>
      <c r="LU77" s="322">
        <v>0.05</v>
      </c>
      <c r="LV77" s="322">
        <v>2.5000000000000001E-2</v>
      </c>
      <c r="LW77" s="322">
        <v>2.5000000000000001E-2</v>
      </c>
      <c r="LX77" s="322">
        <v>2.5000000000000001E-2</v>
      </c>
      <c r="LY77" s="322">
        <v>2.5000000000000001E-2</v>
      </c>
      <c r="LZ77" s="322">
        <v>2.5000000000000001E-2</v>
      </c>
      <c r="MA77" s="322">
        <v>5.0000000000000001E-3</v>
      </c>
      <c r="MB77" s="322">
        <v>5.0000000000000001E-3</v>
      </c>
      <c r="MC77" s="322">
        <v>5.0000000000000001E-3</v>
      </c>
      <c r="MD77" s="322">
        <v>5.0000000000000001E-3</v>
      </c>
      <c r="ME77" s="322">
        <v>5.0000000000000001E-3</v>
      </c>
      <c r="MF77" s="322">
        <v>8.9999999999999998E-4</v>
      </c>
      <c r="MG77" s="322">
        <v>8.9999999999999998E-4</v>
      </c>
      <c r="MH77" s="322">
        <v>8.9999999999999998E-4</v>
      </c>
      <c r="MI77" s="322">
        <v>8.9999999999999998E-4</v>
      </c>
      <c r="MJ77" s="322">
        <v>8.9999999999999998E-4</v>
      </c>
      <c r="MK77" s="322">
        <v>5.9999999999999995E-4</v>
      </c>
      <c r="ML77" s="322">
        <v>4.4999999999999999E-4</v>
      </c>
      <c r="MM77" s="322">
        <v>4.0000000000000002E-4</v>
      </c>
      <c r="MN77" s="322">
        <v>2.9999999999999997E-4</v>
      </c>
      <c r="MO77" s="322">
        <v>2.5000000000000001E-4</v>
      </c>
      <c r="MP77" s="322">
        <v>2.5000000000000001E-4</v>
      </c>
      <c r="MQ77" s="322">
        <v>2.0000000000000001E-4</v>
      </c>
      <c r="MR77" s="322">
        <v>2.0000000000000001E-4</v>
      </c>
      <c r="MS77" s="322"/>
      <c r="MT77" s="102">
        <v>1</v>
      </c>
      <c r="MU77" s="102">
        <v>1</v>
      </c>
      <c r="MV77" s="102">
        <v>1</v>
      </c>
      <c r="MW77" s="102">
        <v>1</v>
      </c>
      <c r="MX77" s="102">
        <v>1</v>
      </c>
      <c r="MY77" s="102">
        <v>1</v>
      </c>
      <c r="MZ77" s="90">
        <v>3</v>
      </c>
      <c r="NA77" s="90">
        <v>3</v>
      </c>
      <c r="NB77" s="90">
        <v>3</v>
      </c>
      <c r="NC77" s="90">
        <v>3</v>
      </c>
      <c r="ND77" s="90">
        <v>3</v>
      </c>
      <c r="NE77" s="90">
        <v>3</v>
      </c>
      <c r="NF77" s="90">
        <v>3</v>
      </c>
      <c r="NG77" s="90">
        <v>3</v>
      </c>
      <c r="NH77" s="90">
        <v>3</v>
      </c>
      <c r="NI77" s="90">
        <v>5</v>
      </c>
      <c r="NJ77" s="90">
        <v>5</v>
      </c>
      <c r="NK77" s="90">
        <v>5</v>
      </c>
      <c r="NL77" s="90">
        <v>5</v>
      </c>
      <c r="NM77" s="90">
        <v>5</v>
      </c>
      <c r="NN77" s="90">
        <v>5</v>
      </c>
      <c r="NO77" s="90">
        <v>5</v>
      </c>
      <c r="NP77" s="90">
        <v>5</v>
      </c>
      <c r="NQ77" s="90">
        <v>5</v>
      </c>
      <c r="NR77" s="90">
        <v>5</v>
      </c>
      <c r="NS77" s="90">
        <v>5</v>
      </c>
      <c r="NT77" s="90">
        <v>5</v>
      </c>
      <c r="NU77" s="90">
        <v>5</v>
      </c>
      <c r="NW77" s="324">
        <f t="shared" si="535"/>
        <v>2.2499999999999999E-2</v>
      </c>
      <c r="NX77" s="324">
        <f t="shared" si="536"/>
        <v>4.4999999999999998E-2</v>
      </c>
      <c r="NY77" s="324">
        <f t="shared" si="537"/>
        <v>6.7500000000000004E-2</v>
      </c>
      <c r="NZ77" s="324">
        <f t="shared" si="538"/>
        <v>0.09</v>
      </c>
      <c r="OA77" s="324">
        <f t="shared" si="539"/>
        <v>0.1125</v>
      </c>
      <c r="OB77" s="324">
        <f t="shared" si="540"/>
        <v>0.1125</v>
      </c>
      <c r="OC77" s="324">
        <f t="shared" si="541"/>
        <v>7.4999999999999997E-2</v>
      </c>
      <c r="OD77" s="324">
        <f t="shared" si="542"/>
        <v>0.1125</v>
      </c>
      <c r="OE77" s="324">
        <f t="shared" si="543"/>
        <v>0.15</v>
      </c>
      <c r="OF77" s="324">
        <f t="shared" si="544"/>
        <v>0.1875</v>
      </c>
      <c r="OG77" s="324">
        <f t="shared" si="545"/>
        <v>7.4999999999999997E-2</v>
      </c>
      <c r="OH77" s="324">
        <f t="shared" si="546"/>
        <v>0.15</v>
      </c>
      <c r="OI77" s="324">
        <f t="shared" si="547"/>
        <v>0.22500000000000001</v>
      </c>
      <c r="OJ77" s="324">
        <f t="shared" si="548"/>
        <v>0.3</v>
      </c>
      <c r="OK77" s="324">
        <f t="shared" si="549"/>
        <v>0.375</v>
      </c>
      <c r="OL77" s="324">
        <f t="shared" si="550"/>
        <v>8.1000000000000003E-2</v>
      </c>
      <c r="OM77" s="324">
        <f t="shared" si="551"/>
        <v>0.16200000000000001</v>
      </c>
      <c r="ON77" s="324">
        <f t="shared" si="552"/>
        <v>0.24299999999999999</v>
      </c>
      <c r="OO77" s="324">
        <f t="shared" si="553"/>
        <v>0.32400000000000001</v>
      </c>
      <c r="OP77" s="324">
        <f t="shared" si="554"/>
        <v>0.40500000000000003</v>
      </c>
      <c r="OQ77" s="324">
        <f t="shared" si="555"/>
        <v>0.40500000000000003</v>
      </c>
      <c r="OR77" s="324">
        <f t="shared" si="556"/>
        <v>0.40500000000000003</v>
      </c>
      <c r="OS77" s="324">
        <f t="shared" si="557"/>
        <v>0.45</v>
      </c>
      <c r="OT77" s="324">
        <f t="shared" si="558"/>
        <v>0.40500000000000003</v>
      </c>
      <c r="OU77" s="324">
        <f t="shared" si="559"/>
        <v>0.39374999999999999</v>
      </c>
      <c r="OV77" s="324">
        <f t="shared" si="560"/>
        <v>0.45</v>
      </c>
      <c r="OW77" s="324">
        <f t="shared" si="561"/>
        <v>0.40500000000000003</v>
      </c>
      <c r="OX77" s="324">
        <f t="shared" si="562"/>
        <v>0.45</v>
      </c>
      <c r="OZ77"/>
      <c r="PA77"/>
      <c r="PB77"/>
      <c r="PC77"/>
      <c r="PD77"/>
      <c r="PE77"/>
      <c r="PF77"/>
      <c r="PG77" s="346"/>
      <c r="PH77" s="347">
        <f>PH$3*$F77*$AH77*PH$4/'[1]Sheet3 '!$AJ$5</f>
        <v>0.12600000000000003</v>
      </c>
      <c r="PI77" s="347">
        <f>PI$3*$F77*$AH77*PI$4/'[1]Sheet3 '!$AJ$5</f>
        <v>0.12595500000000001</v>
      </c>
      <c r="PJ77" s="347">
        <f>PJ$3*$F77*$AH77*PJ$4/'[1]Sheet3 '!$AJ$5</f>
        <v>0.126</v>
      </c>
      <c r="PK77" s="347">
        <f>PK$3*$F77*$AH77*PK$4/'[1]Sheet3 '!$AJ$5</f>
        <v>0.1134</v>
      </c>
      <c r="PL77" s="347">
        <f>PL$3*$F77*$AH77*PL$4/'[1]Sheet3 '!$AJ$5</f>
        <v>0.1134</v>
      </c>
      <c r="PM77" s="347">
        <f>PM$3*$F77*$AH77*PM$4/'[1]Sheet3 '!$AJ$5</f>
        <v>0.108</v>
      </c>
      <c r="PN77" s="347">
        <f>PN$3*$F77*$AH77*PN$4/'[1]Sheet3 '!$AJ$5</f>
        <v>9.7199999999999995E-2</v>
      </c>
      <c r="PO77" s="347">
        <f>PO$3*$F77*$AH77*PO$4/'[1]Sheet3 '!$AJ$5</f>
        <v>9.1800000000000007E-2</v>
      </c>
      <c r="PP77" s="347">
        <f>PP$3*$F77*$AH77*PP$4/'[1]Sheet3 '!$AJ$5</f>
        <v>8.3339999999999997E-2</v>
      </c>
      <c r="PQ77" s="347">
        <f>PQ$3*$F77*$AH77*PQ$4/'[1]Sheet3 '!$AJ$5</f>
        <v>7.1999999999999995E-2</v>
      </c>
      <c r="PR77" s="347">
        <f>PR$3*$F77*$AH77*PR$4/'[1]Sheet3 '!$AJ$5</f>
        <v>6.4799999999999996E-2</v>
      </c>
      <c r="PS77" s="347">
        <f>PS$3*$F77*$AH77*PS$4/'[1]Sheet3 '!$AJ$5</f>
        <v>5.7599999999999998E-2</v>
      </c>
      <c r="PT77" s="347">
        <f>PT$3*$F77*$AH77*PT$4/'[1]Sheet3 '!$AJ$5</f>
        <v>3.5999999999999997E-2</v>
      </c>
      <c r="PU77" s="343"/>
      <c r="PV77" s="343"/>
      <c r="PW77" s="343"/>
    </row>
    <row r="78" spans="1:439" s="90" customFormat="1" ht="16.2">
      <c r="A78" s="39">
        <v>74</v>
      </c>
      <c r="B78" s="90" t="s">
        <v>689</v>
      </c>
      <c r="C78" s="39">
        <v>6</v>
      </c>
      <c r="D78" s="39">
        <v>-1</v>
      </c>
      <c r="E78" s="39"/>
      <c r="F78" s="39">
        <v>300</v>
      </c>
      <c r="G78" s="111" t="s">
        <v>707</v>
      </c>
      <c r="H78" s="39">
        <f t="shared" si="443"/>
        <v>300</v>
      </c>
      <c r="I78" s="116"/>
      <c r="J78" s="39">
        <f t="shared" si="567"/>
        <v>300</v>
      </c>
      <c r="K78" s="116" t="s">
        <v>708</v>
      </c>
      <c r="L78" s="116"/>
      <c r="M78" s="123">
        <f t="shared" si="563"/>
        <v>74</v>
      </c>
      <c r="N78" s="39">
        <f t="shared" si="564"/>
        <v>0</v>
      </c>
      <c r="O78" s="39">
        <f t="shared" si="565"/>
        <v>0</v>
      </c>
      <c r="P78" s="39">
        <v>0</v>
      </c>
      <c r="Q78" s="136">
        <v>0.20833399999999999</v>
      </c>
      <c r="R78" s="90">
        <v>5</v>
      </c>
      <c r="S78" s="137">
        <v>0</v>
      </c>
      <c r="T78" s="141">
        <f t="shared" si="444"/>
        <v>0.1</v>
      </c>
      <c r="U78" s="139">
        <f t="shared" si="570"/>
        <v>3</v>
      </c>
      <c r="V78" s="139" t="s">
        <v>283</v>
      </c>
      <c r="W78" s="139">
        <v>1</v>
      </c>
      <c r="X78" s="142">
        <v>0</v>
      </c>
      <c r="Y78" s="139">
        <v>15</v>
      </c>
      <c r="Z78" s="159">
        <v>1</v>
      </c>
      <c r="AA78" s="139" t="str">
        <f t="shared" si="428"/>
        <v>[[0,1],[0,1],[0,1],[0,1],[0,1],[0,1],[0,1],[0,1],[0,1],[0,1],[0,2],[0,4],[0,6],[0,8],[0,10],[0,20],[0,40],[0,60],[0,80],[0,100]]</v>
      </c>
      <c r="AB78" s="139">
        <v>1</v>
      </c>
      <c r="AC78" s="139">
        <v>1</v>
      </c>
      <c r="AD78" s="139" t="str">
        <f t="shared" si="445"/>
        <v>[[1,1],[1,1],[1,1],[1,1],[1,1],[1,1],[1,1],[1,1],[1,1],[1,1],[1,1],[1,1],[1,1],[1,1],[1,1],[1,1],[1,1],[1,1],[1,1],[1,1]]</v>
      </c>
      <c r="AE78" s="39">
        <v>0</v>
      </c>
      <c r="AF78" s="161">
        <v>0.25</v>
      </c>
      <c r="AG78" s="177">
        <f t="shared" si="431"/>
        <v>0</v>
      </c>
      <c r="AH78" s="177">
        <v>0.1</v>
      </c>
      <c r="AI78" s="177">
        <v>0</v>
      </c>
      <c r="AJ78" s="178">
        <v>0</v>
      </c>
      <c r="AK78" s="177">
        <v>0.02</v>
      </c>
      <c r="AL78" s="178">
        <v>8.0000000000000002E-3</v>
      </c>
      <c r="AM78" s="179">
        <v>2.0000000000000001E-4</v>
      </c>
      <c r="AN78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78" s="39" t="str">
        <f t="shared" si="429"/>
        <v>[[10,5],[12,2],[15,2]]</v>
      </c>
      <c r="AP78" s="111" t="str">
        <f t="shared" si="385"/>
        <v>[0.346154,0.173077,0.115385]</v>
      </c>
      <c r="AQ78" s="111">
        <v>0</v>
      </c>
      <c r="AR78" s="111">
        <v>1</v>
      </c>
      <c r="AS78" s="111">
        <f t="shared" si="447"/>
        <v>1</v>
      </c>
      <c r="AT78" s="111">
        <v>1</v>
      </c>
      <c r="AU78" s="111">
        <v>1</v>
      </c>
      <c r="AV78" s="191" t="s">
        <v>709</v>
      </c>
      <c r="AW78" s="111">
        <v>4</v>
      </c>
      <c r="AX78" s="195">
        <v>16</v>
      </c>
      <c r="AY78" s="39">
        <v>1</v>
      </c>
      <c r="AZ78" s="39">
        <v>0</v>
      </c>
      <c r="BA78" s="94">
        <v>3</v>
      </c>
      <c r="BB78" s="39">
        <v>6</v>
      </c>
      <c r="BC78" s="94" t="s">
        <v>361</v>
      </c>
      <c r="BD78" s="39">
        <v>1</v>
      </c>
      <c r="BE78" s="112">
        <v>1.5</v>
      </c>
      <c r="BF78" s="39"/>
      <c r="BG78" s="39"/>
      <c r="BH78" s="39">
        <v>1</v>
      </c>
      <c r="BI78" s="39">
        <v>1</v>
      </c>
      <c r="BJ78" s="39" t="s">
        <v>396</v>
      </c>
      <c r="BK78" s="200">
        <v>1</v>
      </c>
      <c r="BL78" s="198">
        <v>1</v>
      </c>
      <c r="BM78" s="39">
        <f>F78</f>
        <v>300</v>
      </c>
      <c r="BN78" s="94" t="s">
        <v>287</v>
      </c>
      <c r="BO78" s="39">
        <v>1</v>
      </c>
      <c r="BP78" s="39" t="s">
        <v>288</v>
      </c>
      <c r="BQ78" s="39" t="s">
        <v>485</v>
      </c>
      <c r="BR78" s="365" t="s">
        <v>692</v>
      </c>
      <c r="BS78" s="365" t="s">
        <v>692</v>
      </c>
      <c r="BT78" s="123">
        <v>49600</v>
      </c>
      <c r="BU78" s="123">
        <v>2</v>
      </c>
      <c r="BV78" s="123">
        <v>60</v>
      </c>
      <c r="BW78" s="123">
        <v>10</v>
      </c>
      <c r="BX78" s="116" t="s">
        <v>291</v>
      </c>
      <c r="BY78" s="213">
        <v>12</v>
      </c>
      <c r="BZ78" s="123">
        <f t="shared" si="448"/>
        <v>5</v>
      </c>
      <c r="CA78" s="214" t="str">
        <f t="shared" si="449"/>
        <v>[5,5,0,5]</v>
      </c>
      <c r="CB78" s="42">
        <v>1</v>
      </c>
      <c r="CC78" s="42">
        <v>1</v>
      </c>
      <c r="CD78" s="42">
        <v>0</v>
      </c>
      <c r="CE78" s="42">
        <v>0</v>
      </c>
      <c r="CF78" s="42">
        <v>0</v>
      </c>
      <c r="CG78" s="42">
        <v>0</v>
      </c>
      <c r="CH78" s="42">
        <v>0</v>
      </c>
      <c r="CI78" s="42">
        <v>0</v>
      </c>
      <c r="CJ78" s="42" t="str">
        <f t="shared" si="442"/>
        <v>1,1,1,1,1,1,1</v>
      </c>
      <c r="CK78" s="42" t="str">
        <f t="shared" si="566"/>
        <v>"1|1|0|0|300","2|2|0|0|300",</v>
      </c>
      <c r="CL78" s="42">
        <v>50</v>
      </c>
      <c r="CM78" s="42">
        <v>100</v>
      </c>
      <c r="CN78" s="42">
        <v>2</v>
      </c>
      <c r="CO78" s="42"/>
      <c r="CP78" s="42"/>
      <c r="CQ78" s="42"/>
      <c r="CR78" s="42"/>
      <c r="CS78" s="42"/>
      <c r="CT78" s="42"/>
      <c r="CU78" s="53" t="s">
        <v>293</v>
      </c>
      <c r="CV78" s="53">
        <v>1</v>
      </c>
      <c r="CW78" s="42"/>
      <c r="CX78" s="42">
        <f t="shared" si="435"/>
        <v>1</v>
      </c>
      <c r="CY78" s="42">
        <v>1</v>
      </c>
      <c r="CZ78" s="42">
        <v>0</v>
      </c>
      <c r="DA78" s="42">
        <v>0</v>
      </c>
      <c r="DB78" s="42">
        <f>F78</f>
        <v>300</v>
      </c>
      <c r="DC78" s="42">
        <f t="shared" si="436"/>
        <v>2</v>
      </c>
      <c r="DD78" s="42">
        <v>2</v>
      </c>
      <c r="DE78" s="42">
        <v>0</v>
      </c>
      <c r="DF78" s="42">
        <v>0</v>
      </c>
      <c r="DG78" s="42">
        <f>F78</f>
        <v>300</v>
      </c>
      <c r="DH78" s="42" t="str">
        <f t="shared" si="437"/>
        <v/>
      </c>
      <c r="DI78" s="42"/>
      <c r="DJ78" s="42"/>
      <c r="DK78" s="42"/>
      <c r="DL78" s="42"/>
      <c r="DM78" s="42" t="str">
        <f t="shared" si="438"/>
        <v/>
      </c>
      <c r="DN78" s="42"/>
      <c r="DO78" s="42"/>
      <c r="DP78" s="42"/>
      <c r="DQ78" s="42"/>
      <c r="DR78" s="42" t="str">
        <f t="shared" si="439"/>
        <v/>
      </c>
      <c r="DS78" s="42"/>
      <c r="DT78" s="42"/>
      <c r="DU78" s="42"/>
      <c r="DV78" s="42"/>
      <c r="DW78" s="53" t="s">
        <v>710</v>
      </c>
      <c r="DX78" s="231">
        <f t="shared" si="440"/>
        <v>5</v>
      </c>
      <c r="DY78" s="231">
        <f t="shared" si="441"/>
        <v>5</v>
      </c>
      <c r="DZ78" s="231">
        <v>0</v>
      </c>
      <c r="EA78" s="123">
        <f t="shared" si="450"/>
        <v>5</v>
      </c>
      <c r="EB78" s="123"/>
      <c r="EM78" s="260">
        <f t="shared" si="451"/>
        <v>330</v>
      </c>
      <c r="EN78" s="261">
        <v>0.1</v>
      </c>
      <c r="EO78" s="105">
        <v>10</v>
      </c>
      <c r="EP78" s="105">
        <v>5</v>
      </c>
      <c r="EQ78" s="105">
        <v>12</v>
      </c>
      <c r="ER78" s="105">
        <v>2</v>
      </c>
      <c r="ES78" s="105">
        <v>15</v>
      </c>
      <c r="ET78" s="105">
        <v>2</v>
      </c>
      <c r="EU78" s="105">
        <f t="shared" si="452"/>
        <v>11.555555555555555</v>
      </c>
      <c r="EV78" s="105">
        <f t="shared" si="453"/>
        <v>7.5</v>
      </c>
      <c r="EW78" s="272">
        <f t="shared" si="454"/>
        <v>0.34615400000000002</v>
      </c>
      <c r="EX78" s="105">
        <f t="shared" si="455"/>
        <v>15</v>
      </c>
      <c r="EY78" s="281">
        <f t="shared" si="456"/>
        <v>0.17307700000000001</v>
      </c>
      <c r="EZ78" s="105">
        <f t="shared" si="457"/>
        <v>22.5</v>
      </c>
      <c r="FA78" s="282">
        <f t="shared" si="458"/>
        <v>0.115385</v>
      </c>
      <c r="FD78" s="286"/>
      <c r="FI78" s="294"/>
      <c r="FJ78" s="141">
        <v>0</v>
      </c>
      <c r="FK78" s="141">
        <v>1</v>
      </c>
      <c r="FL78" s="294">
        <f t="shared" si="388"/>
        <v>0</v>
      </c>
      <c r="FM78" s="141">
        <f t="shared" si="459"/>
        <v>0</v>
      </c>
      <c r="FN78" s="141">
        <f t="shared" si="460"/>
        <v>1</v>
      </c>
      <c r="FO78" s="294">
        <f t="shared" si="389"/>
        <v>0</v>
      </c>
      <c r="FP78" s="141">
        <f t="shared" si="461"/>
        <v>0</v>
      </c>
      <c r="FQ78" s="141">
        <f t="shared" si="462"/>
        <v>1</v>
      </c>
      <c r="FR78" s="294">
        <f t="shared" si="390"/>
        <v>0</v>
      </c>
      <c r="FS78" s="141">
        <f t="shared" si="463"/>
        <v>0</v>
      </c>
      <c r="FT78" s="141">
        <f t="shared" si="464"/>
        <v>1</v>
      </c>
      <c r="FU78" s="294">
        <f t="shared" si="391"/>
        <v>0</v>
      </c>
      <c r="FV78" s="141">
        <f t="shared" si="465"/>
        <v>0</v>
      </c>
      <c r="FW78" s="141">
        <f t="shared" si="466"/>
        <v>1</v>
      </c>
      <c r="FX78" s="294">
        <f t="shared" si="392"/>
        <v>0</v>
      </c>
      <c r="FY78" s="141">
        <f t="shared" si="467"/>
        <v>0</v>
      </c>
      <c r="FZ78" s="141">
        <f t="shared" si="468"/>
        <v>1</v>
      </c>
      <c r="GA78" s="294">
        <f t="shared" si="393"/>
        <v>0</v>
      </c>
      <c r="GB78" s="141">
        <f t="shared" si="469"/>
        <v>0</v>
      </c>
      <c r="GC78" s="141">
        <f t="shared" si="470"/>
        <v>1</v>
      </c>
      <c r="GD78" s="294">
        <f t="shared" si="394"/>
        <v>0</v>
      </c>
      <c r="GE78" s="141">
        <f t="shared" si="471"/>
        <v>0</v>
      </c>
      <c r="GF78" s="141">
        <f t="shared" si="472"/>
        <v>1</v>
      </c>
      <c r="GG78" s="294">
        <f t="shared" si="395"/>
        <v>0</v>
      </c>
      <c r="GH78" s="141">
        <f t="shared" si="473"/>
        <v>0</v>
      </c>
      <c r="GI78" s="141">
        <f t="shared" si="474"/>
        <v>1</v>
      </c>
      <c r="GJ78" s="294">
        <f t="shared" si="396"/>
        <v>0</v>
      </c>
      <c r="GK78" s="141">
        <f t="shared" si="475"/>
        <v>0</v>
      </c>
      <c r="GL78" s="141">
        <f t="shared" si="476"/>
        <v>1</v>
      </c>
      <c r="GM78" s="294">
        <f t="shared" si="397"/>
        <v>0</v>
      </c>
      <c r="GN78" s="141">
        <f t="shared" si="477"/>
        <v>0</v>
      </c>
      <c r="GO78" s="141">
        <f t="shared" si="478"/>
        <v>2</v>
      </c>
      <c r="GP78" s="294">
        <f t="shared" si="398"/>
        <v>0</v>
      </c>
      <c r="GQ78" s="141">
        <f t="shared" si="479"/>
        <v>0</v>
      </c>
      <c r="GR78" s="141">
        <f t="shared" si="480"/>
        <v>4</v>
      </c>
      <c r="GS78" s="294">
        <f t="shared" si="399"/>
        <v>0</v>
      </c>
      <c r="GT78" s="141">
        <f t="shared" si="481"/>
        <v>0</v>
      </c>
      <c r="GU78" s="141">
        <f t="shared" si="482"/>
        <v>6</v>
      </c>
      <c r="GV78" s="294">
        <f t="shared" si="400"/>
        <v>0</v>
      </c>
      <c r="GW78" s="141">
        <f t="shared" si="483"/>
        <v>0</v>
      </c>
      <c r="GX78" s="141">
        <f t="shared" si="484"/>
        <v>8</v>
      </c>
      <c r="GY78" s="294">
        <f t="shared" si="401"/>
        <v>0</v>
      </c>
      <c r="GZ78" s="141">
        <f t="shared" si="485"/>
        <v>0</v>
      </c>
      <c r="HA78" s="141">
        <f t="shared" si="486"/>
        <v>10</v>
      </c>
      <c r="HB78" s="294">
        <f t="shared" si="402"/>
        <v>0</v>
      </c>
      <c r="HC78" s="141">
        <f t="shared" si="487"/>
        <v>0</v>
      </c>
      <c r="HD78" s="141">
        <f t="shared" si="488"/>
        <v>20</v>
      </c>
      <c r="HE78" s="294">
        <f t="shared" si="403"/>
        <v>0</v>
      </c>
      <c r="HF78" s="141">
        <f t="shared" si="489"/>
        <v>0</v>
      </c>
      <c r="HG78" s="141">
        <f t="shared" si="490"/>
        <v>40</v>
      </c>
      <c r="HH78" s="294">
        <f t="shared" si="404"/>
        <v>0</v>
      </c>
      <c r="HI78" s="141">
        <f t="shared" si="491"/>
        <v>0</v>
      </c>
      <c r="HJ78" s="141">
        <f t="shared" si="492"/>
        <v>60</v>
      </c>
      <c r="HK78" s="294">
        <f t="shared" si="405"/>
        <v>0</v>
      </c>
      <c r="HL78" s="141">
        <f t="shared" si="493"/>
        <v>0</v>
      </c>
      <c r="HM78" s="141">
        <f t="shared" si="494"/>
        <v>80</v>
      </c>
      <c r="HN78" s="294">
        <f t="shared" si="406"/>
        <v>0</v>
      </c>
      <c r="HO78" s="141">
        <f t="shared" si="495"/>
        <v>0</v>
      </c>
      <c r="HP78" s="141">
        <f t="shared" si="496"/>
        <v>100</v>
      </c>
      <c r="HQ78" s="294">
        <f t="shared" si="407"/>
        <v>0</v>
      </c>
      <c r="HS78" s="286"/>
      <c r="HX78" s="294"/>
      <c r="HY78" s="305">
        <v>1</v>
      </c>
      <c r="HZ78" s="141">
        <v>1</v>
      </c>
      <c r="IA78" s="294">
        <f t="shared" si="408"/>
        <v>3.3333333333333362E-5</v>
      </c>
      <c r="IB78" s="141">
        <f t="shared" si="497"/>
        <v>1</v>
      </c>
      <c r="IC78" s="141">
        <f t="shared" si="498"/>
        <v>1</v>
      </c>
      <c r="ID78" s="294">
        <f t="shared" si="409"/>
        <v>6.6666666666666724E-5</v>
      </c>
      <c r="IE78" s="141">
        <f t="shared" si="499"/>
        <v>1</v>
      </c>
      <c r="IF78" s="141">
        <f t="shared" si="500"/>
        <v>1</v>
      </c>
      <c r="IG78" s="294">
        <f t="shared" si="410"/>
        <v>1.0000000000000009E-4</v>
      </c>
      <c r="IH78" s="141">
        <f t="shared" si="501"/>
        <v>1</v>
      </c>
      <c r="II78" s="141">
        <f t="shared" si="502"/>
        <v>1</v>
      </c>
      <c r="IJ78" s="294">
        <f t="shared" si="411"/>
        <v>1.3333333333333345E-4</v>
      </c>
      <c r="IK78" s="141">
        <f t="shared" si="503"/>
        <v>1</v>
      </c>
      <c r="IL78" s="141">
        <f t="shared" si="504"/>
        <v>1</v>
      </c>
      <c r="IM78" s="294">
        <f t="shared" si="412"/>
        <v>1.666666666666668E-4</v>
      </c>
      <c r="IN78" s="141">
        <f t="shared" si="505"/>
        <v>1</v>
      </c>
      <c r="IO78" s="141">
        <f t="shared" si="506"/>
        <v>1</v>
      </c>
      <c r="IP78" s="294">
        <f t="shared" si="413"/>
        <v>3.3333333333333359E-4</v>
      </c>
      <c r="IQ78" s="141">
        <f t="shared" si="507"/>
        <v>1</v>
      </c>
      <c r="IR78" s="141">
        <f t="shared" si="508"/>
        <v>1</v>
      </c>
      <c r="IS78" s="294">
        <f t="shared" si="414"/>
        <v>6.6666666666666719E-4</v>
      </c>
      <c r="IT78" s="141">
        <f t="shared" si="509"/>
        <v>1</v>
      </c>
      <c r="IU78" s="141">
        <f t="shared" si="510"/>
        <v>1</v>
      </c>
      <c r="IV78" s="294">
        <f t="shared" si="415"/>
        <v>1.0000000000000009E-3</v>
      </c>
      <c r="IW78" s="141">
        <f t="shared" si="511"/>
        <v>1</v>
      </c>
      <c r="IX78" s="141">
        <f t="shared" si="512"/>
        <v>1</v>
      </c>
      <c r="IY78" s="294">
        <f t="shared" si="416"/>
        <v>1.3333333333333344E-3</v>
      </c>
      <c r="IZ78" s="141">
        <f t="shared" si="513"/>
        <v>1</v>
      </c>
      <c r="JA78" s="141">
        <f t="shared" si="514"/>
        <v>1</v>
      </c>
      <c r="JB78" s="294">
        <f t="shared" si="417"/>
        <v>1.6666666666666681E-3</v>
      </c>
      <c r="JC78" s="141">
        <f t="shared" si="515"/>
        <v>1</v>
      </c>
      <c r="JD78" s="141">
        <f t="shared" si="516"/>
        <v>1</v>
      </c>
      <c r="JE78" s="294">
        <f t="shared" si="418"/>
        <v>3.3333333333333361E-3</v>
      </c>
      <c r="JF78" s="141">
        <f t="shared" si="517"/>
        <v>1</v>
      </c>
      <c r="JG78" s="141">
        <f t="shared" si="518"/>
        <v>1</v>
      </c>
      <c r="JH78" s="294">
        <f t="shared" si="419"/>
        <v>6.6666666666666723E-3</v>
      </c>
      <c r="JI78" s="141">
        <f t="shared" si="519"/>
        <v>1</v>
      </c>
      <c r="JJ78" s="141">
        <f t="shared" si="520"/>
        <v>1</v>
      </c>
      <c r="JK78" s="294">
        <f t="shared" si="420"/>
        <v>1.0000000000000009E-2</v>
      </c>
      <c r="JL78" s="141">
        <f t="shared" si="521"/>
        <v>1</v>
      </c>
      <c r="JM78" s="141">
        <f t="shared" si="522"/>
        <v>1</v>
      </c>
      <c r="JN78" s="294">
        <f t="shared" si="421"/>
        <v>1.3333333333333345E-2</v>
      </c>
      <c r="JO78" s="141">
        <f t="shared" si="523"/>
        <v>1</v>
      </c>
      <c r="JP78" s="141">
        <f t="shared" si="524"/>
        <v>1</v>
      </c>
      <c r="JQ78" s="294">
        <f t="shared" si="422"/>
        <v>1.666666666666668E-2</v>
      </c>
      <c r="JR78" s="141">
        <f t="shared" si="525"/>
        <v>1</v>
      </c>
      <c r="JS78" s="141">
        <f t="shared" si="526"/>
        <v>1</v>
      </c>
      <c r="JT78" s="294">
        <f t="shared" si="423"/>
        <v>3.3333333333333361E-2</v>
      </c>
      <c r="JU78" s="141">
        <f t="shared" si="527"/>
        <v>1</v>
      </c>
      <c r="JV78" s="141">
        <f t="shared" si="528"/>
        <v>1</v>
      </c>
      <c r="JW78" s="294">
        <f t="shared" si="424"/>
        <v>6.6666666666666721E-2</v>
      </c>
      <c r="JX78" s="141">
        <f t="shared" si="529"/>
        <v>1</v>
      </c>
      <c r="JY78" s="141">
        <f t="shared" si="530"/>
        <v>1</v>
      </c>
      <c r="JZ78" s="294">
        <f t="shared" si="425"/>
        <v>0.10000000000000007</v>
      </c>
      <c r="KA78" s="141">
        <f t="shared" si="531"/>
        <v>1</v>
      </c>
      <c r="KB78" s="141">
        <f t="shared" si="532"/>
        <v>1</v>
      </c>
      <c r="KC78" s="294">
        <f t="shared" si="426"/>
        <v>0.13333333333333344</v>
      </c>
      <c r="KD78" s="141">
        <f t="shared" si="533"/>
        <v>1</v>
      </c>
      <c r="KE78" s="141">
        <f t="shared" si="534"/>
        <v>1</v>
      </c>
      <c r="KF78" s="294">
        <f t="shared" si="427"/>
        <v>0.1666666666666668</v>
      </c>
      <c r="KK78" s="313">
        <f t="shared" si="568"/>
        <v>0</v>
      </c>
      <c r="KL78" s="313">
        <f t="shared" si="568"/>
        <v>0</v>
      </c>
      <c r="KM78" s="313">
        <f t="shared" si="568"/>
        <v>0</v>
      </c>
      <c r="KN78" s="313">
        <f t="shared" si="568"/>
        <v>0</v>
      </c>
      <c r="KO78" s="313">
        <f t="shared" si="568"/>
        <v>0</v>
      </c>
      <c r="KP78" s="313">
        <f t="shared" si="568"/>
        <v>0</v>
      </c>
      <c r="KQ78" s="313">
        <f t="shared" si="568"/>
        <v>0</v>
      </c>
      <c r="KR78" s="313">
        <f t="shared" si="568"/>
        <v>0</v>
      </c>
      <c r="KS78" s="313">
        <f t="shared" si="568"/>
        <v>0</v>
      </c>
      <c r="KT78" s="313">
        <f t="shared" si="568"/>
        <v>0</v>
      </c>
      <c r="KU78" s="313">
        <f t="shared" si="569"/>
        <v>0</v>
      </c>
      <c r="KV78" s="313">
        <f t="shared" si="569"/>
        <v>0</v>
      </c>
      <c r="KW78" s="313">
        <f t="shared" si="569"/>
        <v>0</v>
      </c>
      <c r="KX78" s="313">
        <f t="shared" si="569"/>
        <v>0</v>
      </c>
      <c r="KY78" s="313">
        <f t="shared" si="569"/>
        <v>0</v>
      </c>
      <c r="KZ78" s="313">
        <f t="shared" si="569"/>
        <v>0</v>
      </c>
      <c r="LA78" s="313">
        <f t="shared" si="569"/>
        <v>0</v>
      </c>
      <c r="LB78" s="313">
        <f t="shared" si="569"/>
        <v>0</v>
      </c>
      <c r="LC78" s="313">
        <f t="shared" si="569"/>
        <v>0</v>
      </c>
      <c r="LD78" s="313">
        <f t="shared" si="569"/>
        <v>0</v>
      </c>
      <c r="LK78" s="90">
        <v>0.06</v>
      </c>
      <c r="LL78" s="90">
        <v>0.24</v>
      </c>
      <c r="LM78" s="90">
        <v>0.3</v>
      </c>
      <c r="LP78" s="105"/>
      <c r="LQ78" s="322">
        <v>0.05</v>
      </c>
      <c r="LR78" s="322">
        <v>0.05</v>
      </c>
      <c r="LS78" s="322">
        <v>0.05</v>
      </c>
      <c r="LT78" s="322">
        <v>0.05</v>
      </c>
      <c r="LU78" s="322">
        <v>0.05</v>
      </c>
      <c r="LV78" s="322">
        <v>2.5000000000000001E-2</v>
      </c>
      <c r="LW78" s="322">
        <v>2.5000000000000001E-2</v>
      </c>
      <c r="LX78" s="322">
        <v>2.5000000000000001E-2</v>
      </c>
      <c r="LY78" s="322">
        <v>2.5000000000000001E-2</v>
      </c>
      <c r="LZ78" s="322">
        <v>2.5000000000000001E-2</v>
      </c>
      <c r="MA78" s="322">
        <v>5.0000000000000001E-3</v>
      </c>
      <c r="MB78" s="322">
        <v>5.0000000000000001E-3</v>
      </c>
      <c r="MC78" s="322">
        <v>5.0000000000000001E-3</v>
      </c>
      <c r="MD78" s="322">
        <v>5.0000000000000001E-3</v>
      </c>
      <c r="ME78" s="322">
        <v>5.0000000000000001E-3</v>
      </c>
      <c r="MF78" s="322">
        <v>8.9999999999999998E-4</v>
      </c>
      <c r="MG78" s="322">
        <v>8.9999999999999998E-4</v>
      </c>
      <c r="MH78" s="322">
        <v>8.9999999999999998E-4</v>
      </c>
      <c r="MI78" s="322">
        <v>8.9999999999999998E-4</v>
      </c>
      <c r="MJ78" s="322">
        <v>8.9999999999999998E-4</v>
      </c>
      <c r="MK78" s="322">
        <v>5.9999999999999995E-4</v>
      </c>
      <c r="ML78" s="322">
        <v>4.4999999999999999E-4</v>
      </c>
      <c r="MM78" s="322">
        <v>4.0000000000000002E-4</v>
      </c>
      <c r="MN78" s="322">
        <v>2.9999999999999997E-4</v>
      </c>
      <c r="MO78" s="322">
        <v>2.5000000000000001E-4</v>
      </c>
      <c r="MP78" s="322">
        <v>2.5000000000000001E-4</v>
      </c>
      <c r="MQ78" s="322">
        <v>2.0000000000000001E-4</v>
      </c>
      <c r="MR78" s="322">
        <v>2.0000000000000001E-4</v>
      </c>
      <c r="MS78" s="322"/>
      <c r="MT78" s="102">
        <v>1</v>
      </c>
      <c r="MU78" s="102">
        <v>1</v>
      </c>
      <c r="MV78" s="102">
        <v>1</v>
      </c>
      <c r="MW78" s="102">
        <v>1</v>
      </c>
      <c r="MX78" s="102">
        <v>1</v>
      </c>
      <c r="MY78" s="102">
        <v>1</v>
      </c>
      <c r="MZ78" s="90">
        <v>3</v>
      </c>
      <c r="NA78" s="90">
        <v>3</v>
      </c>
      <c r="NB78" s="90">
        <v>3</v>
      </c>
      <c r="NC78" s="90">
        <v>3</v>
      </c>
      <c r="ND78" s="90">
        <v>3</v>
      </c>
      <c r="NE78" s="90">
        <v>3</v>
      </c>
      <c r="NF78" s="90">
        <v>3</v>
      </c>
      <c r="NG78" s="90">
        <v>3</v>
      </c>
      <c r="NH78" s="90">
        <v>3</v>
      </c>
      <c r="NI78" s="90">
        <v>5</v>
      </c>
      <c r="NJ78" s="90">
        <v>5</v>
      </c>
      <c r="NK78" s="90">
        <v>5</v>
      </c>
      <c r="NL78" s="90">
        <v>5</v>
      </c>
      <c r="NM78" s="90">
        <v>5</v>
      </c>
      <c r="NN78" s="90">
        <v>5</v>
      </c>
      <c r="NO78" s="90">
        <v>5</v>
      </c>
      <c r="NP78" s="90">
        <v>5</v>
      </c>
      <c r="NQ78" s="90">
        <v>5</v>
      </c>
      <c r="NR78" s="90">
        <v>5</v>
      </c>
      <c r="NS78" s="90">
        <v>5</v>
      </c>
      <c r="NT78" s="90">
        <v>5</v>
      </c>
      <c r="NU78" s="90">
        <v>5</v>
      </c>
      <c r="NW78" s="324">
        <f t="shared" si="535"/>
        <v>1.4999999999999999E-2</v>
      </c>
      <c r="NX78" s="324">
        <f t="shared" si="536"/>
        <v>0.03</v>
      </c>
      <c r="NY78" s="324">
        <f t="shared" si="537"/>
        <v>4.4999999999999998E-2</v>
      </c>
      <c r="NZ78" s="324">
        <f t="shared" si="538"/>
        <v>0.06</v>
      </c>
      <c r="OA78" s="324">
        <f t="shared" si="539"/>
        <v>7.4999999999999997E-2</v>
      </c>
      <c r="OB78" s="324">
        <f t="shared" si="540"/>
        <v>7.4999999999999997E-2</v>
      </c>
      <c r="OC78" s="324">
        <f t="shared" si="541"/>
        <v>0.05</v>
      </c>
      <c r="OD78" s="324">
        <f t="shared" si="542"/>
        <v>7.4999999999999997E-2</v>
      </c>
      <c r="OE78" s="324">
        <f t="shared" si="543"/>
        <v>0.1</v>
      </c>
      <c r="OF78" s="324">
        <f t="shared" si="544"/>
        <v>0.125</v>
      </c>
      <c r="OG78" s="324">
        <f t="shared" si="545"/>
        <v>0.05</v>
      </c>
      <c r="OH78" s="324">
        <f t="shared" si="546"/>
        <v>0.1</v>
      </c>
      <c r="OI78" s="324">
        <f t="shared" si="547"/>
        <v>0.15</v>
      </c>
      <c r="OJ78" s="324">
        <f t="shared" si="548"/>
        <v>0.2</v>
      </c>
      <c r="OK78" s="324">
        <f t="shared" si="549"/>
        <v>0.25</v>
      </c>
      <c r="OL78" s="324">
        <f t="shared" si="550"/>
        <v>5.3999999999999999E-2</v>
      </c>
      <c r="OM78" s="324">
        <f t="shared" si="551"/>
        <v>0.108</v>
      </c>
      <c r="ON78" s="324">
        <f t="shared" si="552"/>
        <v>0.16200000000000001</v>
      </c>
      <c r="OO78" s="324">
        <f t="shared" si="553"/>
        <v>0.216</v>
      </c>
      <c r="OP78" s="324">
        <f t="shared" si="554"/>
        <v>0.27</v>
      </c>
      <c r="OQ78" s="324">
        <f t="shared" si="555"/>
        <v>0.26999999999999996</v>
      </c>
      <c r="OR78" s="324">
        <f t="shared" si="556"/>
        <v>0.27</v>
      </c>
      <c r="OS78" s="324">
        <f t="shared" si="557"/>
        <v>0.3</v>
      </c>
      <c r="OT78" s="324">
        <f t="shared" si="558"/>
        <v>0.26999999999999996</v>
      </c>
      <c r="OU78" s="324">
        <f t="shared" si="559"/>
        <v>0.26250000000000001</v>
      </c>
      <c r="OV78" s="324">
        <f t="shared" si="560"/>
        <v>0.3</v>
      </c>
      <c r="OW78" s="324">
        <f t="shared" si="561"/>
        <v>0.27</v>
      </c>
      <c r="OX78" s="324">
        <f t="shared" si="562"/>
        <v>0.3</v>
      </c>
      <c r="OZ78"/>
      <c r="PA78"/>
      <c r="PB78"/>
      <c r="PC78"/>
      <c r="PD78"/>
      <c r="PE78"/>
      <c r="PF78"/>
      <c r="PG78" s="346"/>
      <c r="PH78" s="347">
        <f>PH$3*$F78*$AH78*PH$4/'[1]Sheet3 '!$AJ$5</f>
        <v>8.4000000000000005E-2</v>
      </c>
      <c r="PI78" s="347">
        <f>PI$3*$F78*$AH78*PI$4/'[1]Sheet3 '!$AJ$5</f>
        <v>8.3970000000000003E-2</v>
      </c>
      <c r="PJ78" s="347">
        <f>PJ$3*$F78*$AH78*PJ$4/'[1]Sheet3 '!$AJ$5</f>
        <v>8.4000000000000005E-2</v>
      </c>
      <c r="PK78" s="347">
        <f>PK$3*$F78*$AH78*PK$4/'[1]Sheet3 '!$AJ$5</f>
        <v>7.5600000000000001E-2</v>
      </c>
      <c r="PL78" s="347">
        <f>PL$3*$F78*$AH78*PL$4/'[1]Sheet3 '!$AJ$5</f>
        <v>7.5600000000000001E-2</v>
      </c>
      <c r="PM78" s="347">
        <f>PM$3*$F78*$AH78*PM$4/'[1]Sheet3 '!$AJ$5</f>
        <v>7.1999999999999995E-2</v>
      </c>
      <c r="PN78" s="347">
        <f>PN$3*$F78*$AH78*PN$4/'[1]Sheet3 '!$AJ$5</f>
        <v>6.4799999999999996E-2</v>
      </c>
      <c r="PO78" s="347">
        <f>PO$3*$F78*$AH78*PO$4/'[1]Sheet3 '!$AJ$5</f>
        <v>6.1199999999999997E-2</v>
      </c>
      <c r="PP78" s="347">
        <f>PP$3*$F78*$AH78*PP$4/'[1]Sheet3 '!$AJ$5</f>
        <v>5.5559999999999998E-2</v>
      </c>
      <c r="PQ78" s="347">
        <f>PQ$3*$F78*$AH78*PQ$4/'[1]Sheet3 '!$AJ$5</f>
        <v>4.8000000000000001E-2</v>
      </c>
      <c r="PR78" s="347">
        <f>PR$3*$F78*$AH78*PR$4/'[1]Sheet3 '!$AJ$5</f>
        <v>4.3200000000000002E-2</v>
      </c>
      <c r="PS78" s="347">
        <f>PS$3*$F78*$AH78*PS$4/'[1]Sheet3 '!$AJ$5</f>
        <v>3.8399999999999997E-2</v>
      </c>
      <c r="PT78" s="347">
        <f>PT$3*$F78*$AH78*PT$4/'[1]Sheet3 '!$AJ$5</f>
        <v>2.4E-2</v>
      </c>
      <c r="PU78" s="343"/>
      <c r="PV78" s="343"/>
      <c r="PW78" s="343"/>
    </row>
    <row r="79" spans="1:439" s="90" customFormat="1" ht="16.2">
      <c r="A79" s="39">
        <v>75</v>
      </c>
      <c r="B79" s="90" t="s">
        <v>694</v>
      </c>
      <c r="C79" s="39">
        <v>6</v>
      </c>
      <c r="D79" s="39">
        <v>-1</v>
      </c>
      <c r="E79" s="39"/>
      <c r="F79" s="39">
        <v>375</v>
      </c>
      <c r="G79" s="111" t="s">
        <v>525</v>
      </c>
      <c r="H79" s="39">
        <f t="shared" si="443"/>
        <v>375</v>
      </c>
      <c r="I79" s="116"/>
      <c r="J79" s="39">
        <f t="shared" si="567"/>
        <v>375</v>
      </c>
      <c r="K79" s="116" t="s">
        <v>711</v>
      </c>
      <c r="L79" s="116"/>
      <c r="M79" s="123">
        <f t="shared" si="563"/>
        <v>75</v>
      </c>
      <c r="N79" s="39">
        <f t="shared" si="564"/>
        <v>0</v>
      </c>
      <c r="O79" s="39">
        <f t="shared" si="565"/>
        <v>0</v>
      </c>
      <c r="P79" s="39">
        <v>0</v>
      </c>
      <c r="Q79" s="136">
        <v>0.2604168</v>
      </c>
      <c r="R79" s="90">
        <v>5</v>
      </c>
      <c r="S79" s="137">
        <v>0</v>
      </c>
      <c r="T79" s="141">
        <f t="shared" si="444"/>
        <v>0.125</v>
      </c>
      <c r="U79" s="139">
        <f t="shared" si="570"/>
        <v>3</v>
      </c>
      <c r="V79" s="139" t="s">
        <v>283</v>
      </c>
      <c r="W79" s="139">
        <v>1</v>
      </c>
      <c r="X79" s="142">
        <v>0</v>
      </c>
      <c r="Y79" s="139">
        <v>15</v>
      </c>
      <c r="Z79" s="159">
        <v>1</v>
      </c>
      <c r="AA79" s="139" t="str">
        <f t="shared" si="428"/>
        <v>[[0,1],[0,1],[0,1],[0,1],[0,1],[0,1],[0,1],[0,1],[0,1],[0,1],[0,2],[0,4],[0,6],[0,8],[0,10],[0,20],[0,40],[0,60],[0,80],[0,100]]</v>
      </c>
      <c r="AB79" s="139">
        <v>1</v>
      </c>
      <c r="AC79" s="139">
        <v>1</v>
      </c>
      <c r="AD79" s="139" t="str">
        <f t="shared" si="445"/>
        <v>[[1,1],[1,1],[1,1],[1,1],[1,1],[1,1],[1,1],[1,1],[1,1],[1,1],[1,1],[1,1],[1,1],[1,1],[1,1],[1,1],[1,1],[1,1],[1,1],[1,1]]</v>
      </c>
      <c r="AE79" s="39">
        <v>0</v>
      </c>
      <c r="AF79" s="161">
        <v>0.25</v>
      </c>
      <c r="AG79" s="177">
        <f t="shared" si="431"/>
        <v>0</v>
      </c>
      <c r="AH79" s="177">
        <v>0.1</v>
      </c>
      <c r="AI79" s="177">
        <v>0</v>
      </c>
      <c r="AJ79" s="178">
        <v>0</v>
      </c>
      <c r="AK79" s="177">
        <v>0.02</v>
      </c>
      <c r="AL79" s="178">
        <v>8.0000000000000002E-3</v>
      </c>
      <c r="AM79" s="179">
        <v>2.0000000000000001E-4</v>
      </c>
      <c r="AN79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79" s="39" t="str">
        <f t="shared" si="429"/>
        <v>[[10,5],[12,2],[15,2]]</v>
      </c>
      <c r="AP79" s="111" t="str">
        <f t="shared" si="385"/>
        <v>[0.432692,0.216346,0.144231]</v>
      </c>
      <c r="AQ79" s="111">
        <v>0</v>
      </c>
      <c r="AR79" s="111">
        <v>1</v>
      </c>
      <c r="AS79" s="111">
        <f t="shared" si="447"/>
        <v>1</v>
      </c>
      <c r="AT79" s="111">
        <v>1</v>
      </c>
      <c r="AU79" s="111">
        <v>1</v>
      </c>
      <c r="AV79" s="191" t="s">
        <v>709</v>
      </c>
      <c r="AW79" s="111">
        <v>4</v>
      </c>
      <c r="AX79" s="195">
        <v>16</v>
      </c>
      <c r="AY79" s="39">
        <v>1</v>
      </c>
      <c r="AZ79" s="39">
        <v>0</v>
      </c>
      <c r="BA79" s="94">
        <v>3</v>
      </c>
      <c r="BB79" s="39">
        <v>6</v>
      </c>
      <c r="BC79" s="94" t="s">
        <v>361</v>
      </c>
      <c r="BD79" s="39">
        <v>1</v>
      </c>
      <c r="BE79" s="112">
        <v>1.5</v>
      </c>
      <c r="BF79" s="39"/>
      <c r="BG79" s="39"/>
      <c r="BH79" s="39">
        <v>1</v>
      </c>
      <c r="BI79" s="39">
        <v>1</v>
      </c>
      <c r="BJ79" s="39" t="s">
        <v>569</v>
      </c>
      <c r="BK79" s="200">
        <v>1</v>
      </c>
      <c r="BL79" s="198">
        <v>1</v>
      </c>
      <c r="BM79" s="74">
        <v>2</v>
      </c>
      <c r="BN79" s="94" t="s">
        <v>287</v>
      </c>
      <c r="BO79" s="39">
        <v>1</v>
      </c>
      <c r="BP79" s="39" t="s">
        <v>288</v>
      </c>
      <c r="BQ79" s="39" t="s">
        <v>485</v>
      </c>
      <c r="BR79" s="208" t="s">
        <v>696</v>
      </c>
      <c r="BS79" s="208" t="s">
        <v>696</v>
      </c>
      <c r="BT79" s="123">
        <v>49500</v>
      </c>
      <c r="BU79" s="123">
        <v>2</v>
      </c>
      <c r="BV79" s="123">
        <v>60</v>
      </c>
      <c r="BW79" s="123">
        <v>10</v>
      </c>
      <c r="BX79" s="116" t="s">
        <v>291</v>
      </c>
      <c r="BY79" s="213">
        <v>12</v>
      </c>
      <c r="BZ79" s="123">
        <f t="shared" si="448"/>
        <v>5</v>
      </c>
      <c r="CA79" s="214" t="str">
        <f t="shared" si="449"/>
        <v>[5,5,0,5]</v>
      </c>
      <c r="CB79" s="42">
        <v>1</v>
      </c>
      <c r="CC79" s="42">
        <v>1</v>
      </c>
      <c r="CD79" s="42">
        <v>0</v>
      </c>
      <c r="CE79" s="42">
        <v>0</v>
      </c>
      <c r="CF79" s="42">
        <v>0</v>
      </c>
      <c r="CG79" s="42">
        <v>0</v>
      </c>
      <c r="CH79" s="42">
        <v>0</v>
      </c>
      <c r="CI79" s="42">
        <v>0</v>
      </c>
      <c r="CJ79" s="42" t="str">
        <f t="shared" si="442"/>
        <v>1,1,1,1,1,1,1</v>
      </c>
      <c r="CK79" s="42" t="str">
        <f t="shared" si="566"/>
        <v>"1|1|0|0|375","2|2|0|0|375",</v>
      </c>
      <c r="CL79" s="42">
        <v>50</v>
      </c>
      <c r="CM79" s="42">
        <v>100</v>
      </c>
      <c r="CN79" s="42">
        <v>2</v>
      </c>
      <c r="CO79" s="42"/>
      <c r="CP79" s="42"/>
      <c r="CQ79" s="42"/>
      <c r="CR79" s="42"/>
      <c r="CS79" s="42"/>
      <c r="CT79" s="42"/>
      <c r="CU79" s="53" t="s">
        <v>293</v>
      </c>
      <c r="CV79" s="53">
        <v>1</v>
      </c>
      <c r="CW79" s="42"/>
      <c r="CX79" s="42">
        <f t="shared" si="435"/>
        <v>1</v>
      </c>
      <c r="CY79" s="42">
        <v>1</v>
      </c>
      <c r="CZ79" s="42">
        <v>0</v>
      </c>
      <c r="DA79" s="42">
        <v>0</v>
      </c>
      <c r="DB79" s="42">
        <f>F79</f>
        <v>375</v>
      </c>
      <c r="DC79" s="42">
        <f t="shared" si="436"/>
        <v>2</v>
      </c>
      <c r="DD79" s="42">
        <v>2</v>
      </c>
      <c r="DE79" s="42">
        <v>0</v>
      </c>
      <c r="DF79" s="42">
        <v>0</v>
      </c>
      <c r="DG79" s="42">
        <f>F79</f>
        <v>375</v>
      </c>
      <c r="DH79" s="42" t="str">
        <f t="shared" si="437"/>
        <v/>
      </c>
      <c r="DI79" s="42"/>
      <c r="DJ79" s="42"/>
      <c r="DK79" s="42"/>
      <c r="DL79" s="42"/>
      <c r="DM79" s="42" t="str">
        <f t="shared" si="438"/>
        <v/>
      </c>
      <c r="DN79" s="42"/>
      <c r="DO79" s="42"/>
      <c r="DP79" s="42"/>
      <c r="DQ79" s="42"/>
      <c r="DR79" s="42" t="str">
        <f t="shared" si="439"/>
        <v/>
      </c>
      <c r="DS79" s="42"/>
      <c r="DT79" s="42"/>
      <c r="DU79" s="42"/>
      <c r="DV79" s="42"/>
      <c r="DW79" s="53" t="s">
        <v>712</v>
      </c>
      <c r="DX79" s="231">
        <f t="shared" si="440"/>
        <v>5</v>
      </c>
      <c r="DY79" s="231">
        <f t="shared" si="441"/>
        <v>5</v>
      </c>
      <c r="DZ79" s="231">
        <v>0</v>
      </c>
      <c r="EA79" s="123">
        <f t="shared" si="450"/>
        <v>5</v>
      </c>
      <c r="EB79" s="123"/>
      <c r="EM79" s="260">
        <f t="shared" si="451"/>
        <v>412.50000000000006</v>
      </c>
      <c r="EN79" s="261">
        <v>0.1</v>
      </c>
      <c r="EO79" s="105">
        <v>10</v>
      </c>
      <c r="EP79" s="105">
        <v>5</v>
      </c>
      <c r="EQ79" s="105">
        <v>12</v>
      </c>
      <c r="ER79" s="105">
        <v>2</v>
      </c>
      <c r="ES79" s="105">
        <v>15</v>
      </c>
      <c r="ET79" s="105">
        <v>2</v>
      </c>
      <c r="EU79" s="105">
        <f t="shared" si="452"/>
        <v>11.555555555555555</v>
      </c>
      <c r="EV79" s="105">
        <f t="shared" si="453"/>
        <v>7.5</v>
      </c>
      <c r="EW79" s="272">
        <f t="shared" si="454"/>
        <v>0.43269200000000002</v>
      </c>
      <c r="EX79" s="105">
        <f t="shared" si="455"/>
        <v>15</v>
      </c>
      <c r="EY79" s="281">
        <f t="shared" si="456"/>
        <v>0.21634600000000001</v>
      </c>
      <c r="EZ79" s="105">
        <f t="shared" si="457"/>
        <v>22.5</v>
      </c>
      <c r="FA79" s="282">
        <f t="shared" si="458"/>
        <v>0.144231</v>
      </c>
      <c r="FD79" s="286"/>
      <c r="FI79" s="294"/>
      <c r="FJ79" s="141">
        <v>0</v>
      </c>
      <c r="FK79" s="141">
        <v>1</v>
      </c>
      <c r="FL79" s="294">
        <f t="shared" si="388"/>
        <v>0</v>
      </c>
      <c r="FM79" s="141">
        <f t="shared" si="459"/>
        <v>0</v>
      </c>
      <c r="FN79" s="141">
        <f t="shared" si="460"/>
        <v>1</v>
      </c>
      <c r="FO79" s="294">
        <f t="shared" si="389"/>
        <v>0</v>
      </c>
      <c r="FP79" s="141">
        <f t="shared" si="461"/>
        <v>0</v>
      </c>
      <c r="FQ79" s="141">
        <f t="shared" si="462"/>
        <v>1</v>
      </c>
      <c r="FR79" s="294">
        <f t="shared" si="390"/>
        <v>0</v>
      </c>
      <c r="FS79" s="141">
        <f t="shared" si="463"/>
        <v>0</v>
      </c>
      <c r="FT79" s="141">
        <f t="shared" si="464"/>
        <v>1</v>
      </c>
      <c r="FU79" s="294">
        <f t="shared" si="391"/>
        <v>0</v>
      </c>
      <c r="FV79" s="141">
        <f t="shared" si="465"/>
        <v>0</v>
      </c>
      <c r="FW79" s="141">
        <f t="shared" si="466"/>
        <v>1</v>
      </c>
      <c r="FX79" s="294">
        <f t="shared" si="392"/>
        <v>0</v>
      </c>
      <c r="FY79" s="141">
        <f t="shared" si="467"/>
        <v>0</v>
      </c>
      <c r="FZ79" s="141">
        <f t="shared" si="468"/>
        <v>1</v>
      </c>
      <c r="GA79" s="294">
        <f t="shared" si="393"/>
        <v>0</v>
      </c>
      <c r="GB79" s="141">
        <f t="shared" si="469"/>
        <v>0</v>
      </c>
      <c r="GC79" s="141">
        <f t="shared" si="470"/>
        <v>1</v>
      </c>
      <c r="GD79" s="294">
        <f t="shared" si="394"/>
        <v>0</v>
      </c>
      <c r="GE79" s="141">
        <f t="shared" si="471"/>
        <v>0</v>
      </c>
      <c r="GF79" s="141">
        <f t="shared" si="472"/>
        <v>1</v>
      </c>
      <c r="GG79" s="294">
        <f t="shared" si="395"/>
        <v>0</v>
      </c>
      <c r="GH79" s="141">
        <f t="shared" si="473"/>
        <v>0</v>
      </c>
      <c r="GI79" s="141">
        <f t="shared" si="474"/>
        <v>1</v>
      </c>
      <c r="GJ79" s="294">
        <f t="shared" si="396"/>
        <v>0</v>
      </c>
      <c r="GK79" s="141">
        <f t="shared" si="475"/>
        <v>0</v>
      </c>
      <c r="GL79" s="141">
        <f t="shared" si="476"/>
        <v>1</v>
      </c>
      <c r="GM79" s="294">
        <f t="shared" si="397"/>
        <v>0</v>
      </c>
      <c r="GN79" s="141">
        <f t="shared" si="477"/>
        <v>0</v>
      </c>
      <c r="GO79" s="141">
        <f t="shared" si="478"/>
        <v>2</v>
      </c>
      <c r="GP79" s="294">
        <f t="shared" si="398"/>
        <v>0</v>
      </c>
      <c r="GQ79" s="141">
        <f t="shared" si="479"/>
        <v>0</v>
      </c>
      <c r="GR79" s="141">
        <f t="shared" si="480"/>
        <v>4</v>
      </c>
      <c r="GS79" s="294">
        <f t="shared" si="399"/>
        <v>0</v>
      </c>
      <c r="GT79" s="141">
        <f t="shared" si="481"/>
        <v>0</v>
      </c>
      <c r="GU79" s="141">
        <f t="shared" si="482"/>
        <v>6</v>
      </c>
      <c r="GV79" s="294">
        <f t="shared" si="400"/>
        <v>0</v>
      </c>
      <c r="GW79" s="141">
        <f t="shared" si="483"/>
        <v>0</v>
      </c>
      <c r="GX79" s="141">
        <f t="shared" si="484"/>
        <v>8</v>
      </c>
      <c r="GY79" s="294">
        <f t="shared" si="401"/>
        <v>0</v>
      </c>
      <c r="GZ79" s="141">
        <f t="shared" si="485"/>
        <v>0</v>
      </c>
      <c r="HA79" s="141">
        <f t="shared" si="486"/>
        <v>10</v>
      </c>
      <c r="HB79" s="294">
        <f t="shared" si="402"/>
        <v>0</v>
      </c>
      <c r="HC79" s="141">
        <f t="shared" si="487"/>
        <v>0</v>
      </c>
      <c r="HD79" s="141">
        <f t="shared" si="488"/>
        <v>20</v>
      </c>
      <c r="HE79" s="294">
        <f t="shared" si="403"/>
        <v>0</v>
      </c>
      <c r="HF79" s="141">
        <f t="shared" si="489"/>
        <v>0</v>
      </c>
      <c r="HG79" s="141">
        <f t="shared" si="490"/>
        <v>40</v>
      </c>
      <c r="HH79" s="294">
        <f t="shared" si="404"/>
        <v>0</v>
      </c>
      <c r="HI79" s="141">
        <f t="shared" si="491"/>
        <v>0</v>
      </c>
      <c r="HJ79" s="141">
        <f t="shared" si="492"/>
        <v>60</v>
      </c>
      <c r="HK79" s="294">
        <f t="shared" si="405"/>
        <v>0</v>
      </c>
      <c r="HL79" s="141">
        <f t="shared" si="493"/>
        <v>0</v>
      </c>
      <c r="HM79" s="141">
        <f t="shared" si="494"/>
        <v>80</v>
      </c>
      <c r="HN79" s="294">
        <f t="shared" si="406"/>
        <v>0</v>
      </c>
      <c r="HO79" s="141">
        <f t="shared" si="495"/>
        <v>0</v>
      </c>
      <c r="HP79" s="141">
        <f t="shared" si="496"/>
        <v>100</v>
      </c>
      <c r="HQ79" s="294">
        <f t="shared" si="407"/>
        <v>0</v>
      </c>
      <c r="HS79" s="286"/>
      <c r="HX79" s="294"/>
      <c r="HY79" s="305">
        <v>1</v>
      </c>
      <c r="HZ79" s="141">
        <v>1</v>
      </c>
      <c r="IA79" s="294">
        <f t="shared" si="408"/>
        <v>4.1666666666666699E-5</v>
      </c>
      <c r="IB79" s="141">
        <f t="shared" si="497"/>
        <v>1</v>
      </c>
      <c r="IC79" s="141">
        <f t="shared" si="498"/>
        <v>1</v>
      </c>
      <c r="ID79" s="294">
        <f t="shared" si="409"/>
        <v>8.3333333333333398E-5</v>
      </c>
      <c r="IE79" s="141">
        <f t="shared" si="499"/>
        <v>1</v>
      </c>
      <c r="IF79" s="141">
        <f t="shared" si="500"/>
        <v>1</v>
      </c>
      <c r="IG79" s="294">
        <f t="shared" si="410"/>
        <v>1.2500000000000011E-4</v>
      </c>
      <c r="IH79" s="141">
        <f t="shared" si="501"/>
        <v>1</v>
      </c>
      <c r="II79" s="141">
        <f t="shared" si="502"/>
        <v>1</v>
      </c>
      <c r="IJ79" s="294">
        <f t="shared" si="411"/>
        <v>1.666666666666668E-4</v>
      </c>
      <c r="IK79" s="141">
        <f t="shared" si="503"/>
        <v>1</v>
      </c>
      <c r="IL79" s="141">
        <f t="shared" si="504"/>
        <v>1</v>
      </c>
      <c r="IM79" s="294">
        <f t="shared" si="412"/>
        <v>2.0833333333333351E-4</v>
      </c>
      <c r="IN79" s="141">
        <f t="shared" si="505"/>
        <v>1</v>
      </c>
      <c r="IO79" s="141">
        <f t="shared" si="506"/>
        <v>1</v>
      </c>
      <c r="IP79" s="294">
        <f t="shared" si="413"/>
        <v>4.1666666666666702E-4</v>
      </c>
      <c r="IQ79" s="141">
        <f t="shared" si="507"/>
        <v>1</v>
      </c>
      <c r="IR79" s="141">
        <f t="shared" si="508"/>
        <v>1</v>
      </c>
      <c r="IS79" s="294">
        <f t="shared" si="414"/>
        <v>8.3333333333333404E-4</v>
      </c>
      <c r="IT79" s="141">
        <f t="shared" si="509"/>
        <v>1</v>
      </c>
      <c r="IU79" s="141">
        <f t="shared" si="510"/>
        <v>1</v>
      </c>
      <c r="IV79" s="294">
        <f t="shared" si="415"/>
        <v>1.2500000000000011E-3</v>
      </c>
      <c r="IW79" s="141">
        <f t="shared" si="511"/>
        <v>1</v>
      </c>
      <c r="IX79" s="141">
        <f t="shared" si="512"/>
        <v>1</v>
      </c>
      <c r="IY79" s="294">
        <f t="shared" si="416"/>
        <v>1.6666666666666681E-3</v>
      </c>
      <c r="IZ79" s="141">
        <f t="shared" si="513"/>
        <v>1</v>
      </c>
      <c r="JA79" s="141">
        <f t="shared" si="514"/>
        <v>1</v>
      </c>
      <c r="JB79" s="294">
        <f t="shared" si="417"/>
        <v>2.083333333333335E-3</v>
      </c>
      <c r="JC79" s="141">
        <f t="shared" si="515"/>
        <v>1</v>
      </c>
      <c r="JD79" s="141">
        <f t="shared" si="516"/>
        <v>1</v>
      </c>
      <c r="JE79" s="294">
        <f t="shared" si="418"/>
        <v>4.1666666666666701E-3</v>
      </c>
      <c r="JF79" s="141">
        <f t="shared" si="517"/>
        <v>1</v>
      </c>
      <c r="JG79" s="141">
        <f t="shared" si="518"/>
        <v>1</v>
      </c>
      <c r="JH79" s="294">
        <f t="shared" si="419"/>
        <v>8.3333333333333402E-3</v>
      </c>
      <c r="JI79" s="141">
        <f t="shared" si="519"/>
        <v>1</v>
      </c>
      <c r="JJ79" s="141">
        <f t="shared" si="520"/>
        <v>1</v>
      </c>
      <c r="JK79" s="294">
        <f t="shared" si="420"/>
        <v>1.2500000000000009E-2</v>
      </c>
      <c r="JL79" s="141">
        <f t="shared" si="521"/>
        <v>1</v>
      </c>
      <c r="JM79" s="141">
        <f t="shared" si="522"/>
        <v>1</v>
      </c>
      <c r="JN79" s="294">
        <f t="shared" si="421"/>
        <v>1.666666666666668E-2</v>
      </c>
      <c r="JO79" s="141">
        <f t="shared" si="523"/>
        <v>1</v>
      </c>
      <c r="JP79" s="141">
        <f t="shared" si="524"/>
        <v>1</v>
      </c>
      <c r="JQ79" s="294">
        <f t="shared" si="422"/>
        <v>2.083333333333335E-2</v>
      </c>
      <c r="JR79" s="141">
        <f t="shared" si="525"/>
        <v>1</v>
      </c>
      <c r="JS79" s="141">
        <f t="shared" si="526"/>
        <v>1</v>
      </c>
      <c r="JT79" s="294">
        <f t="shared" si="423"/>
        <v>4.1666666666666699E-2</v>
      </c>
      <c r="JU79" s="141">
        <f t="shared" si="527"/>
        <v>1</v>
      </c>
      <c r="JV79" s="141">
        <f t="shared" si="528"/>
        <v>1</v>
      </c>
      <c r="JW79" s="294">
        <f t="shared" si="424"/>
        <v>8.3333333333333398E-2</v>
      </c>
      <c r="JX79" s="141">
        <f t="shared" si="529"/>
        <v>1</v>
      </c>
      <c r="JY79" s="141">
        <f t="shared" si="530"/>
        <v>1</v>
      </c>
      <c r="JZ79" s="294">
        <f t="shared" si="425"/>
        <v>0.12500000000000011</v>
      </c>
      <c r="KA79" s="141">
        <f t="shared" si="531"/>
        <v>1</v>
      </c>
      <c r="KB79" s="141">
        <f t="shared" si="532"/>
        <v>1</v>
      </c>
      <c r="KC79" s="294">
        <f t="shared" si="426"/>
        <v>0.1666666666666668</v>
      </c>
      <c r="KD79" s="141">
        <f t="shared" si="533"/>
        <v>1</v>
      </c>
      <c r="KE79" s="141">
        <f t="shared" si="534"/>
        <v>1</v>
      </c>
      <c r="KF79" s="294">
        <f t="shared" si="427"/>
        <v>0.20833333333333351</v>
      </c>
      <c r="KK79" s="313">
        <f t="shared" si="568"/>
        <v>0</v>
      </c>
      <c r="KL79" s="313">
        <f t="shared" si="568"/>
        <v>0</v>
      </c>
      <c r="KM79" s="313">
        <f t="shared" si="568"/>
        <v>0</v>
      </c>
      <c r="KN79" s="313">
        <f t="shared" si="568"/>
        <v>0</v>
      </c>
      <c r="KO79" s="313">
        <f t="shared" si="568"/>
        <v>0</v>
      </c>
      <c r="KP79" s="313">
        <f t="shared" si="568"/>
        <v>0</v>
      </c>
      <c r="KQ79" s="313">
        <f t="shared" si="568"/>
        <v>0</v>
      </c>
      <c r="KR79" s="313">
        <f t="shared" si="568"/>
        <v>0</v>
      </c>
      <c r="KS79" s="313">
        <f t="shared" si="568"/>
        <v>0</v>
      </c>
      <c r="KT79" s="313">
        <f t="shared" si="568"/>
        <v>0</v>
      </c>
      <c r="KU79" s="313">
        <f t="shared" si="569"/>
        <v>0</v>
      </c>
      <c r="KV79" s="313">
        <f t="shared" si="569"/>
        <v>0</v>
      </c>
      <c r="KW79" s="313">
        <f t="shared" si="569"/>
        <v>0</v>
      </c>
      <c r="KX79" s="313">
        <f t="shared" si="569"/>
        <v>0</v>
      </c>
      <c r="KY79" s="313">
        <f t="shared" si="569"/>
        <v>0</v>
      </c>
      <c r="KZ79" s="313">
        <f t="shared" si="569"/>
        <v>0</v>
      </c>
      <c r="LA79" s="313">
        <f t="shared" si="569"/>
        <v>0</v>
      </c>
      <c r="LB79" s="313">
        <f t="shared" si="569"/>
        <v>0</v>
      </c>
      <c r="LC79" s="313">
        <f t="shared" si="569"/>
        <v>0</v>
      </c>
      <c r="LD79" s="313">
        <f t="shared" si="569"/>
        <v>0</v>
      </c>
      <c r="LK79" s="90">
        <v>7.4999999999999997E-2</v>
      </c>
      <c r="LL79" s="90">
        <v>0.3</v>
      </c>
      <c r="LM79" s="90">
        <v>0.375</v>
      </c>
      <c r="LP79" s="105"/>
      <c r="LQ79" s="322">
        <v>0.05</v>
      </c>
      <c r="LR79" s="322">
        <v>0.05</v>
      </c>
      <c r="LS79" s="322">
        <v>0.05</v>
      </c>
      <c r="LT79" s="322">
        <v>0.05</v>
      </c>
      <c r="LU79" s="322">
        <v>0.05</v>
      </c>
      <c r="LV79" s="322">
        <v>2.5000000000000001E-2</v>
      </c>
      <c r="LW79" s="322">
        <v>2.5000000000000001E-2</v>
      </c>
      <c r="LX79" s="322">
        <v>2.5000000000000001E-2</v>
      </c>
      <c r="LY79" s="322">
        <v>2.5000000000000001E-2</v>
      </c>
      <c r="LZ79" s="322">
        <v>2.5000000000000001E-2</v>
      </c>
      <c r="MA79" s="322">
        <v>5.0000000000000001E-3</v>
      </c>
      <c r="MB79" s="322">
        <v>5.0000000000000001E-3</v>
      </c>
      <c r="MC79" s="322">
        <v>5.0000000000000001E-3</v>
      </c>
      <c r="MD79" s="322">
        <v>5.0000000000000001E-3</v>
      </c>
      <c r="ME79" s="322">
        <v>5.0000000000000001E-3</v>
      </c>
      <c r="MF79" s="322">
        <v>8.9999999999999998E-4</v>
      </c>
      <c r="MG79" s="322">
        <v>8.9999999999999998E-4</v>
      </c>
      <c r="MH79" s="322">
        <v>8.9999999999999998E-4</v>
      </c>
      <c r="MI79" s="322">
        <v>8.9999999999999998E-4</v>
      </c>
      <c r="MJ79" s="322">
        <v>8.9999999999999998E-4</v>
      </c>
      <c r="MK79" s="322">
        <v>5.9999999999999995E-4</v>
      </c>
      <c r="ML79" s="322">
        <v>4.4999999999999999E-4</v>
      </c>
      <c r="MM79" s="322">
        <v>4.0000000000000002E-4</v>
      </c>
      <c r="MN79" s="322">
        <v>2.9999999999999997E-4</v>
      </c>
      <c r="MO79" s="322">
        <v>2.5000000000000001E-4</v>
      </c>
      <c r="MP79" s="322">
        <v>2.5000000000000001E-4</v>
      </c>
      <c r="MQ79" s="322">
        <v>2.0000000000000001E-4</v>
      </c>
      <c r="MR79" s="322">
        <v>2.0000000000000001E-4</v>
      </c>
      <c r="MS79" s="322"/>
      <c r="MT79" s="102">
        <v>1</v>
      </c>
      <c r="MU79" s="102">
        <v>1</v>
      </c>
      <c r="MV79" s="102">
        <v>1</v>
      </c>
      <c r="MW79" s="102">
        <v>1</v>
      </c>
      <c r="MX79" s="102">
        <v>1</v>
      </c>
      <c r="MY79" s="102">
        <v>1</v>
      </c>
      <c r="MZ79" s="90">
        <v>3</v>
      </c>
      <c r="NA79" s="90">
        <v>3</v>
      </c>
      <c r="NB79" s="90">
        <v>3</v>
      </c>
      <c r="NC79" s="90">
        <v>3</v>
      </c>
      <c r="ND79" s="90">
        <v>3</v>
      </c>
      <c r="NE79" s="90">
        <v>3</v>
      </c>
      <c r="NF79" s="90">
        <v>3</v>
      </c>
      <c r="NG79" s="90">
        <v>3</v>
      </c>
      <c r="NH79" s="90">
        <v>3</v>
      </c>
      <c r="NI79" s="90">
        <v>5</v>
      </c>
      <c r="NJ79" s="90">
        <v>5</v>
      </c>
      <c r="NK79" s="90">
        <v>5</v>
      </c>
      <c r="NL79" s="90">
        <v>5</v>
      </c>
      <c r="NM79" s="90">
        <v>5</v>
      </c>
      <c r="NN79" s="90">
        <v>5</v>
      </c>
      <c r="NO79" s="90">
        <v>5</v>
      </c>
      <c r="NP79" s="90">
        <v>5</v>
      </c>
      <c r="NQ79" s="90">
        <v>5</v>
      </c>
      <c r="NR79" s="90">
        <v>5</v>
      </c>
      <c r="NS79" s="90">
        <v>5</v>
      </c>
      <c r="NT79" s="90">
        <v>5</v>
      </c>
      <c r="NU79" s="90">
        <v>5</v>
      </c>
      <c r="NW79" s="324">
        <f t="shared" si="535"/>
        <v>1.8749999999999999E-2</v>
      </c>
      <c r="NX79" s="324">
        <f t="shared" si="536"/>
        <v>3.7499999999999999E-2</v>
      </c>
      <c r="NY79" s="324">
        <f t="shared" si="537"/>
        <v>5.6250000000000001E-2</v>
      </c>
      <c r="NZ79" s="324">
        <f t="shared" si="538"/>
        <v>7.4999999999999997E-2</v>
      </c>
      <c r="OA79" s="324">
        <f t="shared" si="539"/>
        <v>9.375E-2</v>
      </c>
      <c r="OB79" s="324">
        <f t="shared" si="540"/>
        <v>9.375E-2</v>
      </c>
      <c r="OC79" s="324">
        <f t="shared" si="541"/>
        <v>6.25E-2</v>
      </c>
      <c r="OD79" s="324">
        <f t="shared" si="542"/>
        <v>9.375E-2</v>
      </c>
      <c r="OE79" s="324">
        <f t="shared" si="543"/>
        <v>0.125</v>
      </c>
      <c r="OF79" s="324">
        <f t="shared" si="544"/>
        <v>0.15625</v>
      </c>
      <c r="OG79" s="324">
        <f t="shared" si="545"/>
        <v>6.25E-2</v>
      </c>
      <c r="OH79" s="324">
        <f t="shared" si="546"/>
        <v>0.125</v>
      </c>
      <c r="OI79" s="324">
        <f t="shared" si="547"/>
        <v>0.1875</v>
      </c>
      <c r="OJ79" s="324">
        <f t="shared" si="548"/>
        <v>0.25</v>
      </c>
      <c r="OK79" s="324">
        <f t="shared" si="549"/>
        <v>0.3125</v>
      </c>
      <c r="OL79" s="324">
        <f t="shared" si="550"/>
        <v>6.7500000000000004E-2</v>
      </c>
      <c r="OM79" s="324">
        <f t="shared" si="551"/>
        <v>0.13500000000000001</v>
      </c>
      <c r="ON79" s="324">
        <f t="shared" si="552"/>
        <v>0.20250000000000001</v>
      </c>
      <c r="OO79" s="324">
        <f t="shared" si="553"/>
        <v>0.27</v>
      </c>
      <c r="OP79" s="324">
        <f t="shared" si="554"/>
        <v>0.33750000000000002</v>
      </c>
      <c r="OQ79" s="324">
        <f t="shared" si="555"/>
        <v>0.33750000000000002</v>
      </c>
      <c r="OR79" s="324">
        <f t="shared" si="556"/>
        <v>0.33750000000000002</v>
      </c>
      <c r="OS79" s="324">
        <f t="shared" si="557"/>
        <v>0.375</v>
      </c>
      <c r="OT79" s="324">
        <f t="shared" si="558"/>
        <v>0.33750000000000002</v>
      </c>
      <c r="OU79" s="324">
        <f t="shared" si="559"/>
        <v>0.328125</v>
      </c>
      <c r="OV79" s="324">
        <f t="shared" si="560"/>
        <v>0.375</v>
      </c>
      <c r="OW79" s="324">
        <f t="shared" si="561"/>
        <v>0.33750000000000002</v>
      </c>
      <c r="OX79" s="324">
        <f t="shared" si="562"/>
        <v>0.375</v>
      </c>
      <c r="OZ79"/>
      <c r="PA79"/>
      <c r="PB79"/>
      <c r="PC79"/>
      <c r="PD79"/>
      <c r="PE79"/>
      <c r="PF79"/>
      <c r="PG79" s="346"/>
      <c r="PH79" s="347">
        <f>PH$3*$F79*$AH79*PH$4/'[1]Sheet3 '!$AJ$5</f>
        <v>0.10500000000000002</v>
      </c>
      <c r="PI79" s="347">
        <f>PI$3*$F79*$AH79*PI$4/'[1]Sheet3 '!$AJ$5</f>
        <v>0.1049625</v>
      </c>
      <c r="PJ79" s="347">
        <f>PJ$3*$F79*$AH79*PJ$4/'[1]Sheet3 '!$AJ$5</f>
        <v>0.105</v>
      </c>
      <c r="PK79" s="347">
        <f>PK$3*$F79*$AH79*PK$4/'[1]Sheet3 '!$AJ$5</f>
        <v>9.4500000000000001E-2</v>
      </c>
      <c r="PL79" s="347">
        <f>PL$3*$F79*$AH79*PL$4/'[1]Sheet3 '!$AJ$5</f>
        <v>9.4500000000000001E-2</v>
      </c>
      <c r="PM79" s="347">
        <f>PM$3*$F79*$AH79*PM$4/'[1]Sheet3 '!$AJ$5</f>
        <v>0.09</v>
      </c>
      <c r="PN79" s="347">
        <f>PN$3*$F79*$AH79*PN$4/'[1]Sheet3 '!$AJ$5</f>
        <v>8.1000000000000003E-2</v>
      </c>
      <c r="PO79" s="347">
        <f>PO$3*$F79*$AH79*PO$4/'[1]Sheet3 '!$AJ$5</f>
        <v>7.6500000000000012E-2</v>
      </c>
      <c r="PP79" s="347">
        <f>PP$3*$F79*$AH79*PP$4/'[1]Sheet3 '!$AJ$5</f>
        <v>6.9449999999999998E-2</v>
      </c>
      <c r="PQ79" s="347">
        <f>PQ$3*$F79*$AH79*PQ$4/'[1]Sheet3 '!$AJ$5</f>
        <v>0.06</v>
      </c>
      <c r="PR79" s="347">
        <f>PR$3*$F79*$AH79*PR$4/'[1]Sheet3 '!$AJ$5</f>
        <v>5.3999999999999999E-2</v>
      </c>
      <c r="PS79" s="347">
        <f>PS$3*$F79*$AH79*PS$4/'[1]Sheet3 '!$AJ$5</f>
        <v>4.8000000000000001E-2</v>
      </c>
      <c r="PT79" s="347">
        <f>PT$3*$F79*$AH79*PT$4/'[1]Sheet3 '!$AJ$5</f>
        <v>0.03</v>
      </c>
      <c r="PU79" s="343"/>
      <c r="PV79" s="343"/>
      <c r="PW79" s="343"/>
    </row>
    <row r="80" spans="1:439" ht="16.2">
      <c r="A80" s="39">
        <v>76</v>
      </c>
      <c r="B80" s="90" t="s">
        <v>663</v>
      </c>
      <c r="C80" s="39">
        <v>6</v>
      </c>
      <c r="D80" s="39">
        <v>22</v>
      </c>
      <c r="E80" s="39"/>
      <c r="F80" s="39">
        <v>600</v>
      </c>
      <c r="G80" s="39" t="s">
        <v>713</v>
      </c>
      <c r="H80" s="39">
        <f t="shared" si="443"/>
        <v>600</v>
      </c>
      <c r="I80" s="116"/>
      <c r="J80" s="74">
        <v>600</v>
      </c>
      <c r="K80" s="116"/>
      <c r="L80" s="116"/>
      <c r="M80" s="123">
        <f t="shared" si="563"/>
        <v>76</v>
      </c>
      <c r="N80" s="39">
        <f t="shared" si="564"/>
        <v>0</v>
      </c>
      <c r="O80" s="39">
        <f t="shared" si="565"/>
        <v>0</v>
      </c>
      <c r="P80" s="39">
        <v>0</v>
      </c>
      <c r="Q80" s="136">
        <v>0.4166666</v>
      </c>
      <c r="R80" s="90">
        <v>10</v>
      </c>
      <c r="S80" s="137">
        <v>0</v>
      </c>
      <c r="T80" s="141">
        <f t="shared" si="444"/>
        <v>0.2</v>
      </c>
      <c r="U80" s="139">
        <f t="shared" si="570"/>
        <v>4</v>
      </c>
      <c r="V80" s="139" t="s">
        <v>283</v>
      </c>
      <c r="W80" s="139">
        <v>1</v>
      </c>
      <c r="X80" s="142">
        <v>0</v>
      </c>
      <c r="Y80" s="147">
        <v>15</v>
      </c>
      <c r="Z80" s="159">
        <v>1</v>
      </c>
      <c r="AA80" s="139" t="str">
        <f t="shared" si="428"/>
        <v>[[0,1],[0,1],[0,1],[0,1],[0,1],[0,1],[0,1],[0,1],[0,1],[0,1],[0,2],[0,4],[0,6],[0,8],[0,10],[0,20],[0,40],[0,60],[0,80],[0,100]]</v>
      </c>
      <c r="AB80" s="139">
        <v>1</v>
      </c>
      <c r="AC80" s="139">
        <v>1</v>
      </c>
      <c r="AD80" s="139" t="str">
        <f t="shared" si="445"/>
        <v>[[1,1],[1,1],[1,1],[1,1],[1,1],[1,1],[1,1],[1,1],[1,1],[1,1],[1,1],[1,1],[1,1],[1,1],[1,1],[1,1],[1,1],[1,1],[1,1],[1,1]]</v>
      </c>
      <c r="AE80" s="39">
        <v>0</v>
      </c>
      <c r="AF80" s="160">
        <v>0</v>
      </c>
      <c r="AG80" s="177">
        <f t="shared" si="431"/>
        <v>0</v>
      </c>
      <c r="AH80" s="177">
        <v>0.1</v>
      </c>
      <c r="AI80" s="177">
        <v>0</v>
      </c>
      <c r="AJ80" s="178">
        <v>0</v>
      </c>
      <c r="AK80" s="177">
        <v>0</v>
      </c>
      <c r="AL80" s="177">
        <v>0</v>
      </c>
      <c r="AM80" s="179">
        <v>0</v>
      </c>
      <c r="AN80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0" s="39" t="str">
        <f t="shared" si="429"/>
        <v>[[6,5],[6,2],[7,2]]</v>
      </c>
      <c r="AP80" s="111" t="str">
        <f t="shared" si="385"/>
        <v>[0,0,0]</v>
      </c>
      <c r="AQ80" s="111">
        <v>0</v>
      </c>
      <c r="AR80" s="111">
        <v>1</v>
      </c>
      <c r="AS80" s="111">
        <f t="shared" si="447"/>
        <v>1</v>
      </c>
      <c r="AT80" s="111">
        <v>1</v>
      </c>
      <c r="AU80" s="111">
        <v>1</v>
      </c>
      <c r="AV80" s="191" t="s">
        <v>483</v>
      </c>
      <c r="AW80" s="111">
        <v>4</v>
      </c>
      <c r="AX80" s="195">
        <v>16</v>
      </c>
      <c r="AY80" s="39">
        <v>1</v>
      </c>
      <c r="AZ80" s="39">
        <v>1</v>
      </c>
      <c r="BA80" s="94">
        <v>3</v>
      </c>
      <c r="BB80" s="94">
        <v>6</v>
      </c>
      <c r="BC80" s="94" t="s">
        <v>361</v>
      </c>
      <c r="BD80" s="39">
        <v>1</v>
      </c>
      <c r="BE80" s="112">
        <v>1</v>
      </c>
      <c r="BF80" s="39"/>
      <c r="BG80" s="39"/>
      <c r="BH80" s="39">
        <v>1</v>
      </c>
      <c r="BI80" s="39">
        <v>1</v>
      </c>
      <c r="BJ80" s="39" t="s">
        <v>664</v>
      </c>
      <c r="BK80" s="198">
        <v>1</v>
      </c>
      <c r="BL80" s="198">
        <v>1</v>
      </c>
      <c r="BM80" s="94">
        <f t="shared" ref="BM80:BM89" si="571">F80</f>
        <v>600</v>
      </c>
      <c r="BN80" s="94" t="s">
        <v>287</v>
      </c>
      <c r="BO80" s="94">
        <v>1</v>
      </c>
      <c r="BP80" s="94" t="s">
        <v>575</v>
      </c>
      <c r="BQ80" s="94" t="s">
        <v>485</v>
      </c>
      <c r="BR80" s="209" t="s">
        <v>576</v>
      </c>
      <c r="BS80" s="209" t="s">
        <v>576</v>
      </c>
      <c r="BT80" s="123">
        <v>47000</v>
      </c>
      <c r="BU80" s="123">
        <v>2</v>
      </c>
      <c r="BV80" s="215">
        <v>180</v>
      </c>
      <c r="BW80" s="215">
        <v>35</v>
      </c>
      <c r="BX80" s="216" t="s">
        <v>504</v>
      </c>
      <c r="BY80" s="213">
        <v>10</v>
      </c>
      <c r="BZ80" s="123">
        <f t="shared" si="448"/>
        <v>5</v>
      </c>
      <c r="CA80" s="214" t="str">
        <f t="shared" si="449"/>
        <v>[5,5,0,5]</v>
      </c>
      <c r="CB80" s="42">
        <v>0</v>
      </c>
      <c r="CC80" s="42">
        <v>1</v>
      </c>
      <c r="CD80" s="42">
        <v>1</v>
      </c>
      <c r="CE80" s="42">
        <v>0</v>
      </c>
      <c r="CF80" s="42">
        <v>0</v>
      </c>
      <c r="CG80" s="42">
        <v>0</v>
      </c>
      <c r="CH80" s="42">
        <v>0</v>
      </c>
      <c r="CI80" s="42">
        <v>0</v>
      </c>
      <c r="CJ80" s="42" t="str">
        <f t="shared" si="442"/>
        <v>0,0,0,0,0,0,0</v>
      </c>
      <c r="CK80" s="42" t="str">
        <f t="shared" si="566"/>
        <v>"2|2|0|0|600","3|2|0|0|600",</v>
      </c>
      <c r="CL80" s="46"/>
      <c r="CM80" s="46"/>
      <c r="CN80" s="46"/>
      <c r="CO80" s="46"/>
      <c r="CP80" s="46"/>
      <c r="CQ80" s="46"/>
      <c r="CR80" s="46"/>
      <c r="CS80" s="46"/>
      <c r="CT80" s="46"/>
      <c r="CU80" s="53" t="s">
        <v>490</v>
      </c>
      <c r="CV80" s="53">
        <v>1</v>
      </c>
      <c r="CW80" s="42"/>
      <c r="CX80" s="42" t="str">
        <f t="shared" si="435"/>
        <v/>
      </c>
      <c r="CY80" s="42"/>
      <c r="CZ80" s="42"/>
      <c r="DA80" s="42"/>
      <c r="DB80" s="42"/>
      <c r="DC80" s="42">
        <f t="shared" si="436"/>
        <v>2</v>
      </c>
      <c r="DD80" s="42">
        <v>2</v>
      </c>
      <c r="DE80" s="42">
        <v>0</v>
      </c>
      <c r="DF80" s="42">
        <v>0</v>
      </c>
      <c r="DG80" s="42">
        <f>F80</f>
        <v>600</v>
      </c>
      <c r="DH80" s="42">
        <f t="shared" si="437"/>
        <v>3</v>
      </c>
      <c r="DI80" s="42">
        <v>2</v>
      </c>
      <c r="DJ80" s="42">
        <v>0</v>
      </c>
      <c r="DK80" s="42">
        <v>0</v>
      </c>
      <c r="DL80" s="42">
        <f>F80</f>
        <v>600</v>
      </c>
      <c r="DM80" s="42" t="str">
        <f t="shared" si="438"/>
        <v/>
      </c>
      <c r="DN80" s="42"/>
      <c r="DO80" s="42"/>
      <c r="DP80" s="42"/>
      <c r="DQ80" s="42"/>
      <c r="DR80" s="42" t="str">
        <f t="shared" si="439"/>
        <v/>
      </c>
      <c r="DS80" s="42"/>
      <c r="DT80" s="42"/>
      <c r="DU80" s="42"/>
      <c r="DV80" s="42"/>
      <c r="DW80" s="42" t="s">
        <v>665</v>
      </c>
      <c r="DX80" s="231">
        <f t="shared" si="440"/>
        <v>5</v>
      </c>
      <c r="DY80" s="231">
        <f t="shared" si="441"/>
        <v>5</v>
      </c>
      <c r="DZ80" s="231">
        <v>0</v>
      </c>
      <c r="EA80" s="123">
        <f t="shared" si="450"/>
        <v>5</v>
      </c>
      <c r="EB80" s="123"/>
      <c r="EM80" s="260">
        <f t="shared" si="451"/>
        <v>660</v>
      </c>
      <c r="EN80" s="261">
        <v>0</v>
      </c>
      <c r="EO80" s="262">
        <v>6</v>
      </c>
      <c r="EP80" s="105">
        <v>5</v>
      </c>
      <c r="EQ80" s="262">
        <v>6</v>
      </c>
      <c r="ER80" s="105">
        <v>2</v>
      </c>
      <c r="ES80" s="262">
        <v>7</v>
      </c>
      <c r="ET80" s="105">
        <v>2</v>
      </c>
      <c r="EU80" s="105">
        <f t="shared" si="452"/>
        <v>6.2222222222222223</v>
      </c>
      <c r="EV80" s="105">
        <f t="shared" si="453"/>
        <v>7.5</v>
      </c>
      <c r="EW80" s="272">
        <f t="shared" si="454"/>
        <v>0</v>
      </c>
      <c r="EX80" s="105">
        <f t="shared" si="455"/>
        <v>15</v>
      </c>
      <c r="EY80" s="281">
        <f t="shared" si="456"/>
        <v>0</v>
      </c>
      <c r="EZ80" s="105">
        <f t="shared" si="457"/>
        <v>22.5</v>
      </c>
      <c r="FA80" s="282">
        <f t="shared" si="458"/>
        <v>0</v>
      </c>
      <c r="FD80" s="287"/>
      <c r="FE80" s="90"/>
      <c r="FI80" s="294"/>
      <c r="FJ80" s="295">
        <v>0</v>
      </c>
      <c r="FK80" s="141">
        <v>1</v>
      </c>
      <c r="FL80" s="294">
        <f t="shared" si="388"/>
        <v>0</v>
      </c>
      <c r="FM80" s="295">
        <f t="shared" si="459"/>
        <v>0</v>
      </c>
      <c r="FN80" s="141">
        <f t="shared" si="460"/>
        <v>1</v>
      </c>
      <c r="FO80" s="294">
        <f t="shared" si="389"/>
        <v>0</v>
      </c>
      <c r="FP80" s="295">
        <f t="shared" si="461"/>
        <v>0</v>
      </c>
      <c r="FQ80" s="141">
        <f t="shared" si="462"/>
        <v>1</v>
      </c>
      <c r="FR80" s="294">
        <f t="shared" si="390"/>
        <v>0</v>
      </c>
      <c r="FS80" s="295">
        <f t="shared" si="463"/>
        <v>0</v>
      </c>
      <c r="FT80" s="141">
        <f t="shared" si="464"/>
        <v>1</v>
      </c>
      <c r="FU80" s="294">
        <f t="shared" si="391"/>
        <v>0</v>
      </c>
      <c r="FV80" s="295">
        <f t="shared" si="465"/>
        <v>0</v>
      </c>
      <c r="FW80" s="141">
        <f t="shared" si="466"/>
        <v>1</v>
      </c>
      <c r="FX80" s="294">
        <f t="shared" si="392"/>
        <v>0</v>
      </c>
      <c r="FY80" s="295">
        <f t="shared" si="467"/>
        <v>0</v>
      </c>
      <c r="FZ80" s="141">
        <f t="shared" si="468"/>
        <v>1</v>
      </c>
      <c r="GA80" s="294">
        <f t="shared" si="393"/>
        <v>0</v>
      </c>
      <c r="GB80" s="295">
        <f t="shared" si="469"/>
        <v>0</v>
      </c>
      <c r="GC80" s="141">
        <f t="shared" si="470"/>
        <v>1</v>
      </c>
      <c r="GD80" s="294">
        <f t="shared" si="394"/>
        <v>0</v>
      </c>
      <c r="GE80" s="295">
        <f t="shared" si="471"/>
        <v>0</v>
      </c>
      <c r="GF80" s="141">
        <f t="shared" si="472"/>
        <v>1</v>
      </c>
      <c r="GG80" s="294">
        <f t="shared" si="395"/>
        <v>0</v>
      </c>
      <c r="GH80" s="295">
        <f t="shared" si="473"/>
        <v>0</v>
      </c>
      <c r="GI80" s="141">
        <f t="shared" si="474"/>
        <v>1</v>
      </c>
      <c r="GJ80" s="294">
        <f t="shared" si="396"/>
        <v>0</v>
      </c>
      <c r="GK80" s="295">
        <f t="shared" si="475"/>
        <v>0</v>
      </c>
      <c r="GL80" s="141">
        <f t="shared" si="476"/>
        <v>1</v>
      </c>
      <c r="GM80" s="294">
        <f t="shared" si="397"/>
        <v>0</v>
      </c>
      <c r="GN80" s="295">
        <f t="shared" si="477"/>
        <v>0</v>
      </c>
      <c r="GO80" s="141">
        <f t="shared" si="478"/>
        <v>2</v>
      </c>
      <c r="GP80" s="294">
        <f t="shared" si="398"/>
        <v>0</v>
      </c>
      <c r="GQ80" s="295">
        <f t="shared" si="479"/>
        <v>0</v>
      </c>
      <c r="GR80" s="141">
        <f t="shared" si="480"/>
        <v>4</v>
      </c>
      <c r="GS80" s="294">
        <f t="shared" si="399"/>
        <v>0</v>
      </c>
      <c r="GT80" s="295">
        <f t="shared" si="481"/>
        <v>0</v>
      </c>
      <c r="GU80" s="141">
        <f t="shared" si="482"/>
        <v>6</v>
      </c>
      <c r="GV80" s="294">
        <f t="shared" si="400"/>
        <v>0</v>
      </c>
      <c r="GW80" s="295">
        <f t="shared" si="483"/>
        <v>0</v>
      </c>
      <c r="GX80" s="141">
        <f t="shared" si="484"/>
        <v>8</v>
      </c>
      <c r="GY80" s="294">
        <f t="shared" si="401"/>
        <v>0</v>
      </c>
      <c r="GZ80" s="295">
        <f t="shared" si="485"/>
        <v>0</v>
      </c>
      <c r="HA80" s="141">
        <f t="shared" si="486"/>
        <v>10</v>
      </c>
      <c r="HB80" s="294">
        <f t="shared" si="402"/>
        <v>0</v>
      </c>
      <c r="HC80" s="295">
        <f t="shared" si="487"/>
        <v>0</v>
      </c>
      <c r="HD80" s="141">
        <f t="shared" si="488"/>
        <v>20</v>
      </c>
      <c r="HE80" s="294">
        <f t="shared" si="403"/>
        <v>0</v>
      </c>
      <c r="HF80" s="295">
        <f t="shared" si="489"/>
        <v>0</v>
      </c>
      <c r="HG80" s="141">
        <f t="shared" si="490"/>
        <v>40</v>
      </c>
      <c r="HH80" s="294">
        <f t="shared" si="404"/>
        <v>0</v>
      </c>
      <c r="HI80" s="295">
        <f t="shared" si="491"/>
        <v>0</v>
      </c>
      <c r="HJ80" s="141">
        <f t="shared" si="492"/>
        <v>60</v>
      </c>
      <c r="HK80" s="294">
        <f t="shared" si="405"/>
        <v>0</v>
      </c>
      <c r="HL80" s="295">
        <f t="shared" si="493"/>
        <v>0</v>
      </c>
      <c r="HM80" s="141">
        <f t="shared" si="494"/>
        <v>80</v>
      </c>
      <c r="HN80" s="294">
        <f t="shared" si="406"/>
        <v>0</v>
      </c>
      <c r="HO80" s="295">
        <f t="shared" si="495"/>
        <v>0</v>
      </c>
      <c r="HP80" s="141">
        <f t="shared" si="496"/>
        <v>100</v>
      </c>
      <c r="HQ80" s="294">
        <f t="shared" si="407"/>
        <v>0</v>
      </c>
      <c r="HS80" s="287"/>
      <c r="HT80" s="90"/>
      <c r="HX80" s="294"/>
      <c r="HY80" s="295">
        <v>1</v>
      </c>
      <c r="HZ80" s="141">
        <v>1</v>
      </c>
      <c r="IA80" s="294">
        <f t="shared" si="408"/>
        <v>6.6666666666666724E-5</v>
      </c>
      <c r="IB80" s="295">
        <f t="shared" si="497"/>
        <v>1</v>
      </c>
      <c r="IC80" s="141">
        <f t="shared" si="498"/>
        <v>1</v>
      </c>
      <c r="ID80" s="294">
        <f t="shared" si="409"/>
        <v>1.3333333333333345E-4</v>
      </c>
      <c r="IE80" s="295">
        <f t="shared" si="499"/>
        <v>1</v>
      </c>
      <c r="IF80" s="141">
        <f t="shared" si="500"/>
        <v>1</v>
      </c>
      <c r="IG80" s="294">
        <f t="shared" si="410"/>
        <v>2.0000000000000017E-4</v>
      </c>
      <c r="IH80" s="295">
        <f t="shared" si="501"/>
        <v>1</v>
      </c>
      <c r="II80" s="141">
        <f t="shared" si="502"/>
        <v>1</v>
      </c>
      <c r="IJ80" s="294">
        <f t="shared" si="411"/>
        <v>2.666666666666669E-4</v>
      </c>
      <c r="IK80" s="295">
        <f t="shared" si="503"/>
        <v>1</v>
      </c>
      <c r="IL80" s="141">
        <f t="shared" si="504"/>
        <v>1</v>
      </c>
      <c r="IM80" s="294">
        <f t="shared" si="412"/>
        <v>3.3333333333333359E-4</v>
      </c>
      <c r="IN80" s="295">
        <f t="shared" si="505"/>
        <v>1</v>
      </c>
      <c r="IO80" s="141">
        <f t="shared" si="506"/>
        <v>1</v>
      </c>
      <c r="IP80" s="294">
        <f t="shared" si="413"/>
        <v>6.6666666666666719E-4</v>
      </c>
      <c r="IQ80" s="295">
        <f t="shared" si="507"/>
        <v>1</v>
      </c>
      <c r="IR80" s="141">
        <f t="shared" si="508"/>
        <v>1</v>
      </c>
      <c r="IS80" s="294">
        <f t="shared" si="414"/>
        <v>1.3333333333333344E-3</v>
      </c>
      <c r="IT80" s="295">
        <f t="shared" si="509"/>
        <v>1</v>
      </c>
      <c r="IU80" s="141">
        <f t="shared" si="510"/>
        <v>1</v>
      </c>
      <c r="IV80" s="294">
        <f t="shared" si="415"/>
        <v>2.0000000000000018E-3</v>
      </c>
      <c r="IW80" s="295">
        <f t="shared" si="511"/>
        <v>1</v>
      </c>
      <c r="IX80" s="141">
        <f t="shared" si="512"/>
        <v>1</v>
      </c>
      <c r="IY80" s="294">
        <f t="shared" si="416"/>
        <v>2.6666666666666687E-3</v>
      </c>
      <c r="IZ80" s="295">
        <f t="shared" si="513"/>
        <v>1</v>
      </c>
      <c r="JA80" s="141">
        <f t="shared" si="514"/>
        <v>1</v>
      </c>
      <c r="JB80" s="294">
        <f t="shared" si="417"/>
        <v>3.3333333333333361E-3</v>
      </c>
      <c r="JC80" s="295">
        <f t="shared" si="515"/>
        <v>1</v>
      </c>
      <c r="JD80" s="141">
        <f t="shared" si="516"/>
        <v>1</v>
      </c>
      <c r="JE80" s="294">
        <f t="shared" si="418"/>
        <v>6.6666666666666723E-3</v>
      </c>
      <c r="JF80" s="295">
        <f t="shared" si="517"/>
        <v>1</v>
      </c>
      <c r="JG80" s="141">
        <f t="shared" si="518"/>
        <v>1</v>
      </c>
      <c r="JH80" s="294">
        <f t="shared" si="419"/>
        <v>1.3333333333333345E-2</v>
      </c>
      <c r="JI80" s="295">
        <f t="shared" si="519"/>
        <v>1</v>
      </c>
      <c r="JJ80" s="141">
        <f t="shared" si="520"/>
        <v>1</v>
      </c>
      <c r="JK80" s="294">
        <f t="shared" si="420"/>
        <v>2.0000000000000018E-2</v>
      </c>
      <c r="JL80" s="295">
        <f t="shared" si="521"/>
        <v>1</v>
      </c>
      <c r="JM80" s="141">
        <f t="shared" si="522"/>
        <v>1</v>
      </c>
      <c r="JN80" s="294">
        <f t="shared" si="421"/>
        <v>2.6666666666666689E-2</v>
      </c>
      <c r="JO80" s="295">
        <f t="shared" si="523"/>
        <v>1</v>
      </c>
      <c r="JP80" s="141">
        <f t="shared" si="524"/>
        <v>1</v>
      </c>
      <c r="JQ80" s="294">
        <f t="shared" si="422"/>
        <v>3.3333333333333361E-2</v>
      </c>
      <c r="JR80" s="295">
        <f t="shared" si="525"/>
        <v>1</v>
      </c>
      <c r="JS80" s="141">
        <f t="shared" si="526"/>
        <v>1</v>
      </c>
      <c r="JT80" s="294">
        <f t="shared" si="423"/>
        <v>6.6666666666666721E-2</v>
      </c>
      <c r="JU80" s="295">
        <f t="shared" si="527"/>
        <v>1</v>
      </c>
      <c r="JV80" s="141">
        <f t="shared" si="528"/>
        <v>1</v>
      </c>
      <c r="JW80" s="294">
        <f t="shared" si="424"/>
        <v>0.13333333333333344</v>
      </c>
      <c r="JX80" s="295">
        <f t="shared" si="529"/>
        <v>1</v>
      </c>
      <c r="JY80" s="141">
        <f t="shared" si="530"/>
        <v>1</v>
      </c>
      <c r="JZ80" s="294">
        <f t="shared" si="425"/>
        <v>0.20000000000000015</v>
      </c>
      <c r="KA80" s="295">
        <f t="shared" si="531"/>
        <v>1</v>
      </c>
      <c r="KB80" s="141">
        <f t="shared" si="532"/>
        <v>1</v>
      </c>
      <c r="KC80" s="294">
        <f t="shared" si="426"/>
        <v>0.26666666666666689</v>
      </c>
      <c r="KD80" s="295">
        <f t="shared" si="533"/>
        <v>1</v>
      </c>
      <c r="KE80" s="141">
        <f t="shared" si="534"/>
        <v>1</v>
      </c>
      <c r="KF80" s="294">
        <f t="shared" si="427"/>
        <v>0.33333333333333359</v>
      </c>
      <c r="KK80" s="313">
        <f t="shared" si="568"/>
        <v>0</v>
      </c>
      <c r="KL80" s="313">
        <f t="shared" si="568"/>
        <v>0</v>
      </c>
      <c r="KM80" s="313">
        <f t="shared" si="568"/>
        <v>0</v>
      </c>
      <c r="KN80" s="313">
        <f t="shared" si="568"/>
        <v>0</v>
      </c>
      <c r="KO80" s="313">
        <f t="shared" si="568"/>
        <v>0</v>
      </c>
      <c r="KP80" s="313">
        <f t="shared" si="568"/>
        <v>0</v>
      </c>
      <c r="KQ80" s="313">
        <f t="shared" si="568"/>
        <v>0</v>
      </c>
      <c r="KR80" s="313">
        <f t="shared" si="568"/>
        <v>0</v>
      </c>
      <c r="KS80" s="313">
        <f t="shared" si="568"/>
        <v>0</v>
      </c>
      <c r="KT80" s="313">
        <f t="shared" si="568"/>
        <v>0</v>
      </c>
      <c r="KU80" s="313">
        <f t="shared" si="569"/>
        <v>0</v>
      </c>
      <c r="KV80" s="313">
        <f t="shared" si="569"/>
        <v>0</v>
      </c>
      <c r="KW80" s="313">
        <f t="shared" si="569"/>
        <v>0</v>
      </c>
      <c r="KX80" s="313">
        <f t="shared" si="569"/>
        <v>0</v>
      </c>
      <c r="KY80" s="313">
        <f t="shared" si="569"/>
        <v>0</v>
      </c>
      <c r="KZ80" s="313">
        <f t="shared" si="569"/>
        <v>0</v>
      </c>
      <c r="LA80" s="313">
        <f t="shared" si="569"/>
        <v>0</v>
      </c>
      <c r="LB80" s="313">
        <f t="shared" si="569"/>
        <v>0</v>
      </c>
      <c r="LC80" s="313">
        <f t="shared" si="569"/>
        <v>0</v>
      </c>
      <c r="LD80" s="313">
        <f t="shared" si="569"/>
        <v>0</v>
      </c>
      <c r="LK80" s="78">
        <v>0</v>
      </c>
      <c r="LL80" s="78">
        <v>0</v>
      </c>
      <c r="LM80" s="78">
        <v>0</v>
      </c>
      <c r="LP80" s="105"/>
      <c r="LQ80" s="322">
        <v>0.05</v>
      </c>
      <c r="LR80" s="322">
        <v>0.05</v>
      </c>
      <c r="LS80" s="322">
        <v>0.05</v>
      </c>
      <c r="LT80" s="322">
        <v>0.05</v>
      </c>
      <c r="LU80" s="322">
        <v>0.05</v>
      </c>
      <c r="LV80" s="322">
        <v>2.5000000000000001E-2</v>
      </c>
      <c r="LW80" s="322">
        <v>2.5000000000000001E-2</v>
      </c>
      <c r="LX80" s="322">
        <v>2.5000000000000001E-2</v>
      </c>
      <c r="LY80" s="322">
        <v>2.5000000000000001E-2</v>
      </c>
      <c r="LZ80" s="322">
        <v>2.5000000000000001E-2</v>
      </c>
      <c r="MA80" s="322">
        <v>5.0000000000000001E-3</v>
      </c>
      <c r="MB80" s="322">
        <v>5.0000000000000001E-3</v>
      </c>
      <c r="MC80" s="322">
        <v>5.0000000000000001E-3</v>
      </c>
      <c r="MD80" s="322">
        <v>5.0000000000000001E-3</v>
      </c>
      <c r="ME80" s="322">
        <v>5.0000000000000001E-3</v>
      </c>
      <c r="MF80" s="322">
        <v>8.9999999999999998E-4</v>
      </c>
      <c r="MG80" s="322">
        <v>8.9999999999999998E-4</v>
      </c>
      <c r="MH80" s="322">
        <v>8.9999999999999998E-4</v>
      </c>
      <c r="MI80" s="322">
        <v>8.9999999999999998E-4</v>
      </c>
      <c r="MJ80" s="322">
        <v>8.9999999999999998E-4</v>
      </c>
      <c r="MK80" s="322">
        <v>5.9999999999999995E-4</v>
      </c>
      <c r="ML80" s="322">
        <v>4.4999999999999999E-4</v>
      </c>
      <c r="MM80" s="322">
        <v>4.0000000000000002E-4</v>
      </c>
      <c r="MN80" s="322">
        <v>2.9999999999999997E-4</v>
      </c>
      <c r="MO80" s="322">
        <v>2.5000000000000001E-4</v>
      </c>
      <c r="MP80" s="322">
        <v>2.5000000000000001E-4</v>
      </c>
      <c r="MQ80" s="322">
        <v>2.0000000000000001E-4</v>
      </c>
      <c r="MR80" s="322">
        <v>2.0000000000000001E-4</v>
      </c>
      <c r="MS80" s="322"/>
      <c r="MT80" s="102">
        <v>1</v>
      </c>
      <c r="MU80" s="102">
        <v>1</v>
      </c>
      <c r="MV80" s="102">
        <v>1</v>
      </c>
      <c r="MW80" s="102">
        <v>1</v>
      </c>
      <c r="MX80" s="102">
        <v>1</v>
      </c>
      <c r="MY80" s="102">
        <v>1</v>
      </c>
      <c r="MZ80" s="90">
        <v>5</v>
      </c>
      <c r="NA80" s="90">
        <v>5</v>
      </c>
      <c r="NB80" s="90">
        <v>5</v>
      </c>
      <c r="NC80" s="90">
        <v>5</v>
      </c>
      <c r="ND80" s="90">
        <v>5</v>
      </c>
      <c r="NE80" s="90">
        <v>5</v>
      </c>
      <c r="NF80" s="90">
        <v>5</v>
      </c>
      <c r="NG80" s="90">
        <v>5</v>
      </c>
      <c r="NH80" s="90">
        <v>5</v>
      </c>
      <c r="NI80" s="90">
        <v>10</v>
      </c>
      <c r="NJ80" s="90">
        <v>10</v>
      </c>
      <c r="NK80" s="90">
        <v>10</v>
      </c>
      <c r="NL80" s="90">
        <v>10</v>
      </c>
      <c r="NM80" s="90">
        <v>10</v>
      </c>
      <c r="NN80" s="90">
        <v>10</v>
      </c>
      <c r="NO80" s="90">
        <v>10</v>
      </c>
      <c r="NP80" s="90">
        <v>10</v>
      </c>
      <c r="NQ80" s="90">
        <v>10</v>
      </c>
      <c r="NR80" s="90">
        <v>10</v>
      </c>
      <c r="NS80" s="90">
        <v>10</v>
      </c>
      <c r="NT80" s="90">
        <v>10</v>
      </c>
      <c r="NU80" s="90">
        <v>10</v>
      </c>
      <c r="NV80" s="90"/>
      <c r="NW80" s="324">
        <f t="shared" si="535"/>
        <v>0.03</v>
      </c>
      <c r="NX80" s="324">
        <f t="shared" si="536"/>
        <v>0.06</v>
      </c>
      <c r="NY80" s="324">
        <f t="shared" si="537"/>
        <v>0.09</v>
      </c>
      <c r="NZ80" s="324">
        <f t="shared" si="538"/>
        <v>0.12</v>
      </c>
      <c r="OA80" s="324">
        <f t="shared" si="539"/>
        <v>0.15</v>
      </c>
      <c r="OB80" s="324">
        <f t="shared" si="540"/>
        <v>0.15</v>
      </c>
      <c r="OC80" s="324">
        <f t="shared" si="541"/>
        <v>0.06</v>
      </c>
      <c r="OD80" s="324">
        <f t="shared" si="542"/>
        <v>0.09</v>
      </c>
      <c r="OE80" s="324">
        <f t="shared" si="543"/>
        <v>0.12</v>
      </c>
      <c r="OF80" s="324">
        <f t="shared" si="544"/>
        <v>0.15</v>
      </c>
      <c r="OG80" s="324">
        <f t="shared" si="545"/>
        <v>0.06</v>
      </c>
      <c r="OH80" s="324">
        <f t="shared" si="546"/>
        <v>0.12</v>
      </c>
      <c r="OI80" s="324">
        <f t="shared" si="547"/>
        <v>0.18</v>
      </c>
      <c r="OJ80" s="324">
        <f t="shared" si="548"/>
        <v>0.24</v>
      </c>
      <c r="OK80" s="324">
        <f t="shared" si="549"/>
        <v>0.3</v>
      </c>
      <c r="OL80" s="324">
        <f t="shared" si="550"/>
        <v>5.3999999999999999E-2</v>
      </c>
      <c r="OM80" s="324">
        <f t="shared" si="551"/>
        <v>0.108</v>
      </c>
      <c r="ON80" s="324">
        <f t="shared" si="552"/>
        <v>0.16200000000000001</v>
      </c>
      <c r="OO80" s="324">
        <f t="shared" si="553"/>
        <v>0.216</v>
      </c>
      <c r="OP80" s="324">
        <f t="shared" si="554"/>
        <v>0.27</v>
      </c>
      <c r="OQ80" s="324">
        <f t="shared" si="555"/>
        <v>0.26999999999999996</v>
      </c>
      <c r="OR80" s="324">
        <f t="shared" si="556"/>
        <v>0.27</v>
      </c>
      <c r="OS80" s="324">
        <f t="shared" si="557"/>
        <v>0.3</v>
      </c>
      <c r="OT80" s="324">
        <f t="shared" si="558"/>
        <v>0.26999999999999996</v>
      </c>
      <c r="OU80" s="324">
        <f t="shared" si="559"/>
        <v>0.26250000000000001</v>
      </c>
      <c r="OV80" s="324">
        <f t="shared" si="560"/>
        <v>0.3</v>
      </c>
      <c r="OW80" s="324">
        <f t="shared" si="561"/>
        <v>0.27</v>
      </c>
      <c r="OX80" s="324">
        <f t="shared" si="562"/>
        <v>0.3</v>
      </c>
      <c r="PG80" s="346"/>
      <c r="PH80" s="347">
        <f>PH$3*$F80*$AH80*PH$4/'[1]Sheet3 '!$AJ$5</f>
        <v>0.16800000000000001</v>
      </c>
      <c r="PI80" s="347">
        <f>PI$3*$F80*$AH80*PI$4/'[1]Sheet3 '!$AJ$5</f>
        <v>0.16794000000000001</v>
      </c>
      <c r="PJ80" s="347">
        <f>PJ$3*$F80*$AH80*PJ$4/'[1]Sheet3 '!$AJ$5</f>
        <v>0.16800000000000001</v>
      </c>
      <c r="PK80" s="347">
        <f>PK$3*$F80*$AH80*PK$4/'[1]Sheet3 '!$AJ$5</f>
        <v>0.1512</v>
      </c>
      <c r="PL80" s="347">
        <f>PL$3*$F80*$AH80*PL$4/'[1]Sheet3 '!$AJ$5</f>
        <v>0.1512</v>
      </c>
      <c r="PM80" s="347">
        <f>PM$3*$F80*$AH80*PM$4/'[1]Sheet3 '!$AJ$5</f>
        <v>0.14399999999999999</v>
      </c>
      <c r="PN80" s="347">
        <f>PN$3*$F80*$AH80*PN$4/'[1]Sheet3 '!$AJ$5</f>
        <v>0.12959999999999999</v>
      </c>
      <c r="PO80" s="347">
        <f>PO$3*$F80*$AH80*PO$4/'[1]Sheet3 '!$AJ$5</f>
        <v>0.12239999999999999</v>
      </c>
      <c r="PP80" s="347">
        <f>PP$3*$F80*$AH80*PP$4/'[1]Sheet3 '!$AJ$5</f>
        <v>0.11112</v>
      </c>
      <c r="PQ80" s="347">
        <f>PQ$3*$F80*$AH80*PQ$4/'[1]Sheet3 '!$AJ$5</f>
        <v>9.6000000000000002E-2</v>
      </c>
      <c r="PR80" s="347">
        <f>PR$3*$F80*$AH80*PR$4/'[1]Sheet3 '!$AJ$5</f>
        <v>8.6400000000000005E-2</v>
      </c>
      <c r="PS80" s="347">
        <f>PS$3*$F80*$AH80*PS$4/'[1]Sheet3 '!$AJ$5</f>
        <v>7.6799999999999993E-2</v>
      </c>
      <c r="PT80" s="347">
        <f>PT$3*$F80*$AH80*PT$4/'[1]Sheet3 '!$AJ$5</f>
        <v>4.8000000000000001E-2</v>
      </c>
      <c r="PU80" s="343"/>
      <c r="PV80" s="343"/>
      <c r="PW80" s="343"/>
    </row>
    <row r="81" spans="1:439" ht="16.2">
      <c r="A81" s="39">
        <v>77</v>
      </c>
      <c r="B81" s="90" t="s">
        <v>683</v>
      </c>
      <c r="C81" s="39">
        <v>6</v>
      </c>
      <c r="D81" s="39">
        <v>21</v>
      </c>
      <c r="E81" s="39"/>
      <c r="F81" s="39">
        <v>625</v>
      </c>
      <c r="G81" s="39" t="s">
        <v>713</v>
      </c>
      <c r="H81" s="39">
        <f t="shared" si="443"/>
        <v>625</v>
      </c>
      <c r="I81" s="116" t="s">
        <v>714</v>
      </c>
      <c r="J81" s="74">
        <v>750</v>
      </c>
      <c r="K81" s="116" t="s">
        <v>715</v>
      </c>
      <c r="L81" s="116"/>
      <c r="M81" s="123">
        <f t="shared" si="563"/>
        <v>77</v>
      </c>
      <c r="N81" s="39">
        <f t="shared" si="564"/>
        <v>0</v>
      </c>
      <c r="O81" s="39">
        <f t="shared" si="565"/>
        <v>0</v>
      </c>
      <c r="P81" s="39">
        <v>0</v>
      </c>
      <c r="Q81" s="136">
        <v>0.43402800000000002</v>
      </c>
      <c r="R81" s="90">
        <v>10</v>
      </c>
      <c r="S81" s="137">
        <v>0</v>
      </c>
      <c r="T81" s="141">
        <f t="shared" si="444"/>
        <v>0.20833299999999999</v>
      </c>
      <c r="U81" s="139">
        <f t="shared" si="570"/>
        <v>4</v>
      </c>
      <c r="V81" s="139" t="s">
        <v>283</v>
      </c>
      <c r="W81" s="139">
        <v>1</v>
      </c>
      <c r="X81" s="142">
        <v>0</v>
      </c>
      <c r="Y81" s="147">
        <v>15</v>
      </c>
      <c r="Z81" s="159">
        <v>1</v>
      </c>
      <c r="AA81" s="139" t="str">
        <f t="shared" si="428"/>
        <v>[[0,1],[0,1],[0,1],[0,1],[0,1],[0,1],[0,1],[0,1],[0,1],[0,1],[0,2],[0,4],[0,6],[0,8],[0,10],[0,20],[0,40],[0,60],[0,80],[0,100]]</v>
      </c>
      <c r="AB81" s="139">
        <v>1</v>
      </c>
      <c r="AC81" s="139">
        <v>1</v>
      </c>
      <c r="AD81" s="139" t="str">
        <f t="shared" si="445"/>
        <v>[[1,1],[1,1],[1,1],[1,1],[1,1],[1,1],[1,1],[1,1],[1,1],[1,1],[1,1],[1,1],[1,1],[1,1],[1,1],[1,1],[1,1],[1,1],[1,1],[1,1]]</v>
      </c>
      <c r="AE81" s="39">
        <v>0</v>
      </c>
      <c r="AF81" s="160">
        <v>0</v>
      </c>
      <c r="AG81" s="177">
        <f t="shared" si="431"/>
        <v>0</v>
      </c>
      <c r="AH81" s="177">
        <v>0.1</v>
      </c>
      <c r="AI81" s="177">
        <v>0</v>
      </c>
      <c r="AJ81" s="178">
        <v>0</v>
      </c>
      <c r="AK81" s="177">
        <v>0</v>
      </c>
      <c r="AL81" s="177">
        <v>0</v>
      </c>
      <c r="AM81" s="179">
        <v>0</v>
      </c>
      <c r="AN81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1" s="39" t="str">
        <f t="shared" si="429"/>
        <v>[[6,5],[6,2],[7,2]]</v>
      </c>
      <c r="AP81" s="111" t="str">
        <f t="shared" si="385"/>
        <v>[0,0,0]</v>
      </c>
      <c r="AQ81" s="111">
        <v>0</v>
      </c>
      <c r="AR81" s="111">
        <v>1</v>
      </c>
      <c r="AS81" s="111">
        <f t="shared" si="447"/>
        <v>1</v>
      </c>
      <c r="AT81" s="111">
        <v>1</v>
      </c>
      <c r="AU81" s="111">
        <v>1</v>
      </c>
      <c r="AV81" s="191" t="s">
        <v>483</v>
      </c>
      <c r="AW81" s="111">
        <v>4</v>
      </c>
      <c r="AX81" s="195">
        <v>16</v>
      </c>
      <c r="AY81" s="39">
        <v>1</v>
      </c>
      <c r="AZ81" s="39">
        <v>0</v>
      </c>
      <c r="BA81" s="94">
        <v>3</v>
      </c>
      <c r="BB81" s="94">
        <v>6</v>
      </c>
      <c r="BC81" s="94" t="s">
        <v>361</v>
      </c>
      <c r="BD81" s="39">
        <v>1</v>
      </c>
      <c r="BE81" s="112">
        <v>1.5</v>
      </c>
      <c r="BF81" s="39"/>
      <c r="BG81" s="39"/>
      <c r="BH81" s="39">
        <v>1</v>
      </c>
      <c r="BI81" s="39">
        <v>1</v>
      </c>
      <c r="BJ81" s="39" t="s">
        <v>686</v>
      </c>
      <c r="BK81" s="198">
        <v>1</v>
      </c>
      <c r="BL81" s="198">
        <v>1</v>
      </c>
      <c r="BM81" s="94">
        <f t="shared" si="571"/>
        <v>625</v>
      </c>
      <c r="BN81" s="94" t="s">
        <v>287</v>
      </c>
      <c r="BO81" s="94">
        <v>1</v>
      </c>
      <c r="BP81" s="94" t="s">
        <v>575</v>
      </c>
      <c r="BQ81" s="94" t="s">
        <v>485</v>
      </c>
      <c r="BR81" s="365" t="s">
        <v>687</v>
      </c>
      <c r="BS81" s="365" t="s">
        <v>687</v>
      </c>
      <c r="BT81" s="123">
        <v>47010</v>
      </c>
      <c r="BU81" s="123">
        <v>2</v>
      </c>
      <c r="BV81" s="215">
        <v>180</v>
      </c>
      <c r="BW81" s="215">
        <v>35</v>
      </c>
      <c r="BX81" s="116" t="s">
        <v>487</v>
      </c>
      <c r="BY81" s="213">
        <v>10</v>
      </c>
      <c r="BZ81" s="123">
        <f t="shared" si="448"/>
        <v>5</v>
      </c>
      <c r="CA81" s="214" t="str">
        <f t="shared" si="449"/>
        <v>[5,5,0,5]</v>
      </c>
      <c r="CB81" s="42">
        <v>0</v>
      </c>
      <c r="CC81" s="42">
        <v>1</v>
      </c>
      <c r="CD81" s="42">
        <v>1</v>
      </c>
      <c r="CE81" s="42">
        <v>0</v>
      </c>
      <c r="CF81" s="42">
        <v>0</v>
      </c>
      <c r="CG81" s="42">
        <v>0</v>
      </c>
      <c r="CH81" s="42">
        <v>0</v>
      </c>
      <c r="CI81" s="42">
        <v>0</v>
      </c>
      <c r="CJ81" s="42" t="str">
        <f t="shared" si="442"/>
        <v>0,0,0,0,0,0,0</v>
      </c>
      <c r="CK81" s="42" t="str">
        <f t="shared" si="566"/>
        <v>"2|2|0|0|625","3|2|0|0|625",</v>
      </c>
      <c r="CL81" s="46"/>
      <c r="CM81" s="46"/>
      <c r="CN81" s="46"/>
      <c r="CO81" s="46"/>
      <c r="CP81" s="46"/>
      <c r="CQ81" s="46"/>
      <c r="CR81" s="46"/>
      <c r="CS81" s="46"/>
      <c r="CT81" s="46"/>
      <c r="CU81" s="53" t="s">
        <v>490</v>
      </c>
      <c r="CV81" s="53">
        <v>1</v>
      </c>
      <c r="CW81" s="42"/>
      <c r="CX81" s="42" t="str">
        <f t="shared" si="435"/>
        <v/>
      </c>
      <c r="CY81" s="42"/>
      <c r="CZ81" s="42"/>
      <c r="DA81" s="42"/>
      <c r="DB81" s="42"/>
      <c r="DC81" s="42">
        <f t="shared" si="436"/>
        <v>2</v>
      </c>
      <c r="DD81" s="42">
        <v>2</v>
      </c>
      <c r="DE81" s="42">
        <v>0</v>
      </c>
      <c r="DF81" s="42">
        <v>0</v>
      </c>
      <c r="DG81" s="42">
        <f>F81</f>
        <v>625</v>
      </c>
      <c r="DH81" s="42">
        <f t="shared" si="437"/>
        <v>3</v>
      </c>
      <c r="DI81" s="42">
        <v>2</v>
      </c>
      <c r="DJ81" s="42">
        <v>0</v>
      </c>
      <c r="DK81" s="42">
        <v>0</v>
      </c>
      <c r="DL81" s="42">
        <f>F81</f>
        <v>625</v>
      </c>
      <c r="DM81" s="42" t="str">
        <f t="shared" si="438"/>
        <v/>
      </c>
      <c r="DN81" s="42"/>
      <c r="DO81" s="42"/>
      <c r="DP81" s="42"/>
      <c r="DQ81" s="42"/>
      <c r="DR81" s="42" t="str">
        <f t="shared" si="439"/>
        <v/>
      </c>
      <c r="DS81" s="42"/>
      <c r="DT81" s="42"/>
      <c r="DU81" s="42"/>
      <c r="DV81" s="42"/>
      <c r="DW81" s="42" t="s">
        <v>688</v>
      </c>
      <c r="DX81" s="231">
        <f t="shared" si="440"/>
        <v>5</v>
      </c>
      <c r="DY81" s="231">
        <f t="shared" si="441"/>
        <v>5</v>
      </c>
      <c r="DZ81" s="231">
        <v>0</v>
      </c>
      <c r="EA81" s="123">
        <f t="shared" si="450"/>
        <v>5</v>
      </c>
      <c r="EB81" s="123"/>
      <c r="EM81" s="260">
        <f t="shared" si="451"/>
        <v>687.5</v>
      </c>
      <c r="EN81" s="261">
        <v>0</v>
      </c>
      <c r="EO81" s="262">
        <v>6</v>
      </c>
      <c r="EP81" s="105">
        <v>5</v>
      </c>
      <c r="EQ81" s="262">
        <v>6</v>
      </c>
      <c r="ER81" s="105">
        <v>2</v>
      </c>
      <c r="ES81" s="262">
        <v>7</v>
      </c>
      <c r="ET81" s="105">
        <v>2</v>
      </c>
      <c r="EU81" s="105">
        <f t="shared" si="452"/>
        <v>6.2222222222222223</v>
      </c>
      <c r="EV81" s="105">
        <f t="shared" si="453"/>
        <v>7.5</v>
      </c>
      <c r="EW81" s="272">
        <f t="shared" si="454"/>
        <v>0</v>
      </c>
      <c r="EX81" s="105">
        <f t="shared" si="455"/>
        <v>15</v>
      </c>
      <c r="EY81" s="281">
        <f t="shared" si="456"/>
        <v>0</v>
      </c>
      <c r="EZ81" s="105">
        <f t="shared" si="457"/>
        <v>22.5</v>
      </c>
      <c r="FA81" s="282">
        <f t="shared" si="458"/>
        <v>0</v>
      </c>
      <c r="FD81" s="287"/>
      <c r="FE81" s="90"/>
      <c r="FI81" s="294"/>
      <c r="FJ81" s="295">
        <v>0</v>
      </c>
      <c r="FK81" s="141">
        <v>1</v>
      </c>
      <c r="FL81" s="294">
        <f t="shared" si="388"/>
        <v>0</v>
      </c>
      <c r="FM81" s="295">
        <f t="shared" si="459"/>
        <v>0</v>
      </c>
      <c r="FN81" s="141">
        <f t="shared" si="460"/>
        <v>1</v>
      </c>
      <c r="FO81" s="294">
        <f t="shared" si="389"/>
        <v>0</v>
      </c>
      <c r="FP81" s="295">
        <f t="shared" si="461"/>
        <v>0</v>
      </c>
      <c r="FQ81" s="141">
        <f t="shared" si="462"/>
        <v>1</v>
      </c>
      <c r="FR81" s="294">
        <f t="shared" si="390"/>
        <v>0</v>
      </c>
      <c r="FS81" s="295">
        <f t="shared" si="463"/>
        <v>0</v>
      </c>
      <c r="FT81" s="141">
        <f t="shared" si="464"/>
        <v>1</v>
      </c>
      <c r="FU81" s="294">
        <f t="shared" si="391"/>
        <v>0</v>
      </c>
      <c r="FV81" s="295">
        <f t="shared" si="465"/>
        <v>0</v>
      </c>
      <c r="FW81" s="141">
        <f t="shared" si="466"/>
        <v>1</v>
      </c>
      <c r="FX81" s="294">
        <f t="shared" si="392"/>
        <v>0</v>
      </c>
      <c r="FY81" s="295">
        <f t="shared" si="467"/>
        <v>0</v>
      </c>
      <c r="FZ81" s="141">
        <f t="shared" si="468"/>
        <v>1</v>
      </c>
      <c r="GA81" s="294">
        <f t="shared" si="393"/>
        <v>0</v>
      </c>
      <c r="GB81" s="295">
        <f t="shared" si="469"/>
        <v>0</v>
      </c>
      <c r="GC81" s="141">
        <f t="shared" si="470"/>
        <v>1</v>
      </c>
      <c r="GD81" s="294">
        <f t="shared" si="394"/>
        <v>0</v>
      </c>
      <c r="GE81" s="295">
        <f t="shared" si="471"/>
        <v>0</v>
      </c>
      <c r="GF81" s="141">
        <f t="shared" si="472"/>
        <v>1</v>
      </c>
      <c r="GG81" s="294">
        <f t="shared" si="395"/>
        <v>0</v>
      </c>
      <c r="GH81" s="295">
        <f t="shared" si="473"/>
        <v>0</v>
      </c>
      <c r="GI81" s="141">
        <f t="shared" si="474"/>
        <v>1</v>
      </c>
      <c r="GJ81" s="294">
        <f t="shared" si="396"/>
        <v>0</v>
      </c>
      <c r="GK81" s="295">
        <f t="shared" si="475"/>
        <v>0</v>
      </c>
      <c r="GL81" s="141">
        <f t="shared" si="476"/>
        <v>1</v>
      </c>
      <c r="GM81" s="294">
        <f t="shared" si="397"/>
        <v>0</v>
      </c>
      <c r="GN81" s="295">
        <f t="shared" si="477"/>
        <v>0</v>
      </c>
      <c r="GO81" s="141">
        <f t="shared" si="478"/>
        <v>2</v>
      </c>
      <c r="GP81" s="294">
        <f t="shared" si="398"/>
        <v>0</v>
      </c>
      <c r="GQ81" s="295">
        <f t="shared" si="479"/>
        <v>0</v>
      </c>
      <c r="GR81" s="141">
        <f t="shared" si="480"/>
        <v>4</v>
      </c>
      <c r="GS81" s="294">
        <f t="shared" si="399"/>
        <v>0</v>
      </c>
      <c r="GT81" s="295">
        <f t="shared" si="481"/>
        <v>0</v>
      </c>
      <c r="GU81" s="141">
        <f t="shared" si="482"/>
        <v>6</v>
      </c>
      <c r="GV81" s="294">
        <f t="shared" si="400"/>
        <v>0</v>
      </c>
      <c r="GW81" s="295">
        <f t="shared" si="483"/>
        <v>0</v>
      </c>
      <c r="GX81" s="141">
        <f t="shared" si="484"/>
        <v>8</v>
      </c>
      <c r="GY81" s="294">
        <f t="shared" si="401"/>
        <v>0</v>
      </c>
      <c r="GZ81" s="295">
        <f t="shared" si="485"/>
        <v>0</v>
      </c>
      <c r="HA81" s="141">
        <f t="shared" si="486"/>
        <v>10</v>
      </c>
      <c r="HB81" s="294">
        <f t="shared" si="402"/>
        <v>0</v>
      </c>
      <c r="HC81" s="295">
        <f t="shared" si="487"/>
        <v>0</v>
      </c>
      <c r="HD81" s="141">
        <f t="shared" si="488"/>
        <v>20</v>
      </c>
      <c r="HE81" s="294">
        <f t="shared" si="403"/>
        <v>0</v>
      </c>
      <c r="HF81" s="295">
        <f t="shared" si="489"/>
        <v>0</v>
      </c>
      <c r="HG81" s="141">
        <f t="shared" si="490"/>
        <v>40</v>
      </c>
      <c r="HH81" s="294">
        <f t="shared" si="404"/>
        <v>0</v>
      </c>
      <c r="HI81" s="295">
        <f t="shared" si="491"/>
        <v>0</v>
      </c>
      <c r="HJ81" s="141">
        <f t="shared" si="492"/>
        <v>60</v>
      </c>
      <c r="HK81" s="294">
        <f t="shared" si="405"/>
        <v>0</v>
      </c>
      <c r="HL81" s="295">
        <f t="shared" si="493"/>
        <v>0</v>
      </c>
      <c r="HM81" s="141">
        <f t="shared" si="494"/>
        <v>80</v>
      </c>
      <c r="HN81" s="294">
        <f t="shared" si="406"/>
        <v>0</v>
      </c>
      <c r="HO81" s="295">
        <f t="shared" si="495"/>
        <v>0</v>
      </c>
      <c r="HP81" s="141">
        <f t="shared" si="496"/>
        <v>100</v>
      </c>
      <c r="HQ81" s="294">
        <f t="shared" si="407"/>
        <v>0</v>
      </c>
      <c r="HS81" s="287"/>
      <c r="HT81" s="90"/>
      <c r="HX81" s="294"/>
      <c r="HY81" s="295">
        <v>1</v>
      </c>
      <c r="HZ81" s="141">
        <v>1</v>
      </c>
      <c r="IA81" s="294">
        <f t="shared" si="408"/>
        <v>6.9444444444444499E-5</v>
      </c>
      <c r="IB81" s="295">
        <f t="shared" si="497"/>
        <v>1</v>
      </c>
      <c r="IC81" s="141">
        <f t="shared" si="498"/>
        <v>1</v>
      </c>
      <c r="ID81" s="294">
        <f t="shared" si="409"/>
        <v>1.38888888888889E-4</v>
      </c>
      <c r="IE81" s="295">
        <f t="shared" si="499"/>
        <v>1</v>
      </c>
      <c r="IF81" s="141">
        <f t="shared" si="500"/>
        <v>1</v>
      </c>
      <c r="IG81" s="294">
        <f t="shared" si="410"/>
        <v>2.0833333333333351E-4</v>
      </c>
      <c r="IH81" s="295">
        <f t="shared" si="501"/>
        <v>1</v>
      </c>
      <c r="II81" s="141">
        <f t="shared" si="502"/>
        <v>1</v>
      </c>
      <c r="IJ81" s="294">
        <f t="shared" si="411"/>
        <v>2.7777777777777799E-4</v>
      </c>
      <c r="IK81" s="295">
        <f t="shared" si="503"/>
        <v>1</v>
      </c>
      <c r="IL81" s="141">
        <f t="shared" si="504"/>
        <v>1</v>
      </c>
      <c r="IM81" s="294">
        <f t="shared" si="412"/>
        <v>3.4722222222222251E-4</v>
      </c>
      <c r="IN81" s="295">
        <f t="shared" si="505"/>
        <v>1</v>
      </c>
      <c r="IO81" s="141">
        <f t="shared" si="506"/>
        <v>1</v>
      </c>
      <c r="IP81" s="294">
        <f t="shared" si="413"/>
        <v>6.9444444444444501E-4</v>
      </c>
      <c r="IQ81" s="295">
        <f t="shared" si="507"/>
        <v>1</v>
      </c>
      <c r="IR81" s="141">
        <f t="shared" si="508"/>
        <v>1</v>
      </c>
      <c r="IS81" s="294">
        <f t="shared" si="414"/>
        <v>1.38888888888889E-3</v>
      </c>
      <c r="IT81" s="295">
        <f t="shared" si="509"/>
        <v>1</v>
      </c>
      <c r="IU81" s="141">
        <f t="shared" si="510"/>
        <v>1</v>
      </c>
      <c r="IV81" s="294">
        <f t="shared" si="415"/>
        <v>2.083333333333335E-3</v>
      </c>
      <c r="IW81" s="295">
        <f t="shared" si="511"/>
        <v>1</v>
      </c>
      <c r="IX81" s="141">
        <f t="shared" si="512"/>
        <v>1</v>
      </c>
      <c r="IY81" s="294">
        <f t="shared" si="416"/>
        <v>2.7777777777777801E-3</v>
      </c>
      <c r="IZ81" s="295">
        <f t="shared" si="513"/>
        <v>1</v>
      </c>
      <c r="JA81" s="141">
        <f t="shared" si="514"/>
        <v>1</v>
      </c>
      <c r="JB81" s="294">
        <f t="shared" si="417"/>
        <v>3.4722222222222251E-3</v>
      </c>
      <c r="JC81" s="295">
        <f t="shared" si="515"/>
        <v>1</v>
      </c>
      <c r="JD81" s="141">
        <f t="shared" si="516"/>
        <v>1</v>
      </c>
      <c r="JE81" s="294">
        <f t="shared" si="418"/>
        <v>6.9444444444444501E-3</v>
      </c>
      <c r="JF81" s="295">
        <f t="shared" si="517"/>
        <v>1</v>
      </c>
      <c r="JG81" s="141">
        <f t="shared" si="518"/>
        <v>1</v>
      </c>
      <c r="JH81" s="294">
        <f t="shared" si="419"/>
        <v>1.38888888888889E-2</v>
      </c>
      <c r="JI81" s="295">
        <f t="shared" si="519"/>
        <v>1</v>
      </c>
      <c r="JJ81" s="141">
        <f t="shared" si="520"/>
        <v>1</v>
      </c>
      <c r="JK81" s="294">
        <f t="shared" si="420"/>
        <v>2.083333333333335E-2</v>
      </c>
      <c r="JL81" s="295">
        <f t="shared" si="521"/>
        <v>1</v>
      </c>
      <c r="JM81" s="141">
        <f t="shared" si="522"/>
        <v>1</v>
      </c>
      <c r="JN81" s="294">
        <f t="shared" si="421"/>
        <v>2.7777777777777801E-2</v>
      </c>
      <c r="JO81" s="295">
        <f t="shared" si="523"/>
        <v>1</v>
      </c>
      <c r="JP81" s="141">
        <f t="shared" si="524"/>
        <v>1</v>
      </c>
      <c r="JQ81" s="294">
        <f t="shared" si="422"/>
        <v>3.4722222222222252E-2</v>
      </c>
      <c r="JR81" s="295">
        <f t="shared" si="525"/>
        <v>1</v>
      </c>
      <c r="JS81" s="141">
        <f t="shared" si="526"/>
        <v>1</v>
      </c>
      <c r="JT81" s="294">
        <f t="shared" si="423"/>
        <v>6.9444444444444503E-2</v>
      </c>
      <c r="JU81" s="295">
        <f t="shared" si="527"/>
        <v>1</v>
      </c>
      <c r="JV81" s="141">
        <f t="shared" si="528"/>
        <v>1</v>
      </c>
      <c r="JW81" s="294">
        <f t="shared" si="424"/>
        <v>0.13888888888888901</v>
      </c>
      <c r="JX81" s="295">
        <f t="shared" si="529"/>
        <v>1</v>
      </c>
      <c r="JY81" s="141">
        <f t="shared" si="530"/>
        <v>1</v>
      </c>
      <c r="JZ81" s="294">
        <f t="shared" si="425"/>
        <v>0.20833333333333351</v>
      </c>
      <c r="KA81" s="295">
        <f t="shared" si="531"/>
        <v>1</v>
      </c>
      <c r="KB81" s="141">
        <f t="shared" si="532"/>
        <v>1</v>
      </c>
      <c r="KC81" s="294">
        <f t="shared" si="426"/>
        <v>0.27777777777777801</v>
      </c>
      <c r="KD81" s="295">
        <f t="shared" si="533"/>
        <v>1</v>
      </c>
      <c r="KE81" s="141">
        <f t="shared" si="534"/>
        <v>1</v>
      </c>
      <c r="KF81" s="294">
        <f t="shared" si="427"/>
        <v>0.34722222222222249</v>
      </c>
      <c r="KK81" s="313">
        <f t="shared" si="568"/>
        <v>0</v>
      </c>
      <c r="KL81" s="313">
        <f t="shared" si="568"/>
        <v>0</v>
      </c>
      <c r="KM81" s="313">
        <f t="shared" si="568"/>
        <v>0</v>
      </c>
      <c r="KN81" s="313">
        <f t="shared" si="568"/>
        <v>0</v>
      </c>
      <c r="KO81" s="313">
        <f t="shared" si="568"/>
        <v>0</v>
      </c>
      <c r="KP81" s="313">
        <f t="shared" si="568"/>
        <v>0</v>
      </c>
      <c r="KQ81" s="313">
        <f t="shared" si="568"/>
        <v>0</v>
      </c>
      <c r="KR81" s="313">
        <f t="shared" si="568"/>
        <v>0</v>
      </c>
      <c r="KS81" s="313">
        <f t="shared" si="568"/>
        <v>0</v>
      </c>
      <c r="KT81" s="313">
        <f t="shared" si="568"/>
        <v>0</v>
      </c>
      <c r="KU81" s="313">
        <f t="shared" si="569"/>
        <v>0</v>
      </c>
      <c r="KV81" s="313">
        <f t="shared" si="569"/>
        <v>0</v>
      </c>
      <c r="KW81" s="313">
        <f t="shared" si="569"/>
        <v>0</v>
      </c>
      <c r="KX81" s="313">
        <f t="shared" si="569"/>
        <v>0</v>
      </c>
      <c r="KY81" s="313">
        <f t="shared" si="569"/>
        <v>0</v>
      </c>
      <c r="KZ81" s="313">
        <f t="shared" si="569"/>
        <v>0</v>
      </c>
      <c r="LA81" s="313">
        <f t="shared" si="569"/>
        <v>0</v>
      </c>
      <c r="LB81" s="313">
        <f t="shared" si="569"/>
        <v>0</v>
      </c>
      <c r="LC81" s="313">
        <f t="shared" si="569"/>
        <v>0</v>
      </c>
      <c r="LD81" s="313">
        <f t="shared" si="569"/>
        <v>0</v>
      </c>
      <c r="LK81" s="78">
        <v>0</v>
      </c>
      <c r="LL81" s="78">
        <v>0</v>
      </c>
      <c r="LM81" s="78">
        <v>0</v>
      </c>
      <c r="LP81" s="105"/>
      <c r="LQ81" s="322">
        <v>0.05</v>
      </c>
      <c r="LR81" s="322">
        <v>0.05</v>
      </c>
      <c r="LS81" s="322">
        <v>0.05</v>
      </c>
      <c r="LT81" s="322">
        <v>0.05</v>
      </c>
      <c r="LU81" s="322">
        <v>0.05</v>
      </c>
      <c r="LV81" s="322">
        <v>2.5000000000000001E-2</v>
      </c>
      <c r="LW81" s="322">
        <v>2.5000000000000001E-2</v>
      </c>
      <c r="LX81" s="322">
        <v>2.5000000000000001E-2</v>
      </c>
      <c r="LY81" s="322">
        <v>2.5000000000000001E-2</v>
      </c>
      <c r="LZ81" s="322">
        <v>2.5000000000000001E-2</v>
      </c>
      <c r="MA81" s="322">
        <v>5.0000000000000001E-3</v>
      </c>
      <c r="MB81" s="322">
        <v>5.0000000000000001E-3</v>
      </c>
      <c r="MC81" s="322">
        <v>5.0000000000000001E-3</v>
      </c>
      <c r="MD81" s="322">
        <v>5.0000000000000001E-3</v>
      </c>
      <c r="ME81" s="322">
        <v>5.0000000000000001E-3</v>
      </c>
      <c r="MF81" s="322">
        <v>8.9999999999999998E-4</v>
      </c>
      <c r="MG81" s="322">
        <v>8.9999999999999998E-4</v>
      </c>
      <c r="MH81" s="322">
        <v>8.9999999999999998E-4</v>
      </c>
      <c r="MI81" s="322">
        <v>8.9999999999999998E-4</v>
      </c>
      <c r="MJ81" s="322">
        <v>8.9999999999999998E-4</v>
      </c>
      <c r="MK81" s="322">
        <v>5.9999999999999995E-4</v>
      </c>
      <c r="ML81" s="322">
        <v>4.4999999999999999E-4</v>
      </c>
      <c r="MM81" s="322">
        <v>4.0000000000000002E-4</v>
      </c>
      <c r="MN81" s="322">
        <v>2.9999999999999997E-4</v>
      </c>
      <c r="MO81" s="322">
        <v>2.5000000000000001E-4</v>
      </c>
      <c r="MP81" s="322">
        <v>2.5000000000000001E-4</v>
      </c>
      <c r="MQ81" s="322">
        <v>2.0000000000000001E-4</v>
      </c>
      <c r="MR81" s="322">
        <v>2.0000000000000001E-4</v>
      </c>
      <c r="MS81" s="322"/>
      <c r="MT81" s="102">
        <v>1</v>
      </c>
      <c r="MU81" s="102">
        <v>1</v>
      </c>
      <c r="MV81" s="102">
        <v>1</v>
      </c>
      <c r="MW81" s="102">
        <v>1</v>
      </c>
      <c r="MX81" s="102">
        <v>1</v>
      </c>
      <c r="MY81" s="102">
        <v>1</v>
      </c>
      <c r="MZ81" s="90">
        <v>5</v>
      </c>
      <c r="NA81" s="90">
        <v>5</v>
      </c>
      <c r="NB81" s="90">
        <v>5</v>
      </c>
      <c r="NC81" s="90">
        <v>5</v>
      </c>
      <c r="ND81" s="90">
        <v>5</v>
      </c>
      <c r="NE81" s="90">
        <v>5</v>
      </c>
      <c r="NF81" s="90">
        <v>5</v>
      </c>
      <c r="NG81" s="90">
        <v>5</v>
      </c>
      <c r="NH81" s="90">
        <v>5</v>
      </c>
      <c r="NI81" s="90">
        <v>10</v>
      </c>
      <c r="NJ81" s="90">
        <v>10</v>
      </c>
      <c r="NK81" s="90">
        <v>10</v>
      </c>
      <c r="NL81" s="90">
        <v>10</v>
      </c>
      <c r="NM81" s="90">
        <v>10</v>
      </c>
      <c r="NN81" s="90">
        <v>10</v>
      </c>
      <c r="NO81" s="90">
        <v>10</v>
      </c>
      <c r="NP81" s="90">
        <v>10</v>
      </c>
      <c r="NQ81" s="90">
        <v>10</v>
      </c>
      <c r="NR81" s="90">
        <v>10</v>
      </c>
      <c r="NS81" s="90">
        <v>10</v>
      </c>
      <c r="NT81" s="90">
        <v>10</v>
      </c>
      <c r="NU81" s="90">
        <v>10</v>
      </c>
      <c r="NV81" s="90"/>
      <c r="NW81" s="324">
        <f t="shared" si="535"/>
        <v>3.125E-2</v>
      </c>
      <c r="NX81" s="324">
        <f t="shared" si="536"/>
        <v>6.25E-2</v>
      </c>
      <c r="NY81" s="324">
        <f t="shared" si="537"/>
        <v>9.375E-2</v>
      </c>
      <c r="NZ81" s="324">
        <f t="shared" si="538"/>
        <v>0.125</v>
      </c>
      <c r="OA81" s="324">
        <f t="shared" si="539"/>
        <v>0.15625</v>
      </c>
      <c r="OB81" s="324">
        <f t="shared" si="540"/>
        <v>0.15625</v>
      </c>
      <c r="OC81" s="324">
        <f t="shared" si="541"/>
        <v>6.25E-2</v>
      </c>
      <c r="OD81" s="324">
        <f t="shared" si="542"/>
        <v>9.375E-2</v>
      </c>
      <c r="OE81" s="324">
        <f t="shared" si="543"/>
        <v>0.125</v>
      </c>
      <c r="OF81" s="324">
        <f t="shared" si="544"/>
        <v>0.15625</v>
      </c>
      <c r="OG81" s="324">
        <f t="shared" si="545"/>
        <v>6.25E-2</v>
      </c>
      <c r="OH81" s="324">
        <f t="shared" si="546"/>
        <v>0.125</v>
      </c>
      <c r="OI81" s="324">
        <f t="shared" si="547"/>
        <v>0.1875</v>
      </c>
      <c r="OJ81" s="324">
        <f t="shared" si="548"/>
        <v>0.25</v>
      </c>
      <c r="OK81" s="324">
        <f t="shared" si="549"/>
        <v>0.3125</v>
      </c>
      <c r="OL81" s="324">
        <f t="shared" si="550"/>
        <v>5.6250000000000001E-2</v>
      </c>
      <c r="OM81" s="324">
        <f t="shared" si="551"/>
        <v>0.1125</v>
      </c>
      <c r="ON81" s="324">
        <f t="shared" si="552"/>
        <v>0.16875000000000001</v>
      </c>
      <c r="OO81" s="324">
        <f t="shared" si="553"/>
        <v>0.22500000000000001</v>
      </c>
      <c r="OP81" s="324">
        <f t="shared" si="554"/>
        <v>0.28125</v>
      </c>
      <c r="OQ81" s="324">
        <f t="shared" si="555"/>
        <v>0.28124999999999994</v>
      </c>
      <c r="OR81" s="324">
        <f t="shared" si="556"/>
        <v>0.28125</v>
      </c>
      <c r="OS81" s="324">
        <f t="shared" si="557"/>
        <v>0.3125</v>
      </c>
      <c r="OT81" s="324">
        <f t="shared" si="558"/>
        <v>0.28124999999999994</v>
      </c>
      <c r="OU81" s="324">
        <f t="shared" si="559"/>
        <v>0.2734375</v>
      </c>
      <c r="OV81" s="324">
        <f t="shared" si="560"/>
        <v>0.3125</v>
      </c>
      <c r="OW81" s="324">
        <f t="shared" si="561"/>
        <v>0.28125</v>
      </c>
      <c r="OX81" s="324">
        <f t="shared" si="562"/>
        <v>0.3125</v>
      </c>
      <c r="PG81" s="346"/>
      <c r="PH81" s="347">
        <f>PH$3*$F81*$AH81*PH$4/'[1]Sheet3 '!$AJ$5</f>
        <v>0.17499999999999999</v>
      </c>
      <c r="PI81" s="347">
        <f>PI$3*$F81*$AH81*PI$4/'[1]Sheet3 '!$AJ$5</f>
        <v>0.1749375</v>
      </c>
      <c r="PJ81" s="347">
        <f>PJ$3*$F81*$AH81*PJ$4/'[1]Sheet3 '!$AJ$5</f>
        <v>0.17499999999999999</v>
      </c>
      <c r="PK81" s="347">
        <f>PK$3*$F81*$AH81*PK$4/'[1]Sheet3 '!$AJ$5</f>
        <v>0.1575</v>
      </c>
      <c r="PL81" s="347">
        <f>PL$3*$F81*$AH81*PL$4/'[1]Sheet3 '!$AJ$5</f>
        <v>0.1575</v>
      </c>
      <c r="PM81" s="347">
        <f>PM$3*$F81*$AH81*PM$4/'[1]Sheet3 '!$AJ$5</f>
        <v>0.15</v>
      </c>
      <c r="PN81" s="347">
        <f>PN$3*$F81*$AH81*PN$4/'[1]Sheet3 '!$AJ$5</f>
        <v>0.13500000000000001</v>
      </c>
      <c r="PO81" s="347">
        <f>PO$3*$F81*$AH81*PO$4/'[1]Sheet3 '!$AJ$5</f>
        <v>0.1275</v>
      </c>
      <c r="PP81" s="347">
        <f>PP$3*$F81*$AH81*PP$4/'[1]Sheet3 '!$AJ$5</f>
        <v>0.11575000000000001</v>
      </c>
      <c r="PQ81" s="347">
        <f>PQ$3*$F81*$AH81*PQ$4/'[1]Sheet3 '!$AJ$5</f>
        <v>0.1</v>
      </c>
      <c r="PR81" s="347">
        <f>PR$3*$F81*$AH81*PR$4/'[1]Sheet3 '!$AJ$5</f>
        <v>0.09</v>
      </c>
      <c r="PS81" s="347">
        <f>PS$3*$F81*$AH81*PS$4/'[1]Sheet3 '!$AJ$5</f>
        <v>0.08</v>
      </c>
      <c r="PT81" s="347">
        <f>PT$3*$F81*$AH81*PT$4/'[1]Sheet3 '!$AJ$5</f>
        <v>0.05</v>
      </c>
      <c r="PU81" s="343"/>
      <c r="PV81" s="343"/>
      <c r="PW81" s="343"/>
    </row>
    <row r="82" spans="1:439" s="90" customFormat="1" ht="16.2">
      <c r="A82" s="39">
        <v>78</v>
      </c>
      <c r="B82" s="39" t="s">
        <v>716</v>
      </c>
      <c r="C82" s="39">
        <v>6</v>
      </c>
      <c r="D82" s="39">
        <v>-1</v>
      </c>
      <c r="E82" s="39"/>
      <c r="F82" s="112">
        <v>1950</v>
      </c>
      <c r="G82" s="362" t="s">
        <v>562</v>
      </c>
      <c r="H82" s="39">
        <f t="shared" si="443"/>
        <v>1950</v>
      </c>
      <c r="I82" s="116" t="s">
        <v>717</v>
      </c>
      <c r="J82" s="74">
        <v>1500</v>
      </c>
      <c r="K82" s="116" t="s">
        <v>718</v>
      </c>
      <c r="L82" s="116"/>
      <c r="M82" s="123">
        <f t="shared" si="563"/>
        <v>78</v>
      </c>
      <c r="N82" s="39">
        <f t="shared" si="564"/>
        <v>0</v>
      </c>
      <c r="O82" s="39">
        <f t="shared" si="565"/>
        <v>0</v>
      </c>
      <c r="P82" s="39">
        <v>0</v>
      </c>
      <c r="Q82" s="136">
        <v>3.6458338000000001</v>
      </c>
      <c r="R82" s="90">
        <v>10</v>
      </c>
      <c r="S82" s="137">
        <v>0</v>
      </c>
      <c r="T82" s="141">
        <f t="shared" si="444"/>
        <v>0.65</v>
      </c>
      <c r="U82" s="139">
        <f t="shared" si="570"/>
        <v>6</v>
      </c>
      <c r="V82" s="139" t="s">
        <v>401</v>
      </c>
      <c r="W82" s="139">
        <v>1</v>
      </c>
      <c r="X82" s="142">
        <v>0</v>
      </c>
      <c r="Y82" s="139">
        <v>15</v>
      </c>
      <c r="Z82" s="159">
        <v>1</v>
      </c>
      <c r="AA82" s="139" t="str">
        <f t="shared" si="428"/>
        <v>[[0,1],[0,1],[0,1],[0,1],[0,1],[0,1],[0,1],[0,1],[0,1],[0,1],[0,2],[0,4],[0,6],[0,8],[0,10],[0,20],[0,40],[0,60],[0,80],[0,100]]</v>
      </c>
      <c r="AB82" s="139">
        <v>1</v>
      </c>
      <c r="AC82" s="139">
        <v>1</v>
      </c>
      <c r="AD82" s="139" t="str">
        <f t="shared" si="445"/>
        <v>[[1,1],[1,1],[1,1],[1,1],[1,1],[1,1],[1,1],[1,1],[1,1],[1,1],[1,1],[1,1],[1,1],[1,1],[1,1],[1,1],[1,1],[1,1],[1,1],[1,1]]</v>
      </c>
      <c r="AE82" s="39">
        <v>0</v>
      </c>
      <c r="AF82" s="160">
        <v>0.25</v>
      </c>
      <c r="AG82" s="177">
        <f t="shared" si="431"/>
        <v>0</v>
      </c>
      <c r="AH82" s="177">
        <v>0.1</v>
      </c>
      <c r="AI82" s="177">
        <v>0</v>
      </c>
      <c r="AJ82" s="178">
        <v>0</v>
      </c>
      <c r="AK82" s="178">
        <v>0.01</v>
      </c>
      <c r="AL82" s="178">
        <v>4.0000000000000001E-3</v>
      </c>
      <c r="AM82" s="179">
        <v>1E-4</v>
      </c>
      <c r="AN82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2" s="39" t="str">
        <f t="shared" si="429"/>
        <v>[[10,5],[12,2],[15,2]]</v>
      </c>
      <c r="AP82" s="111" t="str">
        <f t="shared" si="385"/>
        <v>[0,0,0]</v>
      </c>
      <c r="AQ82" s="111">
        <v>0</v>
      </c>
      <c r="AR82" s="111">
        <v>1</v>
      </c>
      <c r="AS82" s="111">
        <f t="shared" si="447"/>
        <v>1</v>
      </c>
      <c r="AT82" s="111">
        <v>1</v>
      </c>
      <c r="AU82" s="111">
        <v>1</v>
      </c>
      <c r="AV82" s="191" t="s">
        <v>511</v>
      </c>
      <c r="AW82" s="111">
        <v>4</v>
      </c>
      <c r="AX82" s="195">
        <v>16</v>
      </c>
      <c r="AY82" s="39">
        <v>1</v>
      </c>
      <c r="AZ82" s="39">
        <v>0</v>
      </c>
      <c r="BA82" s="94">
        <v>3</v>
      </c>
      <c r="BB82" s="39">
        <v>6</v>
      </c>
      <c r="BC82" s="94" t="s">
        <v>361</v>
      </c>
      <c r="BD82" s="39">
        <f>BD78</f>
        <v>1</v>
      </c>
      <c r="BE82" s="112">
        <v>1.5</v>
      </c>
      <c r="BF82" s="39"/>
      <c r="BG82" s="39"/>
      <c r="BH82" s="39">
        <v>1</v>
      </c>
      <c r="BI82" s="39">
        <v>1</v>
      </c>
      <c r="BJ82" s="112" t="s">
        <v>719</v>
      </c>
      <c r="BK82" s="200">
        <v>1</v>
      </c>
      <c r="BL82" s="198">
        <v>1</v>
      </c>
      <c r="BM82" s="94">
        <f t="shared" si="571"/>
        <v>1950</v>
      </c>
      <c r="BN82" s="94" t="s">
        <v>287</v>
      </c>
      <c r="BO82" s="39">
        <v>1</v>
      </c>
      <c r="BP82" s="39" t="s">
        <v>288</v>
      </c>
      <c r="BQ82" s="39" t="s">
        <v>485</v>
      </c>
      <c r="BR82" s="202" t="s">
        <v>720</v>
      </c>
      <c r="BS82" s="202" t="s">
        <v>720</v>
      </c>
      <c r="BT82" s="123">
        <v>40010</v>
      </c>
      <c r="BU82" s="123">
        <v>2</v>
      </c>
      <c r="BV82" s="123">
        <v>10</v>
      </c>
      <c r="BW82" s="123">
        <v>12</v>
      </c>
      <c r="BX82" s="116" t="s">
        <v>514</v>
      </c>
      <c r="BY82" s="213">
        <v>12</v>
      </c>
      <c r="BZ82" s="123">
        <f t="shared" si="448"/>
        <v>10</v>
      </c>
      <c r="CA82" s="214" t="str">
        <f t="shared" si="449"/>
        <v>[10,10,0,10]</v>
      </c>
      <c r="CB82" s="42">
        <v>0</v>
      </c>
      <c r="CC82" s="42">
        <v>0</v>
      </c>
      <c r="CD82" s="42">
        <v>0</v>
      </c>
      <c r="CE82" s="42">
        <v>1</v>
      </c>
      <c r="CF82" s="42">
        <v>1</v>
      </c>
      <c r="CG82" s="42">
        <v>0</v>
      </c>
      <c r="CH82" s="42">
        <v>0</v>
      </c>
      <c r="CI82" s="42">
        <v>1</v>
      </c>
      <c r="CJ82" s="42" t="str">
        <f t="shared" si="442"/>
        <v>1,1,1,1,1,1,1</v>
      </c>
      <c r="CK82" s="42" t="str">
        <f t="shared" si="566"/>
        <v>"4|2|0|0|1950","7|0,1,3|0|0|1950",</v>
      </c>
      <c r="CL82" s="42">
        <v>100</v>
      </c>
      <c r="CM82" s="42">
        <v>100</v>
      </c>
      <c r="CN82" s="42">
        <v>5</v>
      </c>
      <c r="CO82" s="42"/>
      <c r="CP82" s="42"/>
      <c r="CQ82" s="42"/>
      <c r="CR82" s="42"/>
      <c r="CS82" s="42"/>
      <c r="CT82" s="42"/>
      <c r="CU82" s="53" t="s">
        <v>293</v>
      </c>
      <c r="CV82" s="53">
        <v>1</v>
      </c>
      <c r="CW82" s="42"/>
      <c r="CX82" s="42" t="str">
        <f t="shared" si="435"/>
        <v/>
      </c>
      <c r="CY82" s="42"/>
      <c r="CZ82" s="42"/>
      <c r="DA82" s="42"/>
      <c r="DB82" s="42"/>
      <c r="DC82" s="42" t="str">
        <f t="shared" si="436"/>
        <v/>
      </c>
      <c r="DD82" s="42"/>
      <c r="DE82" s="42"/>
      <c r="DF82" s="42"/>
      <c r="DG82" s="42"/>
      <c r="DH82" s="42" t="str">
        <f t="shared" si="437"/>
        <v/>
      </c>
      <c r="DI82" s="42"/>
      <c r="DJ82" s="42"/>
      <c r="DK82" s="42"/>
      <c r="DL82" s="42"/>
      <c r="DM82" s="42">
        <f t="shared" si="438"/>
        <v>4</v>
      </c>
      <c r="DN82" s="42">
        <v>2</v>
      </c>
      <c r="DO82" s="42">
        <v>0</v>
      </c>
      <c r="DP82" s="42">
        <v>0</v>
      </c>
      <c r="DQ82" s="42">
        <f>F82</f>
        <v>1950</v>
      </c>
      <c r="DR82" s="42">
        <f t="shared" si="439"/>
        <v>7</v>
      </c>
      <c r="DS82" s="42" t="s">
        <v>491</v>
      </c>
      <c r="DT82" s="42">
        <v>0</v>
      </c>
      <c r="DU82" s="42">
        <v>0</v>
      </c>
      <c r="DV82" s="42">
        <f>F82</f>
        <v>1950</v>
      </c>
      <c r="DW82" s="42"/>
      <c r="DX82" s="231">
        <f t="shared" si="440"/>
        <v>10</v>
      </c>
      <c r="DY82" s="231">
        <f t="shared" si="441"/>
        <v>10</v>
      </c>
      <c r="DZ82" s="231">
        <v>0</v>
      </c>
      <c r="EA82" s="123">
        <f t="shared" si="450"/>
        <v>10</v>
      </c>
      <c r="EB82" s="123"/>
      <c r="EM82" s="260">
        <f t="shared" si="451"/>
        <v>2145</v>
      </c>
      <c r="EN82" s="261">
        <v>0</v>
      </c>
      <c r="EO82" s="105">
        <v>10</v>
      </c>
      <c r="EP82" s="105">
        <v>5</v>
      </c>
      <c r="EQ82" s="105">
        <v>12</v>
      </c>
      <c r="ER82" s="105">
        <v>2</v>
      </c>
      <c r="ES82" s="105">
        <v>15</v>
      </c>
      <c r="ET82" s="105">
        <v>2</v>
      </c>
      <c r="EU82" s="105">
        <f t="shared" si="452"/>
        <v>11.555555555555555</v>
      </c>
      <c r="EV82" s="105">
        <f t="shared" si="453"/>
        <v>7.5</v>
      </c>
      <c r="EW82" s="272">
        <f t="shared" si="454"/>
        <v>0</v>
      </c>
      <c r="EX82" s="105">
        <f t="shared" si="455"/>
        <v>15</v>
      </c>
      <c r="EY82" s="281">
        <f t="shared" si="456"/>
        <v>0</v>
      </c>
      <c r="EZ82" s="105">
        <f t="shared" si="457"/>
        <v>22.5</v>
      </c>
      <c r="FA82" s="282">
        <f t="shared" si="458"/>
        <v>0</v>
      </c>
      <c r="FD82" s="286"/>
      <c r="FI82" s="294"/>
      <c r="FJ82" s="141">
        <v>0</v>
      </c>
      <c r="FK82" s="141">
        <v>1</v>
      </c>
      <c r="FL82" s="294">
        <f t="shared" si="388"/>
        <v>0</v>
      </c>
      <c r="FM82" s="141">
        <f t="shared" si="459"/>
        <v>0</v>
      </c>
      <c r="FN82" s="141">
        <f t="shared" si="460"/>
        <v>1</v>
      </c>
      <c r="FO82" s="294">
        <f t="shared" si="389"/>
        <v>0</v>
      </c>
      <c r="FP82" s="141">
        <f t="shared" si="461"/>
        <v>0</v>
      </c>
      <c r="FQ82" s="141">
        <f t="shared" si="462"/>
        <v>1</v>
      </c>
      <c r="FR82" s="294">
        <f t="shared" si="390"/>
        <v>0</v>
      </c>
      <c r="FS82" s="141">
        <f t="shared" si="463"/>
        <v>0</v>
      </c>
      <c r="FT82" s="141">
        <f t="shared" si="464"/>
        <v>1</v>
      </c>
      <c r="FU82" s="294">
        <f t="shared" si="391"/>
        <v>0</v>
      </c>
      <c r="FV82" s="141">
        <f t="shared" si="465"/>
        <v>0</v>
      </c>
      <c r="FW82" s="141">
        <f t="shared" si="466"/>
        <v>1</v>
      </c>
      <c r="FX82" s="294">
        <f t="shared" si="392"/>
        <v>0</v>
      </c>
      <c r="FY82" s="141">
        <f t="shared" si="467"/>
        <v>0</v>
      </c>
      <c r="FZ82" s="141">
        <f t="shared" si="468"/>
        <v>1</v>
      </c>
      <c r="GA82" s="294">
        <f t="shared" si="393"/>
        <v>0</v>
      </c>
      <c r="GB82" s="141">
        <f t="shared" si="469"/>
        <v>0</v>
      </c>
      <c r="GC82" s="141">
        <f t="shared" si="470"/>
        <v>1</v>
      </c>
      <c r="GD82" s="294">
        <f t="shared" si="394"/>
        <v>0</v>
      </c>
      <c r="GE82" s="141">
        <f t="shared" si="471"/>
        <v>0</v>
      </c>
      <c r="GF82" s="141">
        <f t="shared" si="472"/>
        <v>1</v>
      </c>
      <c r="GG82" s="294">
        <f t="shared" si="395"/>
        <v>0</v>
      </c>
      <c r="GH82" s="141">
        <f t="shared" si="473"/>
        <v>0</v>
      </c>
      <c r="GI82" s="141">
        <f t="shared" si="474"/>
        <v>1</v>
      </c>
      <c r="GJ82" s="294">
        <f t="shared" si="396"/>
        <v>0</v>
      </c>
      <c r="GK82" s="141">
        <f t="shared" si="475"/>
        <v>0</v>
      </c>
      <c r="GL82" s="141">
        <f t="shared" si="476"/>
        <v>1</v>
      </c>
      <c r="GM82" s="294">
        <f t="shared" si="397"/>
        <v>0</v>
      </c>
      <c r="GN82" s="141">
        <f t="shared" si="477"/>
        <v>0</v>
      </c>
      <c r="GO82" s="141">
        <f t="shared" si="478"/>
        <v>2</v>
      </c>
      <c r="GP82" s="294">
        <f t="shared" si="398"/>
        <v>0</v>
      </c>
      <c r="GQ82" s="141">
        <f t="shared" si="479"/>
        <v>0</v>
      </c>
      <c r="GR82" s="141">
        <f t="shared" si="480"/>
        <v>4</v>
      </c>
      <c r="GS82" s="294">
        <f t="shared" si="399"/>
        <v>0</v>
      </c>
      <c r="GT82" s="141">
        <f t="shared" si="481"/>
        <v>0</v>
      </c>
      <c r="GU82" s="141">
        <f t="shared" si="482"/>
        <v>6</v>
      </c>
      <c r="GV82" s="294">
        <f t="shared" si="400"/>
        <v>0</v>
      </c>
      <c r="GW82" s="141">
        <f t="shared" si="483"/>
        <v>0</v>
      </c>
      <c r="GX82" s="141">
        <f t="shared" si="484"/>
        <v>8</v>
      </c>
      <c r="GY82" s="294">
        <f t="shared" si="401"/>
        <v>0</v>
      </c>
      <c r="GZ82" s="141">
        <f t="shared" si="485"/>
        <v>0</v>
      </c>
      <c r="HA82" s="141">
        <f t="shared" si="486"/>
        <v>10</v>
      </c>
      <c r="HB82" s="294">
        <f t="shared" si="402"/>
        <v>0</v>
      </c>
      <c r="HC82" s="141">
        <f t="shared" si="487"/>
        <v>0</v>
      </c>
      <c r="HD82" s="141">
        <f t="shared" si="488"/>
        <v>20</v>
      </c>
      <c r="HE82" s="294">
        <f t="shared" si="403"/>
        <v>0</v>
      </c>
      <c r="HF82" s="141">
        <f t="shared" si="489"/>
        <v>0</v>
      </c>
      <c r="HG82" s="141">
        <f t="shared" si="490"/>
        <v>40</v>
      </c>
      <c r="HH82" s="294">
        <f t="shared" si="404"/>
        <v>0</v>
      </c>
      <c r="HI82" s="141">
        <f t="shared" si="491"/>
        <v>0</v>
      </c>
      <c r="HJ82" s="141">
        <f t="shared" si="492"/>
        <v>60</v>
      </c>
      <c r="HK82" s="294">
        <f t="shared" si="405"/>
        <v>0</v>
      </c>
      <c r="HL82" s="141">
        <f t="shared" si="493"/>
        <v>0</v>
      </c>
      <c r="HM82" s="141">
        <f t="shared" si="494"/>
        <v>80</v>
      </c>
      <c r="HN82" s="294">
        <f t="shared" si="406"/>
        <v>0</v>
      </c>
      <c r="HO82" s="141">
        <f t="shared" si="495"/>
        <v>0</v>
      </c>
      <c r="HP82" s="141">
        <f t="shared" si="496"/>
        <v>100</v>
      </c>
      <c r="HQ82" s="294">
        <f t="shared" si="407"/>
        <v>0</v>
      </c>
      <c r="HS82" s="286"/>
      <c r="HX82" s="294"/>
      <c r="HY82" s="141">
        <v>1</v>
      </c>
      <c r="HZ82" s="141">
        <v>1</v>
      </c>
      <c r="IA82" s="294">
        <f t="shared" si="408"/>
        <v>2.1666666666666685E-4</v>
      </c>
      <c r="IB82" s="141">
        <f t="shared" si="497"/>
        <v>1</v>
      </c>
      <c r="IC82" s="141">
        <f t="shared" si="498"/>
        <v>1</v>
      </c>
      <c r="ID82" s="294">
        <f t="shared" si="409"/>
        <v>4.3333333333333369E-4</v>
      </c>
      <c r="IE82" s="141">
        <f t="shared" si="499"/>
        <v>1</v>
      </c>
      <c r="IF82" s="141">
        <f t="shared" si="500"/>
        <v>1</v>
      </c>
      <c r="IG82" s="294">
        <f t="shared" si="410"/>
        <v>6.5000000000000051E-4</v>
      </c>
      <c r="IH82" s="141">
        <f t="shared" si="501"/>
        <v>1</v>
      </c>
      <c r="II82" s="141">
        <f t="shared" si="502"/>
        <v>1</v>
      </c>
      <c r="IJ82" s="294">
        <f t="shared" si="411"/>
        <v>8.6666666666666739E-4</v>
      </c>
      <c r="IK82" s="141">
        <f t="shared" si="503"/>
        <v>1</v>
      </c>
      <c r="IL82" s="141">
        <f t="shared" si="504"/>
        <v>1</v>
      </c>
      <c r="IM82" s="294">
        <f t="shared" si="412"/>
        <v>1.0833333333333342E-3</v>
      </c>
      <c r="IN82" s="141">
        <f t="shared" si="505"/>
        <v>1</v>
      </c>
      <c r="IO82" s="141">
        <f t="shared" si="506"/>
        <v>1</v>
      </c>
      <c r="IP82" s="294">
        <f t="shared" si="413"/>
        <v>2.1666666666666683E-3</v>
      </c>
      <c r="IQ82" s="141">
        <f t="shared" si="507"/>
        <v>1</v>
      </c>
      <c r="IR82" s="141">
        <f t="shared" si="508"/>
        <v>1</v>
      </c>
      <c r="IS82" s="294">
        <f t="shared" si="414"/>
        <v>4.3333333333333366E-3</v>
      </c>
      <c r="IT82" s="141">
        <f t="shared" si="509"/>
        <v>1</v>
      </c>
      <c r="IU82" s="141">
        <f t="shared" si="510"/>
        <v>1</v>
      </c>
      <c r="IV82" s="294">
        <f t="shared" si="415"/>
        <v>6.5000000000000049E-3</v>
      </c>
      <c r="IW82" s="141">
        <f t="shared" si="511"/>
        <v>1</v>
      </c>
      <c r="IX82" s="141">
        <f t="shared" si="512"/>
        <v>1</v>
      </c>
      <c r="IY82" s="294">
        <f t="shared" si="416"/>
        <v>8.6666666666666732E-3</v>
      </c>
      <c r="IZ82" s="141">
        <f t="shared" si="513"/>
        <v>1</v>
      </c>
      <c r="JA82" s="141">
        <f t="shared" si="514"/>
        <v>1</v>
      </c>
      <c r="JB82" s="294">
        <f t="shared" si="417"/>
        <v>1.0833333333333342E-2</v>
      </c>
      <c r="JC82" s="141">
        <f t="shared" si="515"/>
        <v>1</v>
      </c>
      <c r="JD82" s="141">
        <f t="shared" si="516"/>
        <v>1</v>
      </c>
      <c r="JE82" s="294">
        <f t="shared" si="418"/>
        <v>2.1666666666666685E-2</v>
      </c>
      <c r="JF82" s="141">
        <f t="shared" si="517"/>
        <v>1</v>
      </c>
      <c r="JG82" s="141">
        <f t="shared" si="518"/>
        <v>1</v>
      </c>
      <c r="JH82" s="294">
        <f t="shared" si="419"/>
        <v>4.333333333333337E-2</v>
      </c>
      <c r="JI82" s="141">
        <f t="shared" si="519"/>
        <v>1</v>
      </c>
      <c r="JJ82" s="141">
        <f t="shared" si="520"/>
        <v>1</v>
      </c>
      <c r="JK82" s="294">
        <f t="shared" si="420"/>
        <v>6.5000000000000058E-2</v>
      </c>
      <c r="JL82" s="141">
        <f t="shared" si="521"/>
        <v>1</v>
      </c>
      <c r="JM82" s="141">
        <f t="shared" si="522"/>
        <v>1</v>
      </c>
      <c r="JN82" s="294">
        <f t="shared" si="421"/>
        <v>8.6666666666666739E-2</v>
      </c>
      <c r="JO82" s="141">
        <f t="shared" si="523"/>
        <v>1</v>
      </c>
      <c r="JP82" s="141">
        <f t="shared" si="524"/>
        <v>1</v>
      </c>
      <c r="JQ82" s="294">
        <f t="shared" si="422"/>
        <v>0.10833333333333342</v>
      </c>
      <c r="JR82" s="141">
        <f t="shared" si="525"/>
        <v>1</v>
      </c>
      <c r="JS82" s="141">
        <f t="shared" si="526"/>
        <v>1</v>
      </c>
      <c r="JT82" s="294">
        <f t="shared" si="423"/>
        <v>0.21666666666666684</v>
      </c>
      <c r="JU82" s="141">
        <f t="shared" si="527"/>
        <v>1</v>
      </c>
      <c r="JV82" s="141">
        <f t="shared" si="528"/>
        <v>1</v>
      </c>
      <c r="JW82" s="294">
        <f t="shared" si="424"/>
        <v>0.43333333333333368</v>
      </c>
      <c r="JX82" s="141">
        <f t="shared" si="529"/>
        <v>1</v>
      </c>
      <c r="JY82" s="141">
        <f t="shared" si="530"/>
        <v>1</v>
      </c>
      <c r="JZ82" s="294">
        <f t="shared" si="425"/>
        <v>0.65000000000000058</v>
      </c>
      <c r="KA82" s="141">
        <f t="shared" si="531"/>
        <v>1</v>
      </c>
      <c r="KB82" s="141">
        <f t="shared" si="532"/>
        <v>1</v>
      </c>
      <c r="KC82" s="294">
        <f t="shared" si="426"/>
        <v>0.86666666666666736</v>
      </c>
      <c r="KD82" s="141">
        <f t="shared" si="533"/>
        <v>1</v>
      </c>
      <c r="KE82" s="141">
        <f t="shared" si="534"/>
        <v>1</v>
      </c>
      <c r="KF82" s="294">
        <f t="shared" si="427"/>
        <v>1.0833333333333341</v>
      </c>
      <c r="KK82" s="313">
        <f t="shared" si="568"/>
        <v>0</v>
      </c>
      <c r="KL82" s="313">
        <f t="shared" si="568"/>
        <v>0</v>
      </c>
      <c r="KM82" s="313">
        <f t="shared" si="568"/>
        <v>0</v>
      </c>
      <c r="KN82" s="313">
        <f t="shared" si="568"/>
        <v>0</v>
      </c>
      <c r="KO82" s="313">
        <f t="shared" si="568"/>
        <v>0</v>
      </c>
      <c r="KP82" s="313">
        <f t="shared" si="568"/>
        <v>0</v>
      </c>
      <c r="KQ82" s="313">
        <f t="shared" si="568"/>
        <v>0</v>
      </c>
      <c r="KR82" s="313">
        <f t="shared" si="568"/>
        <v>0</v>
      </c>
      <c r="KS82" s="313">
        <f t="shared" si="568"/>
        <v>0</v>
      </c>
      <c r="KT82" s="313">
        <f t="shared" si="568"/>
        <v>0</v>
      </c>
      <c r="KU82" s="313">
        <f t="shared" si="569"/>
        <v>0</v>
      </c>
      <c r="KV82" s="313">
        <f t="shared" si="569"/>
        <v>0</v>
      </c>
      <c r="KW82" s="313">
        <f t="shared" si="569"/>
        <v>0</v>
      </c>
      <c r="KX82" s="313">
        <f t="shared" si="569"/>
        <v>0</v>
      </c>
      <c r="KY82" s="313">
        <f t="shared" si="569"/>
        <v>0</v>
      </c>
      <c r="KZ82" s="313">
        <f t="shared" si="569"/>
        <v>0</v>
      </c>
      <c r="LA82" s="313">
        <f t="shared" si="569"/>
        <v>0</v>
      </c>
      <c r="LB82" s="313">
        <f t="shared" si="569"/>
        <v>0</v>
      </c>
      <c r="LC82" s="313">
        <f t="shared" si="569"/>
        <v>0</v>
      </c>
      <c r="LD82" s="313">
        <f t="shared" si="569"/>
        <v>0</v>
      </c>
      <c r="LK82" s="90">
        <v>0.19500000000000001</v>
      </c>
      <c r="LL82" s="90">
        <v>0.78</v>
      </c>
      <c r="LM82" s="90">
        <v>0.97499999999999998</v>
      </c>
      <c r="LP82" s="323"/>
      <c r="LQ82" s="322">
        <v>0.05</v>
      </c>
      <c r="LR82" s="322">
        <v>0.05</v>
      </c>
      <c r="LS82" s="322">
        <v>0.05</v>
      </c>
      <c r="LT82" s="322">
        <v>0.05</v>
      </c>
      <c r="LU82" s="322">
        <v>0.05</v>
      </c>
      <c r="LV82" s="322">
        <v>2.5000000000000001E-2</v>
      </c>
      <c r="LW82" s="322">
        <v>2.5000000000000001E-2</v>
      </c>
      <c r="LX82" s="322">
        <v>2.5000000000000001E-2</v>
      </c>
      <c r="LY82" s="322">
        <v>2.5000000000000001E-2</v>
      </c>
      <c r="LZ82" s="322">
        <v>2.5000000000000001E-2</v>
      </c>
      <c r="MA82" s="322">
        <v>5.0000000000000001E-3</v>
      </c>
      <c r="MB82" s="322">
        <v>5.0000000000000001E-3</v>
      </c>
      <c r="MC82" s="322">
        <v>5.0000000000000001E-3</v>
      </c>
      <c r="MD82" s="322">
        <v>5.0000000000000001E-3</v>
      </c>
      <c r="ME82" s="322">
        <v>5.0000000000000001E-3</v>
      </c>
      <c r="MF82" s="322">
        <v>8.9999999999999998E-4</v>
      </c>
      <c r="MG82" s="322">
        <v>8.9999999999999998E-4</v>
      </c>
      <c r="MH82" s="322">
        <v>8.9999999999999998E-4</v>
      </c>
      <c r="MI82" s="322">
        <v>8.9999999999999998E-4</v>
      </c>
      <c r="MJ82" s="322">
        <v>8.9999999999999998E-4</v>
      </c>
      <c r="MK82" s="322">
        <v>5.9999999999999995E-4</v>
      </c>
      <c r="ML82" s="322">
        <v>4.4999999999999999E-4</v>
      </c>
      <c r="MM82" s="322">
        <v>4.0000000000000002E-4</v>
      </c>
      <c r="MN82" s="322">
        <v>2.9999999999999997E-4</v>
      </c>
      <c r="MO82" s="322">
        <v>2.5000000000000001E-4</v>
      </c>
      <c r="MP82" s="322">
        <v>2.5000000000000001E-4</v>
      </c>
      <c r="MQ82" s="322">
        <v>2.0000000000000001E-4</v>
      </c>
      <c r="MR82" s="322">
        <v>2.0000000000000001E-4</v>
      </c>
      <c r="MS82" s="322"/>
      <c r="MT82" s="102">
        <v>1</v>
      </c>
      <c r="MU82" s="102">
        <v>1</v>
      </c>
      <c r="MV82" s="102">
        <v>1</v>
      </c>
      <c r="MW82" s="102">
        <v>1</v>
      </c>
      <c r="MX82" s="102">
        <v>1</v>
      </c>
      <c r="MY82" s="102">
        <v>1</v>
      </c>
      <c r="MZ82" s="90">
        <v>5</v>
      </c>
      <c r="NA82" s="90">
        <v>5</v>
      </c>
      <c r="NB82" s="90">
        <v>5</v>
      </c>
      <c r="NC82" s="90">
        <v>5</v>
      </c>
      <c r="ND82" s="90">
        <v>5</v>
      </c>
      <c r="NE82" s="90">
        <v>5</v>
      </c>
      <c r="NF82" s="90">
        <v>5</v>
      </c>
      <c r="NG82" s="90">
        <v>5</v>
      </c>
      <c r="NH82" s="90">
        <v>5</v>
      </c>
      <c r="NI82" s="90">
        <v>10</v>
      </c>
      <c r="NJ82" s="90">
        <v>10</v>
      </c>
      <c r="NK82" s="90">
        <v>10</v>
      </c>
      <c r="NL82" s="90">
        <v>10</v>
      </c>
      <c r="NM82" s="90">
        <v>10</v>
      </c>
      <c r="NN82" s="90">
        <v>10</v>
      </c>
      <c r="NO82" s="90">
        <v>10</v>
      </c>
      <c r="NP82" s="90">
        <v>10</v>
      </c>
      <c r="NQ82" s="90">
        <v>10</v>
      </c>
      <c r="NR82" s="90">
        <v>10</v>
      </c>
      <c r="NS82" s="90">
        <v>10</v>
      </c>
      <c r="NT82" s="90">
        <v>10</v>
      </c>
      <c r="NU82" s="90">
        <v>10</v>
      </c>
      <c r="NW82" s="324">
        <f t="shared" si="535"/>
        <v>9.7500000000000003E-2</v>
      </c>
      <c r="NX82" s="324">
        <f t="shared" si="536"/>
        <v>0.19500000000000001</v>
      </c>
      <c r="NY82" s="324">
        <f t="shared" si="537"/>
        <v>0.29249999999999998</v>
      </c>
      <c r="NZ82" s="324">
        <f t="shared" si="538"/>
        <v>0.39</v>
      </c>
      <c r="OA82" s="324">
        <f t="shared" si="539"/>
        <v>0.48749999999999999</v>
      </c>
      <c r="OB82" s="324">
        <f t="shared" si="540"/>
        <v>0.48749999999999999</v>
      </c>
      <c r="OC82" s="324">
        <f t="shared" si="541"/>
        <v>0.19500000000000001</v>
      </c>
      <c r="OD82" s="324">
        <f t="shared" si="542"/>
        <v>0.29249999999999998</v>
      </c>
      <c r="OE82" s="324">
        <f t="shared" si="543"/>
        <v>0.39</v>
      </c>
      <c r="OF82" s="324">
        <f t="shared" si="544"/>
        <v>0.48749999999999999</v>
      </c>
      <c r="OG82" s="324">
        <f t="shared" si="545"/>
        <v>0.19500000000000001</v>
      </c>
      <c r="OH82" s="324">
        <f t="shared" si="546"/>
        <v>0.39</v>
      </c>
      <c r="OI82" s="324">
        <f t="shared" si="547"/>
        <v>0.58499999999999996</v>
      </c>
      <c r="OJ82" s="324">
        <f t="shared" si="548"/>
        <v>0.78</v>
      </c>
      <c r="OK82" s="324">
        <f t="shared" si="549"/>
        <v>0.97499999999999998</v>
      </c>
      <c r="OL82" s="324">
        <f t="shared" si="550"/>
        <v>0.17549999999999999</v>
      </c>
      <c r="OM82" s="324">
        <f t="shared" si="551"/>
        <v>0.35099999999999998</v>
      </c>
      <c r="ON82" s="324">
        <f t="shared" si="552"/>
        <v>0.52649999999999997</v>
      </c>
      <c r="OO82" s="324">
        <f t="shared" si="553"/>
        <v>0.70199999999999996</v>
      </c>
      <c r="OP82" s="324">
        <f t="shared" si="554"/>
        <v>0.87749999999999995</v>
      </c>
      <c r="OQ82" s="324">
        <f t="shared" si="555"/>
        <v>0.87749999999999984</v>
      </c>
      <c r="OR82" s="324">
        <f t="shared" si="556"/>
        <v>0.87749999999999995</v>
      </c>
      <c r="OS82" s="324">
        <f t="shared" si="557"/>
        <v>0.97499999999999998</v>
      </c>
      <c r="OT82" s="324">
        <f t="shared" si="558"/>
        <v>0.87749999999999984</v>
      </c>
      <c r="OU82" s="324">
        <f t="shared" si="559"/>
        <v>0.85312500000000002</v>
      </c>
      <c r="OV82" s="324">
        <f t="shared" si="560"/>
        <v>0.97499999999999998</v>
      </c>
      <c r="OW82" s="324">
        <f t="shared" si="561"/>
        <v>0.87749999999999995</v>
      </c>
      <c r="OX82" s="324">
        <f t="shared" si="562"/>
        <v>0.97499999999999998</v>
      </c>
      <c r="OZ82"/>
      <c r="PA82"/>
      <c r="PB82"/>
      <c r="PC82"/>
      <c r="PD82"/>
      <c r="PE82"/>
      <c r="PF82"/>
      <c r="PG82" s="346"/>
      <c r="PH82" s="347">
        <f>PH$3*$F82*$AH82*PH$4/'[1]Sheet3 '!$AJ$5</f>
        <v>0.54600000000000004</v>
      </c>
      <c r="PI82" s="347">
        <f>PI$3*$F82*$AH82*PI$4/'[1]Sheet3 '!$AJ$5</f>
        <v>0.54580499999999998</v>
      </c>
      <c r="PJ82" s="347">
        <f>PJ$3*$F82*$AH82*PJ$4/'[1]Sheet3 '!$AJ$5</f>
        <v>0.54600000000000004</v>
      </c>
      <c r="PK82" s="347">
        <f>PK$3*$F82*$AH82*PK$4/'[1]Sheet3 '!$AJ$5</f>
        <v>0.4914</v>
      </c>
      <c r="PL82" s="347">
        <f>PL$3*$F82*$AH82*PL$4/'[1]Sheet3 '!$AJ$5</f>
        <v>0.4914</v>
      </c>
      <c r="PM82" s="347">
        <f>PM$3*$F82*$AH82*PM$4/'[1]Sheet3 '!$AJ$5</f>
        <v>0.46800000000000003</v>
      </c>
      <c r="PN82" s="347">
        <f>PN$3*$F82*$AH82*PN$4/'[1]Sheet3 '!$AJ$5</f>
        <v>0.42120000000000002</v>
      </c>
      <c r="PO82" s="347">
        <f>PO$3*$F82*$AH82*PO$4/'[1]Sheet3 '!$AJ$5</f>
        <v>0.39779999999999999</v>
      </c>
      <c r="PP82" s="347">
        <f>PP$3*$F82*$AH82*PP$4/'[1]Sheet3 '!$AJ$5</f>
        <v>0.36114000000000002</v>
      </c>
      <c r="PQ82" s="347">
        <f>PQ$3*$F82*$AH82*PQ$4/'[1]Sheet3 '!$AJ$5</f>
        <v>0.312</v>
      </c>
      <c r="PR82" s="347">
        <f>PR$3*$F82*$AH82*PR$4/'[1]Sheet3 '!$AJ$5</f>
        <v>0.28079999999999999</v>
      </c>
      <c r="PS82" s="347">
        <f>PS$3*$F82*$AH82*PS$4/'[1]Sheet3 '!$AJ$5</f>
        <v>0.24959999999999999</v>
      </c>
      <c r="PT82" s="347">
        <f>PT$3*$F82*$AH82*PT$4/'[1]Sheet3 '!$AJ$5</f>
        <v>0.156</v>
      </c>
      <c r="PU82" s="343"/>
      <c r="PV82" s="343"/>
      <c r="PW82" s="343"/>
    </row>
    <row r="83" spans="1:439" ht="16.2">
      <c r="A83" s="39">
        <v>79</v>
      </c>
      <c r="B83" s="39" t="s">
        <v>721</v>
      </c>
      <c r="C83" s="39">
        <v>6</v>
      </c>
      <c r="D83" s="39">
        <v>28</v>
      </c>
      <c r="E83" s="39"/>
      <c r="F83" s="39">
        <v>1150</v>
      </c>
      <c r="G83" s="39" t="s">
        <v>481</v>
      </c>
      <c r="H83" s="39">
        <f t="shared" si="443"/>
        <v>1150</v>
      </c>
      <c r="I83" s="116"/>
      <c r="J83" s="39">
        <f>F83</f>
        <v>1150</v>
      </c>
      <c r="K83" s="116" t="s">
        <v>722</v>
      </c>
      <c r="L83" s="116"/>
      <c r="M83" s="123">
        <f t="shared" si="563"/>
        <v>79</v>
      </c>
      <c r="N83" s="39">
        <f t="shared" si="564"/>
        <v>0</v>
      </c>
      <c r="O83" s="39">
        <f t="shared" si="565"/>
        <v>0</v>
      </c>
      <c r="P83" s="39">
        <v>0</v>
      </c>
      <c r="Q83" s="136">
        <v>0.79861179999999998</v>
      </c>
      <c r="R83" s="90">
        <v>10</v>
      </c>
      <c r="S83" s="137">
        <v>0</v>
      </c>
      <c r="T83" s="141">
        <f t="shared" si="444"/>
        <v>0.38333299999999998</v>
      </c>
      <c r="U83" s="139">
        <f t="shared" si="570"/>
        <v>5</v>
      </c>
      <c r="V83" s="139" t="s">
        <v>283</v>
      </c>
      <c r="W83" s="139">
        <v>1</v>
      </c>
      <c r="X83" s="142">
        <v>0</v>
      </c>
      <c r="Y83" s="147">
        <v>15</v>
      </c>
      <c r="Z83" s="159">
        <v>1</v>
      </c>
      <c r="AA83" s="139" t="str">
        <f t="shared" si="428"/>
        <v>[[0,1],[0,1],[0,1],[0,1],[0,1],[0,1],[0,1],[0,1],[0,1],[0,1],[0,2],[0,4],[0,6],[0,8],[0,10],[0,20],[0,40],[0,60],[0,80],[0,100]]</v>
      </c>
      <c r="AB83" s="139">
        <v>1</v>
      </c>
      <c r="AC83" s="139">
        <v>1</v>
      </c>
      <c r="AD83" s="139" t="str">
        <f t="shared" si="445"/>
        <v>[[1,1],[1,1],[1,1],[1,1],[1,1],[1,1],[1,1],[1,1],[1,1],[1,1],[1,1],[1,1],[1,1],[1,1],[1,1],[1,1],[1,1],[1,1],[1,1],[1,1]]</v>
      </c>
      <c r="AE83" s="39">
        <v>0</v>
      </c>
      <c r="AF83" s="160">
        <v>0</v>
      </c>
      <c r="AG83" s="177">
        <f t="shared" si="431"/>
        <v>0</v>
      </c>
      <c r="AH83" s="177">
        <v>0.1</v>
      </c>
      <c r="AI83" s="177">
        <v>0</v>
      </c>
      <c r="AJ83" s="178">
        <v>0</v>
      </c>
      <c r="AK83" s="177">
        <v>0</v>
      </c>
      <c r="AL83" s="177">
        <v>0</v>
      </c>
      <c r="AM83" s="179">
        <v>0</v>
      </c>
      <c r="AN83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3" s="39" t="str">
        <f t="shared" si="429"/>
        <v>[[6,5],[6,2],[7,2]]</v>
      </c>
      <c r="AP83" s="111" t="str">
        <f t="shared" si="385"/>
        <v>[0,0,0]</v>
      </c>
      <c r="AQ83" s="111">
        <v>0</v>
      </c>
      <c r="AR83" s="111">
        <v>1</v>
      </c>
      <c r="AS83" s="111">
        <f t="shared" si="447"/>
        <v>1</v>
      </c>
      <c r="AT83" s="111">
        <v>1</v>
      </c>
      <c r="AU83" s="111">
        <v>1</v>
      </c>
      <c r="AV83" s="191" t="s">
        <v>583</v>
      </c>
      <c r="AW83" s="111">
        <v>4</v>
      </c>
      <c r="AX83" s="195">
        <v>16</v>
      </c>
      <c r="AY83" s="39">
        <v>1</v>
      </c>
      <c r="AZ83" s="39">
        <v>1</v>
      </c>
      <c r="BA83" s="94">
        <v>3</v>
      </c>
      <c r="BB83" s="94">
        <v>6</v>
      </c>
      <c r="BC83" s="94" t="s">
        <v>533</v>
      </c>
      <c r="BD83" s="39">
        <v>1</v>
      </c>
      <c r="BE83" s="112">
        <v>1</v>
      </c>
      <c r="BF83" s="39"/>
      <c r="BG83" s="39"/>
      <c r="BH83" s="39">
        <v>1</v>
      </c>
      <c r="BI83" s="39">
        <v>1</v>
      </c>
      <c r="BJ83" s="112" t="s">
        <v>527</v>
      </c>
      <c r="BK83" s="198">
        <v>1</v>
      </c>
      <c r="BL83" s="198">
        <v>1</v>
      </c>
      <c r="BM83" s="94">
        <f t="shared" si="571"/>
        <v>1150</v>
      </c>
      <c r="BN83" s="94" t="s">
        <v>287</v>
      </c>
      <c r="BO83" s="94">
        <v>1</v>
      </c>
      <c r="BP83" s="94" t="s">
        <v>575</v>
      </c>
      <c r="BQ83" s="94" t="s">
        <v>485</v>
      </c>
      <c r="BR83" s="102" t="s">
        <v>723</v>
      </c>
      <c r="BS83" s="102" t="s">
        <v>723</v>
      </c>
      <c r="BT83" s="123">
        <v>48010</v>
      </c>
      <c r="BU83" s="123">
        <v>2</v>
      </c>
      <c r="BV83" s="215">
        <v>180</v>
      </c>
      <c r="BW83" s="215">
        <v>35</v>
      </c>
      <c r="BX83" s="116" t="s">
        <v>487</v>
      </c>
      <c r="BY83" s="213">
        <v>10</v>
      </c>
      <c r="BZ83" s="123">
        <f t="shared" si="448"/>
        <v>10</v>
      </c>
      <c r="CA83" s="214" t="str">
        <f t="shared" si="449"/>
        <v>[10,10,0,10]</v>
      </c>
      <c r="CB83" s="42">
        <v>0</v>
      </c>
      <c r="CC83" s="42">
        <v>0</v>
      </c>
      <c r="CD83" s="42">
        <v>0</v>
      </c>
      <c r="CE83" s="42">
        <v>1</v>
      </c>
      <c r="CF83" s="42">
        <v>1</v>
      </c>
      <c r="CG83" s="42">
        <v>0</v>
      </c>
      <c r="CH83" s="42">
        <v>0</v>
      </c>
      <c r="CI83" s="42">
        <v>0</v>
      </c>
      <c r="CJ83" s="42" t="str">
        <f t="shared" si="442"/>
        <v>0,0,0,0,0,0,0</v>
      </c>
      <c r="CK83" s="42" t="str">
        <f t="shared" si="566"/>
        <v>"4|2|0|0|1150","7|1|0|0|1150",</v>
      </c>
      <c r="CL83" s="46"/>
      <c r="CM83" s="46"/>
      <c r="CN83" s="46"/>
      <c r="CO83" s="46"/>
      <c r="CP83" s="46"/>
      <c r="CQ83" s="46" t="s">
        <v>724</v>
      </c>
      <c r="CR83" s="46"/>
      <c r="CS83" s="46"/>
      <c r="CT83" s="46"/>
      <c r="CU83" s="53" t="s">
        <v>490</v>
      </c>
      <c r="CV83" s="53">
        <v>1</v>
      </c>
      <c r="CW83" s="42"/>
      <c r="CX83" s="42" t="str">
        <f t="shared" si="435"/>
        <v/>
      </c>
      <c r="CY83" s="42"/>
      <c r="CZ83" s="42"/>
      <c r="DA83" s="42"/>
      <c r="DB83" s="42"/>
      <c r="DC83" s="42" t="str">
        <f t="shared" si="436"/>
        <v/>
      </c>
      <c r="DD83" s="42"/>
      <c r="DE83" s="42"/>
      <c r="DF83" s="42"/>
      <c r="DG83" s="42"/>
      <c r="DH83" s="42" t="str">
        <f t="shared" si="437"/>
        <v/>
      </c>
      <c r="DI83" s="42"/>
      <c r="DJ83" s="42"/>
      <c r="DK83" s="42"/>
      <c r="DL83" s="42"/>
      <c r="DM83" s="42">
        <f t="shared" si="438"/>
        <v>4</v>
      </c>
      <c r="DN83" s="42">
        <v>2</v>
      </c>
      <c r="DO83" s="42">
        <v>0</v>
      </c>
      <c r="DP83" s="42">
        <v>0</v>
      </c>
      <c r="DQ83" s="42">
        <f>F83</f>
        <v>1150</v>
      </c>
      <c r="DR83" s="42">
        <f t="shared" si="439"/>
        <v>7</v>
      </c>
      <c r="DS83" s="42">
        <v>1</v>
      </c>
      <c r="DT83" s="42">
        <v>0</v>
      </c>
      <c r="DU83" s="42">
        <v>0</v>
      </c>
      <c r="DV83" s="42">
        <f>F83</f>
        <v>1150</v>
      </c>
      <c r="DW83" s="42"/>
      <c r="DX83" s="231">
        <f t="shared" si="440"/>
        <v>10</v>
      </c>
      <c r="DY83" s="231">
        <f t="shared" si="441"/>
        <v>10</v>
      </c>
      <c r="DZ83" s="231">
        <v>0</v>
      </c>
      <c r="EA83" s="123">
        <f t="shared" si="450"/>
        <v>10</v>
      </c>
      <c r="EB83" s="123"/>
      <c r="EM83" s="260">
        <f t="shared" si="451"/>
        <v>1265</v>
      </c>
      <c r="EN83" s="261">
        <v>0</v>
      </c>
      <c r="EO83" s="262">
        <v>6</v>
      </c>
      <c r="EP83" s="105">
        <v>5</v>
      </c>
      <c r="EQ83" s="262">
        <v>6</v>
      </c>
      <c r="ER83" s="105">
        <v>2</v>
      </c>
      <c r="ES83" s="262">
        <v>7</v>
      </c>
      <c r="ET83" s="105">
        <v>2</v>
      </c>
      <c r="EU83" s="105">
        <f t="shared" si="452"/>
        <v>6.2222222222222223</v>
      </c>
      <c r="EV83" s="105">
        <f t="shared" si="453"/>
        <v>7.5</v>
      </c>
      <c r="EW83" s="272">
        <f t="shared" si="454"/>
        <v>0</v>
      </c>
      <c r="EX83" s="105">
        <f t="shared" si="455"/>
        <v>15</v>
      </c>
      <c r="EY83" s="281">
        <f t="shared" si="456"/>
        <v>0</v>
      </c>
      <c r="EZ83" s="105">
        <f t="shared" si="457"/>
        <v>22.5</v>
      </c>
      <c r="FA83" s="282">
        <f t="shared" si="458"/>
        <v>0</v>
      </c>
      <c r="FD83" s="287"/>
      <c r="FE83" s="90"/>
      <c r="FI83" s="294"/>
      <c r="FJ83" s="295">
        <v>0</v>
      </c>
      <c r="FK83" s="141">
        <v>1</v>
      </c>
      <c r="FL83" s="294">
        <f t="shared" si="388"/>
        <v>0</v>
      </c>
      <c r="FM83" s="295">
        <f t="shared" si="459"/>
        <v>0</v>
      </c>
      <c r="FN83" s="141">
        <f t="shared" si="460"/>
        <v>1</v>
      </c>
      <c r="FO83" s="294">
        <f t="shared" si="389"/>
        <v>0</v>
      </c>
      <c r="FP83" s="295">
        <f t="shared" si="461"/>
        <v>0</v>
      </c>
      <c r="FQ83" s="141">
        <f t="shared" si="462"/>
        <v>1</v>
      </c>
      <c r="FR83" s="294">
        <f t="shared" si="390"/>
        <v>0</v>
      </c>
      <c r="FS83" s="295">
        <f t="shared" si="463"/>
        <v>0</v>
      </c>
      <c r="FT83" s="141">
        <f t="shared" si="464"/>
        <v>1</v>
      </c>
      <c r="FU83" s="294">
        <f t="shared" si="391"/>
        <v>0</v>
      </c>
      <c r="FV83" s="295">
        <f t="shared" si="465"/>
        <v>0</v>
      </c>
      <c r="FW83" s="141">
        <f t="shared" si="466"/>
        <v>1</v>
      </c>
      <c r="FX83" s="294">
        <f t="shared" si="392"/>
        <v>0</v>
      </c>
      <c r="FY83" s="295">
        <f t="shared" si="467"/>
        <v>0</v>
      </c>
      <c r="FZ83" s="141">
        <f t="shared" si="468"/>
        <v>1</v>
      </c>
      <c r="GA83" s="294">
        <f t="shared" si="393"/>
        <v>0</v>
      </c>
      <c r="GB83" s="295">
        <f t="shared" si="469"/>
        <v>0</v>
      </c>
      <c r="GC83" s="141">
        <f t="shared" si="470"/>
        <v>1</v>
      </c>
      <c r="GD83" s="294">
        <f t="shared" si="394"/>
        <v>0</v>
      </c>
      <c r="GE83" s="295">
        <f t="shared" si="471"/>
        <v>0</v>
      </c>
      <c r="GF83" s="141">
        <f t="shared" si="472"/>
        <v>1</v>
      </c>
      <c r="GG83" s="294">
        <f t="shared" si="395"/>
        <v>0</v>
      </c>
      <c r="GH83" s="295">
        <f t="shared" si="473"/>
        <v>0</v>
      </c>
      <c r="GI83" s="141">
        <f t="shared" si="474"/>
        <v>1</v>
      </c>
      <c r="GJ83" s="294">
        <f t="shared" si="396"/>
        <v>0</v>
      </c>
      <c r="GK83" s="295">
        <f t="shared" si="475"/>
        <v>0</v>
      </c>
      <c r="GL83" s="141">
        <f t="shared" si="476"/>
        <v>1</v>
      </c>
      <c r="GM83" s="294">
        <f t="shared" si="397"/>
        <v>0</v>
      </c>
      <c r="GN83" s="295">
        <f t="shared" si="477"/>
        <v>0</v>
      </c>
      <c r="GO83" s="141">
        <f t="shared" si="478"/>
        <v>2</v>
      </c>
      <c r="GP83" s="294">
        <f t="shared" si="398"/>
        <v>0</v>
      </c>
      <c r="GQ83" s="295">
        <f t="shared" si="479"/>
        <v>0</v>
      </c>
      <c r="GR83" s="141">
        <f t="shared" si="480"/>
        <v>4</v>
      </c>
      <c r="GS83" s="294">
        <f t="shared" si="399"/>
        <v>0</v>
      </c>
      <c r="GT83" s="295">
        <f t="shared" si="481"/>
        <v>0</v>
      </c>
      <c r="GU83" s="141">
        <f t="shared" si="482"/>
        <v>6</v>
      </c>
      <c r="GV83" s="294">
        <f t="shared" si="400"/>
        <v>0</v>
      </c>
      <c r="GW83" s="295">
        <f t="shared" si="483"/>
        <v>0</v>
      </c>
      <c r="GX83" s="141">
        <f t="shared" si="484"/>
        <v>8</v>
      </c>
      <c r="GY83" s="294">
        <f t="shared" si="401"/>
        <v>0</v>
      </c>
      <c r="GZ83" s="295">
        <f t="shared" si="485"/>
        <v>0</v>
      </c>
      <c r="HA83" s="141">
        <f t="shared" si="486"/>
        <v>10</v>
      </c>
      <c r="HB83" s="294">
        <f t="shared" si="402"/>
        <v>0</v>
      </c>
      <c r="HC83" s="295">
        <f t="shared" si="487"/>
        <v>0</v>
      </c>
      <c r="HD83" s="141">
        <f t="shared" si="488"/>
        <v>20</v>
      </c>
      <c r="HE83" s="294">
        <f t="shared" si="403"/>
        <v>0</v>
      </c>
      <c r="HF83" s="295">
        <f t="shared" si="489"/>
        <v>0</v>
      </c>
      <c r="HG83" s="141">
        <f t="shared" si="490"/>
        <v>40</v>
      </c>
      <c r="HH83" s="294">
        <f t="shared" si="404"/>
        <v>0</v>
      </c>
      <c r="HI83" s="295">
        <f t="shared" si="491"/>
        <v>0</v>
      </c>
      <c r="HJ83" s="141">
        <f t="shared" si="492"/>
        <v>60</v>
      </c>
      <c r="HK83" s="294">
        <f t="shared" si="405"/>
        <v>0</v>
      </c>
      <c r="HL83" s="295">
        <f t="shared" si="493"/>
        <v>0</v>
      </c>
      <c r="HM83" s="141">
        <f t="shared" si="494"/>
        <v>80</v>
      </c>
      <c r="HN83" s="294">
        <f t="shared" si="406"/>
        <v>0</v>
      </c>
      <c r="HO83" s="295">
        <f t="shared" si="495"/>
        <v>0</v>
      </c>
      <c r="HP83" s="141">
        <f t="shared" si="496"/>
        <v>100</v>
      </c>
      <c r="HQ83" s="294">
        <f t="shared" si="407"/>
        <v>0</v>
      </c>
      <c r="HS83" s="287"/>
      <c r="HT83" s="90"/>
      <c r="HX83" s="294"/>
      <c r="HY83" s="295">
        <v>1</v>
      </c>
      <c r="HZ83" s="141">
        <v>1</v>
      </c>
      <c r="IA83" s="294">
        <f t="shared" si="408"/>
        <v>1.2777777777777787E-4</v>
      </c>
      <c r="IB83" s="295">
        <f t="shared" si="497"/>
        <v>1</v>
      </c>
      <c r="IC83" s="141">
        <f t="shared" si="498"/>
        <v>1</v>
      </c>
      <c r="ID83" s="294">
        <f t="shared" si="409"/>
        <v>2.5555555555555574E-4</v>
      </c>
      <c r="IE83" s="295">
        <f t="shared" si="499"/>
        <v>1</v>
      </c>
      <c r="IF83" s="141">
        <f t="shared" si="500"/>
        <v>1</v>
      </c>
      <c r="IG83" s="294">
        <f t="shared" si="410"/>
        <v>3.8333333333333367E-4</v>
      </c>
      <c r="IH83" s="295">
        <f t="shared" si="501"/>
        <v>1</v>
      </c>
      <c r="II83" s="141">
        <f t="shared" si="502"/>
        <v>1</v>
      </c>
      <c r="IJ83" s="294">
        <f t="shared" si="411"/>
        <v>5.1111111111111149E-4</v>
      </c>
      <c r="IK83" s="295">
        <f t="shared" si="503"/>
        <v>1</v>
      </c>
      <c r="IL83" s="141">
        <f t="shared" si="504"/>
        <v>1</v>
      </c>
      <c r="IM83" s="294">
        <f t="shared" si="412"/>
        <v>6.3888888888888936E-4</v>
      </c>
      <c r="IN83" s="295">
        <f t="shared" si="505"/>
        <v>1</v>
      </c>
      <c r="IO83" s="141">
        <f t="shared" si="506"/>
        <v>1</v>
      </c>
      <c r="IP83" s="294">
        <f t="shared" si="413"/>
        <v>1.2777777777777787E-3</v>
      </c>
      <c r="IQ83" s="295">
        <f t="shared" si="507"/>
        <v>1</v>
      </c>
      <c r="IR83" s="141">
        <f t="shared" si="508"/>
        <v>1</v>
      </c>
      <c r="IS83" s="294">
        <f t="shared" si="414"/>
        <v>2.5555555555555574E-3</v>
      </c>
      <c r="IT83" s="295">
        <f t="shared" si="509"/>
        <v>1</v>
      </c>
      <c r="IU83" s="141">
        <f t="shared" si="510"/>
        <v>1</v>
      </c>
      <c r="IV83" s="294">
        <f t="shared" si="415"/>
        <v>3.8333333333333366E-3</v>
      </c>
      <c r="IW83" s="295">
        <f t="shared" si="511"/>
        <v>1</v>
      </c>
      <c r="IX83" s="141">
        <f t="shared" si="512"/>
        <v>1</v>
      </c>
      <c r="IY83" s="294">
        <f t="shared" si="416"/>
        <v>5.1111111111111149E-3</v>
      </c>
      <c r="IZ83" s="295">
        <f t="shared" si="513"/>
        <v>1</v>
      </c>
      <c r="JA83" s="141">
        <f t="shared" si="514"/>
        <v>1</v>
      </c>
      <c r="JB83" s="294">
        <f t="shared" si="417"/>
        <v>6.3888888888888945E-3</v>
      </c>
      <c r="JC83" s="295">
        <f t="shared" si="515"/>
        <v>1</v>
      </c>
      <c r="JD83" s="141">
        <f t="shared" si="516"/>
        <v>1</v>
      </c>
      <c r="JE83" s="294">
        <f t="shared" si="418"/>
        <v>1.2777777777777789E-2</v>
      </c>
      <c r="JF83" s="295">
        <f t="shared" si="517"/>
        <v>1</v>
      </c>
      <c r="JG83" s="141">
        <f t="shared" si="518"/>
        <v>1</v>
      </c>
      <c r="JH83" s="294">
        <f t="shared" si="419"/>
        <v>2.5555555555555578E-2</v>
      </c>
      <c r="JI83" s="295">
        <f t="shared" si="519"/>
        <v>1</v>
      </c>
      <c r="JJ83" s="141">
        <f t="shared" si="520"/>
        <v>1</v>
      </c>
      <c r="JK83" s="294">
        <f t="shared" si="420"/>
        <v>3.8333333333333365E-2</v>
      </c>
      <c r="JL83" s="295">
        <f t="shared" si="521"/>
        <v>1</v>
      </c>
      <c r="JM83" s="141">
        <f t="shared" si="522"/>
        <v>1</v>
      </c>
      <c r="JN83" s="294">
        <f t="shared" si="421"/>
        <v>5.1111111111111156E-2</v>
      </c>
      <c r="JO83" s="295">
        <f t="shared" si="523"/>
        <v>1</v>
      </c>
      <c r="JP83" s="141">
        <f t="shared" si="524"/>
        <v>1</v>
      </c>
      <c r="JQ83" s="294">
        <f t="shared" si="422"/>
        <v>6.3888888888888939E-2</v>
      </c>
      <c r="JR83" s="295">
        <f t="shared" si="525"/>
        <v>1</v>
      </c>
      <c r="JS83" s="141">
        <f t="shared" si="526"/>
        <v>1</v>
      </c>
      <c r="JT83" s="294">
        <f t="shared" si="423"/>
        <v>0.12777777777777788</v>
      </c>
      <c r="JU83" s="295">
        <f t="shared" si="527"/>
        <v>1</v>
      </c>
      <c r="JV83" s="141">
        <f t="shared" si="528"/>
        <v>1</v>
      </c>
      <c r="JW83" s="294">
        <f t="shared" si="424"/>
        <v>0.25555555555555576</v>
      </c>
      <c r="JX83" s="295">
        <f t="shared" si="529"/>
        <v>1</v>
      </c>
      <c r="JY83" s="141">
        <f t="shared" si="530"/>
        <v>1</v>
      </c>
      <c r="JZ83" s="294">
        <f t="shared" si="425"/>
        <v>0.38333333333333364</v>
      </c>
      <c r="KA83" s="295">
        <f t="shared" si="531"/>
        <v>1</v>
      </c>
      <c r="KB83" s="141">
        <f t="shared" si="532"/>
        <v>1</v>
      </c>
      <c r="KC83" s="294">
        <f t="shared" si="426"/>
        <v>0.51111111111111152</v>
      </c>
      <c r="KD83" s="295">
        <f t="shared" si="533"/>
        <v>1</v>
      </c>
      <c r="KE83" s="141">
        <f t="shared" si="534"/>
        <v>1</v>
      </c>
      <c r="KF83" s="294">
        <f t="shared" si="427"/>
        <v>0.63888888888888939</v>
      </c>
      <c r="KK83" s="313">
        <f t="shared" si="568"/>
        <v>0</v>
      </c>
      <c r="KL83" s="313">
        <f t="shared" si="568"/>
        <v>0</v>
      </c>
      <c r="KM83" s="313">
        <f t="shared" si="568"/>
        <v>0</v>
      </c>
      <c r="KN83" s="313">
        <f t="shared" si="568"/>
        <v>0</v>
      </c>
      <c r="KO83" s="313">
        <f t="shared" si="568"/>
        <v>0</v>
      </c>
      <c r="KP83" s="313">
        <f t="shared" si="568"/>
        <v>0</v>
      </c>
      <c r="KQ83" s="313">
        <f t="shared" si="568"/>
        <v>0</v>
      </c>
      <c r="KR83" s="313">
        <f t="shared" si="568"/>
        <v>0</v>
      </c>
      <c r="KS83" s="313">
        <f t="shared" si="568"/>
        <v>0</v>
      </c>
      <c r="KT83" s="313">
        <f t="shared" si="568"/>
        <v>0</v>
      </c>
      <c r="KU83" s="313">
        <f t="shared" si="569"/>
        <v>0</v>
      </c>
      <c r="KV83" s="313">
        <f t="shared" si="569"/>
        <v>0</v>
      </c>
      <c r="KW83" s="313">
        <f t="shared" si="569"/>
        <v>0</v>
      </c>
      <c r="KX83" s="313">
        <f t="shared" si="569"/>
        <v>0</v>
      </c>
      <c r="KY83" s="313">
        <f t="shared" si="569"/>
        <v>0</v>
      </c>
      <c r="KZ83" s="313">
        <f t="shared" si="569"/>
        <v>0</v>
      </c>
      <c r="LA83" s="313">
        <f t="shared" si="569"/>
        <v>0</v>
      </c>
      <c r="LB83" s="313">
        <f t="shared" si="569"/>
        <v>0</v>
      </c>
      <c r="LC83" s="313">
        <f t="shared" si="569"/>
        <v>0</v>
      </c>
      <c r="LD83" s="313">
        <f t="shared" si="569"/>
        <v>0</v>
      </c>
      <c r="LK83" s="78">
        <v>0</v>
      </c>
      <c r="LL83" s="78">
        <v>0</v>
      </c>
      <c r="LM83" s="78">
        <v>0</v>
      </c>
      <c r="LP83" s="105"/>
      <c r="LQ83" s="322">
        <v>0.05</v>
      </c>
      <c r="LR83" s="322">
        <v>0.05</v>
      </c>
      <c r="LS83" s="322">
        <v>0.05</v>
      </c>
      <c r="LT83" s="322">
        <v>0.05</v>
      </c>
      <c r="LU83" s="322">
        <v>0.05</v>
      </c>
      <c r="LV83" s="322">
        <v>2.5000000000000001E-2</v>
      </c>
      <c r="LW83" s="322">
        <v>2.5000000000000001E-2</v>
      </c>
      <c r="LX83" s="322">
        <v>2.5000000000000001E-2</v>
      </c>
      <c r="LY83" s="322">
        <v>2.5000000000000001E-2</v>
      </c>
      <c r="LZ83" s="322">
        <v>2.5000000000000001E-2</v>
      </c>
      <c r="MA83" s="322">
        <v>5.0000000000000001E-3</v>
      </c>
      <c r="MB83" s="322">
        <v>5.0000000000000001E-3</v>
      </c>
      <c r="MC83" s="322">
        <v>5.0000000000000001E-3</v>
      </c>
      <c r="MD83" s="322">
        <v>5.0000000000000001E-3</v>
      </c>
      <c r="ME83" s="322">
        <v>5.0000000000000001E-3</v>
      </c>
      <c r="MF83" s="322">
        <v>8.9999999999999998E-4</v>
      </c>
      <c r="MG83" s="322">
        <v>8.9999999999999998E-4</v>
      </c>
      <c r="MH83" s="322">
        <v>8.9999999999999998E-4</v>
      </c>
      <c r="MI83" s="322">
        <v>8.9999999999999998E-4</v>
      </c>
      <c r="MJ83" s="322">
        <v>8.9999999999999998E-4</v>
      </c>
      <c r="MK83" s="322">
        <v>5.9999999999999995E-4</v>
      </c>
      <c r="ML83" s="322">
        <v>4.4999999999999999E-4</v>
      </c>
      <c r="MM83" s="322">
        <v>4.0000000000000002E-4</v>
      </c>
      <c r="MN83" s="322">
        <v>2.9999999999999997E-4</v>
      </c>
      <c r="MO83" s="322">
        <v>2.5000000000000001E-4</v>
      </c>
      <c r="MP83" s="322">
        <v>2.5000000000000001E-4</v>
      </c>
      <c r="MQ83" s="322">
        <v>2.0000000000000001E-4</v>
      </c>
      <c r="MR83" s="322">
        <v>2.0000000000000001E-4</v>
      </c>
      <c r="MS83" s="322"/>
      <c r="MT83" s="102">
        <v>1</v>
      </c>
      <c r="MU83" s="102">
        <v>1</v>
      </c>
      <c r="MV83" s="102">
        <v>1</v>
      </c>
      <c r="MW83" s="102">
        <v>1</v>
      </c>
      <c r="MX83" s="102">
        <v>1</v>
      </c>
      <c r="MY83" s="102">
        <v>1</v>
      </c>
      <c r="MZ83" s="90">
        <v>5</v>
      </c>
      <c r="NA83" s="90">
        <v>5</v>
      </c>
      <c r="NB83" s="90">
        <v>5</v>
      </c>
      <c r="NC83" s="90">
        <v>5</v>
      </c>
      <c r="ND83" s="90">
        <v>5</v>
      </c>
      <c r="NE83" s="90">
        <v>5</v>
      </c>
      <c r="NF83" s="90">
        <v>5</v>
      </c>
      <c r="NG83" s="90">
        <v>5</v>
      </c>
      <c r="NH83" s="90">
        <v>5</v>
      </c>
      <c r="NI83" s="90">
        <v>10</v>
      </c>
      <c r="NJ83" s="90">
        <v>10</v>
      </c>
      <c r="NK83" s="90">
        <v>10</v>
      </c>
      <c r="NL83" s="90">
        <v>10</v>
      </c>
      <c r="NM83" s="90">
        <v>10</v>
      </c>
      <c r="NN83" s="90">
        <v>10</v>
      </c>
      <c r="NO83" s="90">
        <v>10</v>
      </c>
      <c r="NP83" s="90">
        <v>10</v>
      </c>
      <c r="NQ83" s="90">
        <v>10</v>
      </c>
      <c r="NR83" s="90">
        <v>10</v>
      </c>
      <c r="NS83" s="90">
        <v>10</v>
      </c>
      <c r="NT83" s="90">
        <v>10</v>
      </c>
      <c r="NU83" s="90">
        <v>10</v>
      </c>
      <c r="NV83" s="90"/>
      <c r="NW83" s="324">
        <f t="shared" si="535"/>
        <v>5.7500000000000002E-2</v>
      </c>
      <c r="NX83" s="324">
        <f t="shared" si="536"/>
        <v>0.115</v>
      </c>
      <c r="NY83" s="324">
        <f t="shared" si="537"/>
        <v>0.17249999999999999</v>
      </c>
      <c r="NZ83" s="324">
        <f t="shared" si="538"/>
        <v>0.23</v>
      </c>
      <c r="OA83" s="324">
        <f t="shared" si="539"/>
        <v>0.28749999999999998</v>
      </c>
      <c r="OB83" s="324">
        <f t="shared" si="540"/>
        <v>0.28749999999999998</v>
      </c>
      <c r="OC83" s="324">
        <f t="shared" si="541"/>
        <v>0.115</v>
      </c>
      <c r="OD83" s="324">
        <f t="shared" si="542"/>
        <v>0.17249999999999999</v>
      </c>
      <c r="OE83" s="324">
        <f t="shared" si="543"/>
        <v>0.23</v>
      </c>
      <c r="OF83" s="324">
        <f t="shared" si="544"/>
        <v>0.28749999999999998</v>
      </c>
      <c r="OG83" s="324">
        <f t="shared" si="545"/>
        <v>0.115</v>
      </c>
      <c r="OH83" s="324">
        <f t="shared" si="546"/>
        <v>0.23</v>
      </c>
      <c r="OI83" s="324">
        <f t="shared" si="547"/>
        <v>0.34499999999999997</v>
      </c>
      <c r="OJ83" s="324">
        <f t="shared" si="548"/>
        <v>0.46</v>
      </c>
      <c r="OK83" s="324">
        <f t="shared" si="549"/>
        <v>0.57499999999999996</v>
      </c>
      <c r="OL83" s="324">
        <f t="shared" si="550"/>
        <v>0.10349999999999999</v>
      </c>
      <c r="OM83" s="324">
        <f t="shared" si="551"/>
        <v>0.20699999999999999</v>
      </c>
      <c r="ON83" s="324">
        <f t="shared" si="552"/>
        <v>0.3105</v>
      </c>
      <c r="OO83" s="324">
        <f t="shared" si="553"/>
        <v>0.41399999999999998</v>
      </c>
      <c r="OP83" s="324">
        <f t="shared" si="554"/>
        <v>0.51749999999999996</v>
      </c>
      <c r="OQ83" s="324">
        <f t="shared" si="555"/>
        <v>0.51749999999999996</v>
      </c>
      <c r="OR83" s="324">
        <f t="shared" si="556"/>
        <v>0.51749999999999996</v>
      </c>
      <c r="OS83" s="324">
        <f t="shared" si="557"/>
        <v>0.57499999999999996</v>
      </c>
      <c r="OT83" s="324">
        <f t="shared" si="558"/>
        <v>0.51749999999999996</v>
      </c>
      <c r="OU83" s="324">
        <f t="shared" si="559"/>
        <v>0.50312500000000004</v>
      </c>
      <c r="OV83" s="324">
        <f t="shared" si="560"/>
        <v>0.57499999999999996</v>
      </c>
      <c r="OW83" s="324">
        <f t="shared" si="561"/>
        <v>0.51749999999999996</v>
      </c>
      <c r="OX83" s="324">
        <f t="shared" si="562"/>
        <v>0.57499999999999996</v>
      </c>
      <c r="PG83" s="346"/>
      <c r="PH83" s="347">
        <f>PH$3*$F83*$AH83*PH$4/'[1]Sheet3 '!$AJ$5</f>
        <v>0.32200000000000006</v>
      </c>
      <c r="PI83" s="347">
        <f>PI$3*$F83*$AH83*PI$4/'[1]Sheet3 '!$AJ$5</f>
        <v>0.32188499999999998</v>
      </c>
      <c r="PJ83" s="347">
        <f>PJ$3*$F83*$AH83*PJ$4/'[1]Sheet3 '!$AJ$5</f>
        <v>0.32199999999999995</v>
      </c>
      <c r="PK83" s="347">
        <f>PK$3*$F83*$AH83*PK$4/'[1]Sheet3 '!$AJ$5</f>
        <v>0.2898</v>
      </c>
      <c r="PL83" s="347">
        <f>PL$3*$F83*$AH83*PL$4/'[1]Sheet3 '!$AJ$5</f>
        <v>0.2898</v>
      </c>
      <c r="PM83" s="347">
        <f>PM$3*$F83*$AH83*PM$4/'[1]Sheet3 '!$AJ$5</f>
        <v>0.27600000000000002</v>
      </c>
      <c r="PN83" s="347">
        <f>PN$3*$F83*$AH83*PN$4/'[1]Sheet3 '!$AJ$5</f>
        <v>0.24840000000000001</v>
      </c>
      <c r="PO83" s="347">
        <f>PO$3*$F83*$AH83*PO$4/'[1]Sheet3 '!$AJ$5</f>
        <v>0.2346</v>
      </c>
      <c r="PP83" s="347">
        <f>PP$3*$F83*$AH83*PP$4/'[1]Sheet3 '!$AJ$5</f>
        <v>0.21298</v>
      </c>
      <c r="PQ83" s="347">
        <f>PQ$3*$F83*$AH83*PQ$4/'[1]Sheet3 '!$AJ$5</f>
        <v>0.184</v>
      </c>
      <c r="PR83" s="347">
        <f>PR$3*$F83*$AH83*PR$4/'[1]Sheet3 '!$AJ$5</f>
        <v>0.1656</v>
      </c>
      <c r="PS83" s="347">
        <f>PS$3*$F83*$AH83*PS$4/'[1]Sheet3 '!$AJ$5</f>
        <v>0.1472</v>
      </c>
      <c r="PT83" s="347">
        <f>PT$3*$F83*$AH83*PT$4/'[1]Sheet3 '!$AJ$5</f>
        <v>9.1999999999999998E-2</v>
      </c>
      <c r="PU83" s="343"/>
      <c r="PV83" s="343"/>
      <c r="PW83" s="343"/>
    </row>
    <row r="84" spans="1:439" ht="16.2">
      <c r="A84" s="39">
        <v>80</v>
      </c>
      <c r="B84" s="39" t="s">
        <v>725</v>
      </c>
      <c r="C84" s="39">
        <v>6</v>
      </c>
      <c r="D84" s="39">
        <v>29</v>
      </c>
      <c r="E84" s="39"/>
      <c r="F84" s="110">
        <v>1400</v>
      </c>
      <c r="G84" s="363" t="s">
        <v>678</v>
      </c>
      <c r="H84" s="39">
        <f t="shared" si="443"/>
        <v>1400</v>
      </c>
      <c r="I84" s="116" t="s">
        <v>726</v>
      </c>
      <c r="J84" s="74">
        <v>750</v>
      </c>
      <c r="K84" s="116" t="s">
        <v>510</v>
      </c>
      <c r="L84" s="116"/>
      <c r="M84" s="123">
        <f t="shared" si="563"/>
        <v>80</v>
      </c>
      <c r="N84" s="39">
        <f t="shared" si="564"/>
        <v>0</v>
      </c>
      <c r="O84" s="39">
        <f t="shared" si="565"/>
        <v>0</v>
      </c>
      <c r="P84" s="39">
        <v>0</v>
      </c>
      <c r="Q84" s="136">
        <v>0.97222160000000002</v>
      </c>
      <c r="R84" s="90">
        <v>10</v>
      </c>
      <c r="S84" s="137">
        <v>0</v>
      </c>
      <c r="T84" s="141">
        <f t="shared" si="444"/>
        <v>0.466667</v>
      </c>
      <c r="U84" s="139">
        <f t="shared" si="570"/>
        <v>5</v>
      </c>
      <c r="V84" s="139" t="s">
        <v>283</v>
      </c>
      <c r="W84" s="139">
        <v>1</v>
      </c>
      <c r="X84" s="142">
        <v>0</v>
      </c>
      <c r="Y84" s="147">
        <v>15</v>
      </c>
      <c r="Z84" s="159">
        <v>1</v>
      </c>
      <c r="AA84" s="139" t="str">
        <f t="shared" si="428"/>
        <v>[[0,1],[0,1],[0,1],[0,1],[0,1],[0,1],[0,1],[0,1],[0,1],[0,1],[0,2],[0,4],[0,6],[0,8],[0,10],[0,20],[0,40],[0,60],[0,80],[0,100]]</v>
      </c>
      <c r="AB84" s="139">
        <v>1</v>
      </c>
      <c r="AC84" s="139">
        <v>1</v>
      </c>
      <c r="AD84" s="139" t="str">
        <f t="shared" si="445"/>
        <v>[[1,1],[1,1],[1,1],[1,1],[1,1],[1,1],[1,1],[1,1],[1,1],[1,1],[1,1],[1,1],[1,1],[1,1],[1,1],[1,1],[1,1],[1,1],[1,1],[1,1]]</v>
      </c>
      <c r="AE84" s="39">
        <v>0</v>
      </c>
      <c r="AF84" s="163">
        <v>0</v>
      </c>
      <c r="AG84" s="177">
        <f t="shared" si="431"/>
        <v>0</v>
      </c>
      <c r="AH84" s="177">
        <v>0.1</v>
      </c>
      <c r="AI84" s="177">
        <v>0</v>
      </c>
      <c r="AJ84" s="178">
        <v>0</v>
      </c>
      <c r="AK84" s="177">
        <v>0</v>
      </c>
      <c r="AL84" s="177">
        <v>0</v>
      </c>
      <c r="AM84" s="179">
        <v>0</v>
      </c>
      <c r="AN84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4" s="39" t="str">
        <f t="shared" si="429"/>
        <v>[[6,5],[6,2],[7,2]]</v>
      </c>
      <c r="AP84" s="111" t="str">
        <f t="shared" si="385"/>
        <v>[0,0,0]</v>
      </c>
      <c r="AQ84" s="111">
        <v>0</v>
      </c>
      <c r="AR84" s="111">
        <v>1</v>
      </c>
      <c r="AS84" s="111">
        <f t="shared" si="447"/>
        <v>1</v>
      </c>
      <c r="AT84" s="111">
        <v>1</v>
      </c>
      <c r="AU84" s="111">
        <v>1</v>
      </c>
      <c r="AV84" s="191" t="s">
        <v>583</v>
      </c>
      <c r="AW84" s="111">
        <v>4</v>
      </c>
      <c r="AX84" s="195">
        <v>16</v>
      </c>
      <c r="AY84" s="39">
        <v>1</v>
      </c>
      <c r="AZ84" s="39">
        <v>1</v>
      </c>
      <c r="BA84" s="94">
        <v>3</v>
      </c>
      <c r="BB84" s="94">
        <v>6</v>
      </c>
      <c r="BC84" s="94" t="s">
        <v>533</v>
      </c>
      <c r="BD84" s="39">
        <v>1</v>
      </c>
      <c r="BE84" s="112">
        <v>1</v>
      </c>
      <c r="BF84" s="39"/>
      <c r="BG84" s="39"/>
      <c r="BH84" s="39">
        <v>1</v>
      </c>
      <c r="BI84" s="39">
        <v>1</v>
      </c>
      <c r="BJ84" s="112" t="s">
        <v>727</v>
      </c>
      <c r="BK84" s="198">
        <v>1</v>
      </c>
      <c r="BL84" s="198">
        <v>1</v>
      </c>
      <c r="BM84" s="94">
        <f t="shared" si="571"/>
        <v>1400</v>
      </c>
      <c r="BN84" s="94" t="s">
        <v>420</v>
      </c>
      <c r="BO84" s="94">
        <v>1</v>
      </c>
      <c r="BP84" s="94" t="s">
        <v>288</v>
      </c>
      <c r="BQ84" s="94" t="s">
        <v>485</v>
      </c>
      <c r="BR84" s="208" t="s">
        <v>728</v>
      </c>
      <c r="BS84" s="208" t="s">
        <v>728</v>
      </c>
      <c r="BT84" s="123">
        <v>45000</v>
      </c>
      <c r="BU84" s="123">
        <v>2</v>
      </c>
      <c r="BV84" s="215">
        <v>180</v>
      </c>
      <c r="BW84" s="215">
        <v>60</v>
      </c>
      <c r="BX84" s="116" t="s">
        <v>487</v>
      </c>
      <c r="BY84" s="213">
        <v>11</v>
      </c>
      <c r="BZ84" s="123">
        <f t="shared" si="448"/>
        <v>10</v>
      </c>
      <c r="CA84" s="214" t="str">
        <f t="shared" si="449"/>
        <v>[10,10,0,10]</v>
      </c>
      <c r="CB84" s="123">
        <v>0</v>
      </c>
      <c r="CC84" s="123">
        <v>0</v>
      </c>
      <c r="CD84" s="123">
        <v>0</v>
      </c>
      <c r="CE84" s="42">
        <v>0</v>
      </c>
      <c r="CF84" s="123">
        <v>1</v>
      </c>
      <c r="CG84" s="42">
        <v>0</v>
      </c>
      <c r="CH84" s="123">
        <v>0</v>
      </c>
      <c r="CI84" s="123">
        <v>1</v>
      </c>
      <c r="CJ84" s="42" t="str">
        <f t="shared" si="442"/>
        <v>0,0,0,0,0,0,0</v>
      </c>
      <c r="CK84" s="42" t="str">
        <f t="shared" si="566"/>
        <v>"7|0,1,3|0|0|1400",</v>
      </c>
      <c r="CL84" s="123"/>
      <c r="CM84" s="123"/>
      <c r="CN84" s="123"/>
      <c r="CO84" s="123"/>
      <c r="CP84" s="123"/>
      <c r="CQ84" s="123"/>
      <c r="CR84" s="123"/>
      <c r="CS84" s="123"/>
      <c r="CT84" s="123"/>
      <c r="CU84" s="53" t="s">
        <v>490</v>
      </c>
      <c r="CV84" s="53">
        <v>1</v>
      </c>
      <c r="CW84" s="42"/>
      <c r="CX84" s="42" t="str">
        <f t="shared" si="435"/>
        <v/>
      </c>
      <c r="CY84" s="42"/>
      <c r="CZ84" s="42"/>
      <c r="DA84" s="42"/>
      <c r="DB84" s="42"/>
      <c r="DC84" s="42" t="str">
        <f t="shared" si="436"/>
        <v/>
      </c>
      <c r="DD84" s="42"/>
      <c r="DE84" s="42"/>
      <c r="DF84" s="42"/>
      <c r="DG84" s="42"/>
      <c r="DH84" s="42" t="str">
        <f t="shared" si="437"/>
        <v/>
      </c>
      <c r="DI84" s="42"/>
      <c r="DJ84" s="42"/>
      <c r="DK84" s="42"/>
      <c r="DL84" s="42"/>
      <c r="DM84" s="42" t="str">
        <f t="shared" si="438"/>
        <v/>
      </c>
      <c r="DN84" s="42"/>
      <c r="DO84" s="42"/>
      <c r="DP84" s="42"/>
      <c r="DQ84" s="42"/>
      <c r="DR84" s="42">
        <f t="shared" si="439"/>
        <v>7</v>
      </c>
      <c r="DS84" s="42" t="s">
        <v>491</v>
      </c>
      <c r="DT84" s="42">
        <v>0</v>
      </c>
      <c r="DU84" s="42">
        <v>0</v>
      </c>
      <c r="DV84" s="42">
        <f>F84</f>
        <v>1400</v>
      </c>
      <c r="DW84" s="42"/>
      <c r="DX84" s="231">
        <f t="shared" si="440"/>
        <v>10</v>
      </c>
      <c r="DY84" s="231">
        <f t="shared" si="441"/>
        <v>10</v>
      </c>
      <c r="DZ84" s="231">
        <v>0</v>
      </c>
      <c r="EA84" s="123">
        <f t="shared" si="450"/>
        <v>10</v>
      </c>
      <c r="EB84" s="123"/>
      <c r="EJ84" s="267"/>
      <c r="EM84" s="260">
        <f t="shared" si="451"/>
        <v>1540.0000000000002</v>
      </c>
      <c r="EN84" s="261">
        <v>0</v>
      </c>
      <c r="EO84" s="262">
        <v>6</v>
      </c>
      <c r="EP84" s="105">
        <v>5</v>
      </c>
      <c r="EQ84" s="262">
        <v>6</v>
      </c>
      <c r="ER84" s="105">
        <v>2</v>
      </c>
      <c r="ES84" s="262">
        <v>7</v>
      </c>
      <c r="ET84" s="105">
        <v>2</v>
      </c>
      <c r="EU84" s="105">
        <f t="shared" si="452"/>
        <v>6.2222222222222223</v>
      </c>
      <c r="EV84" s="105">
        <f t="shared" si="453"/>
        <v>7.5</v>
      </c>
      <c r="EW84" s="272">
        <f t="shared" si="454"/>
        <v>0</v>
      </c>
      <c r="EX84" s="105">
        <f t="shared" si="455"/>
        <v>15</v>
      </c>
      <c r="EY84" s="281">
        <f t="shared" si="456"/>
        <v>0</v>
      </c>
      <c r="EZ84" s="105">
        <f t="shared" si="457"/>
        <v>22.5</v>
      </c>
      <c r="FA84" s="282">
        <f t="shared" si="458"/>
        <v>0</v>
      </c>
      <c r="FD84" s="287"/>
      <c r="FE84" s="90"/>
      <c r="FI84" s="294"/>
      <c r="FJ84" s="295">
        <v>0</v>
      </c>
      <c r="FK84" s="141">
        <v>1</v>
      </c>
      <c r="FL84" s="294">
        <f t="shared" si="388"/>
        <v>0</v>
      </c>
      <c r="FM84" s="295">
        <f t="shared" si="459"/>
        <v>0</v>
      </c>
      <c r="FN84" s="141">
        <f t="shared" si="460"/>
        <v>1</v>
      </c>
      <c r="FO84" s="294">
        <f t="shared" si="389"/>
        <v>0</v>
      </c>
      <c r="FP84" s="295">
        <f t="shared" si="461"/>
        <v>0</v>
      </c>
      <c r="FQ84" s="141">
        <f t="shared" si="462"/>
        <v>1</v>
      </c>
      <c r="FR84" s="294">
        <f t="shared" si="390"/>
        <v>0</v>
      </c>
      <c r="FS84" s="295">
        <f t="shared" si="463"/>
        <v>0</v>
      </c>
      <c r="FT84" s="141">
        <f t="shared" si="464"/>
        <v>1</v>
      </c>
      <c r="FU84" s="294">
        <f t="shared" si="391"/>
        <v>0</v>
      </c>
      <c r="FV84" s="295">
        <f t="shared" si="465"/>
        <v>0</v>
      </c>
      <c r="FW84" s="141">
        <f t="shared" si="466"/>
        <v>1</v>
      </c>
      <c r="FX84" s="294">
        <f t="shared" si="392"/>
        <v>0</v>
      </c>
      <c r="FY84" s="295">
        <f t="shared" si="467"/>
        <v>0</v>
      </c>
      <c r="FZ84" s="141">
        <f t="shared" si="468"/>
        <v>1</v>
      </c>
      <c r="GA84" s="294">
        <f t="shared" si="393"/>
        <v>0</v>
      </c>
      <c r="GB84" s="295">
        <f t="shared" si="469"/>
        <v>0</v>
      </c>
      <c r="GC84" s="141">
        <f t="shared" si="470"/>
        <v>1</v>
      </c>
      <c r="GD84" s="294">
        <f t="shared" si="394"/>
        <v>0</v>
      </c>
      <c r="GE84" s="295">
        <f t="shared" si="471"/>
        <v>0</v>
      </c>
      <c r="GF84" s="141">
        <f t="shared" si="472"/>
        <v>1</v>
      </c>
      <c r="GG84" s="294">
        <f t="shared" si="395"/>
        <v>0</v>
      </c>
      <c r="GH84" s="295">
        <f t="shared" si="473"/>
        <v>0</v>
      </c>
      <c r="GI84" s="141">
        <f t="shared" si="474"/>
        <v>1</v>
      </c>
      <c r="GJ84" s="294">
        <f t="shared" si="396"/>
        <v>0</v>
      </c>
      <c r="GK84" s="295">
        <f t="shared" si="475"/>
        <v>0</v>
      </c>
      <c r="GL84" s="141">
        <f t="shared" si="476"/>
        <v>1</v>
      </c>
      <c r="GM84" s="294">
        <f t="shared" si="397"/>
        <v>0</v>
      </c>
      <c r="GN84" s="295">
        <f t="shared" si="477"/>
        <v>0</v>
      </c>
      <c r="GO84" s="141">
        <f t="shared" si="478"/>
        <v>2</v>
      </c>
      <c r="GP84" s="294">
        <f t="shared" si="398"/>
        <v>0</v>
      </c>
      <c r="GQ84" s="295">
        <f t="shared" si="479"/>
        <v>0</v>
      </c>
      <c r="GR84" s="141">
        <f t="shared" si="480"/>
        <v>4</v>
      </c>
      <c r="GS84" s="294">
        <f t="shared" si="399"/>
        <v>0</v>
      </c>
      <c r="GT84" s="295">
        <f t="shared" si="481"/>
        <v>0</v>
      </c>
      <c r="GU84" s="141">
        <f t="shared" si="482"/>
        <v>6</v>
      </c>
      <c r="GV84" s="294">
        <f t="shared" si="400"/>
        <v>0</v>
      </c>
      <c r="GW84" s="295">
        <f t="shared" si="483"/>
        <v>0</v>
      </c>
      <c r="GX84" s="141">
        <f t="shared" si="484"/>
        <v>8</v>
      </c>
      <c r="GY84" s="294">
        <f t="shared" si="401"/>
        <v>0</v>
      </c>
      <c r="GZ84" s="295">
        <f t="shared" si="485"/>
        <v>0</v>
      </c>
      <c r="HA84" s="141">
        <f t="shared" si="486"/>
        <v>10</v>
      </c>
      <c r="HB84" s="294">
        <f t="shared" si="402"/>
        <v>0</v>
      </c>
      <c r="HC84" s="295">
        <f t="shared" si="487"/>
        <v>0</v>
      </c>
      <c r="HD84" s="141">
        <f t="shared" si="488"/>
        <v>20</v>
      </c>
      <c r="HE84" s="294">
        <f t="shared" si="403"/>
        <v>0</v>
      </c>
      <c r="HF84" s="295">
        <f t="shared" si="489"/>
        <v>0</v>
      </c>
      <c r="HG84" s="141">
        <f t="shared" si="490"/>
        <v>40</v>
      </c>
      <c r="HH84" s="294">
        <f t="shared" si="404"/>
        <v>0</v>
      </c>
      <c r="HI84" s="295">
        <f t="shared" si="491"/>
        <v>0</v>
      </c>
      <c r="HJ84" s="141">
        <f t="shared" si="492"/>
        <v>60</v>
      </c>
      <c r="HK84" s="294">
        <f t="shared" si="405"/>
        <v>0</v>
      </c>
      <c r="HL84" s="295">
        <f t="shared" si="493"/>
        <v>0</v>
      </c>
      <c r="HM84" s="141">
        <f t="shared" si="494"/>
        <v>80</v>
      </c>
      <c r="HN84" s="294">
        <f t="shared" si="406"/>
        <v>0</v>
      </c>
      <c r="HO84" s="295">
        <f t="shared" si="495"/>
        <v>0</v>
      </c>
      <c r="HP84" s="141">
        <f t="shared" si="496"/>
        <v>100</v>
      </c>
      <c r="HQ84" s="294">
        <f t="shared" si="407"/>
        <v>0</v>
      </c>
      <c r="HS84" s="287"/>
      <c r="HT84" s="90"/>
      <c r="HX84" s="294"/>
      <c r="HY84" s="295">
        <v>1</v>
      </c>
      <c r="HZ84" s="141">
        <v>1</v>
      </c>
      <c r="IA84" s="294">
        <f t="shared" si="408"/>
        <v>1.5555555555555567E-4</v>
      </c>
      <c r="IB84" s="295">
        <f t="shared" si="497"/>
        <v>1</v>
      </c>
      <c r="IC84" s="141">
        <f t="shared" si="498"/>
        <v>1</v>
      </c>
      <c r="ID84" s="294">
        <f t="shared" si="409"/>
        <v>3.1111111111111134E-4</v>
      </c>
      <c r="IE84" s="295">
        <f t="shared" si="499"/>
        <v>1</v>
      </c>
      <c r="IF84" s="141">
        <f t="shared" si="500"/>
        <v>1</v>
      </c>
      <c r="IG84" s="294">
        <f t="shared" si="410"/>
        <v>4.6666666666666704E-4</v>
      </c>
      <c r="IH84" s="295">
        <f t="shared" si="501"/>
        <v>1</v>
      </c>
      <c r="II84" s="141">
        <f t="shared" si="502"/>
        <v>1</v>
      </c>
      <c r="IJ84" s="294">
        <f t="shared" si="411"/>
        <v>6.2222222222222269E-4</v>
      </c>
      <c r="IK84" s="295">
        <f t="shared" si="503"/>
        <v>1</v>
      </c>
      <c r="IL84" s="141">
        <f t="shared" si="504"/>
        <v>1</v>
      </c>
      <c r="IM84" s="294">
        <f t="shared" si="412"/>
        <v>7.7777777777777838E-4</v>
      </c>
      <c r="IN84" s="295">
        <f t="shared" si="505"/>
        <v>1</v>
      </c>
      <c r="IO84" s="141">
        <f t="shared" si="506"/>
        <v>1</v>
      </c>
      <c r="IP84" s="294">
        <f t="shared" si="413"/>
        <v>1.5555555555555568E-3</v>
      </c>
      <c r="IQ84" s="295">
        <f t="shared" si="507"/>
        <v>1</v>
      </c>
      <c r="IR84" s="141">
        <f t="shared" si="508"/>
        <v>1</v>
      </c>
      <c r="IS84" s="294">
        <f t="shared" si="414"/>
        <v>3.1111111111111135E-3</v>
      </c>
      <c r="IT84" s="295">
        <f t="shared" si="509"/>
        <v>1</v>
      </c>
      <c r="IU84" s="141">
        <f t="shared" si="510"/>
        <v>1</v>
      </c>
      <c r="IV84" s="294">
        <f t="shared" si="415"/>
        <v>4.6666666666666705E-3</v>
      </c>
      <c r="IW84" s="295">
        <f t="shared" si="511"/>
        <v>1</v>
      </c>
      <c r="IX84" s="141">
        <f t="shared" si="512"/>
        <v>1</v>
      </c>
      <c r="IY84" s="294">
        <f t="shared" si="416"/>
        <v>6.2222222222222271E-3</v>
      </c>
      <c r="IZ84" s="295">
        <f t="shared" si="513"/>
        <v>1</v>
      </c>
      <c r="JA84" s="141">
        <f t="shared" si="514"/>
        <v>1</v>
      </c>
      <c r="JB84" s="294">
        <f t="shared" si="417"/>
        <v>7.7777777777777845E-3</v>
      </c>
      <c r="JC84" s="295">
        <f t="shared" si="515"/>
        <v>1</v>
      </c>
      <c r="JD84" s="141">
        <f t="shared" si="516"/>
        <v>1</v>
      </c>
      <c r="JE84" s="294">
        <f t="shared" si="418"/>
        <v>1.5555555555555569E-2</v>
      </c>
      <c r="JF84" s="295">
        <f t="shared" si="517"/>
        <v>1</v>
      </c>
      <c r="JG84" s="141">
        <f t="shared" si="518"/>
        <v>1</v>
      </c>
      <c r="JH84" s="294">
        <f t="shared" si="419"/>
        <v>3.1111111111111138E-2</v>
      </c>
      <c r="JI84" s="295">
        <f t="shared" si="519"/>
        <v>1</v>
      </c>
      <c r="JJ84" s="141">
        <f t="shared" si="520"/>
        <v>1</v>
      </c>
      <c r="JK84" s="294">
        <f t="shared" si="420"/>
        <v>4.6666666666666703E-2</v>
      </c>
      <c r="JL84" s="295">
        <f t="shared" si="521"/>
        <v>1</v>
      </c>
      <c r="JM84" s="141">
        <f t="shared" si="522"/>
        <v>1</v>
      </c>
      <c r="JN84" s="294">
        <f t="shared" si="421"/>
        <v>6.2222222222222276E-2</v>
      </c>
      <c r="JO84" s="295">
        <f t="shared" si="523"/>
        <v>1</v>
      </c>
      <c r="JP84" s="141">
        <f t="shared" si="524"/>
        <v>1</v>
      </c>
      <c r="JQ84" s="294">
        <f t="shared" si="422"/>
        <v>7.7777777777777835E-2</v>
      </c>
      <c r="JR84" s="295">
        <f t="shared" si="525"/>
        <v>1</v>
      </c>
      <c r="JS84" s="141">
        <f t="shared" si="526"/>
        <v>1</v>
      </c>
      <c r="JT84" s="294">
        <f t="shared" si="423"/>
        <v>0.15555555555555567</v>
      </c>
      <c r="JU84" s="295">
        <f t="shared" si="527"/>
        <v>1</v>
      </c>
      <c r="JV84" s="141">
        <f t="shared" si="528"/>
        <v>1</v>
      </c>
      <c r="JW84" s="294">
        <f t="shared" si="424"/>
        <v>0.31111111111111134</v>
      </c>
      <c r="JX84" s="295">
        <f t="shared" si="529"/>
        <v>1</v>
      </c>
      <c r="JY84" s="141">
        <f t="shared" si="530"/>
        <v>1</v>
      </c>
      <c r="JZ84" s="294">
        <f t="shared" si="425"/>
        <v>0.46666666666666706</v>
      </c>
      <c r="KA84" s="295">
        <f t="shared" si="531"/>
        <v>1</v>
      </c>
      <c r="KB84" s="141">
        <f t="shared" si="532"/>
        <v>1</v>
      </c>
      <c r="KC84" s="294">
        <f t="shared" si="426"/>
        <v>0.62222222222222268</v>
      </c>
      <c r="KD84" s="295">
        <f t="shared" si="533"/>
        <v>1</v>
      </c>
      <c r="KE84" s="141">
        <f t="shared" si="534"/>
        <v>1</v>
      </c>
      <c r="KF84" s="294">
        <f t="shared" si="427"/>
        <v>0.77777777777777846</v>
      </c>
      <c r="KK84" s="313">
        <f t="shared" si="568"/>
        <v>0</v>
      </c>
      <c r="KL84" s="313">
        <f t="shared" si="568"/>
        <v>0</v>
      </c>
      <c r="KM84" s="313">
        <f t="shared" si="568"/>
        <v>0</v>
      </c>
      <c r="KN84" s="313">
        <f t="shared" si="568"/>
        <v>0</v>
      </c>
      <c r="KO84" s="313">
        <f t="shared" si="568"/>
        <v>0</v>
      </c>
      <c r="KP84" s="313">
        <f t="shared" si="568"/>
        <v>0</v>
      </c>
      <c r="KQ84" s="313">
        <f t="shared" si="568"/>
        <v>0</v>
      </c>
      <c r="KR84" s="313">
        <f t="shared" si="568"/>
        <v>0</v>
      </c>
      <c r="KS84" s="313">
        <f t="shared" si="568"/>
        <v>0</v>
      </c>
      <c r="KT84" s="313">
        <f t="shared" si="568"/>
        <v>0</v>
      </c>
      <c r="KU84" s="313">
        <f t="shared" si="569"/>
        <v>0</v>
      </c>
      <c r="KV84" s="313">
        <f t="shared" si="569"/>
        <v>0</v>
      </c>
      <c r="KW84" s="313">
        <f t="shared" si="569"/>
        <v>0</v>
      </c>
      <c r="KX84" s="313">
        <f t="shared" si="569"/>
        <v>0</v>
      </c>
      <c r="KY84" s="313">
        <f t="shared" si="569"/>
        <v>0</v>
      </c>
      <c r="KZ84" s="313">
        <f t="shared" si="569"/>
        <v>0</v>
      </c>
      <c r="LA84" s="313">
        <f t="shared" si="569"/>
        <v>0</v>
      </c>
      <c r="LB84" s="313">
        <f t="shared" si="569"/>
        <v>0</v>
      </c>
      <c r="LC84" s="313">
        <f t="shared" si="569"/>
        <v>0</v>
      </c>
      <c r="LD84" s="313">
        <f t="shared" si="569"/>
        <v>0</v>
      </c>
      <c r="LK84" s="78">
        <v>0</v>
      </c>
      <c r="LL84" s="78">
        <v>0</v>
      </c>
      <c r="LM84" s="78">
        <v>0</v>
      </c>
      <c r="LP84" s="105"/>
      <c r="LQ84" s="322">
        <v>0.05</v>
      </c>
      <c r="LR84" s="322">
        <v>0.05</v>
      </c>
      <c r="LS84" s="322">
        <v>0.05</v>
      </c>
      <c r="LT84" s="322">
        <v>0.05</v>
      </c>
      <c r="LU84" s="322">
        <v>0.05</v>
      </c>
      <c r="LV84" s="322">
        <v>2.5000000000000001E-2</v>
      </c>
      <c r="LW84" s="322">
        <v>2.5000000000000001E-2</v>
      </c>
      <c r="LX84" s="322">
        <v>2.5000000000000001E-2</v>
      </c>
      <c r="LY84" s="322">
        <v>2.5000000000000001E-2</v>
      </c>
      <c r="LZ84" s="322">
        <v>2.5000000000000001E-2</v>
      </c>
      <c r="MA84" s="322">
        <v>5.0000000000000001E-3</v>
      </c>
      <c r="MB84" s="322">
        <v>5.0000000000000001E-3</v>
      </c>
      <c r="MC84" s="322">
        <v>5.0000000000000001E-3</v>
      </c>
      <c r="MD84" s="322">
        <v>5.0000000000000001E-3</v>
      </c>
      <c r="ME84" s="322">
        <v>5.0000000000000001E-3</v>
      </c>
      <c r="MF84" s="322">
        <v>8.9999999999999998E-4</v>
      </c>
      <c r="MG84" s="322">
        <v>8.9999999999999998E-4</v>
      </c>
      <c r="MH84" s="322">
        <v>8.9999999999999998E-4</v>
      </c>
      <c r="MI84" s="322">
        <v>8.9999999999999998E-4</v>
      </c>
      <c r="MJ84" s="322">
        <v>8.9999999999999998E-4</v>
      </c>
      <c r="MK84" s="322">
        <v>5.9999999999999995E-4</v>
      </c>
      <c r="ML84" s="322">
        <v>4.4999999999999999E-4</v>
      </c>
      <c r="MM84" s="322">
        <v>4.0000000000000002E-4</v>
      </c>
      <c r="MN84" s="322">
        <v>2.9999999999999997E-4</v>
      </c>
      <c r="MO84" s="322">
        <v>2.5000000000000001E-4</v>
      </c>
      <c r="MP84" s="322">
        <v>2.5000000000000001E-4</v>
      </c>
      <c r="MQ84" s="322">
        <v>2.0000000000000001E-4</v>
      </c>
      <c r="MR84" s="322">
        <v>2.0000000000000001E-4</v>
      </c>
      <c r="MS84" s="322"/>
      <c r="MT84" s="102">
        <v>1</v>
      </c>
      <c r="MU84" s="102">
        <v>1</v>
      </c>
      <c r="MV84" s="102">
        <v>1</v>
      </c>
      <c r="MW84" s="102">
        <v>1</v>
      </c>
      <c r="MX84" s="102">
        <v>1</v>
      </c>
      <c r="MY84" s="102">
        <v>1</v>
      </c>
      <c r="MZ84" s="90">
        <v>5</v>
      </c>
      <c r="NA84" s="90">
        <v>5</v>
      </c>
      <c r="NB84" s="90">
        <v>5</v>
      </c>
      <c r="NC84" s="90">
        <v>5</v>
      </c>
      <c r="ND84" s="90">
        <v>5</v>
      </c>
      <c r="NE84" s="90">
        <v>5</v>
      </c>
      <c r="NF84" s="90">
        <v>5</v>
      </c>
      <c r="NG84" s="90">
        <v>5</v>
      </c>
      <c r="NH84" s="90">
        <v>5</v>
      </c>
      <c r="NI84" s="90">
        <v>10</v>
      </c>
      <c r="NJ84" s="90">
        <v>10</v>
      </c>
      <c r="NK84" s="90">
        <v>10</v>
      </c>
      <c r="NL84" s="90">
        <v>10</v>
      </c>
      <c r="NM84" s="90">
        <v>10</v>
      </c>
      <c r="NN84" s="90">
        <v>10</v>
      </c>
      <c r="NO84" s="90">
        <v>10</v>
      </c>
      <c r="NP84" s="90">
        <v>10</v>
      </c>
      <c r="NQ84" s="90">
        <v>10</v>
      </c>
      <c r="NR84" s="90">
        <v>10</v>
      </c>
      <c r="NS84" s="90">
        <v>10</v>
      </c>
      <c r="NT84" s="90">
        <v>10</v>
      </c>
      <c r="NU84" s="90">
        <v>10</v>
      </c>
      <c r="NV84" s="90"/>
      <c r="NW84" s="324">
        <f t="shared" si="535"/>
        <v>7.0000000000000007E-2</v>
      </c>
      <c r="NX84" s="324">
        <f t="shared" si="536"/>
        <v>0.14000000000000001</v>
      </c>
      <c r="NY84" s="324">
        <f t="shared" si="537"/>
        <v>0.21</v>
      </c>
      <c r="NZ84" s="324">
        <f t="shared" si="538"/>
        <v>0.28000000000000003</v>
      </c>
      <c r="OA84" s="324">
        <f t="shared" si="539"/>
        <v>0.35</v>
      </c>
      <c r="OB84" s="324">
        <f t="shared" si="540"/>
        <v>0.35</v>
      </c>
      <c r="OC84" s="324">
        <f t="shared" si="541"/>
        <v>0.14000000000000001</v>
      </c>
      <c r="OD84" s="324">
        <f t="shared" si="542"/>
        <v>0.21</v>
      </c>
      <c r="OE84" s="324">
        <f t="shared" si="543"/>
        <v>0.28000000000000003</v>
      </c>
      <c r="OF84" s="324">
        <f t="shared" si="544"/>
        <v>0.35</v>
      </c>
      <c r="OG84" s="324">
        <f t="shared" si="545"/>
        <v>0.14000000000000001</v>
      </c>
      <c r="OH84" s="324">
        <f t="shared" si="546"/>
        <v>0.28000000000000003</v>
      </c>
      <c r="OI84" s="324">
        <f t="shared" si="547"/>
        <v>0.42</v>
      </c>
      <c r="OJ84" s="324">
        <f t="shared" si="548"/>
        <v>0.56000000000000005</v>
      </c>
      <c r="OK84" s="324">
        <f t="shared" si="549"/>
        <v>0.7</v>
      </c>
      <c r="OL84" s="324">
        <f t="shared" si="550"/>
        <v>0.126</v>
      </c>
      <c r="OM84" s="324">
        <f t="shared" si="551"/>
        <v>0.252</v>
      </c>
      <c r="ON84" s="324">
        <f t="shared" si="552"/>
        <v>0.378</v>
      </c>
      <c r="OO84" s="324">
        <f t="shared" si="553"/>
        <v>0.504</v>
      </c>
      <c r="OP84" s="324">
        <f t="shared" si="554"/>
        <v>0.63</v>
      </c>
      <c r="OQ84" s="324">
        <f t="shared" si="555"/>
        <v>0.62999999999999989</v>
      </c>
      <c r="OR84" s="324">
        <f t="shared" si="556"/>
        <v>0.63</v>
      </c>
      <c r="OS84" s="324">
        <f t="shared" si="557"/>
        <v>0.7</v>
      </c>
      <c r="OT84" s="324">
        <f t="shared" si="558"/>
        <v>0.62999999999999989</v>
      </c>
      <c r="OU84" s="324">
        <f t="shared" si="559"/>
        <v>0.61250000000000004</v>
      </c>
      <c r="OV84" s="324">
        <f t="shared" si="560"/>
        <v>0.7</v>
      </c>
      <c r="OW84" s="324">
        <f t="shared" si="561"/>
        <v>0.63</v>
      </c>
      <c r="OX84" s="324">
        <f t="shared" si="562"/>
        <v>0.7</v>
      </c>
      <c r="PG84" s="346"/>
      <c r="PH84" s="347">
        <f>PH$3*$F84*$AH84*PH$4/'[1]Sheet3 '!$AJ$5</f>
        <v>0.39200000000000007</v>
      </c>
      <c r="PI84" s="347">
        <f>PI$3*$F84*$AH84*PI$4/'[1]Sheet3 '!$AJ$5</f>
        <v>0.39185999999999999</v>
      </c>
      <c r="PJ84" s="347">
        <f>PJ$3*$F84*$AH84*PJ$4/'[1]Sheet3 '!$AJ$5</f>
        <v>0.39200000000000002</v>
      </c>
      <c r="PK84" s="347">
        <f>PK$3*$F84*$AH84*PK$4/'[1]Sheet3 '!$AJ$5</f>
        <v>0.3528</v>
      </c>
      <c r="PL84" s="347">
        <f>PL$3*$F84*$AH84*PL$4/'[1]Sheet3 '!$AJ$5</f>
        <v>0.3528</v>
      </c>
      <c r="PM84" s="347">
        <f>PM$3*$F84*$AH84*PM$4/'[1]Sheet3 '!$AJ$5</f>
        <v>0.33600000000000002</v>
      </c>
      <c r="PN84" s="347">
        <f>PN$3*$F84*$AH84*PN$4/'[1]Sheet3 '!$AJ$5</f>
        <v>0.30240000000000006</v>
      </c>
      <c r="PO84" s="347">
        <f>PO$3*$F84*$AH84*PO$4/'[1]Sheet3 '!$AJ$5</f>
        <v>0.28560000000000002</v>
      </c>
      <c r="PP84" s="347">
        <f>PP$3*$F84*$AH84*PP$4/'[1]Sheet3 '!$AJ$5</f>
        <v>0.25928000000000001</v>
      </c>
      <c r="PQ84" s="347">
        <f>PQ$3*$F84*$AH84*PQ$4/'[1]Sheet3 '!$AJ$5</f>
        <v>0.224</v>
      </c>
      <c r="PR84" s="347">
        <f>PR$3*$F84*$AH84*PR$4/'[1]Sheet3 '!$AJ$5</f>
        <v>0.2016</v>
      </c>
      <c r="PS84" s="347">
        <f>PS$3*$F84*$AH84*PS$4/'[1]Sheet3 '!$AJ$5</f>
        <v>0.1792</v>
      </c>
      <c r="PT84" s="347">
        <f>PT$3*$F84*$AH84*PT$4/'[1]Sheet3 '!$AJ$5</f>
        <v>0.112</v>
      </c>
      <c r="PU84" s="343"/>
      <c r="PV84" s="343"/>
      <c r="PW84" s="343"/>
    </row>
    <row r="85" spans="1:439" ht="16.2">
      <c r="A85" s="39">
        <v>81</v>
      </c>
      <c r="B85" s="39" t="s">
        <v>729</v>
      </c>
      <c r="C85" s="39">
        <v>6</v>
      </c>
      <c r="D85" s="39">
        <v>27</v>
      </c>
      <c r="E85" s="39"/>
      <c r="F85" s="39">
        <v>1800</v>
      </c>
      <c r="G85" s="361" t="s">
        <v>562</v>
      </c>
      <c r="H85" s="39">
        <f t="shared" si="443"/>
        <v>1800</v>
      </c>
      <c r="I85" s="116" t="s">
        <v>730</v>
      </c>
      <c r="J85" s="39">
        <f>F85</f>
        <v>1800</v>
      </c>
      <c r="K85" s="116" t="s">
        <v>731</v>
      </c>
      <c r="L85" s="116"/>
      <c r="M85" s="123">
        <f t="shared" si="563"/>
        <v>81</v>
      </c>
      <c r="N85" s="39">
        <f t="shared" si="564"/>
        <v>0</v>
      </c>
      <c r="O85" s="39">
        <f t="shared" si="565"/>
        <v>0</v>
      </c>
      <c r="P85" s="39">
        <v>0</v>
      </c>
      <c r="Q85" s="136">
        <v>1.2499998000000001</v>
      </c>
      <c r="R85" s="90">
        <v>10</v>
      </c>
      <c r="S85" s="137">
        <v>0</v>
      </c>
      <c r="T85" s="141">
        <f t="shared" si="444"/>
        <v>0.6</v>
      </c>
      <c r="U85" s="139">
        <f t="shared" si="570"/>
        <v>6</v>
      </c>
      <c r="V85" s="139" t="s">
        <v>283</v>
      </c>
      <c r="W85" s="139">
        <v>1</v>
      </c>
      <c r="X85" s="142">
        <v>0</v>
      </c>
      <c r="Y85" s="147">
        <v>15</v>
      </c>
      <c r="Z85" s="159">
        <v>1</v>
      </c>
      <c r="AA85" s="139" t="str">
        <f t="shared" si="428"/>
        <v>[[0,1],[0,1],[0,1],[0,1],[0,1],[0,1],[0,1],[0,1],[0,1],[0,1],[0,2],[0,4],[0,6],[0,8],[0,10],[0,20],[0,40],[0,60],[0,80],[0,100]]</v>
      </c>
      <c r="AB85" s="139">
        <v>1</v>
      </c>
      <c r="AC85" s="139">
        <v>1</v>
      </c>
      <c r="AD85" s="139" t="str">
        <f t="shared" si="445"/>
        <v>[[1,1],[1,1],[1,1],[1,1],[1,1],[1,1],[1,1],[1,1],[1,1],[1,1],[1,1],[1,1],[1,1],[1,1],[1,1],[1,1],[1,1],[1,1],[1,1],[1,1]]</v>
      </c>
      <c r="AE85" s="39">
        <v>0</v>
      </c>
      <c r="AF85" s="160">
        <v>0</v>
      </c>
      <c r="AG85" s="177">
        <f t="shared" si="431"/>
        <v>0</v>
      </c>
      <c r="AH85" s="177">
        <v>0.1</v>
      </c>
      <c r="AI85" s="177">
        <v>0</v>
      </c>
      <c r="AJ85" s="178">
        <v>0</v>
      </c>
      <c r="AK85" s="177">
        <v>0</v>
      </c>
      <c r="AL85" s="177">
        <v>0</v>
      </c>
      <c r="AM85" s="179">
        <v>0</v>
      </c>
      <c r="AN85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5" s="39" t="str">
        <f t="shared" si="429"/>
        <v>[[6,5],[6,2],[7,2]]</v>
      </c>
      <c r="AP85" s="111" t="str">
        <f t="shared" si="385"/>
        <v>[0,0,0]</v>
      </c>
      <c r="AQ85" s="111">
        <v>0</v>
      </c>
      <c r="AR85" s="111">
        <v>1</v>
      </c>
      <c r="AS85" s="111">
        <f t="shared" si="447"/>
        <v>1</v>
      </c>
      <c r="AT85" s="111">
        <v>1</v>
      </c>
      <c r="AU85" s="111">
        <v>1</v>
      </c>
      <c r="AV85" s="191" t="s">
        <v>583</v>
      </c>
      <c r="AW85" s="111">
        <v>4</v>
      </c>
      <c r="AX85" s="195">
        <v>16</v>
      </c>
      <c r="AY85" s="39">
        <v>1</v>
      </c>
      <c r="AZ85" s="39">
        <v>0</v>
      </c>
      <c r="BA85" s="94">
        <v>3</v>
      </c>
      <c r="BB85" s="94">
        <v>6</v>
      </c>
      <c r="BC85" s="94" t="s">
        <v>361</v>
      </c>
      <c r="BD85" s="39">
        <v>1</v>
      </c>
      <c r="BE85" s="112">
        <v>1.5</v>
      </c>
      <c r="BF85" s="39"/>
      <c r="BG85" s="39"/>
      <c r="BH85" s="39">
        <v>1</v>
      </c>
      <c r="BI85" s="39">
        <v>1</v>
      </c>
      <c r="BJ85" s="112" t="s">
        <v>548</v>
      </c>
      <c r="BK85" s="198">
        <v>1</v>
      </c>
      <c r="BL85" s="198">
        <v>1</v>
      </c>
      <c r="BM85" s="94">
        <f t="shared" si="571"/>
        <v>1800</v>
      </c>
      <c r="BN85" s="94" t="s">
        <v>287</v>
      </c>
      <c r="BO85" s="94">
        <v>1</v>
      </c>
      <c r="BP85" s="94" t="s">
        <v>575</v>
      </c>
      <c r="BQ85" s="94" t="s">
        <v>485</v>
      </c>
      <c r="BR85" s="102" t="s">
        <v>732</v>
      </c>
      <c r="BS85" s="102" t="s">
        <v>732</v>
      </c>
      <c r="BT85" s="123">
        <v>455</v>
      </c>
      <c r="BU85" s="123">
        <v>2</v>
      </c>
      <c r="BV85" s="215">
        <v>180</v>
      </c>
      <c r="BW85" s="215">
        <v>35</v>
      </c>
      <c r="BX85" s="116" t="s">
        <v>487</v>
      </c>
      <c r="BY85" s="213">
        <v>9</v>
      </c>
      <c r="BZ85" s="123">
        <f t="shared" si="448"/>
        <v>10</v>
      </c>
      <c r="CA85" s="214" t="str">
        <f t="shared" si="449"/>
        <v>[10,10,0,10]</v>
      </c>
      <c r="CB85" s="42">
        <v>0</v>
      </c>
      <c r="CC85" s="42">
        <v>0</v>
      </c>
      <c r="CD85" s="42">
        <v>0</v>
      </c>
      <c r="CE85" s="42">
        <v>0</v>
      </c>
      <c r="CF85" s="42">
        <v>1</v>
      </c>
      <c r="CG85" s="42">
        <v>0</v>
      </c>
      <c r="CH85" s="42">
        <v>0</v>
      </c>
      <c r="CI85" s="42">
        <v>1</v>
      </c>
      <c r="CJ85" s="42" t="str">
        <f t="shared" si="442"/>
        <v>0,0,0,0,0,0,1</v>
      </c>
      <c r="CK85" s="42" t="str">
        <f t="shared" si="566"/>
        <v>"7|0,1,3|1|1|9998",</v>
      </c>
      <c r="CL85" s="46"/>
      <c r="CM85" s="46"/>
      <c r="CN85" s="46"/>
      <c r="CO85" s="46"/>
      <c r="CP85" s="46"/>
      <c r="CQ85" s="46"/>
      <c r="CR85" s="46"/>
      <c r="CS85" s="123" t="s">
        <v>651</v>
      </c>
      <c r="CT85" s="42">
        <v>7</v>
      </c>
      <c r="CU85" s="53" t="s">
        <v>490</v>
      </c>
      <c r="CV85" s="53"/>
      <c r="CW85" s="42"/>
      <c r="CX85" s="42" t="str">
        <f t="shared" si="435"/>
        <v/>
      </c>
      <c r="CY85" s="42"/>
      <c r="CZ85" s="42"/>
      <c r="DA85" s="42"/>
      <c r="DB85" s="42"/>
      <c r="DC85" s="42" t="str">
        <f t="shared" si="436"/>
        <v/>
      </c>
      <c r="DD85" s="42"/>
      <c r="DE85" s="42"/>
      <c r="DF85" s="42"/>
      <c r="DG85" s="42"/>
      <c r="DH85" s="42" t="str">
        <f t="shared" si="437"/>
        <v/>
      </c>
      <c r="DI85" s="42"/>
      <c r="DJ85" s="42"/>
      <c r="DK85" s="42"/>
      <c r="DL85" s="42"/>
      <c r="DM85" s="42" t="str">
        <f t="shared" si="438"/>
        <v/>
      </c>
      <c r="DN85" s="42"/>
      <c r="DO85" s="42"/>
      <c r="DP85" s="42"/>
      <c r="DQ85" s="42"/>
      <c r="DR85" s="42">
        <f t="shared" si="439"/>
        <v>7</v>
      </c>
      <c r="DS85" s="42" t="s">
        <v>491</v>
      </c>
      <c r="DT85" s="42">
        <v>1</v>
      </c>
      <c r="DU85" s="42">
        <v>1</v>
      </c>
      <c r="DV85" s="42">
        <v>9998</v>
      </c>
      <c r="DW85" s="42"/>
      <c r="DX85" s="231">
        <f t="shared" si="440"/>
        <v>10</v>
      </c>
      <c r="DY85" s="231">
        <f t="shared" si="441"/>
        <v>10</v>
      </c>
      <c r="DZ85" s="231">
        <v>0</v>
      </c>
      <c r="EA85" s="123">
        <f t="shared" si="450"/>
        <v>10</v>
      </c>
      <c r="EB85" s="123"/>
      <c r="EM85" s="260">
        <f t="shared" si="451"/>
        <v>1980.0000000000002</v>
      </c>
      <c r="EN85" s="261">
        <v>0</v>
      </c>
      <c r="EO85" s="262">
        <v>6</v>
      </c>
      <c r="EP85" s="105">
        <v>5</v>
      </c>
      <c r="EQ85" s="262">
        <v>6</v>
      </c>
      <c r="ER85" s="105">
        <v>2</v>
      </c>
      <c r="ES85" s="262">
        <v>7</v>
      </c>
      <c r="ET85" s="105">
        <v>2</v>
      </c>
      <c r="EU85" s="105">
        <f t="shared" si="452"/>
        <v>6.2222222222222223</v>
      </c>
      <c r="EV85" s="105">
        <f t="shared" si="453"/>
        <v>7.5</v>
      </c>
      <c r="EW85" s="272">
        <f t="shared" si="454"/>
        <v>0</v>
      </c>
      <c r="EX85" s="105">
        <f t="shared" si="455"/>
        <v>15</v>
      </c>
      <c r="EY85" s="281">
        <f t="shared" si="456"/>
        <v>0</v>
      </c>
      <c r="EZ85" s="105">
        <f t="shared" si="457"/>
        <v>22.5</v>
      </c>
      <c r="FA85" s="282">
        <f t="shared" si="458"/>
        <v>0</v>
      </c>
      <c r="FD85" s="287"/>
      <c r="FE85" s="90"/>
      <c r="FI85" s="294"/>
      <c r="FJ85" s="295">
        <v>0</v>
      </c>
      <c r="FK85" s="141">
        <v>1</v>
      </c>
      <c r="FL85" s="294">
        <f t="shared" si="388"/>
        <v>0</v>
      </c>
      <c r="FM85" s="295">
        <f t="shared" si="459"/>
        <v>0</v>
      </c>
      <c r="FN85" s="141">
        <f t="shared" si="460"/>
        <v>1</v>
      </c>
      <c r="FO85" s="294">
        <f t="shared" si="389"/>
        <v>0</v>
      </c>
      <c r="FP85" s="295">
        <f t="shared" si="461"/>
        <v>0</v>
      </c>
      <c r="FQ85" s="141">
        <f t="shared" si="462"/>
        <v>1</v>
      </c>
      <c r="FR85" s="294">
        <f t="shared" si="390"/>
        <v>0</v>
      </c>
      <c r="FS85" s="295">
        <f t="shared" si="463"/>
        <v>0</v>
      </c>
      <c r="FT85" s="141">
        <f t="shared" si="464"/>
        <v>1</v>
      </c>
      <c r="FU85" s="294">
        <f t="shared" si="391"/>
        <v>0</v>
      </c>
      <c r="FV85" s="295">
        <f t="shared" si="465"/>
        <v>0</v>
      </c>
      <c r="FW85" s="141">
        <f t="shared" si="466"/>
        <v>1</v>
      </c>
      <c r="FX85" s="294">
        <f t="shared" si="392"/>
        <v>0</v>
      </c>
      <c r="FY85" s="295">
        <f t="shared" si="467"/>
        <v>0</v>
      </c>
      <c r="FZ85" s="141">
        <f t="shared" si="468"/>
        <v>1</v>
      </c>
      <c r="GA85" s="294">
        <f t="shared" si="393"/>
        <v>0</v>
      </c>
      <c r="GB85" s="295">
        <f t="shared" si="469"/>
        <v>0</v>
      </c>
      <c r="GC85" s="141">
        <f t="shared" si="470"/>
        <v>1</v>
      </c>
      <c r="GD85" s="294">
        <f t="shared" si="394"/>
        <v>0</v>
      </c>
      <c r="GE85" s="295">
        <f t="shared" si="471"/>
        <v>0</v>
      </c>
      <c r="GF85" s="141">
        <f t="shared" si="472"/>
        <v>1</v>
      </c>
      <c r="GG85" s="294">
        <f t="shared" si="395"/>
        <v>0</v>
      </c>
      <c r="GH85" s="295">
        <f t="shared" si="473"/>
        <v>0</v>
      </c>
      <c r="GI85" s="141">
        <f t="shared" si="474"/>
        <v>1</v>
      </c>
      <c r="GJ85" s="294">
        <f t="shared" si="396"/>
        <v>0</v>
      </c>
      <c r="GK85" s="295">
        <f t="shared" si="475"/>
        <v>0</v>
      </c>
      <c r="GL85" s="141">
        <f t="shared" si="476"/>
        <v>1</v>
      </c>
      <c r="GM85" s="294">
        <f t="shared" si="397"/>
        <v>0</v>
      </c>
      <c r="GN85" s="295">
        <f t="shared" si="477"/>
        <v>0</v>
      </c>
      <c r="GO85" s="141">
        <f t="shared" si="478"/>
        <v>2</v>
      </c>
      <c r="GP85" s="294">
        <f t="shared" si="398"/>
        <v>0</v>
      </c>
      <c r="GQ85" s="295">
        <f t="shared" si="479"/>
        <v>0</v>
      </c>
      <c r="GR85" s="141">
        <f t="shared" si="480"/>
        <v>4</v>
      </c>
      <c r="GS85" s="294">
        <f t="shared" si="399"/>
        <v>0</v>
      </c>
      <c r="GT85" s="295">
        <f t="shared" si="481"/>
        <v>0</v>
      </c>
      <c r="GU85" s="141">
        <f t="shared" si="482"/>
        <v>6</v>
      </c>
      <c r="GV85" s="294">
        <f t="shared" si="400"/>
        <v>0</v>
      </c>
      <c r="GW85" s="295">
        <f t="shared" si="483"/>
        <v>0</v>
      </c>
      <c r="GX85" s="141">
        <f t="shared" si="484"/>
        <v>8</v>
      </c>
      <c r="GY85" s="294">
        <f t="shared" si="401"/>
        <v>0</v>
      </c>
      <c r="GZ85" s="295">
        <f t="shared" si="485"/>
        <v>0</v>
      </c>
      <c r="HA85" s="141">
        <f t="shared" si="486"/>
        <v>10</v>
      </c>
      <c r="HB85" s="294">
        <f t="shared" si="402"/>
        <v>0</v>
      </c>
      <c r="HC85" s="295">
        <f t="shared" si="487"/>
        <v>0</v>
      </c>
      <c r="HD85" s="141">
        <f t="shared" si="488"/>
        <v>20</v>
      </c>
      <c r="HE85" s="294">
        <f t="shared" si="403"/>
        <v>0</v>
      </c>
      <c r="HF85" s="295">
        <f t="shared" si="489"/>
        <v>0</v>
      </c>
      <c r="HG85" s="141">
        <f t="shared" si="490"/>
        <v>40</v>
      </c>
      <c r="HH85" s="294">
        <f t="shared" si="404"/>
        <v>0</v>
      </c>
      <c r="HI85" s="295">
        <f t="shared" si="491"/>
        <v>0</v>
      </c>
      <c r="HJ85" s="141">
        <f t="shared" si="492"/>
        <v>60</v>
      </c>
      <c r="HK85" s="294">
        <f t="shared" si="405"/>
        <v>0</v>
      </c>
      <c r="HL85" s="295">
        <f t="shared" si="493"/>
        <v>0</v>
      </c>
      <c r="HM85" s="141">
        <f t="shared" si="494"/>
        <v>80</v>
      </c>
      <c r="HN85" s="294">
        <f t="shared" si="406"/>
        <v>0</v>
      </c>
      <c r="HO85" s="295">
        <f t="shared" si="495"/>
        <v>0</v>
      </c>
      <c r="HP85" s="141">
        <f t="shared" si="496"/>
        <v>100</v>
      </c>
      <c r="HQ85" s="294">
        <f t="shared" si="407"/>
        <v>0</v>
      </c>
      <c r="HS85" s="287"/>
      <c r="HT85" s="90"/>
      <c r="HX85" s="294"/>
      <c r="HY85" s="295">
        <v>1</v>
      </c>
      <c r="HZ85" s="141">
        <v>1</v>
      </c>
      <c r="IA85" s="294">
        <f t="shared" si="408"/>
        <v>2.0000000000000017E-4</v>
      </c>
      <c r="IB85" s="295">
        <f t="shared" si="497"/>
        <v>1</v>
      </c>
      <c r="IC85" s="141">
        <f t="shared" si="498"/>
        <v>1</v>
      </c>
      <c r="ID85" s="294">
        <f t="shared" si="409"/>
        <v>4.0000000000000034E-4</v>
      </c>
      <c r="IE85" s="295">
        <f t="shared" si="499"/>
        <v>1</v>
      </c>
      <c r="IF85" s="141">
        <f t="shared" si="500"/>
        <v>1</v>
      </c>
      <c r="IG85" s="294">
        <f t="shared" si="410"/>
        <v>6.0000000000000049E-4</v>
      </c>
      <c r="IH85" s="295">
        <f t="shared" si="501"/>
        <v>1</v>
      </c>
      <c r="II85" s="141">
        <f t="shared" si="502"/>
        <v>1</v>
      </c>
      <c r="IJ85" s="294">
        <f t="shared" si="411"/>
        <v>8.0000000000000069E-4</v>
      </c>
      <c r="IK85" s="295">
        <f t="shared" si="503"/>
        <v>1</v>
      </c>
      <c r="IL85" s="141">
        <f t="shared" si="504"/>
        <v>1</v>
      </c>
      <c r="IM85" s="294">
        <f t="shared" si="412"/>
        <v>1.0000000000000009E-3</v>
      </c>
      <c r="IN85" s="295">
        <f t="shared" si="505"/>
        <v>1</v>
      </c>
      <c r="IO85" s="141">
        <f t="shared" si="506"/>
        <v>1</v>
      </c>
      <c r="IP85" s="294">
        <f t="shared" si="413"/>
        <v>2.0000000000000018E-3</v>
      </c>
      <c r="IQ85" s="295">
        <f t="shared" si="507"/>
        <v>1</v>
      </c>
      <c r="IR85" s="141">
        <f t="shared" si="508"/>
        <v>1</v>
      </c>
      <c r="IS85" s="294">
        <f t="shared" si="414"/>
        <v>4.0000000000000036E-3</v>
      </c>
      <c r="IT85" s="295">
        <f t="shared" si="509"/>
        <v>1</v>
      </c>
      <c r="IU85" s="141">
        <f t="shared" si="510"/>
        <v>1</v>
      </c>
      <c r="IV85" s="294">
        <f t="shared" si="415"/>
        <v>6.0000000000000045E-3</v>
      </c>
      <c r="IW85" s="295">
        <f t="shared" si="511"/>
        <v>1</v>
      </c>
      <c r="IX85" s="141">
        <f t="shared" si="512"/>
        <v>1</v>
      </c>
      <c r="IY85" s="294">
        <f t="shared" si="416"/>
        <v>8.0000000000000071E-3</v>
      </c>
      <c r="IZ85" s="295">
        <f t="shared" si="513"/>
        <v>1</v>
      </c>
      <c r="JA85" s="141">
        <f t="shared" si="514"/>
        <v>1</v>
      </c>
      <c r="JB85" s="294">
        <f t="shared" si="417"/>
        <v>1.0000000000000009E-2</v>
      </c>
      <c r="JC85" s="295">
        <f t="shared" si="515"/>
        <v>1</v>
      </c>
      <c r="JD85" s="141">
        <f t="shared" si="516"/>
        <v>1</v>
      </c>
      <c r="JE85" s="294">
        <f t="shared" si="418"/>
        <v>2.0000000000000018E-2</v>
      </c>
      <c r="JF85" s="295">
        <f t="shared" si="517"/>
        <v>1</v>
      </c>
      <c r="JG85" s="141">
        <f t="shared" si="518"/>
        <v>1</v>
      </c>
      <c r="JH85" s="294">
        <f t="shared" si="419"/>
        <v>4.0000000000000036E-2</v>
      </c>
      <c r="JI85" s="295">
        <f t="shared" si="519"/>
        <v>1</v>
      </c>
      <c r="JJ85" s="141">
        <f t="shared" si="520"/>
        <v>1</v>
      </c>
      <c r="JK85" s="294">
        <f t="shared" si="420"/>
        <v>6.0000000000000046E-2</v>
      </c>
      <c r="JL85" s="295">
        <f t="shared" si="521"/>
        <v>1</v>
      </c>
      <c r="JM85" s="141">
        <f t="shared" si="522"/>
        <v>1</v>
      </c>
      <c r="JN85" s="294">
        <f t="shared" si="421"/>
        <v>8.0000000000000071E-2</v>
      </c>
      <c r="JO85" s="295">
        <f t="shared" si="523"/>
        <v>1</v>
      </c>
      <c r="JP85" s="141">
        <f t="shared" si="524"/>
        <v>1</v>
      </c>
      <c r="JQ85" s="294">
        <f t="shared" si="422"/>
        <v>0.10000000000000007</v>
      </c>
      <c r="JR85" s="295">
        <f t="shared" si="525"/>
        <v>1</v>
      </c>
      <c r="JS85" s="141">
        <f t="shared" si="526"/>
        <v>1</v>
      </c>
      <c r="JT85" s="294">
        <f t="shared" si="423"/>
        <v>0.20000000000000015</v>
      </c>
      <c r="JU85" s="295">
        <f t="shared" si="527"/>
        <v>1</v>
      </c>
      <c r="JV85" s="141">
        <f t="shared" si="528"/>
        <v>1</v>
      </c>
      <c r="JW85" s="294">
        <f t="shared" si="424"/>
        <v>0.4000000000000003</v>
      </c>
      <c r="JX85" s="295">
        <f t="shared" si="529"/>
        <v>1</v>
      </c>
      <c r="JY85" s="141">
        <f t="shared" si="530"/>
        <v>1</v>
      </c>
      <c r="JZ85" s="294">
        <f t="shared" si="425"/>
        <v>0.60000000000000053</v>
      </c>
      <c r="KA85" s="295">
        <f t="shared" si="531"/>
        <v>1</v>
      </c>
      <c r="KB85" s="141">
        <f t="shared" si="532"/>
        <v>1</v>
      </c>
      <c r="KC85" s="294">
        <f t="shared" si="426"/>
        <v>0.8000000000000006</v>
      </c>
      <c r="KD85" s="295">
        <f t="shared" si="533"/>
        <v>1</v>
      </c>
      <c r="KE85" s="141">
        <f t="shared" si="534"/>
        <v>1</v>
      </c>
      <c r="KF85" s="294">
        <f t="shared" si="427"/>
        <v>1.0000000000000009</v>
      </c>
      <c r="KK85" s="313">
        <f t="shared" ref="KK85:KT91" si="572">$AJ85*KK$4/10000*$F85*KK$3/$KS$1</f>
        <v>0</v>
      </c>
      <c r="KL85" s="313">
        <f t="shared" si="572"/>
        <v>0</v>
      </c>
      <c r="KM85" s="313">
        <f t="shared" si="572"/>
        <v>0</v>
      </c>
      <c r="KN85" s="313">
        <f t="shared" si="572"/>
        <v>0</v>
      </c>
      <c r="KO85" s="313">
        <f t="shared" si="572"/>
        <v>0</v>
      </c>
      <c r="KP85" s="313">
        <f t="shared" si="572"/>
        <v>0</v>
      </c>
      <c r="KQ85" s="313">
        <f t="shared" si="572"/>
        <v>0</v>
      </c>
      <c r="KR85" s="313">
        <f t="shared" si="572"/>
        <v>0</v>
      </c>
      <c r="KS85" s="313">
        <f t="shared" si="572"/>
        <v>0</v>
      </c>
      <c r="KT85" s="313">
        <f t="shared" si="572"/>
        <v>0</v>
      </c>
      <c r="KU85" s="313">
        <f t="shared" ref="KU85:LD91" si="573">$AJ85*KU$4/10000*$F85*KU$3/$KS$1</f>
        <v>0</v>
      </c>
      <c r="KV85" s="313">
        <f t="shared" si="573"/>
        <v>0</v>
      </c>
      <c r="KW85" s="313">
        <f t="shared" si="573"/>
        <v>0</v>
      </c>
      <c r="KX85" s="313">
        <f t="shared" si="573"/>
        <v>0</v>
      </c>
      <c r="KY85" s="313">
        <f t="shared" si="573"/>
        <v>0</v>
      </c>
      <c r="KZ85" s="313">
        <f t="shared" si="573"/>
        <v>0</v>
      </c>
      <c r="LA85" s="313">
        <f t="shared" si="573"/>
        <v>0</v>
      </c>
      <c r="LB85" s="313">
        <f t="shared" si="573"/>
        <v>0</v>
      </c>
      <c r="LC85" s="313">
        <f t="shared" si="573"/>
        <v>0</v>
      </c>
      <c r="LD85" s="313">
        <f t="shared" si="573"/>
        <v>0</v>
      </c>
      <c r="LK85" s="78">
        <v>0</v>
      </c>
      <c r="LL85" s="78">
        <v>0</v>
      </c>
      <c r="LM85" s="78">
        <v>0</v>
      </c>
      <c r="LP85" s="105"/>
      <c r="LQ85" s="322">
        <v>0.05</v>
      </c>
      <c r="LR85" s="322">
        <v>0.05</v>
      </c>
      <c r="LS85" s="322">
        <v>0.05</v>
      </c>
      <c r="LT85" s="322">
        <v>0.05</v>
      </c>
      <c r="LU85" s="322">
        <v>0.05</v>
      </c>
      <c r="LV85" s="322">
        <v>2.5000000000000001E-2</v>
      </c>
      <c r="LW85" s="322">
        <v>2.5000000000000001E-2</v>
      </c>
      <c r="LX85" s="322">
        <v>2.5000000000000001E-2</v>
      </c>
      <c r="LY85" s="322">
        <v>2.5000000000000001E-2</v>
      </c>
      <c r="LZ85" s="322">
        <v>2.5000000000000001E-2</v>
      </c>
      <c r="MA85" s="322">
        <v>5.0000000000000001E-3</v>
      </c>
      <c r="MB85" s="322">
        <v>5.0000000000000001E-3</v>
      </c>
      <c r="MC85" s="322">
        <v>5.0000000000000001E-3</v>
      </c>
      <c r="MD85" s="322">
        <v>5.0000000000000001E-3</v>
      </c>
      <c r="ME85" s="322">
        <v>5.0000000000000001E-3</v>
      </c>
      <c r="MF85" s="322">
        <v>8.9999999999999998E-4</v>
      </c>
      <c r="MG85" s="322">
        <v>8.9999999999999998E-4</v>
      </c>
      <c r="MH85" s="322">
        <v>8.9999999999999998E-4</v>
      </c>
      <c r="MI85" s="322">
        <v>8.9999999999999998E-4</v>
      </c>
      <c r="MJ85" s="322">
        <v>8.9999999999999998E-4</v>
      </c>
      <c r="MK85" s="322">
        <v>5.9999999999999995E-4</v>
      </c>
      <c r="ML85" s="322">
        <v>4.4999999999999999E-4</v>
      </c>
      <c r="MM85" s="322">
        <v>4.0000000000000002E-4</v>
      </c>
      <c r="MN85" s="322">
        <v>2.9999999999999997E-4</v>
      </c>
      <c r="MO85" s="322">
        <v>2.5000000000000001E-4</v>
      </c>
      <c r="MP85" s="322">
        <v>2.5000000000000001E-4</v>
      </c>
      <c r="MQ85" s="322">
        <v>2.0000000000000001E-4</v>
      </c>
      <c r="MR85" s="322">
        <v>2.0000000000000001E-4</v>
      </c>
      <c r="MS85" s="322"/>
      <c r="MT85" s="102">
        <v>1</v>
      </c>
      <c r="MU85" s="102">
        <v>1</v>
      </c>
      <c r="MV85" s="102">
        <v>1</v>
      </c>
      <c r="MW85" s="102">
        <v>1</v>
      </c>
      <c r="MX85" s="102">
        <v>1</v>
      </c>
      <c r="MY85" s="102">
        <v>1</v>
      </c>
      <c r="MZ85" s="90">
        <v>5</v>
      </c>
      <c r="NA85" s="90">
        <v>5</v>
      </c>
      <c r="NB85" s="90">
        <v>5</v>
      </c>
      <c r="NC85" s="90">
        <v>5</v>
      </c>
      <c r="ND85" s="90">
        <v>5</v>
      </c>
      <c r="NE85" s="90">
        <v>5</v>
      </c>
      <c r="NF85" s="90">
        <v>5</v>
      </c>
      <c r="NG85" s="90">
        <v>5</v>
      </c>
      <c r="NH85" s="90">
        <v>5</v>
      </c>
      <c r="NI85" s="90">
        <v>10</v>
      </c>
      <c r="NJ85" s="90">
        <v>10</v>
      </c>
      <c r="NK85" s="90">
        <v>10</v>
      </c>
      <c r="NL85" s="90">
        <v>10</v>
      </c>
      <c r="NM85" s="90">
        <v>10</v>
      </c>
      <c r="NN85" s="90">
        <v>10</v>
      </c>
      <c r="NO85" s="90">
        <v>10</v>
      </c>
      <c r="NP85" s="90">
        <v>10</v>
      </c>
      <c r="NQ85" s="90">
        <v>10</v>
      </c>
      <c r="NR85" s="90">
        <v>10</v>
      </c>
      <c r="NS85" s="90">
        <v>10</v>
      </c>
      <c r="NT85" s="90">
        <v>10</v>
      </c>
      <c r="NU85" s="90">
        <v>10</v>
      </c>
      <c r="NV85" s="90"/>
      <c r="NW85" s="324">
        <f t="shared" si="535"/>
        <v>0.09</v>
      </c>
      <c r="NX85" s="324">
        <f t="shared" si="536"/>
        <v>0.18</v>
      </c>
      <c r="NY85" s="324">
        <f t="shared" si="537"/>
        <v>0.27</v>
      </c>
      <c r="NZ85" s="324">
        <f t="shared" si="538"/>
        <v>0.36</v>
      </c>
      <c r="OA85" s="324">
        <f t="shared" si="539"/>
        <v>0.45</v>
      </c>
      <c r="OB85" s="324">
        <f t="shared" si="540"/>
        <v>0.45</v>
      </c>
      <c r="OC85" s="324">
        <f t="shared" si="541"/>
        <v>0.18</v>
      </c>
      <c r="OD85" s="324">
        <f t="shared" si="542"/>
        <v>0.27</v>
      </c>
      <c r="OE85" s="324">
        <f t="shared" si="543"/>
        <v>0.36</v>
      </c>
      <c r="OF85" s="324">
        <f t="shared" si="544"/>
        <v>0.45</v>
      </c>
      <c r="OG85" s="324">
        <f t="shared" si="545"/>
        <v>0.18</v>
      </c>
      <c r="OH85" s="324">
        <f t="shared" si="546"/>
        <v>0.36</v>
      </c>
      <c r="OI85" s="324">
        <f t="shared" si="547"/>
        <v>0.54</v>
      </c>
      <c r="OJ85" s="324">
        <f t="shared" si="548"/>
        <v>0.72</v>
      </c>
      <c r="OK85" s="324">
        <f t="shared" si="549"/>
        <v>0.9</v>
      </c>
      <c r="OL85" s="324">
        <f t="shared" si="550"/>
        <v>0.16200000000000001</v>
      </c>
      <c r="OM85" s="324">
        <f t="shared" si="551"/>
        <v>0.32400000000000001</v>
      </c>
      <c r="ON85" s="324">
        <f t="shared" si="552"/>
        <v>0.48599999999999999</v>
      </c>
      <c r="OO85" s="324">
        <f t="shared" si="553"/>
        <v>0.64800000000000002</v>
      </c>
      <c r="OP85" s="324">
        <f t="shared" si="554"/>
        <v>0.81</v>
      </c>
      <c r="OQ85" s="324">
        <f t="shared" si="555"/>
        <v>0.81</v>
      </c>
      <c r="OR85" s="324">
        <f t="shared" si="556"/>
        <v>0.81</v>
      </c>
      <c r="OS85" s="324">
        <f t="shared" si="557"/>
        <v>0.9</v>
      </c>
      <c r="OT85" s="324">
        <f t="shared" si="558"/>
        <v>0.81</v>
      </c>
      <c r="OU85" s="324">
        <f t="shared" si="559"/>
        <v>0.78749999999999998</v>
      </c>
      <c r="OV85" s="324">
        <f t="shared" si="560"/>
        <v>0.9</v>
      </c>
      <c r="OW85" s="324">
        <f t="shared" si="561"/>
        <v>0.81</v>
      </c>
      <c r="OX85" s="324">
        <f t="shared" si="562"/>
        <v>0.9</v>
      </c>
      <c r="PG85" s="346"/>
      <c r="PH85" s="347">
        <f>PH$3*$F85*$AH85*PH$4/'[1]Sheet3 '!$AJ$5</f>
        <v>0.50400000000000011</v>
      </c>
      <c r="PI85" s="347">
        <f>PI$3*$F85*$AH85*PI$4/'[1]Sheet3 '!$AJ$5</f>
        <v>0.50382000000000005</v>
      </c>
      <c r="PJ85" s="347">
        <f>PJ$3*$F85*$AH85*PJ$4/'[1]Sheet3 '!$AJ$5</f>
        <v>0.504</v>
      </c>
      <c r="PK85" s="347">
        <f>PK$3*$F85*$AH85*PK$4/'[1]Sheet3 '!$AJ$5</f>
        <v>0.4536</v>
      </c>
      <c r="PL85" s="347">
        <f>PL$3*$F85*$AH85*PL$4/'[1]Sheet3 '!$AJ$5</f>
        <v>0.4536</v>
      </c>
      <c r="PM85" s="347">
        <f>PM$3*$F85*$AH85*PM$4/'[1]Sheet3 '!$AJ$5</f>
        <v>0.432</v>
      </c>
      <c r="PN85" s="347">
        <f>PN$3*$F85*$AH85*PN$4/'[1]Sheet3 '!$AJ$5</f>
        <v>0.38879999999999998</v>
      </c>
      <c r="PO85" s="347">
        <f>PO$3*$F85*$AH85*PO$4/'[1]Sheet3 '!$AJ$5</f>
        <v>0.36720000000000003</v>
      </c>
      <c r="PP85" s="347">
        <f>PP$3*$F85*$AH85*PP$4/'[1]Sheet3 '!$AJ$5</f>
        <v>0.33335999999999999</v>
      </c>
      <c r="PQ85" s="347">
        <f>PQ$3*$F85*$AH85*PQ$4/'[1]Sheet3 '!$AJ$5</f>
        <v>0.28799999999999998</v>
      </c>
      <c r="PR85" s="347">
        <f>PR$3*$F85*$AH85*PR$4/'[1]Sheet3 '!$AJ$5</f>
        <v>0.25919999999999999</v>
      </c>
      <c r="PS85" s="347">
        <f>PS$3*$F85*$AH85*PS$4/'[1]Sheet3 '!$AJ$5</f>
        <v>0.23039999999999999</v>
      </c>
      <c r="PT85" s="347">
        <f>PT$3*$F85*$AH85*PT$4/'[1]Sheet3 '!$AJ$5</f>
        <v>0.14399999999999999</v>
      </c>
      <c r="PU85" s="343"/>
      <c r="PV85" s="343"/>
      <c r="PW85" s="343"/>
    </row>
    <row r="86" spans="1:439" ht="16.2">
      <c r="A86" s="39">
        <v>82</v>
      </c>
      <c r="B86" s="39" t="s">
        <v>733</v>
      </c>
      <c r="C86" s="39">
        <v>6</v>
      </c>
      <c r="D86" s="39">
        <v>32</v>
      </c>
      <c r="E86" s="39"/>
      <c r="F86" s="112">
        <v>1700</v>
      </c>
      <c r="G86" s="361" t="s">
        <v>562</v>
      </c>
      <c r="H86" s="39">
        <f t="shared" si="443"/>
        <v>1700</v>
      </c>
      <c r="I86" s="116" t="s">
        <v>734</v>
      </c>
      <c r="J86" s="74">
        <v>750</v>
      </c>
      <c r="K86" s="116" t="s">
        <v>735</v>
      </c>
      <c r="L86" s="116"/>
      <c r="M86" s="123">
        <f t="shared" si="563"/>
        <v>82</v>
      </c>
      <c r="N86" s="39">
        <f t="shared" si="564"/>
        <v>0</v>
      </c>
      <c r="O86" s="39">
        <f t="shared" si="565"/>
        <v>0</v>
      </c>
      <c r="P86" s="39">
        <v>0</v>
      </c>
      <c r="Q86" s="136">
        <v>1.9097218</v>
      </c>
      <c r="R86" s="90">
        <v>10</v>
      </c>
      <c r="S86" s="137">
        <v>0</v>
      </c>
      <c r="T86" s="141">
        <f t="shared" si="444"/>
        <v>0.56666700000000003</v>
      </c>
      <c r="U86" s="139">
        <f t="shared" si="570"/>
        <v>6</v>
      </c>
      <c r="V86" s="139" t="s">
        <v>283</v>
      </c>
      <c r="W86" s="139">
        <v>1</v>
      </c>
      <c r="X86" s="142">
        <v>0</v>
      </c>
      <c r="Y86" s="147">
        <v>15</v>
      </c>
      <c r="Z86" s="159">
        <v>1</v>
      </c>
      <c r="AA86" s="139" t="str">
        <f t="shared" si="428"/>
        <v>[[0,1],[0,1],[0,1],[0,1],[0,1],[0,1],[0,1],[0,1],[0,1],[0,1],[0,2],[0,4],[0,6],[0,8],[0,10],[0,20],[0,40],[0,60],[0,80],[0,100]]</v>
      </c>
      <c r="AB86" s="139">
        <v>1</v>
      </c>
      <c r="AC86" s="139">
        <v>1</v>
      </c>
      <c r="AD86" s="139" t="str">
        <f t="shared" si="445"/>
        <v>[[1,1],[1,1],[1,1],[1,1],[1,1],[1,1],[1,1],[1,1],[1,1],[1,1],[1,1],[1,1],[1,1],[1,1],[1,1],[1,1],[1,1],[1,1],[1,1],[1,1]]</v>
      </c>
      <c r="AE86" s="39">
        <v>0</v>
      </c>
      <c r="AF86" s="160">
        <v>0</v>
      </c>
      <c r="AG86" s="177">
        <f t="shared" si="431"/>
        <v>0</v>
      </c>
      <c r="AH86" s="177">
        <v>0.1</v>
      </c>
      <c r="AI86" s="177">
        <v>0</v>
      </c>
      <c r="AJ86" s="178">
        <v>0</v>
      </c>
      <c r="AK86" s="177">
        <v>0</v>
      </c>
      <c r="AL86" s="177">
        <v>0</v>
      </c>
      <c r="AM86" s="179">
        <v>0</v>
      </c>
      <c r="AN86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6" s="39" t="str">
        <f t="shared" si="429"/>
        <v>[[10,5],[12,2],[15,2]]</v>
      </c>
      <c r="AP86" s="111" t="str">
        <f t="shared" si="385"/>
        <v>[0,0,0]</v>
      </c>
      <c r="AQ86" s="111">
        <v>0</v>
      </c>
      <c r="AR86" s="111">
        <v>1</v>
      </c>
      <c r="AS86" s="111">
        <f t="shared" si="447"/>
        <v>1</v>
      </c>
      <c r="AT86" s="111">
        <v>1</v>
      </c>
      <c r="AU86" s="111">
        <v>1</v>
      </c>
      <c r="AV86" s="191" t="s">
        <v>583</v>
      </c>
      <c r="AW86" s="111">
        <v>4</v>
      </c>
      <c r="AX86" s="195">
        <v>16</v>
      </c>
      <c r="AY86" s="39">
        <v>1</v>
      </c>
      <c r="AZ86" s="39">
        <v>0</v>
      </c>
      <c r="BA86" s="94">
        <v>3</v>
      </c>
      <c r="BB86" s="94">
        <v>6</v>
      </c>
      <c r="BC86" s="94" t="s">
        <v>533</v>
      </c>
      <c r="BD86" s="39">
        <v>1</v>
      </c>
      <c r="BE86" s="112">
        <v>1.5</v>
      </c>
      <c r="BF86" s="39"/>
      <c r="BG86" s="39"/>
      <c r="BH86" s="39">
        <v>1</v>
      </c>
      <c r="BI86" s="39">
        <v>1</v>
      </c>
      <c r="BJ86" s="112" t="s">
        <v>736</v>
      </c>
      <c r="BK86" s="198">
        <v>1</v>
      </c>
      <c r="BL86" s="198">
        <v>1</v>
      </c>
      <c r="BM86" s="94">
        <f t="shared" si="571"/>
        <v>1700</v>
      </c>
      <c r="BN86" s="94" t="s">
        <v>287</v>
      </c>
      <c r="BO86" s="94">
        <v>1</v>
      </c>
      <c r="BP86" s="94" t="s">
        <v>288</v>
      </c>
      <c r="BQ86" s="94" t="s">
        <v>485</v>
      </c>
      <c r="BR86" s="202" t="s">
        <v>737</v>
      </c>
      <c r="BS86" s="202" t="s">
        <v>737</v>
      </c>
      <c r="BT86" s="123">
        <v>40020</v>
      </c>
      <c r="BU86" s="123">
        <v>2</v>
      </c>
      <c r="BV86" s="123">
        <v>10</v>
      </c>
      <c r="BW86" s="123">
        <v>12</v>
      </c>
      <c r="BX86" s="116" t="s">
        <v>514</v>
      </c>
      <c r="BY86" s="213">
        <v>7</v>
      </c>
      <c r="BZ86" s="123">
        <f t="shared" si="448"/>
        <v>10</v>
      </c>
      <c r="CA86" s="214" t="str">
        <f t="shared" si="449"/>
        <v>[10,10,0,10]</v>
      </c>
      <c r="CB86" s="42">
        <v>0</v>
      </c>
      <c r="CC86" s="42">
        <v>0</v>
      </c>
      <c r="CD86" s="42">
        <v>0</v>
      </c>
      <c r="CE86" s="42">
        <v>1</v>
      </c>
      <c r="CF86" s="42">
        <v>1</v>
      </c>
      <c r="CG86" s="42">
        <v>0</v>
      </c>
      <c r="CH86" s="42">
        <v>0</v>
      </c>
      <c r="CI86" s="42">
        <v>1</v>
      </c>
      <c r="CJ86" s="42" t="str">
        <f t="shared" si="442"/>
        <v>0,0,0,0,0,0,0</v>
      </c>
      <c r="CK86" s="42" t="str">
        <f t="shared" si="566"/>
        <v>"4|0,1,3|0|0|1700","7|2|0|0|1700",</v>
      </c>
      <c r="CL86" s="46"/>
      <c r="CM86" s="46"/>
      <c r="CN86" s="46"/>
      <c r="CO86" s="46"/>
      <c r="CP86" s="46"/>
      <c r="CQ86" s="46"/>
      <c r="CR86" s="46"/>
      <c r="CS86" s="46"/>
      <c r="CT86" s="46"/>
      <c r="CU86" s="53" t="s">
        <v>293</v>
      </c>
      <c r="CV86" s="53">
        <v>1</v>
      </c>
      <c r="CW86" s="42"/>
      <c r="CX86" s="42" t="str">
        <f t="shared" si="435"/>
        <v/>
      </c>
      <c r="CY86" s="42"/>
      <c r="CZ86" s="42"/>
      <c r="DA86" s="42"/>
      <c r="DB86" s="42"/>
      <c r="DC86" s="42" t="str">
        <f t="shared" si="436"/>
        <v/>
      </c>
      <c r="DD86" s="42"/>
      <c r="DE86" s="42"/>
      <c r="DF86" s="42"/>
      <c r="DG86" s="42"/>
      <c r="DH86" s="42" t="str">
        <f t="shared" si="437"/>
        <v/>
      </c>
      <c r="DI86" s="42"/>
      <c r="DJ86" s="42"/>
      <c r="DK86" s="42"/>
      <c r="DL86" s="42"/>
      <c r="DM86" s="42">
        <f t="shared" si="438"/>
        <v>4</v>
      </c>
      <c r="DN86" s="42" t="s">
        <v>491</v>
      </c>
      <c r="DO86" s="42">
        <v>0</v>
      </c>
      <c r="DP86" s="42">
        <v>0</v>
      </c>
      <c r="DQ86" s="42">
        <f>F86</f>
        <v>1700</v>
      </c>
      <c r="DR86" s="42">
        <f t="shared" si="439"/>
        <v>7</v>
      </c>
      <c r="DS86" s="42">
        <v>2</v>
      </c>
      <c r="DT86" s="42">
        <v>0</v>
      </c>
      <c r="DU86" s="42">
        <v>0</v>
      </c>
      <c r="DV86" s="42">
        <f>F86</f>
        <v>1700</v>
      </c>
      <c r="DW86" s="42"/>
      <c r="DX86" s="231">
        <f t="shared" si="440"/>
        <v>10</v>
      </c>
      <c r="DY86" s="231">
        <f t="shared" si="441"/>
        <v>10</v>
      </c>
      <c r="DZ86" s="231">
        <v>0</v>
      </c>
      <c r="EA86" s="123">
        <f t="shared" si="450"/>
        <v>10</v>
      </c>
      <c r="EB86" s="123"/>
      <c r="EM86" s="260">
        <f t="shared" si="451"/>
        <v>1870.0000000000002</v>
      </c>
      <c r="EN86" s="261">
        <v>0</v>
      </c>
      <c r="EO86" s="262">
        <v>10</v>
      </c>
      <c r="EP86" s="105">
        <v>5</v>
      </c>
      <c r="EQ86" s="262">
        <v>12</v>
      </c>
      <c r="ER86" s="105">
        <v>2</v>
      </c>
      <c r="ES86" s="262">
        <v>15</v>
      </c>
      <c r="ET86" s="105">
        <v>2</v>
      </c>
      <c r="EU86" s="105">
        <f t="shared" si="452"/>
        <v>11.555555555555555</v>
      </c>
      <c r="EV86" s="105">
        <f t="shared" si="453"/>
        <v>7.5</v>
      </c>
      <c r="EW86" s="272">
        <f t="shared" si="454"/>
        <v>0</v>
      </c>
      <c r="EX86" s="105">
        <f t="shared" si="455"/>
        <v>15</v>
      </c>
      <c r="EY86" s="281">
        <f t="shared" si="456"/>
        <v>0</v>
      </c>
      <c r="EZ86" s="105">
        <f t="shared" si="457"/>
        <v>22.5</v>
      </c>
      <c r="FA86" s="282">
        <f t="shared" si="458"/>
        <v>0</v>
      </c>
      <c r="FD86" s="287"/>
      <c r="FE86" s="90"/>
      <c r="FI86" s="294"/>
      <c r="FJ86" s="295">
        <v>0</v>
      </c>
      <c r="FK86" s="141">
        <v>1</v>
      </c>
      <c r="FL86" s="294">
        <f t="shared" si="388"/>
        <v>0</v>
      </c>
      <c r="FM86" s="295">
        <f t="shared" si="459"/>
        <v>0</v>
      </c>
      <c r="FN86" s="141">
        <f t="shared" si="460"/>
        <v>1</v>
      </c>
      <c r="FO86" s="294">
        <f t="shared" si="389"/>
        <v>0</v>
      </c>
      <c r="FP86" s="295">
        <f t="shared" si="461"/>
        <v>0</v>
      </c>
      <c r="FQ86" s="141">
        <f t="shared" si="462"/>
        <v>1</v>
      </c>
      <c r="FR86" s="294">
        <f t="shared" si="390"/>
        <v>0</v>
      </c>
      <c r="FS86" s="295">
        <f t="shared" si="463"/>
        <v>0</v>
      </c>
      <c r="FT86" s="141">
        <f t="shared" si="464"/>
        <v>1</v>
      </c>
      <c r="FU86" s="294">
        <f t="shared" si="391"/>
        <v>0</v>
      </c>
      <c r="FV86" s="295">
        <f t="shared" si="465"/>
        <v>0</v>
      </c>
      <c r="FW86" s="141">
        <f t="shared" si="466"/>
        <v>1</v>
      </c>
      <c r="FX86" s="294">
        <f t="shared" si="392"/>
        <v>0</v>
      </c>
      <c r="FY86" s="295">
        <f t="shared" si="467"/>
        <v>0</v>
      </c>
      <c r="FZ86" s="141">
        <f t="shared" si="468"/>
        <v>1</v>
      </c>
      <c r="GA86" s="294">
        <f t="shared" si="393"/>
        <v>0</v>
      </c>
      <c r="GB86" s="295">
        <f t="shared" si="469"/>
        <v>0</v>
      </c>
      <c r="GC86" s="141">
        <f t="shared" si="470"/>
        <v>1</v>
      </c>
      <c r="GD86" s="294">
        <f t="shared" si="394"/>
        <v>0</v>
      </c>
      <c r="GE86" s="295">
        <f t="shared" si="471"/>
        <v>0</v>
      </c>
      <c r="GF86" s="141">
        <f t="shared" si="472"/>
        <v>1</v>
      </c>
      <c r="GG86" s="294">
        <f t="shared" si="395"/>
        <v>0</v>
      </c>
      <c r="GH86" s="295">
        <f t="shared" si="473"/>
        <v>0</v>
      </c>
      <c r="GI86" s="141">
        <f t="shared" si="474"/>
        <v>1</v>
      </c>
      <c r="GJ86" s="294">
        <f t="shared" si="396"/>
        <v>0</v>
      </c>
      <c r="GK86" s="295">
        <f t="shared" si="475"/>
        <v>0</v>
      </c>
      <c r="GL86" s="141">
        <f t="shared" si="476"/>
        <v>1</v>
      </c>
      <c r="GM86" s="294">
        <f t="shared" si="397"/>
        <v>0</v>
      </c>
      <c r="GN86" s="295">
        <f t="shared" si="477"/>
        <v>0</v>
      </c>
      <c r="GO86" s="141">
        <f t="shared" si="478"/>
        <v>2</v>
      </c>
      <c r="GP86" s="294">
        <f t="shared" si="398"/>
        <v>0</v>
      </c>
      <c r="GQ86" s="295">
        <f t="shared" si="479"/>
        <v>0</v>
      </c>
      <c r="GR86" s="141">
        <f t="shared" si="480"/>
        <v>4</v>
      </c>
      <c r="GS86" s="294">
        <f t="shared" si="399"/>
        <v>0</v>
      </c>
      <c r="GT86" s="295">
        <f t="shared" si="481"/>
        <v>0</v>
      </c>
      <c r="GU86" s="141">
        <f t="shared" si="482"/>
        <v>6</v>
      </c>
      <c r="GV86" s="294">
        <f t="shared" si="400"/>
        <v>0</v>
      </c>
      <c r="GW86" s="295">
        <f t="shared" si="483"/>
        <v>0</v>
      </c>
      <c r="GX86" s="141">
        <f t="shared" si="484"/>
        <v>8</v>
      </c>
      <c r="GY86" s="294">
        <f t="shared" si="401"/>
        <v>0</v>
      </c>
      <c r="GZ86" s="295">
        <f t="shared" si="485"/>
        <v>0</v>
      </c>
      <c r="HA86" s="141">
        <f t="shared" si="486"/>
        <v>10</v>
      </c>
      <c r="HB86" s="294">
        <f t="shared" si="402"/>
        <v>0</v>
      </c>
      <c r="HC86" s="295">
        <f t="shared" si="487"/>
        <v>0</v>
      </c>
      <c r="HD86" s="141">
        <f t="shared" si="488"/>
        <v>20</v>
      </c>
      <c r="HE86" s="294">
        <f t="shared" si="403"/>
        <v>0</v>
      </c>
      <c r="HF86" s="295">
        <f t="shared" si="489"/>
        <v>0</v>
      </c>
      <c r="HG86" s="141">
        <f t="shared" si="490"/>
        <v>40</v>
      </c>
      <c r="HH86" s="294">
        <f t="shared" si="404"/>
        <v>0</v>
      </c>
      <c r="HI86" s="295">
        <f t="shared" si="491"/>
        <v>0</v>
      </c>
      <c r="HJ86" s="141">
        <f t="shared" si="492"/>
        <v>60</v>
      </c>
      <c r="HK86" s="294">
        <f t="shared" si="405"/>
        <v>0</v>
      </c>
      <c r="HL86" s="295">
        <f t="shared" si="493"/>
        <v>0</v>
      </c>
      <c r="HM86" s="141">
        <f t="shared" si="494"/>
        <v>80</v>
      </c>
      <c r="HN86" s="294">
        <f t="shared" si="406"/>
        <v>0</v>
      </c>
      <c r="HO86" s="295">
        <f t="shared" si="495"/>
        <v>0</v>
      </c>
      <c r="HP86" s="141">
        <f t="shared" si="496"/>
        <v>100</v>
      </c>
      <c r="HQ86" s="294">
        <f t="shared" si="407"/>
        <v>0</v>
      </c>
      <c r="HS86" s="287"/>
      <c r="HT86" s="90"/>
      <c r="HX86" s="294"/>
      <c r="HY86" s="295">
        <v>1</v>
      </c>
      <c r="HZ86" s="141">
        <v>1</v>
      </c>
      <c r="IA86" s="294">
        <f t="shared" si="408"/>
        <v>1.8888888888888905E-4</v>
      </c>
      <c r="IB86" s="295">
        <f t="shared" si="497"/>
        <v>1</v>
      </c>
      <c r="IC86" s="141">
        <f t="shared" si="498"/>
        <v>1</v>
      </c>
      <c r="ID86" s="294">
        <f t="shared" si="409"/>
        <v>3.7777777777777809E-4</v>
      </c>
      <c r="IE86" s="295">
        <f t="shared" si="499"/>
        <v>1</v>
      </c>
      <c r="IF86" s="141">
        <f t="shared" si="500"/>
        <v>1</v>
      </c>
      <c r="IG86" s="294">
        <f t="shared" si="410"/>
        <v>5.6666666666666714E-4</v>
      </c>
      <c r="IH86" s="295">
        <f t="shared" si="501"/>
        <v>1</v>
      </c>
      <c r="II86" s="141">
        <f t="shared" si="502"/>
        <v>1</v>
      </c>
      <c r="IJ86" s="294">
        <f t="shared" si="411"/>
        <v>7.5555555555555619E-4</v>
      </c>
      <c r="IK86" s="295">
        <f t="shared" si="503"/>
        <v>1</v>
      </c>
      <c r="IL86" s="141">
        <f t="shared" si="504"/>
        <v>1</v>
      </c>
      <c r="IM86" s="294">
        <f t="shared" si="412"/>
        <v>9.4444444444444524E-4</v>
      </c>
      <c r="IN86" s="295">
        <f t="shared" si="505"/>
        <v>1</v>
      </c>
      <c r="IO86" s="141">
        <f t="shared" si="506"/>
        <v>1</v>
      </c>
      <c r="IP86" s="294">
        <f t="shared" si="413"/>
        <v>1.8888888888888905E-3</v>
      </c>
      <c r="IQ86" s="295">
        <f t="shared" si="507"/>
        <v>1</v>
      </c>
      <c r="IR86" s="141">
        <f t="shared" si="508"/>
        <v>1</v>
      </c>
      <c r="IS86" s="294">
        <f t="shared" si="414"/>
        <v>3.7777777777777809E-3</v>
      </c>
      <c r="IT86" s="295">
        <f t="shared" si="509"/>
        <v>1</v>
      </c>
      <c r="IU86" s="141">
        <f t="shared" si="510"/>
        <v>1</v>
      </c>
      <c r="IV86" s="294">
        <f t="shared" si="415"/>
        <v>5.6666666666666714E-3</v>
      </c>
      <c r="IW86" s="295">
        <f t="shared" si="511"/>
        <v>1</v>
      </c>
      <c r="IX86" s="141">
        <f t="shared" si="512"/>
        <v>1</v>
      </c>
      <c r="IY86" s="294">
        <f t="shared" si="416"/>
        <v>7.5555555555555619E-3</v>
      </c>
      <c r="IZ86" s="295">
        <f t="shared" si="513"/>
        <v>1</v>
      </c>
      <c r="JA86" s="141">
        <f t="shared" si="514"/>
        <v>1</v>
      </c>
      <c r="JB86" s="294">
        <f t="shared" si="417"/>
        <v>9.4444444444444515E-3</v>
      </c>
      <c r="JC86" s="295">
        <f t="shared" si="515"/>
        <v>1</v>
      </c>
      <c r="JD86" s="141">
        <f t="shared" si="516"/>
        <v>1</v>
      </c>
      <c r="JE86" s="294">
        <f t="shared" si="418"/>
        <v>1.8888888888888903E-2</v>
      </c>
      <c r="JF86" s="295">
        <f t="shared" si="517"/>
        <v>1</v>
      </c>
      <c r="JG86" s="141">
        <f t="shared" si="518"/>
        <v>1</v>
      </c>
      <c r="JH86" s="294">
        <f t="shared" si="419"/>
        <v>3.7777777777777806E-2</v>
      </c>
      <c r="JI86" s="295">
        <f t="shared" si="519"/>
        <v>1</v>
      </c>
      <c r="JJ86" s="141">
        <f t="shared" si="520"/>
        <v>1</v>
      </c>
      <c r="JK86" s="294">
        <f t="shared" si="420"/>
        <v>5.6666666666666712E-2</v>
      </c>
      <c r="JL86" s="295">
        <f t="shared" si="521"/>
        <v>1</v>
      </c>
      <c r="JM86" s="141">
        <f t="shared" si="522"/>
        <v>1</v>
      </c>
      <c r="JN86" s="294">
        <f t="shared" si="421"/>
        <v>7.5555555555555612E-2</v>
      </c>
      <c r="JO86" s="295">
        <f t="shared" si="523"/>
        <v>1</v>
      </c>
      <c r="JP86" s="141">
        <f t="shared" si="524"/>
        <v>1</v>
      </c>
      <c r="JQ86" s="294">
        <f t="shared" si="422"/>
        <v>9.4444444444444525E-2</v>
      </c>
      <c r="JR86" s="295">
        <f t="shared" si="525"/>
        <v>1</v>
      </c>
      <c r="JS86" s="141">
        <f t="shared" si="526"/>
        <v>1</v>
      </c>
      <c r="JT86" s="294">
        <f t="shared" si="423"/>
        <v>0.18888888888888905</v>
      </c>
      <c r="JU86" s="295">
        <f t="shared" si="527"/>
        <v>1</v>
      </c>
      <c r="JV86" s="141">
        <f t="shared" si="528"/>
        <v>1</v>
      </c>
      <c r="JW86" s="294">
        <f t="shared" si="424"/>
        <v>0.3777777777777781</v>
      </c>
      <c r="JX86" s="295">
        <f t="shared" si="529"/>
        <v>1</v>
      </c>
      <c r="JY86" s="141">
        <f t="shared" si="530"/>
        <v>1</v>
      </c>
      <c r="JZ86" s="294">
        <f t="shared" si="425"/>
        <v>0.5666666666666671</v>
      </c>
      <c r="KA86" s="295">
        <f t="shared" si="531"/>
        <v>1</v>
      </c>
      <c r="KB86" s="141">
        <f t="shared" si="532"/>
        <v>1</v>
      </c>
      <c r="KC86" s="294">
        <f t="shared" si="426"/>
        <v>0.7555555555555562</v>
      </c>
      <c r="KD86" s="295">
        <f t="shared" si="533"/>
        <v>1</v>
      </c>
      <c r="KE86" s="141">
        <f t="shared" si="534"/>
        <v>1</v>
      </c>
      <c r="KF86" s="294">
        <f t="shared" si="427"/>
        <v>0.9444444444444452</v>
      </c>
      <c r="KK86" s="313">
        <f t="shared" si="572"/>
        <v>0</v>
      </c>
      <c r="KL86" s="313">
        <f t="shared" si="572"/>
        <v>0</v>
      </c>
      <c r="KM86" s="313">
        <f t="shared" si="572"/>
        <v>0</v>
      </c>
      <c r="KN86" s="313">
        <f t="shared" si="572"/>
        <v>0</v>
      </c>
      <c r="KO86" s="313">
        <f t="shared" si="572"/>
        <v>0</v>
      </c>
      <c r="KP86" s="313">
        <f t="shared" si="572"/>
        <v>0</v>
      </c>
      <c r="KQ86" s="313">
        <f t="shared" si="572"/>
        <v>0</v>
      </c>
      <c r="KR86" s="313">
        <f t="shared" si="572"/>
        <v>0</v>
      </c>
      <c r="KS86" s="313">
        <f t="shared" si="572"/>
        <v>0</v>
      </c>
      <c r="KT86" s="313">
        <f t="shared" si="572"/>
        <v>0</v>
      </c>
      <c r="KU86" s="313">
        <f t="shared" si="573"/>
        <v>0</v>
      </c>
      <c r="KV86" s="313">
        <f t="shared" si="573"/>
        <v>0</v>
      </c>
      <c r="KW86" s="313">
        <f t="shared" si="573"/>
        <v>0</v>
      </c>
      <c r="KX86" s="313">
        <f t="shared" si="573"/>
        <v>0</v>
      </c>
      <c r="KY86" s="313">
        <f t="shared" si="573"/>
        <v>0</v>
      </c>
      <c r="KZ86" s="313">
        <f t="shared" si="573"/>
        <v>0</v>
      </c>
      <c r="LA86" s="313">
        <f t="shared" si="573"/>
        <v>0</v>
      </c>
      <c r="LB86" s="313">
        <f t="shared" si="573"/>
        <v>0</v>
      </c>
      <c r="LC86" s="313">
        <f t="shared" si="573"/>
        <v>0</v>
      </c>
      <c r="LD86" s="313">
        <f t="shared" si="573"/>
        <v>0</v>
      </c>
      <c r="LK86" s="78">
        <v>0</v>
      </c>
      <c r="LL86" s="78">
        <v>0</v>
      </c>
      <c r="LM86" s="78">
        <v>0</v>
      </c>
      <c r="LP86" s="323"/>
      <c r="LQ86" s="322">
        <v>0.05</v>
      </c>
      <c r="LR86" s="322">
        <v>0.05</v>
      </c>
      <c r="LS86" s="322">
        <v>0.05</v>
      </c>
      <c r="LT86" s="322">
        <v>0.05</v>
      </c>
      <c r="LU86" s="322">
        <v>0.05</v>
      </c>
      <c r="LV86" s="322">
        <v>2.5000000000000001E-2</v>
      </c>
      <c r="LW86" s="322">
        <v>2.5000000000000001E-2</v>
      </c>
      <c r="LX86" s="322">
        <v>2.5000000000000001E-2</v>
      </c>
      <c r="LY86" s="322">
        <v>2.5000000000000001E-2</v>
      </c>
      <c r="LZ86" s="322">
        <v>2.5000000000000001E-2</v>
      </c>
      <c r="MA86" s="322">
        <v>5.0000000000000001E-3</v>
      </c>
      <c r="MB86" s="322">
        <v>5.0000000000000001E-3</v>
      </c>
      <c r="MC86" s="322">
        <v>5.0000000000000001E-3</v>
      </c>
      <c r="MD86" s="322">
        <v>5.0000000000000001E-3</v>
      </c>
      <c r="ME86" s="322">
        <v>5.0000000000000001E-3</v>
      </c>
      <c r="MF86" s="322">
        <v>8.9999999999999998E-4</v>
      </c>
      <c r="MG86" s="322">
        <v>8.9999999999999998E-4</v>
      </c>
      <c r="MH86" s="322">
        <v>8.9999999999999998E-4</v>
      </c>
      <c r="MI86" s="322">
        <v>8.9999999999999998E-4</v>
      </c>
      <c r="MJ86" s="322">
        <v>8.9999999999999998E-4</v>
      </c>
      <c r="MK86" s="322">
        <v>5.9999999999999995E-4</v>
      </c>
      <c r="ML86" s="322">
        <v>4.4999999999999999E-4</v>
      </c>
      <c r="MM86" s="322">
        <v>4.0000000000000002E-4</v>
      </c>
      <c r="MN86" s="322">
        <v>2.9999999999999997E-4</v>
      </c>
      <c r="MO86" s="322">
        <v>2.5000000000000001E-4</v>
      </c>
      <c r="MP86" s="322">
        <v>2.5000000000000001E-4</v>
      </c>
      <c r="MQ86" s="322">
        <v>2.0000000000000001E-4</v>
      </c>
      <c r="MR86" s="322">
        <v>2.0000000000000001E-4</v>
      </c>
      <c r="MS86" s="322"/>
      <c r="MT86" s="102">
        <v>1</v>
      </c>
      <c r="MU86" s="102">
        <v>1</v>
      </c>
      <c r="MV86" s="102">
        <v>1</v>
      </c>
      <c r="MW86" s="102">
        <v>1</v>
      </c>
      <c r="MX86" s="102">
        <v>1</v>
      </c>
      <c r="MY86" s="102">
        <v>1</v>
      </c>
      <c r="MZ86" s="90">
        <v>5</v>
      </c>
      <c r="NA86" s="90">
        <v>5</v>
      </c>
      <c r="NB86" s="90">
        <v>5</v>
      </c>
      <c r="NC86" s="90">
        <v>5</v>
      </c>
      <c r="ND86" s="90">
        <v>5</v>
      </c>
      <c r="NE86" s="90">
        <v>5</v>
      </c>
      <c r="NF86" s="90">
        <v>5</v>
      </c>
      <c r="NG86" s="90">
        <v>5</v>
      </c>
      <c r="NH86" s="90">
        <v>5</v>
      </c>
      <c r="NI86" s="90">
        <v>10</v>
      </c>
      <c r="NJ86" s="90">
        <v>10</v>
      </c>
      <c r="NK86" s="90">
        <v>10</v>
      </c>
      <c r="NL86" s="90">
        <v>10</v>
      </c>
      <c r="NM86" s="90">
        <v>10</v>
      </c>
      <c r="NN86" s="90">
        <v>10</v>
      </c>
      <c r="NO86" s="90">
        <v>10</v>
      </c>
      <c r="NP86" s="90">
        <v>10</v>
      </c>
      <c r="NQ86" s="90">
        <v>10</v>
      </c>
      <c r="NR86" s="90">
        <v>10</v>
      </c>
      <c r="NS86" s="90">
        <v>10</v>
      </c>
      <c r="NT86" s="90">
        <v>10</v>
      </c>
      <c r="NU86" s="90">
        <v>10</v>
      </c>
      <c r="NV86" s="90"/>
      <c r="NW86" s="324">
        <f t="shared" si="535"/>
        <v>8.5000000000000006E-2</v>
      </c>
      <c r="NX86" s="324">
        <f t="shared" si="536"/>
        <v>0.17</v>
      </c>
      <c r="NY86" s="324">
        <f t="shared" si="537"/>
        <v>0.255</v>
      </c>
      <c r="NZ86" s="324">
        <f t="shared" si="538"/>
        <v>0.34</v>
      </c>
      <c r="OA86" s="324">
        <f t="shared" si="539"/>
        <v>0.42499999999999999</v>
      </c>
      <c r="OB86" s="324">
        <f t="shared" si="540"/>
        <v>0.42499999999999999</v>
      </c>
      <c r="OC86" s="324">
        <f t="shared" si="541"/>
        <v>0.17</v>
      </c>
      <c r="OD86" s="324">
        <f t="shared" si="542"/>
        <v>0.255</v>
      </c>
      <c r="OE86" s="324">
        <f t="shared" si="543"/>
        <v>0.34</v>
      </c>
      <c r="OF86" s="324">
        <f t="shared" si="544"/>
        <v>0.42499999999999999</v>
      </c>
      <c r="OG86" s="324">
        <f t="shared" si="545"/>
        <v>0.17</v>
      </c>
      <c r="OH86" s="324">
        <f t="shared" si="546"/>
        <v>0.34</v>
      </c>
      <c r="OI86" s="324">
        <f t="shared" si="547"/>
        <v>0.51</v>
      </c>
      <c r="OJ86" s="324">
        <f t="shared" si="548"/>
        <v>0.68</v>
      </c>
      <c r="OK86" s="324">
        <f t="shared" si="549"/>
        <v>0.85</v>
      </c>
      <c r="OL86" s="324">
        <f t="shared" si="550"/>
        <v>0.153</v>
      </c>
      <c r="OM86" s="324">
        <f t="shared" si="551"/>
        <v>0.30599999999999999</v>
      </c>
      <c r="ON86" s="324">
        <f t="shared" si="552"/>
        <v>0.45900000000000002</v>
      </c>
      <c r="OO86" s="324">
        <f t="shared" si="553"/>
        <v>0.61199999999999999</v>
      </c>
      <c r="OP86" s="324">
        <f t="shared" si="554"/>
        <v>0.76500000000000001</v>
      </c>
      <c r="OQ86" s="324">
        <f t="shared" si="555"/>
        <v>0.76500000000000001</v>
      </c>
      <c r="OR86" s="324">
        <f t="shared" si="556"/>
        <v>0.76500000000000001</v>
      </c>
      <c r="OS86" s="324">
        <f t="shared" si="557"/>
        <v>0.85</v>
      </c>
      <c r="OT86" s="324">
        <f t="shared" si="558"/>
        <v>0.76500000000000001</v>
      </c>
      <c r="OU86" s="324">
        <f t="shared" si="559"/>
        <v>0.74375000000000002</v>
      </c>
      <c r="OV86" s="324">
        <f t="shared" si="560"/>
        <v>0.85</v>
      </c>
      <c r="OW86" s="324">
        <f t="shared" si="561"/>
        <v>0.76500000000000001</v>
      </c>
      <c r="OX86" s="324">
        <f t="shared" si="562"/>
        <v>0.85</v>
      </c>
      <c r="PG86" s="346"/>
      <c r="PH86" s="347">
        <f>PH$3*$F86*$AH86*PH$4/'[1]Sheet3 '!$AJ$5</f>
        <v>0.47600000000000009</v>
      </c>
      <c r="PI86" s="347">
        <f>PI$3*$F86*$AH86*PI$4/'[1]Sheet3 '!$AJ$5</f>
        <v>0.47582999999999998</v>
      </c>
      <c r="PJ86" s="347">
        <f>PJ$3*$F86*$AH86*PJ$4/'[1]Sheet3 '!$AJ$5</f>
        <v>0.47599999999999998</v>
      </c>
      <c r="PK86" s="347">
        <f>PK$3*$F86*$AH86*PK$4/'[1]Sheet3 '!$AJ$5</f>
        <v>0.4284</v>
      </c>
      <c r="PL86" s="347">
        <f>PL$3*$F86*$AH86*PL$4/'[1]Sheet3 '!$AJ$5</f>
        <v>0.4284</v>
      </c>
      <c r="PM86" s="347">
        <f>PM$3*$F86*$AH86*PM$4/'[1]Sheet3 '!$AJ$5</f>
        <v>0.40799999999999997</v>
      </c>
      <c r="PN86" s="347">
        <f>PN$3*$F86*$AH86*PN$4/'[1]Sheet3 '!$AJ$5</f>
        <v>0.36720000000000003</v>
      </c>
      <c r="PO86" s="347">
        <f>PO$3*$F86*$AH86*PO$4/'[1]Sheet3 '!$AJ$5</f>
        <v>0.3468</v>
      </c>
      <c r="PP86" s="347">
        <f>PP$3*$F86*$AH86*PP$4/'[1]Sheet3 '!$AJ$5</f>
        <v>0.31484000000000001</v>
      </c>
      <c r="PQ86" s="347">
        <f>PQ$3*$F86*$AH86*PQ$4/'[1]Sheet3 '!$AJ$5</f>
        <v>0.27200000000000002</v>
      </c>
      <c r="PR86" s="347">
        <f>PR$3*$F86*$AH86*PR$4/'[1]Sheet3 '!$AJ$5</f>
        <v>0.24479999999999999</v>
      </c>
      <c r="PS86" s="347">
        <f>PS$3*$F86*$AH86*PS$4/'[1]Sheet3 '!$AJ$5</f>
        <v>0.21759999999999999</v>
      </c>
      <c r="PT86" s="347">
        <f>PT$3*$F86*$AH86*PT$4/'[1]Sheet3 '!$AJ$5</f>
        <v>0.13600000000000001</v>
      </c>
      <c r="PU86" s="343"/>
      <c r="PV86" s="343"/>
      <c r="PW86" s="343"/>
    </row>
    <row r="87" spans="1:439" ht="16.2">
      <c r="A87" s="39">
        <v>83</v>
      </c>
      <c r="B87" s="39" t="s">
        <v>738</v>
      </c>
      <c r="C87" s="39">
        <v>6</v>
      </c>
      <c r="D87" s="39">
        <v>26</v>
      </c>
      <c r="E87" s="39"/>
      <c r="F87" s="39">
        <v>850</v>
      </c>
      <c r="G87" s="39" t="s">
        <v>532</v>
      </c>
      <c r="H87" s="39">
        <f t="shared" si="443"/>
        <v>850</v>
      </c>
      <c r="I87" s="116"/>
      <c r="J87" s="39">
        <f>F87</f>
        <v>850</v>
      </c>
      <c r="K87" s="116" t="s">
        <v>739</v>
      </c>
      <c r="L87" s="116"/>
      <c r="M87" s="123">
        <f t="shared" si="563"/>
        <v>83</v>
      </c>
      <c r="N87" s="39">
        <f t="shared" si="564"/>
        <v>0</v>
      </c>
      <c r="O87" s="39">
        <f t="shared" si="565"/>
        <v>0</v>
      </c>
      <c r="P87" s="39">
        <v>0</v>
      </c>
      <c r="Q87" s="136">
        <v>0.59027779999999996</v>
      </c>
      <c r="R87" s="90">
        <v>10</v>
      </c>
      <c r="S87" s="137">
        <v>0</v>
      </c>
      <c r="T87" s="141">
        <f t="shared" si="444"/>
        <v>0.283333</v>
      </c>
      <c r="U87" s="139">
        <f t="shared" si="570"/>
        <v>5</v>
      </c>
      <c r="V87" s="139" t="s">
        <v>283</v>
      </c>
      <c r="W87" s="139">
        <v>1</v>
      </c>
      <c r="X87" s="142">
        <v>0</v>
      </c>
      <c r="Y87" s="147">
        <v>15</v>
      </c>
      <c r="Z87" s="159">
        <v>1</v>
      </c>
      <c r="AA87" s="139" t="str">
        <f t="shared" si="428"/>
        <v>[[0,1],[0,1],[0,1],[0,1],[0,1],[0,1],[0,1],[0,1],[0,1],[0,1],[0,2],[0,4],[0,6],[0,8],[0,10],[0,20],[0,40],[0,60],[0,80],[0,100]]</v>
      </c>
      <c r="AB87" s="139">
        <v>1</v>
      </c>
      <c r="AC87" s="139">
        <v>1</v>
      </c>
      <c r="AD87" s="139" t="str">
        <f t="shared" si="445"/>
        <v>[[1,1],[1,1],[1,1],[1,1],[1,1],[1,1],[1,1],[1,1],[1,1],[1,1],[1,1],[1,1],[1,1],[1,1],[1,1],[1,1],[1,1],[1,1],[1,1],[1,1]]</v>
      </c>
      <c r="AE87" s="39">
        <v>0</v>
      </c>
      <c r="AF87" s="160">
        <v>0</v>
      </c>
      <c r="AG87" s="177">
        <f t="shared" si="431"/>
        <v>0</v>
      </c>
      <c r="AH87" s="177">
        <v>0.1</v>
      </c>
      <c r="AI87" s="177">
        <v>0</v>
      </c>
      <c r="AJ87" s="178">
        <v>0</v>
      </c>
      <c r="AK87" s="177">
        <v>0</v>
      </c>
      <c r="AL87" s="177">
        <v>0</v>
      </c>
      <c r="AM87" s="179">
        <v>0</v>
      </c>
      <c r="AN87" s="105" t="str">
        <f t="shared" si="44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O87" s="39" t="str">
        <f t="shared" si="429"/>
        <v>[[6,5],[6,2],[7,2]]</v>
      </c>
      <c r="AP87" s="111" t="str">
        <f t="shared" si="385"/>
        <v>[0,0,0]</v>
      </c>
      <c r="AQ87" s="111">
        <v>0</v>
      </c>
      <c r="AR87" s="111">
        <v>1</v>
      </c>
      <c r="AS87" s="111">
        <f t="shared" si="447"/>
        <v>1</v>
      </c>
      <c r="AT87" s="111">
        <v>1</v>
      </c>
      <c r="AU87" s="111">
        <v>1</v>
      </c>
      <c r="AV87" s="191" t="s">
        <v>583</v>
      </c>
      <c r="AW87" s="111">
        <v>4</v>
      </c>
      <c r="AX87" s="195">
        <v>16</v>
      </c>
      <c r="AY87" s="39">
        <v>1</v>
      </c>
      <c r="AZ87" s="39">
        <v>0</v>
      </c>
      <c r="BA87" s="94">
        <v>3</v>
      </c>
      <c r="BB87" s="94">
        <v>6</v>
      </c>
      <c r="BC87" s="94" t="s">
        <v>361</v>
      </c>
      <c r="BD87" s="39">
        <v>1</v>
      </c>
      <c r="BE87" s="112">
        <v>1.5</v>
      </c>
      <c r="BF87" s="39"/>
      <c r="BG87" s="39"/>
      <c r="BH87" s="39">
        <v>1</v>
      </c>
      <c r="BI87" s="39">
        <v>1</v>
      </c>
      <c r="BJ87" s="112" t="s">
        <v>686</v>
      </c>
      <c r="BK87" s="198">
        <v>1</v>
      </c>
      <c r="BL87" s="198">
        <v>1</v>
      </c>
      <c r="BM87" s="94">
        <f t="shared" si="571"/>
        <v>850</v>
      </c>
      <c r="BN87" s="94" t="s">
        <v>287</v>
      </c>
      <c r="BO87" s="94">
        <v>1</v>
      </c>
      <c r="BP87" s="94" t="s">
        <v>575</v>
      </c>
      <c r="BQ87" s="94" t="s">
        <v>485</v>
      </c>
      <c r="BR87" s="102" t="s">
        <v>740</v>
      </c>
      <c r="BS87" s="102" t="s">
        <v>740</v>
      </c>
      <c r="BT87" s="123">
        <v>48510</v>
      </c>
      <c r="BU87" s="123">
        <v>2</v>
      </c>
      <c r="BV87" s="215">
        <v>180</v>
      </c>
      <c r="BW87" s="215">
        <v>35</v>
      </c>
      <c r="BX87" s="116" t="s">
        <v>487</v>
      </c>
      <c r="BY87" s="213">
        <v>10</v>
      </c>
      <c r="BZ87" s="123">
        <f t="shared" si="448"/>
        <v>10</v>
      </c>
      <c r="CA87" s="214" t="str">
        <f t="shared" si="449"/>
        <v>[10,10,0,10]</v>
      </c>
      <c r="CB87" s="42">
        <v>0</v>
      </c>
      <c r="CC87" s="42">
        <v>1</v>
      </c>
      <c r="CD87" s="42">
        <v>0</v>
      </c>
      <c r="CE87" s="42">
        <v>0</v>
      </c>
      <c r="CF87" s="42">
        <v>0</v>
      </c>
      <c r="CG87" s="42">
        <v>0</v>
      </c>
      <c r="CH87" s="42">
        <v>0</v>
      </c>
      <c r="CI87" s="42">
        <v>1</v>
      </c>
      <c r="CJ87" s="42" t="str">
        <f t="shared" si="442"/>
        <v>0,1,0,0,0,0,0</v>
      </c>
      <c r="CK87" s="42" t="str">
        <f t="shared" si="566"/>
        <v>"2|0,1,3|1|2|9998",</v>
      </c>
      <c r="CL87" s="46"/>
      <c r="CM87" s="46"/>
      <c r="CN87" s="46"/>
      <c r="CO87" s="46"/>
      <c r="CP87" s="46"/>
      <c r="CQ87" s="46"/>
      <c r="CR87" s="46"/>
      <c r="CS87" s="42" t="s">
        <v>559</v>
      </c>
      <c r="CT87" s="46">
        <v>2</v>
      </c>
      <c r="CU87" s="53" t="s">
        <v>490</v>
      </c>
      <c r="CV87" s="53"/>
      <c r="CW87" s="42"/>
      <c r="CX87" s="42" t="str">
        <f t="shared" si="435"/>
        <v/>
      </c>
      <c r="CY87" s="42"/>
      <c r="CZ87" s="42"/>
      <c r="DA87" s="42"/>
      <c r="DB87" s="42"/>
      <c r="DC87" s="42">
        <f t="shared" si="436"/>
        <v>2</v>
      </c>
      <c r="DD87" s="42" t="s">
        <v>491</v>
      </c>
      <c r="DE87" s="42">
        <v>1</v>
      </c>
      <c r="DF87" s="42">
        <v>2</v>
      </c>
      <c r="DG87" s="42">
        <v>9998</v>
      </c>
      <c r="DH87" s="42" t="str">
        <f t="shared" si="437"/>
        <v/>
      </c>
      <c r="DI87" s="42"/>
      <c r="DJ87" s="42"/>
      <c r="DK87" s="42"/>
      <c r="DL87" s="42"/>
      <c r="DM87" s="42" t="str">
        <f t="shared" si="438"/>
        <v/>
      </c>
      <c r="DN87" s="42"/>
      <c r="DO87" s="42"/>
      <c r="DP87" s="42"/>
      <c r="DQ87" s="42"/>
      <c r="DR87" s="42" t="str">
        <f t="shared" si="439"/>
        <v/>
      </c>
      <c r="DS87" s="42"/>
      <c r="DT87" s="42"/>
      <c r="DU87" s="42"/>
      <c r="DV87" s="42"/>
      <c r="DW87" s="42"/>
      <c r="DX87" s="231">
        <f t="shared" si="440"/>
        <v>10</v>
      </c>
      <c r="DY87" s="231">
        <f t="shared" si="441"/>
        <v>10</v>
      </c>
      <c r="DZ87" s="231">
        <v>0</v>
      </c>
      <c r="EA87" s="123">
        <f t="shared" si="450"/>
        <v>10</v>
      </c>
      <c r="EB87" s="123"/>
      <c r="EM87" s="260">
        <f t="shared" si="451"/>
        <v>935.00000000000011</v>
      </c>
      <c r="EN87" s="261">
        <v>0</v>
      </c>
      <c r="EO87" s="262">
        <v>6</v>
      </c>
      <c r="EP87" s="105">
        <v>5</v>
      </c>
      <c r="EQ87" s="262">
        <v>6</v>
      </c>
      <c r="ER87" s="105">
        <v>2</v>
      </c>
      <c r="ES87" s="262">
        <v>7</v>
      </c>
      <c r="ET87" s="105">
        <v>2</v>
      </c>
      <c r="EU87" s="105">
        <f t="shared" si="452"/>
        <v>6.2222222222222223</v>
      </c>
      <c r="EV87" s="105">
        <f t="shared" si="453"/>
        <v>7.5</v>
      </c>
      <c r="EW87" s="272">
        <f t="shared" si="454"/>
        <v>0</v>
      </c>
      <c r="EX87" s="105">
        <f t="shared" si="455"/>
        <v>15</v>
      </c>
      <c r="EY87" s="281">
        <f t="shared" si="456"/>
        <v>0</v>
      </c>
      <c r="EZ87" s="105">
        <f t="shared" si="457"/>
        <v>22.5</v>
      </c>
      <c r="FA87" s="282">
        <f t="shared" si="458"/>
        <v>0</v>
      </c>
      <c r="FD87" s="287"/>
      <c r="FE87" s="90"/>
      <c r="FI87" s="294"/>
      <c r="FJ87" s="295">
        <v>0</v>
      </c>
      <c r="FK87" s="141">
        <v>1</v>
      </c>
      <c r="FL87" s="294">
        <f t="shared" si="388"/>
        <v>0</v>
      </c>
      <c r="FM87" s="295">
        <f t="shared" si="459"/>
        <v>0</v>
      </c>
      <c r="FN87" s="141">
        <f t="shared" si="460"/>
        <v>1</v>
      </c>
      <c r="FO87" s="294">
        <f t="shared" si="389"/>
        <v>0</v>
      </c>
      <c r="FP87" s="295">
        <f t="shared" si="461"/>
        <v>0</v>
      </c>
      <c r="FQ87" s="141">
        <f t="shared" si="462"/>
        <v>1</v>
      </c>
      <c r="FR87" s="294">
        <f t="shared" si="390"/>
        <v>0</v>
      </c>
      <c r="FS87" s="295">
        <f t="shared" si="463"/>
        <v>0</v>
      </c>
      <c r="FT87" s="141">
        <f t="shared" si="464"/>
        <v>1</v>
      </c>
      <c r="FU87" s="294">
        <f t="shared" si="391"/>
        <v>0</v>
      </c>
      <c r="FV87" s="295">
        <f t="shared" si="465"/>
        <v>0</v>
      </c>
      <c r="FW87" s="141">
        <f t="shared" si="466"/>
        <v>1</v>
      </c>
      <c r="FX87" s="294">
        <f t="shared" si="392"/>
        <v>0</v>
      </c>
      <c r="FY87" s="295">
        <f t="shared" si="467"/>
        <v>0</v>
      </c>
      <c r="FZ87" s="141">
        <f t="shared" si="468"/>
        <v>1</v>
      </c>
      <c r="GA87" s="294">
        <f t="shared" si="393"/>
        <v>0</v>
      </c>
      <c r="GB87" s="295">
        <f t="shared" si="469"/>
        <v>0</v>
      </c>
      <c r="GC87" s="141">
        <f t="shared" si="470"/>
        <v>1</v>
      </c>
      <c r="GD87" s="294">
        <f t="shared" si="394"/>
        <v>0</v>
      </c>
      <c r="GE87" s="295">
        <f t="shared" si="471"/>
        <v>0</v>
      </c>
      <c r="GF87" s="141">
        <f t="shared" si="472"/>
        <v>1</v>
      </c>
      <c r="GG87" s="294">
        <f t="shared" si="395"/>
        <v>0</v>
      </c>
      <c r="GH87" s="295">
        <f t="shared" si="473"/>
        <v>0</v>
      </c>
      <c r="GI87" s="141">
        <f t="shared" si="474"/>
        <v>1</v>
      </c>
      <c r="GJ87" s="294">
        <f t="shared" si="396"/>
        <v>0</v>
      </c>
      <c r="GK87" s="295">
        <f t="shared" si="475"/>
        <v>0</v>
      </c>
      <c r="GL87" s="141">
        <f t="shared" si="476"/>
        <v>1</v>
      </c>
      <c r="GM87" s="294">
        <f t="shared" si="397"/>
        <v>0</v>
      </c>
      <c r="GN87" s="295">
        <f t="shared" si="477"/>
        <v>0</v>
      </c>
      <c r="GO87" s="141">
        <f t="shared" si="478"/>
        <v>2</v>
      </c>
      <c r="GP87" s="294">
        <f t="shared" si="398"/>
        <v>0</v>
      </c>
      <c r="GQ87" s="295">
        <f t="shared" si="479"/>
        <v>0</v>
      </c>
      <c r="GR87" s="141">
        <f t="shared" si="480"/>
        <v>4</v>
      </c>
      <c r="GS87" s="294">
        <f t="shared" si="399"/>
        <v>0</v>
      </c>
      <c r="GT87" s="295">
        <f t="shared" si="481"/>
        <v>0</v>
      </c>
      <c r="GU87" s="141">
        <f t="shared" si="482"/>
        <v>6</v>
      </c>
      <c r="GV87" s="294">
        <f t="shared" si="400"/>
        <v>0</v>
      </c>
      <c r="GW87" s="295">
        <f t="shared" si="483"/>
        <v>0</v>
      </c>
      <c r="GX87" s="141">
        <f t="shared" si="484"/>
        <v>8</v>
      </c>
      <c r="GY87" s="294">
        <f t="shared" si="401"/>
        <v>0</v>
      </c>
      <c r="GZ87" s="295">
        <f t="shared" si="485"/>
        <v>0</v>
      </c>
      <c r="HA87" s="141">
        <f t="shared" si="486"/>
        <v>10</v>
      </c>
      <c r="HB87" s="294">
        <f t="shared" si="402"/>
        <v>0</v>
      </c>
      <c r="HC87" s="295">
        <f t="shared" si="487"/>
        <v>0</v>
      </c>
      <c r="HD87" s="141">
        <f t="shared" si="488"/>
        <v>20</v>
      </c>
      <c r="HE87" s="294">
        <f t="shared" si="403"/>
        <v>0</v>
      </c>
      <c r="HF87" s="295">
        <f t="shared" si="489"/>
        <v>0</v>
      </c>
      <c r="HG87" s="141">
        <f t="shared" si="490"/>
        <v>40</v>
      </c>
      <c r="HH87" s="294">
        <f t="shared" si="404"/>
        <v>0</v>
      </c>
      <c r="HI87" s="295">
        <f t="shared" si="491"/>
        <v>0</v>
      </c>
      <c r="HJ87" s="141">
        <f t="shared" si="492"/>
        <v>60</v>
      </c>
      <c r="HK87" s="294">
        <f t="shared" si="405"/>
        <v>0</v>
      </c>
      <c r="HL87" s="295">
        <f t="shared" si="493"/>
        <v>0</v>
      </c>
      <c r="HM87" s="141">
        <f t="shared" si="494"/>
        <v>80</v>
      </c>
      <c r="HN87" s="294">
        <f t="shared" si="406"/>
        <v>0</v>
      </c>
      <c r="HO87" s="295">
        <f t="shared" si="495"/>
        <v>0</v>
      </c>
      <c r="HP87" s="141">
        <f t="shared" si="496"/>
        <v>100</v>
      </c>
      <c r="HQ87" s="294">
        <f t="shared" si="407"/>
        <v>0</v>
      </c>
      <c r="HS87" s="287"/>
      <c r="HT87" s="90"/>
      <c r="HX87" s="294"/>
      <c r="HY87" s="295">
        <v>1</v>
      </c>
      <c r="HZ87" s="141">
        <v>1</v>
      </c>
      <c r="IA87" s="294">
        <f t="shared" si="408"/>
        <v>9.4444444444444524E-5</v>
      </c>
      <c r="IB87" s="295">
        <f t="shared" si="497"/>
        <v>1</v>
      </c>
      <c r="IC87" s="141">
        <f t="shared" si="498"/>
        <v>1</v>
      </c>
      <c r="ID87" s="294">
        <f t="shared" si="409"/>
        <v>1.8888888888888905E-4</v>
      </c>
      <c r="IE87" s="295">
        <f t="shared" si="499"/>
        <v>1</v>
      </c>
      <c r="IF87" s="141">
        <f t="shared" si="500"/>
        <v>1</v>
      </c>
      <c r="IG87" s="294">
        <f t="shared" si="410"/>
        <v>2.8333333333333357E-4</v>
      </c>
      <c r="IH87" s="295">
        <f t="shared" si="501"/>
        <v>1</v>
      </c>
      <c r="II87" s="141">
        <f t="shared" si="502"/>
        <v>1</v>
      </c>
      <c r="IJ87" s="294">
        <f t="shared" si="411"/>
        <v>3.7777777777777809E-4</v>
      </c>
      <c r="IK87" s="295">
        <f t="shared" si="503"/>
        <v>1</v>
      </c>
      <c r="IL87" s="141">
        <f t="shared" si="504"/>
        <v>1</v>
      </c>
      <c r="IM87" s="294">
        <f t="shared" si="412"/>
        <v>4.7222222222222262E-4</v>
      </c>
      <c r="IN87" s="295">
        <f t="shared" si="505"/>
        <v>1</v>
      </c>
      <c r="IO87" s="141">
        <f t="shared" si="506"/>
        <v>1</v>
      </c>
      <c r="IP87" s="294">
        <f t="shared" si="413"/>
        <v>9.4444444444444524E-4</v>
      </c>
      <c r="IQ87" s="295">
        <f t="shared" si="507"/>
        <v>1</v>
      </c>
      <c r="IR87" s="141">
        <f t="shared" si="508"/>
        <v>1</v>
      </c>
      <c r="IS87" s="294">
        <f t="shared" si="414"/>
        <v>1.8888888888888905E-3</v>
      </c>
      <c r="IT87" s="295">
        <f t="shared" si="509"/>
        <v>1</v>
      </c>
      <c r="IU87" s="141">
        <f t="shared" si="510"/>
        <v>1</v>
      </c>
      <c r="IV87" s="294">
        <f t="shared" si="415"/>
        <v>2.8333333333333357E-3</v>
      </c>
      <c r="IW87" s="295">
        <f t="shared" si="511"/>
        <v>1</v>
      </c>
      <c r="IX87" s="141">
        <f t="shared" si="512"/>
        <v>1</v>
      </c>
      <c r="IY87" s="294">
        <f t="shared" si="416"/>
        <v>3.7777777777777809E-3</v>
      </c>
      <c r="IZ87" s="295">
        <f t="shared" si="513"/>
        <v>1</v>
      </c>
      <c r="JA87" s="141">
        <f t="shared" si="514"/>
        <v>1</v>
      </c>
      <c r="JB87" s="294">
        <f t="shared" si="417"/>
        <v>4.7222222222222257E-3</v>
      </c>
      <c r="JC87" s="295">
        <f t="shared" si="515"/>
        <v>1</v>
      </c>
      <c r="JD87" s="141">
        <f t="shared" si="516"/>
        <v>1</v>
      </c>
      <c r="JE87" s="294">
        <f t="shared" si="418"/>
        <v>9.4444444444444515E-3</v>
      </c>
      <c r="JF87" s="295">
        <f t="shared" si="517"/>
        <v>1</v>
      </c>
      <c r="JG87" s="141">
        <f t="shared" si="518"/>
        <v>1</v>
      </c>
      <c r="JH87" s="294">
        <f t="shared" si="419"/>
        <v>1.8888888888888903E-2</v>
      </c>
      <c r="JI87" s="295">
        <f t="shared" si="519"/>
        <v>1</v>
      </c>
      <c r="JJ87" s="141">
        <f t="shared" si="520"/>
        <v>1</v>
      </c>
      <c r="JK87" s="294">
        <f t="shared" si="420"/>
        <v>2.8333333333333356E-2</v>
      </c>
      <c r="JL87" s="295">
        <f t="shared" si="521"/>
        <v>1</v>
      </c>
      <c r="JM87" s="141">
        <f t="shared" si="522"/>
        <v>1</v>
      </c>
      <c r="JN87" s="294">
        <f t="shared" si="421"/>
        <v>3.7777777777777806E-2</v>
      </c>
      <c r="JO87" s="295">
        <f t="shared" si="523"/>
        <v>1</v>
      </c>
      <c r="JP87" s="141">
        <f t="shared" si="524"/>
        <v>1</v>
      </c>
      <c r="JQ87" s="294">
        <f t="shared" si="422"/>
        <v>4.7222222222222263E-2</v>
      </c>
      <c r="JR87" s="295">
        <f t="shared" si="525"/>
        <v>1</v>
      </c>
      <c r="JS87" s="141">
        <f t="shared" si="526"/>
        <v>1</v>
      </c>
      <c r="JT87" s="294">
        <f t="shared" si="423"/>
        <v>9.4444444444444525E-2</v>
      </c>
      <c r="JU87" s="295">
        <f t="shared" si="527"/>
        <v>1</v>
      </c>
      <c r="JV87" s="141">
        <f t="shared" si="528"/>
        <v>1</v>
      </c>
      <c r="JW87" s="294">
        <f t="shared" si="424"/>
        <v>0.18888888888888905</v>
      </c>
      <c r="JX87" s="295">
        <f t="shared" si="529"/>
        <v>1</v>
      </c>
      <c r="JY87" s="141">
        <f t="shared" si="530"/>
        <v>1</v>
      </c>
      <c r="JZ87" s="294">
        <f t="shared" si="425"/>
        <v>0.28333333333333355</v>
      </c>
      <c r="KA87" s="295">
        <f t="shared" si="531"/>
        <v>1</v>
      </c>
      <c r="KB87" s="141">
        <f t="shared" si="532"/>
        <v>1</v>
      </c>
      <c r="KC87" s="294">
        <f t="shared" si="426"/>
        <v>0.3777777777777781</v>
      </c>
      <c r="KD87" s="295">
        <f t="shared" si="533"/>
        <v>1</v>
      </c>
      <c r="KE87" s="141">
        <f t="shared" si="534"/>
        <v>1</v>
      </c>
      <c r="KF87" s="294">
        <f t="shared" si="427"/>
        <v>0.4722222222222226</v>
      </c>
      <c r="KK87" s="313">
        <f t="shared" si="572"/>
        <v>0</v>
      </c>
      <c r="KL87" s="313">
        <f t="shared" si="572"/>
        <v>0</v>
      </c>
      <c r="KM87" s="313">
        <f t="shared" si="572"/>
        <v>0</v>
      </c>
      <c r="KN87" s="313">
        <f t="shared" si="572"/>
        <v>0</v>
      </c>
      <c r="KO87" s="313">
        <f t="shared" si="572"/>
        <v>0</v>
      </c>
      <c r="KP87" s="313">
        <f t="shared" si="572"/>
        <v>0</v>
      </c>
      <c r="KQ87" s="313">
        <f t="shared" si="572"/>
        <v>0</v>
      </c>
      <c r="KR87" s="313">
        <f t="shared" si="572"/>
        <v>0</v>
      </c>
      <c r="KS87" s="313">
        <f t="shared" si="572"/>
        <v>0</v>
      </c>
      <c r="KT87" s="313">
        <f t="shared" si="572"/>
        <v>0</v>
      </c>
      <c r="KU87" s="313">
        <f t="shared" si="573"/>
        <v>0</v>
      </c>
      <c r="KV87" s="313">
        <f t="shared" si="573"/>
        <v>0</v>
      </c>
      <c r="KW87" s="313">
        <f t="shared" si="573"/>
        <v>0</v>
      </c>
      <c r="KX87" s="313">
        <f t="shared" si="573"/>
        <v>0</v>
      </c>
      <c r="KY87" s="313">
        <f t="shared" si="573"/>
        <v>0</v>
      </c>
      <c r="KZ87" s="313">
        <f t="shared" si="573"/>
        <v>0</v>
      </c>
      <c r="LA87" s="313">
        <f t="shared" si="573"/>
        <v>0</v>
      </c>
      <c r="LB87" s="313">
        <f t="shared" si="573"/>
        <v>0</v>
      </c>
      <c r="LC87" s="313">
        <f t="shared" si="573"/>
        <v>0</v>
      </c>
      <c r="LD87" s="313">
        <f t="shared" si="573"/>
        <v>0</v>
      </c>
      <c r="LK87" s="78">
        <v>0</v>
      </c>
      <c r="LL87" s="78">
        <v>0</v>
      </c>
      <c r="LM87" s="78">
        <v>0</v>
      </c>
      <c r="LP87" s="105"/>
      <c r="LQ87" s="322">
        <v>0.05</v>
      </c>
      <c r="LR87" s="322">
        <v>0.05</v>
      </c>
      <c r="LS87" s="322">
        <v>0.05</v>
      </c>
      <c r="LT87" s="322">
        <v>0.05</v>
      </c>
      <c r="LU87" s="322">
        <v>0.05</v>
      </c>
      <c r="LV87" s="322">
        <v>2.5000000000000001E-2</v>
      </c>
      <c r="LW87" s="322">
        <v>2.5000000000000001E-2</v>
      </c>
      <c r="LX87" s="322">
        <v>2.5000000000000001E-2</v>
      </c>
      <c r="LY87" s="322">
        <v>2.5000000000000001E-2</v>
      </c>
      <c r="LZ87" s="322">
        <v>2.5000000000000001E-2</v>
      </c>
      <c r="MA87" s="322">
        <v>5.0000000000000001E-3</v>
      </c>
      <c r="MB87" s="322">
        <v>5.0000000000000001E-3</v>
      </c>
      <c r="MC87" s="322">
        <v>5.0000000000000001E-3</v>
      </c>
      <c r="MD87" s="322">
        <v>5.0000000000000001E-3</v>
      </c>
      <c r="ME87" s="322">
        <v>5.0000000000000001E-3</v>
      </c>
      <c r="MF87" s="322">
        <v>8.9999999999999998E-4</v>
      </c>
      <c r="MG87" s="322">
        <v>8.9999999999999998E-4</v>
      </c>
      <c r="MH87" s="322">
        <v>8.9999999999999998E-4</v>
      </c>
      <c r="MI87" s="322">
        <v>8.9999999999999998E-4</v>
      </c>
      <c r="MJ87" s="322">
        <v>8.9999999999999998E-4</v>
      </c>
      <c r="MK87" s="322">
        <v>5.9999999999999995E-4</v>
      </c>
      <c r="ML87" s="322">
        <v>4.4999999999999999E-4</v>
      </c>
      <c r="MM87" s="322">
        <v>4.0000000000000002E-4</v>
      </c>
      <c r="MN87" s="322">
        <v>2.9999999999999997E-4</v>
      </c>
      <c r="MO87" s="322">
        <v>2.5000000000000001E-4</v>
      </c>
      <c r="MP87" s="322">
        <v>2.5000000000000001E-4</v>
      </c>
      <c r="MQ87" s="322">
        <v>2.0000000000000001E-4</v>
      </c>
      <c r="MR87" s="322">
        <v>2.0000000000000001E-4</v>
      </c>
      <c r="MS87" s="322"/>
      <c r="MT87" s="102">
        <v>1</v>
      </c>
      <c r="MU87" s="102">
        <v>1</v>
      </c>
      <c r="MV87" s="102">
        <v>1</v>
      </c>
      <c r="MW87" s="102">
        <v>1</v>
      </c>
      <c r="MX87" s="102">
        <v>1</v>
      </c>
      <c r="MY87" s="102">
        <v>1</v>
      </c>
      <c r="MZ87" s="90">
        <v>5</v>
      </c>
      <c r="NA87" s="90">
        <v>5</v>
      </c>
      <c r="NB87" s="90">
        <v>5</v>
      </c>
      <c r="NC87" s="90">
        <v>5</v>
      </c>
      <c r="ND87" s="90">
        <v>5</v>
      </c>
      <c r="NE87" s="90">
        <v>5</v>
      </c>
      <c r="NF87" s="90">
        <v>5</v>
      </c>
      <c r="NG87" s="90">
        <v>5</v>
      </c>
      <c r="NH87" s="90">
        <v>5</v>
      </c>
      <c r="NI87" s="90">
        <v>10</v>
      </c>
      <c r="NJ87" s="90">
        <v>10</v>
      </c>
      <c r="NK87" s="90">
        <v>10</v>
      </c>
      <c r="NL87" s="90">
        <v>10</v>
      </c>
      <c r="NM87" s="90">
        <v>10</v>
      </c>
      <c r="NN87" s="90">
        <v>10</v>
      </c>
      <c r="NO87" s="90">
        <v>10</v>
      </c>
      <c r="NP87" s="90">
        <v>10</v>
      </c>
      <c r="NQ87" s="90">
        <v>10</v>
      </c>
      <c r="NR87" s="90">
        <v>10</v>
      </c>
      <c r="NS87" s="90">
        <v>10</v>
      </c>
      <c r="NT87" s="90">
        <v>10</v>
      </c>
      <c r="NU87" s="90">
        <v>10</v>
      </c>
      <c r="NV87" s="90"/>
      <c r="NW87" s="324">
        <f t="shared" si="535"/>
        <v>4.2500000000000003E-2</v>
      </c>
      <c r="NX87" s="324">
        <f t="shared" si="536"/>
        <v>8.5000000000000006E-2</v>
      </c>
      <c r="NY87" s="324">
        <f t="shared" si="537"/>
        <v>0.1275</v>
      </c>
      <c r="NZ87" s="324">
        <f t="shared" si="538"/>
        <v>0.17</v>
      </c>
      <c r="OA87" s="324">
        <f t="shared" si="539"/>
        <v>0.21249999999999999</v>
      </c>
      <c r="OB87" s="324">
        <f t="shared" si="540"/>
        <v>0.21249999999999999</v>
      </c>
      <c r="OC87" s="324">
        <f t="shared" si="541"/>
        <v>8.5000000000000006E-2</v>
      </c>
      <c r="OD87" s="324">
        <f t="shared" si="542"/>
        <v>0.1275</v>
      </c>
      <c r="OE87" s="324">
        <f t="shared" si="543"/>
        <v>0.17</v>
      </c>
      <c r="OF87" s="324">
        <f t="shared" si="544"/>
        <v>0.21249999999999999</v>
      </c>
      <c r="OG87" s="324">
        <f t="shared" si="545"/>
        <v>8.5000000000000006E-2</v>
      </c>
      <c r="OH87" s="324">
        <f t="shared" si="546"/>
        <v>0.17</v>
      </c>
      <c r="OI87" s="324">
        <f t="shared" si="547"/>
        <v>0.255</v>
      </c>
      <c r="OJ87" s="324">
        <f t="shared" si="548"/>
        <v>0.34</v>
      </c>
      <c r="OK87" s="324">
        <f t="shared" si="549"/>
        <v>0.42499999999999999</v>
      </c>
      <c r="OL87" s="324">
        <f t="shared" si="550"/>
        <v>7.6499999999999999E-2</v>
      </c>
      <c r="OM87" s="324">
        <f t="shared" si="551"/>
        <v>0.153</v>
      </c>
      <c r="ON87" s="324">
        <f t="shared" si="552"/>
        <v>0.22950000000000001</v>
      </c>
      <c r="OO87" s="324">
        <f t="shared" si="553"/>
        <v>0.30599999999999999</v>
      </c>
      <c r="OP87" s="324">
        <f t="shared" si="554"/>
        <v>0.38250000000000001</v>
      </c>
      <c r="OQ87" s="324">
        <f t="shared" si="555"/>
        <v>0.38250000000000001</v>
      </c>
      <c r="OR87" s="324">
        <f t="shared" si="556"/>
        <v>0.38250000000000001</v>
      </c>
      <c r="OS87" s="324">
        <f t="shared" si="557"/>
        <v>0.42499999999999999</v>
      </c>
      <c r="OT87" s="324">
        <f t="shared" si="558"/>
        <v>0.38250000000000001</v>
      </c>
      <c r="OU87" s="324">
        <f t="shared" si="559"/>
        <v>0.37187500000000001</v>
      </c>
      <c r="OV87" s="324">
        <f t="shared" si="560"/>
        <v>0.42499999999999999</v>
      </c>
      <c r="OW87" s="324">
        <f t="shared" si="561"/>
        <v>0.38250000000000001</v>
      </c>
      <c r="OX87" s="324">
        <f t="shared" si="562"/>
        <v>0.42499999999999999</v>
      </c>
      <c r="PG87" s="346"/>
      <c r="PH87" s="347">
        <f>PH$3*$F87*$AH87*PH$4/'[1]Sheet3 '!$AJ$5</f>
        <v>0.23800000000000004</v>
      </c>
      <c r="PI87" s="347">
        <f>PI$3*$F87*$AH87*PI$4/'[1]Sheet3 '!$AJ$5</f>
        <v>0.23791499999999999</v>
      </c>
      <c r="PJ87" s="347">
        <f>PJ$3*$F87*$AH87*PJ$4/'[1]Sheet3 '!$AJ$5</f>
        <v>0.23799999999999999</v>
      </c>
      <c r="PK87" s="347">
        <f>PK$3*$F87*$AH87*PK$4/'[1]Sheet3 '!$AJ$5</f>
        <v>0.2142</v>
      </c>
      <c r="PL87" s="347">
        <f>PL$3*$F87*$AH87*PL$4/'[1]Sheet3 '!$AJ$5</f>
        <v>0.2142</v>
      </c>
      <c r="PM87" s="347">
        <f>PM$3*$F87*$AH87*PM$4/'[1]Sheet3 '!$AJ$5</f>
        <v>0.20399999999999999</v>
      </c>
      <c r="PN87" s="347">
        <f>PN$3*$F87*$AH87*PN$4/'[1]Sheet3 '!$AJ$5</f>
        <v>0.18360000000000001</v>
      </c>
      <c r="PO87" s="347">
        <f>PO$3*$F87*$AH87*PO$4/'[1]Sheet3 '!$AJ$5</f>
        <v>0.1734</v>
      </c>
      <c r="PP87" s="347">
        <f>PP$3*$F87*$AH87*PP$4/'[1]Sheet3 '!$AJ$5</f>
        <v>0.15742</v>
      </c>
      <c r="PQ87" s="347">
        <f>PQ$3*$F87*$AH87*PQ$4/'[1]Sheet3 '!$AJ$5</f>
        <v>0.13600000000000001</v>
      </c>
      <c r="PR87" s="347">
        <f>PR$3*$F87*$AH87*PR$4/'[1]Sheet3 '!$AJ$5</f>
        <v>0.12239999999999999</v>
      </c>
      <c r="PS87" s="347">
        <f>PS$3*$F87*$AH87*PS$4/'[1]Sheet3 '!$AJ$5</f>
        <v>0.10879999999999999</v>
      </c>
      <c r="PT87" s="347">
        <f>PT$3*$F87*$AH87*PT$4/'[1]Sheet3 '!$AJ$5</f>
        <v>6.8000000000000005E-2</v>
      </c>
      <c r="PU87" s="343"/>
      <c r="PV87" s="343"/>
      <c r="PW87" s="343"/>
    </row>
    <row r="88" spans="1:439" ht="16.2">
      <c r="A88" s="39">
        <v>84</v>
      </c>
      <c r="B88" s="39" t="s">
        <v>741</v>
      </c>
      <c r="C88" s="39">
        <v>6</v>
      </c>
      <c r="D88" s="39">
        <v>30</v>
      </c>
      <c r="E88" s="39" t="s">
        <v>742</v>
      </c>
      <c r="F88" s="39">
        <v>750</v>
      </c>
      <c r="G88" s="39" t="s">
        <v>743</v>
      </c>
      <c r="H88" s="39">
        <f t="shared" si="443"/>
        <v>750</v>
      </c>
      <c r="I88" s="116"/>
      <c r="J88" s="74">
        <f>F88</f>
        <v>750</v>
      </c>
      <c r="K88" s="116" t="s">
        <v>744</v>
      </c>
      <c r="L88" s="116"/>
      <c r="M88" s="123">
        <f t="shared" si="563"/>
        <v>84</v>
      </c>
      <c r="N88" s="39">
        <f t="shared" si="564"/>
        <v>0</v>
      </c>
      <c r="O88" s="39">
        <f t="shared" si="565"/>
        <v>0</v>
      </c>
      <c r="P88" s="39">
        <v>0</v>
      </c>
      <c r="Q88" s="136">
        <v>0.52083360000000001</v>
      </c>
      <c r="R88" s="90">
        <v>5</v>
      </c>
      <c r="S88" s="137">
        <v>0</v>
      </c>
      <c r="T88" s="141">
        <f t="shared" si="444"/>
        <v>0.25</v>
      </c>
      <c r="U88" s="139">
        <f t="shared" si="570"/>
        <v>4</v>
      </c>
      <c r="V88" s="139" t="s">
        <v>401</v>
      </c>
      <c r="W88" s="139">
        <v>1</v>
      </c>
      <c r="X88" s="142">
        <v>0</v>
      </c>
      <c r="Y88" s="147">
        <v>15</v>
      </c>
      <c r="Z88" s="159">
        <v>1</v>
      </c>
      <c r="AA88" s="139" t="str">
        <f t="shared" si="428"/>
        <v>[[0,1],[0,1],[0,1],[0,1],[0,1],[0,1],[0,1],[0,1],[0,1],[0,1],[0,2],[0,4],[0,6],[0,8],[0,10],[0,20],[0,40],[0,60],[0,80],[0,100]]</v>
      </c>
      <c r="AB88" s="139">
        <v>1</v>
      </c>
      <c r="AC88" s="139">
        <v>1</v>
      </c>
      <c r="AD88" s="139" t="str">
        <f t="shared" si="445"/>
        <v>[[1,1],[1,1],[1,1],[1,1],[1,1],[1,1],[1,1],[1,1],[1,1],[1,1],[1,1],[1,1],[1,1],[1,1],[1,1],[1,1],[1,1],[1,1],[1,1],[1,1]]</v>
      </c>
      <c r="AE88" s="39">
        <v>0</v>
      </c>
      <c r="AF88" s="160">
        <v>0</v>
      </c>
      <c r="AG88" s="177">
        <f t="shared" si="431"/>
        <v>0</v>
      </c>
      <c r="AH88" s="177">
        <v>0.1</v>
      </c>
      <c r="AI88" s="177">
        <v>0</v>
      </c>
      <c r="AJ88" s="178">
        <f>AJ87</f>
        <v>0</v>
      </c>
      <c r="AK88" s="177">
        <v>0</v>
      </c>
      <c r="AL88" s="177">
        <v>0</v>
      </c>
      <c r="AM88" s="179">
        <v>0</v>
      </c>
      <c r="AN88" s="105" t="str">
        <f t="shared" si="44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88" s="39" t="str">
        <f t="shared" si="429"/>
        <v>[[10,5],[12,2],[15,2]]</v>
      </c>
      <c r="AP88" s="111" t="str">
        <f t="shared" si="385"/>
        <v>[0,0,0]</v>
      </c>
      <c r="AQ88" s="111">
        <v>0</v>
      </c>
      <c r="AR88" s="111">
        <v>1</v>
      </c>
      <c r="AS88" s="111">
        <f t="shared" si="447"/>
        <v>1</v>
      </c>
      <c r="AT88" s="111">
        <v>1</v>
      </c>
      <c r="AU88" s="111">
        <v>1</v>
      </c>
      <c r="AV88" s="191" t="s">
        <v>583</v>
      </c>
      <c r="AW88" s="111">
        <v>4</v>
      </c>
      <c r="AX88" s="195">
        <v>16</v>
      </c>
      <c r="AY88" s="39">
        <v>8</v>
      </c>
      <c r="AZ88" s="39">
        <v>0</v>
      </c>
      <c r="BA88" s="94">
        <v>3</v>
      </c>
      <c r="BB88" s="94">
        <v>6</v>
      </c>
      <c r="BC88" s="94" t="s">
        <v>533</v>
      </c>
      <c r="BD88" s="39">
        <v>1</v>
      </c>
      <c r="BE88" s="112">
        <v>1.5</v>
      </c>
      <c r="BF88" s="39"/>
      <c r="BG88" s="39"/>
      <c r="BH88" s="39">
        <v>1</v>
      </c>
      <c r="BI88" s="39">
        <v>1</v>
      </c>
      <c r="BJ88" s="112" t="s">
        <v>556</v>
      </c>
      <c r="BK88" s="198">
        <v>1</v>
      </c>
      <c r="BL88" s="198">
        <v>1</v>
      </c>
      <c r="BM88" s="94">
        <f t="shared" si="571"/>
        <v>750</v>
      </c>
      <c r="BN88" s="94" t="s">
        <v>517</v>
      </c>
      <c r="BO88" s="94">
        <v>1</v>
      </c>
      <c r="BP88" s="94" t="s">
        <v>288</v>
      </c>
      <c r="BQ88" s="94" t="s">
        <v>485</v>
      </c>
      <c r="BR88" s="202" t="s">
        <v>745</v>
      </c>
      <c r="BS88" s="202" t="s">
        <v>745</v>
      </c>
      <c r="BT88" s="123">
        <v>49100</v>
      </c>
      <c r="BU88" s="123">
        <v>2</v>
      </c>
      <c r="BV88" s="123">
        <v>180</v>
      </c>
      <c r="BW88" s="123">
        <v>10</v>
      </c>
      <c r="BX88" s="116" t="s">
        <v>291</v>
      </c>
      <c r="BY88" s="213">
        <v>25</v>
      </c>
      <c r="BZ88" s="123">
        <f t="shared" si="448"/>
        <v>0</v>
      </c>
      <c r="CA88" s="214" t="str">
        <f t="shared" si="449"/>
        <v>[0,0,0,0]</v>
      </c>
      <c r="CB88" s="42">
        <v>0</v>
      </c>
      <c r="CC88" s="42">
        <v>1</v>
      </c>
      <c r="CD88" s="42">
        <v>1</v>
      </c>
      <c r="CE88" s="42">
        <v>0</v>
      </c>
      <c r="CF88" s="42">
        <v>0</v>
      </c>
      <c r="CG88" s="42">
        <v>0</v>
      </c>
      <c r="CH88" s="42">
        <v>0</v>
      </c>
      <c r="CI88" s="42">
        <v>0</v>
      </c>
      <c r="CJ88" s="51" t="s">
        <v>551</v>
      </c>
      <c r="CK88" s="42" t="str">
        <f t="shared" si="566"/>
        <v>"2|2|0|0|750","3|0,1,3|0|0|750",</v>
      </c>
      <c r="CL88" s="46"/>
      <c r="CM88" s="46"/>
      <c r="CN88" s="46"/>
      <c r="CO88" s="46"/>
      <c r="CP88" s="46"/>
      <c r="CQ88" s="46"/>
      <c r="CR88" s="46"/>
      <c r="CS88" s="46"/>
      <c r="CT88" s="46"/>
      <c r="CU88" s="53" t="s">
        <v>293</v>
      </c>
      <c r="CV88" s="53">
        <v>1</v>
      </c>
      <c r="CW88" s="42"/>
      <c r="CX88" s="42" t="str">
        <f t="shared" si="435"/>
        <v/>
      </c>
      <c r="CY88" s="42"/>
      <c r="CZ88" s="42"/>
      <c r="DA88" s="42"/>
      <c r="DB88" s="42"/>
      <c r="DC88" s="42">
        <f t="shared" si="436"/>
        <v>2</v>
      </c>
      <c r="DD88" s="42">
        <v>2</v>
      </c>
      <c r="DE88" s="42">
        <v>0</v>
      </c>
      <c r="DF88" s="42">
        <v>0</v>
      </c>
      <c r="DG88" s="42">
        <f>F88</f>
        <v>750</v>
      </c>
      <c r="DH88" s="42">
        <f t="shared" si="437"/>
        <v>3</v>
      </c>
      <c r="DI88" s="42" t="s">
        <v>491</v>
      </c>
      <c r="DJ88" s="42">
        <v>0</v>
      </c>
      <c r="DK88" s="42">
        <v>0</v>
      </c>
      <c r="DL88" s="42">
        <f>F88</f>
        <v>750</v>
      </c>
      <c r="DM88" s="42" t="str">
        <f t="shared" si="438"/>
        <v/>
      </c>
      <c r="DN88" s="42"/>
      <c r="DO88" s="42"/>
      <c r="DP88" s="42"/>
      <c r="DQ88" s="42"/>
      <c r="DR88" s="42" t="str">
        <f t="shared" si="439"/>
        <v/>
      </c>
      <c r="DS88" s="42"/>
      <c r="DT88" s="42"/>
      <c r="DU88" s="42"/>
      <c r="DV88" s="42"/>
      <c r="DW88" s="42"/>
      <c r="DX88" s="232">
        <v>0</v>
      </c>
      <c r="DY88" s="233">
        <v>0</v>
      </c>
      <c r="DZ88" s="255">
        <v>0</v>
      </c>
      <c r="EA88" s="123">
        <f t="shared" si="450"/>
        <v>0</v>
      </c>
      <c r="EB88" s="123"/>
      <c r="EM88" s="260">
        <f t="shared" si="451"/>
        <v>825.00000000000011</v>
      </c>
      <c r="EN88" s="261">
        <f>EN87</f>
        <v>0</v>
      </c>
      <c r="EO88" s="262">
        <v>10</v>
      </c>
      <c r="EP88" s="105">
        <v>5</v>
      </c>
      <c r="EQ88" s="262">
        <v>12</v>
      </c>
      <c r="ER88" s="105">
        <v>2</v>
      </c>
      <c r="ES88" s="262">
        <v>15</v>
      </c>
      <c r="ET88" s="105">
        <v>2</v>
      </c>
      <c r="EU88" s="105">
        <f t="shared" si="452"/>
        <v>11.555555555555555</v>
      </c>
      <c r="EV88" s="105">
        <f t="shared" si="453"/>
        <v>7.5</v>
      </c>
      <c r="EW88" s="272">
        <f t="shared" si="454"/>
        <v>0</v>
      </c>
      <c r="EX88" s="105">
        <f t="shared" si="455"/>
        <v>15</v>
      </c>
      <c r="EY88" s="281">
        <f t="shared" si="456"/>
        <v>0</v>
      </c>
      <c r="EZ88" s="105">
        <f t="shared" si="457"/>
        <v>22.5</v>
      </c>
      <c r="FA88" s="282">
        <f t="shared" si="458"/>
        <v>0</v>
      </c>
      <c r="FD88" s="287"/>
      <c r="FE88" s="90"/>
      <c r="FI88" s="294"/>
      <c r="FJ88" s="295">
        <v>0</v>
      </c>
      <c r="FK88" s="141">
        <v>1</v>
      </c>
      <c r="FL88" s="294">
        <f t="shared" si="388"/>
        <v>0</v>
      </c>
      <c r="FM88" s="295">
        <f t="shared" si="459"/>
        <v>0</v>
      </c>
      <c r="FN88" s="141">
        <f t="shared" si="460"/>
        <v>1</v>
      </c>
      <c r="FO88" s="294">
        <f t="shared" si="389"/>
        <v>0</v>
      </c>
      <c r="FP88" s="295">
        <f t="shared" si="461"/>
        <v>0</v>
      </c>
      <c r="FQ88" s="141">
        <f t="shared" si="462"/>
        <v>1</v>
      </c>
      <c r="FR88" s="294">
        <f t="shared" si="390"/>
        <v>0</v>
      </c>
      <c r="FS88" s="295">
        <f t="shared" si="463"/>
        <v>0</v>
      </c>
      <c r="FT88" s="141">
        <f t="shared" si="464"/>
        <v>1</v>
      </c>
      <c r="FU88" s="294">
        <f t="shared" si="391"/>
        <v>0</v>
      </c>
      <c r="FV88" s="295">
        <f t="shared" si="465"/>
        <v>0</v>
      </c>
      <c r="FW88" s="141">
        <f t="shared" si="466"/>
        <v>1</v>
      </c>
      <c r="FX88" s="294">
        <f t="shared" si="392"/>
        <v>0</v>
      </c>
      <c r="FY88" s="295">
        <f t="shared" si="467"/>
        <v>0</v>
      </c>
      <c r="FZ88" s="141">
        <f t="shared" si="468"/>
        <v>1</v>
      </c>
      <c r="GA88" s="294">
        <f t="shared" si="393"/>
        <v>0</v>
      </c>
      <c r="GB88" s="295">
        <f t="shared" si="469"/>
        <v>0</v>
      </c>
      <c r="GC88" s="141">
        <f t="shared" si="470"/>
        <v>1</v>
      </c>
      <c r="GD88" s="294">
        <f t="shared" si="394"/>
        <v>0</v>
      </c>
      <c r="GE88" s="295">
        <f t="shared" si="471"/>
        <v>0</v>
      </c>
      <c r="GF88" s="141">
        <f t="shared" si="472"/>
        <v>1</v>
      </c>
      <c r="GG88" s="294">
        <f t="shared" si="395"/>
        <v>0</v>
      </c>
      <c r="GH88" s="295">
        <f t="shared" si="473"/>
        <v>0</v>
      </c>
      <c r="GI88" s="141">
        <f t="shared" si="474"/>
        <v>1</v>
      </c>
      <c r="GJ88" s="294">
        <f t="shared" si="396"/>
        <v>0</v>
      </c>
      <c r="GK88" s="295">
        <f t="shared" si="475"/>
        <v>0</v>
      </c>
      <c r="GL88" s="141">
        <f t="shared" si="476"/>
        <v>1</v>
      </c>
      <c r="GM88" s="294">
        <f t="shared" si="397"/>
        <v>0</v>
      </c>
      <c r="GN88" s="295">
        <f t="shared" si="477"/>
        <v>0</v>
      </c>
      <c r="GO88" s="141">
        <f t="shared" si="478"/>
        <v>2</v>
      </c>
      <c r="GP88" s="294">
        <f t="shared" si="398"/>
        <v>0</v>
      </c>
      <c r="GQ88" s="295">
        <f t="shared" si="479"/>
        <v>0</v>
      </c>
      <c r="GR88" s="141">
        <f t="shared" si="480"/>
        <v>4</v>
      </c>
      <c r="GS88" s="294">
        <f t="shared" si="399"/>
        <v>0</v>
      </c>
      <c r="GT88" s="295">
        <f t="shared" si="481"/>
        <v>0</v>
      </c>
      <c r="GU88" s="141">
        <f t="shared" si="482"/>
        <v>6</v>
      </c>
      <c r="GV88" s="294">
        <f t="shared" si="400"/>
        <v>0</v>
      </c>
      <c r="GW88" s="295">
        <f t="shared" si="483"/>
        <v>0</v>
      </c>
      <c r="GX88" s="141">
        <f t="shared" si="484"/>
        <v>8</v>
      </c>
      <c r="GY88" s="294">
        <f t="shared" si="401"/>
        <v>0</v>
      </c>
      <c r="GZ88" s="295">
        <f t="shared" si="485"/>
        <v>0</v>
      </c>
      <c r="HA88" s="141">
        <f t="shared" si="486"/>
        <v>10</v>
      </c>
      <c r="HB88" s="294">
        <f t="shared" si="402"/>
        <v>0</v>
      </c>
      <c r="HC88" s="295">
        <f t="shared" si="487"/>
        <v>0</v>
      </c>
      <c r="HD88" s="141">
        <f t="shared" si="488"/>
        <v>20</v>
      </c>
      <c r="HE88" s="294">
        <f t="shared" si="403"/>
        <v>0</v>
      </c>
      <c r="HF88" s="295">
        <f t="shared" si="489"/>
        <v>0</v>
      </c>
      <c r="HG88" s="141">
        <f t="shared" si="490"/>
        <v>40</v>
      </c>
      <c r="HH88" s="294">
        <f t="shared" si="404"/>
        <v>0</v>
      </c>
      <c r="HI88" s="295">
        <f t="shared" si="491"/>
        <v>0</v>
      </c>
      <c r="HJ88" s="141">
        <f t="shared" si="492"/>
        <v>60</v>
      </c>
      <c r="HK88" s="294">
        <f t="shared" si="405"/>
        <v>0</v>
      </c>
      <c r="HL88" s="295">
        <f t="shared" si="493"/>
        <v>0</v>
      </c>
      <c r="HM88" s="141">
        <f t="shared" si="494"/>
        <v>80</v>
      </c>
      <c r="HN88" s="294">
        <f t="shared" si="406"/>
        <v>0</v>
      </c>
      <c r="HO88" s="295">
        <f t="shared" si="495"/>
        <v>0</v>
      </c>
      <c r="HP88" s="141">
        <f t="shared" si="496"/>
        <v>100</v>
      </c>
      <c r="HQ88" s="294">
        <f t="shared" si="407"/>
        <v>0</v>
      </c>
      <c r="HS88" s="287"/>
      <c r="HT88" s="90"/>
      <c r="HX88" s="294"/>
      <c r="HY88" s="295">
        <v>1</v>
      </c>
      <c r="HZ88" s="141">
        <v>1</v>
      </c>
      <c r="IA88" s="294">
        <f t="shared" si="408"/>
        <v>8.3333333333333398E-5</v>
      </c>
      <c r="IB88" s="295">
        <f t="shared" si="497"/>
        <v>1</v>
      </c>
      <c r="IC88" s="141">
        <f t="shared" si="498"/>
        <v>1</v>
      </c>
      <c r="ID88" s="294">
        <f t="shared" si="409"/>
        <v>1.666666666666668E-4</v>
      </c>
      <c r="IE88" s="295">
        <f t="shared" si="499"/>
        <v>1</v>
      </c>
      <c r="IF88" s="141">
        <f t="shared" si="500"/>
        <v>1</v>
      </c>
      <c r="IG88" s="294">
        <f t="shared" si="410"/>
        <v>2.5000000000000022E-4</v>
      </c>
      <c r="IH88" s="295">
        <f t="shared" si="501"/>
        <v>1</v>
      </c>
      <c r="II88" s="141">
        <f t="shared" si="502"/>
        <v>1</v>
      </c>
      <c r="IJ88" s="294">
        <f t="shared" si="411"/>
        <v>3.3333333333333359E-4</v>
      </c>
      <c r="IK88" s="295">
        <f t="shared" si="503"/>
        <v>1</v>
      </c>
      <c r="IL88" s="141">
        <f t="shared" si="504"/>
        <v>1</v>
      </c>
      <c r="IM88" s="294">
        <f t="shared" si="412"/>
        <v>4.1666666666666702E-4</v>
      </c>
      <c r="IN88" s="295">
        <f t="shared" si="505"/>
        <v>1</v>
      </c>
      <c r="IO88" s="141">
        <f t="shared" si="506"/>
        <v>1</v>
      </c>
      <c r="IP88" s="294">
        <f t="shared" si="413"/>
        <v>8.3333333333333404E-4</v>
      </c>
      <c r="IQ88" s="295">
        <f t="shared" si="507"/>
        <v>1</v>
      </c>
      <c r="IR88" s="141">
        <f t="shared" si="508"/>
        <v>1</v>
      </c>
      <c r="IS88" s="294">
        <f t="shared" si="414"/>
        <v>1.6666666666666681E-3</v>
      </c>
      <c r="IT88" s="295">
        <f t="shared" si="509"/>
        <v>1</v>
      </c>
      <c r="IU88" s="141">
        <f t="shared" si="510"/>
        <v>1</v>
      </c>
      <c r="IV88" s="294">
        <f t="shared" si="415"/>
        <v>2.5000000000000022E-3</v>
      </c>
      <c r="IW88" s="295">
        <f t="shared" si="511"/>
        <v>1</v>
      </c>
      <c r="IX88" s="141">
        <f t="shared" si="512"/>
        <v>1</v>
      </c>
      <c r="IY88" s="294">
        <f t="shared" si="416"/>
        <v>3.3333333333333361E-3</v>
      </c>
      <c r="IZ88" s="295">
        <f t="shared" si="513"/>
        <v>1</v>
      </c>
      <c r="JA88" s="141">
        <f t="shared" si="514"/>
        <v>1</v>
      </c>
      <c r="JB88" s="294">
        <f t="shared" si="417"/>
        <v>4.1666666666666701E-3</v>
      </c>
      <c r="JC88" s="295">
        <f t="shared" si="515"/>
        <v>1</v>
      </c>
      <c r="JD88" s="141">
        <f t="shared" si="516"/>
        <v>1</v>
      </c>
      <c r="JE88" s="294">
        <f t="shared" si="418"/>
        <v>8.3333333333333402E-3</v>
      </c>
      <c r="JF88" s="295">
        <f t="shared" si="517"/>
        <v>1</v>
      </c>
      <c r="JG88" s="141">
        <f t="shared" si="518"/>
        <v>1</v>
      </c>
      <c r="JH88" s="294">
        <f t="shared" si="419"/>
        <v>1.666666666666668E-2</v>
      </c>
      <c r="JI88" s="295">
        <f t="shared" si="519"/>
        <v>1</v>
      </c>
      <c r="JJ88" s="141">
        <f t="shared" si="520"/>
        <v>1</v>
      </c>
      <c r="JK88" s="294">
        <f t="shared" si="420"/>
        <v>2.5000000000000019E-2</v>
      </c>
      <c r="JL88" s="295">
        <f t="shared" si="521"/>
        <v>1</v>
      </c>
      <c r="JM88" s="141">
        <f t="shared" si="522"/>
        <v>1</v>
      </c>
      <c r="JN88" s="294">
        <f t="shared" si="421"/>
        <v>3.3333333333333361E-2</v>
      </c>
      <c r="JO88" s="295">
        <f t="shared" si="523"/>
        <v>1</v>
      </c>
      <c r="JP88" s="141">
        <f t="shared" si="524"/>
        <v>1</v>
      </c>
      <c r="JQ88" s="294">
        <f t="shared" si="422"/>
        <v>4.1666666666666699E-2</v>
      </c>
      <c r="JR88" s="295">
        <f t="shared" si="525"/>
        <v>1</v>
      </c>
      <c r="JS88" s="141">
        <f t="shared" si="526"/>
        <v>1</v>
      </c>
      <c r="JT88" s="294">
        <f t="shared" si="423"/>
        <v>8.3333333333333398E-2</v>
      </c>
      <c r="JU88" s="295">
        <f t="shared" si="527"/>
        <v>1</v>
      </c>
      <c r="JV88" s="141">
        <f t="shared" si="528"/>
        <v>1</v>
      </c>
      <c r="JW88" s="294">
        <f t="shared" si="424"/>
        <v>0.1666666666666668</v>
      </c>
      <c r="JX88" s="295">
        <f t="shared" si="529"/>
        <v>1</v>
      </c>
      <c r="JY88" s="141">
        <f t="shared" si="530"/>
        <v>1</v>
      </c>
      <c r="JZ88" s="294">
        <f t="shared" si="425"/>
        <v>0.25000000000000022</v>
      </c>
      <c r="KA88" s="295">
        <f t="shared" si="531"/>
        <v>1</v>
      </c>
      <c r="KB88" s="141">
        <f t="shared" si="532"/>
        <v>1</v>
      </c>
      <c r="KC88" s="294">
        <f t="shared" si="426"/>
        <v>0.33333333333333359</v>
      </c>
      <c r="KD88" s="295">
        <f t="shared" si="533"/>
        <v>1</v>
      </c>
      <c r="KE88" s="141">
        <f t="shared" si="534"/>
        <v>1</v>
      </c>
      <c r="KF88" s="294">
        <f t="shared" si="427"/>
        <v>0.41666666666666702</v>
      </c>
      <c r="KK88" s="313">
        <f t="shared" si="572"/>
        <v>0</v>
      </c>
      <c r="KL88" s="313">
        <f t="shared" si="572"/>
        <v>0</v>
      </c>
      <c r="KM88" s="313">
        <f t="shared" si="572"/>
        <v>0</v>
      </c>
      <c r="KN88" s="313">
        <f t="shared" si="572"/>
        <v>0</v>
      </c>
      <c r="KO88" s="313">
        <f t="shared" si="572"/>
        <v>0</v>
      </c>
      <c r="KP88" s="313">
        <f t="shared" si="572"/>
        <v>0</v>
      </c>
      <c r="KQ88" s="313">
        <f t="shared" si="572"/>
        <v>0</v>
      </c>
      <c r="KR88" s="313">
        <f t="shared" si="572"/>
        <v>0</v>
      </c>
      <c r="KS88" s="313">
        <f t="shared" si="572"/>
        <v>0</v>
      </c>
      <c r="KT88" s="313">
        <f t="shared" si="572"/>
        <v>0</v>
      </c>
      <c r="KU88" s="313">
        <f t="shared" si="573"/>
        <v>0</v>
      </c>
      <c r="KV88" s="313">
        <f t="shared" si="573"/>
        <v>0</v>
      </c>
      <c r="KW88" s="313">
        <f t="shared" si="573"/>
        <v>0</v>
      </c>
      <c r="KX88" s="313">
        <f t="shared" si="573"/>
        <v>0</v>
      </c>
      <c r="KY88" s="313">
        <f t="shared" si="573"/>
        <v>0</v>
      </c>
      <c r="KZ88" s="313">
        <f t="shared" si="573"/>
        <v>0</v>
      </c>
      <c r="LA88" s="313">
        <f t="shared" si="573"/>
        <v>0</v>
      </c>
      <c r="LB88" s="313">
        <f t="shared" si="573"/>
        <v>0</v>
      </c>
      <c r="LC88" s="313">
        <f t="shared" si="573"/>
        <v>0</v>
      </c>
      <c r="LD88" s="313">
        <f t="shared" si="573"/>
        <v>0</v>
      </c>
      <c r="LK88" s="78">
        <v>0</v>
      </c>
      <c r="LL88" s="78">
        <v>0</v>
      </c>
      <c r="LM88" s="78">
        <v>0</v>
      </c>
      <c r="LP88" s="105"/>
      <c r="LQ88" s="322">
        <v>0.05</v>
      </c>
      <c r="LR88" s="322">
        <v>0.05</v>
      </c>
      <c r="LS88" s="322">
        <v>0.05</v>
      </c>
      <c r="LT88" s="322">
        <v>0.05</v>
      </c>
      <c r="LU88" s="322">
        <v>0.05</v>
      </c>
      <c r="LV88" s="322">
        <v>2.5000000000000001E-2</v>
      </c>
      <c r="LW88" s="322">
        <v>2.5000000000000001E-2</v>
      </c>
      <c r="LX88" s="322">
        <v>2.5000000000000001E-2</v>
      </c>
      <c r="LY88" s="322">
        <v>2.5000000000000001E-2</v>
      </c>
      <c r="LZ88" s="322">
        <v>2.5000000000000001E-2</v>
      </c>
      <c r="MA88" s="322">
        <v>5.0000000000000001E-3</v>
      </c>
      <c r="MB88" s="322">
        <v>5.0000000000000001E-3</v>
      </c>
      <c r="MC88" s="322">
        <v>5.0000000000000001E-3</v>
      </c>
      <c r="MD88" s="322">
        <v>5.0000000000000001E-3</v>
      </c>
      <c r="ME88" s="322">
        <v>5.0000000000000001E-3</v>
      </c>
      <c r="MF88" s="322">
        <v>8.9999999999999998E-4</v>
      </c>
      <c r="MG88" s="322">
        <v>8.9999999999999998E-4</v>
      </c>
      <c r="MH88" s="322">
        <v>8.9999999999999998E-4</v>
      </c>
      <c r="MI88" s="322">
        <v>8.9999999999999998E-4</v>
      </c>
      <c r="MJ88" s="322">
        <v>8.9999999999999998E-4</v>
      </c>
      <c r="MK88" s="322">
        <v>5.9999999999999995E-4</v>
      </c>
      <c r="ML88" s="322">
        <v>4.4999999999999999E-4</v>
      </c>
      <c r="MM88" s="322">
        <v>4.0000000000000002E-4</v>
      </c>
      <c r="MN88" s="322">
        <v>2.9999999999999997E-4</v>
      </c>
      <c r="MO88" s="322">
        <v>2.5000000000000001E-4</v>
      </c>
      <c r="MP88" s="322">
        <v>2.5000000000000001E-4</v>
      </c>
      <c r="MQ88" s="322">
        <v>2.0000000000000001E-4</v>
      </c>
      <c r="MR88" s="322">
        <v>2.0000000000000001E-4</v>
      </c>
      <c r="MS88" s="322"/>
      <c r="MT88" s="102">
        <v>1</v>
      </c>
      <c r="MU88" s="102">
        <v>1</v>
      </c>
      <c r="MV88" s="102">
        <v>1</v>
      </c>
      <c r="MW88" s="102">
        <v>1</v>
      </c>
      <c r="MX88" s="102">
        <v>1</v>
      </c>
      <c r="MY88" s="102">
        <v>1</v>
      </c>
      <c r="MZ88" s="90">
        <v>3</v>
      </c>
      <c r="NA88" s="90">
        <v>3</v>
      </c>
      <c r="NB88" s="90">
        <v>3</v>
      </c>
      <c r="NC88" s="90">
        <v>3</v>
      </c>
      <c r="ND88" s="90">
        <v>3</v>
      </c>
      <c r="NE88" s="90">
        <v>3</v>
      </c>
      <c r="NF88" s="90">
        <v>3</v>
      </c>
      <c r="NG88" s="90">
        <v>3</v>
      </c>
      <c r="NH88" s="90">
        <v>3</v>
      </c>
      <c r="NI88" s="90">
        <v>5</v>
      </c>
      <c r="NJ88" s="90">
        <v>5</v>
      </c>
      <c r="NK88" s="90">
        <v>5</v>
      </c>
      <c r="NL88" s="90">
        <v>5</v>
      </c>
      <c r="NM88" s="90">
        <v>5</v>
      </c>
      <c r="NN88" s="90">
        <v>5</v>
      </c>
      <c r="NO88" s="90">
        <v>5</v>
      </c>
      <c r="NP88" s="90">
        <v>5</v>
      </c>
      <c r="NQ88" s="90">
        <v>5</v>
      </c>
      <c r="NR88" s="90">
        <v>5</v>
      </c>
      <c r="NS88" s="90">
        <v>5</v>
      </c>
      <c r="NT88" s="90">
        <v>5</v>
      </c>
      <c r="NU88" s="90">
        <v>5</v>
      </c>
      <c r="NV88" s="90"/>
      <c r="NW88" s="324">
        <f t="shared" si="535"/>
        <v>3.7499999999999999E-2</v>
      </c>
      <c r="NX88" s="324">
        <f t="shared" si="536"/>
        <v>7.4999999999999997E-2</v>
      </c>
      <c r="NY88" s="324">
        <f t="shared" si="537"/>
        <v>0.1125</v>
      </c>
      <c r="NZ88" s="324">
        <f t="shared" si="538"/>
        <v>0.15</v>
      </c>
      <c r="OA88" s="324">
        <f t="shared" si="539"/>
        <v>0.1875</v>
      </c>
      <c r="OB88" s="324">
        <f t="shared" si="540"/>
        <v>0.1875</v>
      </c>
      <c r="OC88" s="324">
        <f t="shared" si="541"/>
        <v>0.125</v>
      </c>
      <c r="OD88" s="324">
        <f t="shared" si="542"/>
        <v>0.1875</v>
      </c>
      <c r="OE88" s="324">
        <f t="shared" si="543"/>
        <v>0.25</v>
      </c>
      <c r="OF88" s="324">
        <f t="shared" si="544"/>
        <v>0.3125</v>
      </c>
      <c r="OG88" s="324">
        <f t="shared" si="545"/>
        <v>0.125</v>
      </c>
      <c r="OH88" s="324">
        <f t="shared" si="546"/>
        <v>0.25</v>
      </c>
      <c r="OI88" s="324">
        <f t="shared" si="547"/>
        <v>0.375</v>
      </c>
      <c r="OJ88" s="324">
        <f t="shared" si="548"/>
        <v>0.5</v>
      </c>
      <c r="OK88" s="324">
        <f t="shared" si="549"/>
        <v>0.625</v>
      </c>
      <c r="OL88" s="324">
        <f t="shared" si="550"/>
        <v>0.13500000000000001</v>
      </c>
      <c r="OM88" s="324">
        <f t="shared" si="551"/>
        <v>0.27</v>
      </c>
      <c r="ON88" s="324">
        <f t="shared" si="552"/>
        <v>0.40500000000000003</v>
      </c>
      <c r="OO88" s="324">
        <f t="shared" si="553"/>
        <v>0.54</v>
      </c>
      <c r="OP88" s="324">
        <f t="shared" si="554"/>
        <v>0.67500000000000004</v>
      </c>
      <c r="OQ88" s="324">
        <f t="shared" si="555"/>
        <v>0.67500000000000004</v>
      </c>
      <c r="OR88" s="324">
        <f t="shared" si="556"/>
        <v>0.67500000000000004</v>
      </c>
      <c r="OS88" s="324">
        <f t="shared" si="557"/>
        <v>0.75</v>
      </c>
      <c r="OT88" s="324">
        <f t="shared" si="558"/>
        <v>0.67500000000000004</v>
      </c>
      <c r="OU88" s="324">
        <f t="shared" si="559"/>
        <v>0.65625</v>
      </c>
      <c r="OV88" s="324">
        <f t="shared" si="560"/>
        <v>0.75</v>
      </c>
      <c r="OW88" s="324">
        <f t="shared" si="561"/>
        <v>0.67500000000000004</v>
      </c>
      <c r="OX88" s="324">
        <f t="shared" si="562"/>
        <v>0.75</v>
      </c>
      <c r="PG88" s="346"/>
      <c r="PH88" s="347">
        <f>PH$3*$F88*$AH88*PH$4/'[1]Sheet3 '!$AJ$5</f>
        <v>0.21000000000000005</v>
      </c>
      <c r="PI88" s="347">
        <f>PI$3*$F88*$AH88*PI$4/'[1]Sheet3 '!$AJ$5</f>
        <v>0.209925</v>
      </c>
      <c r="PJ88" s="347">
        <f>PJ$3*$F88*$AH88*PJ$4/'[1]Sheet3 '!$AJ$5</f>
        <v>0.21</v>
      </c>
      <c r="PK88" s="347">
        <f>PK$3*$F88*$AH88*PK$4/'[1]Sheet3 '!$AJ$5</f>
        <v>0.189</v>
      </c>
      <c r="PL88" s="347">
        <f>PL$3*$F88*$AH88*PL$4/'[1]Sheet3 '!$AJ$5</f>
        <v>0.189</v>
      </c>
      <c r="PM88" s="347">
        <f>PM$3*$F88*$AH88*PM$4/'[1]Sheet3 '!$AJ$5</f>
        <v>0.18</v>
      </c>
      <c r="PN88" s="347">
        <f>PN$3*$F88*$AH88*PN$4/'[1]Sheet3 '!$AJ$5</f>
        <v>0.16200000000000001</v>
      </c>
      <c r="PO88" s="347">
        <f>PO$3*$F88*$AH88*PO$4/'[1]Sheet3 '!$AJ$5</f>
        <v>0.15300000000000002</v>
      </c>
      <c r="PP88" s="347">
        <f>PP$3*$F88*$AH88*PP$4/'[1]Sheet3 '!$AJ$5</f>
        <v>0.1389</v>
      </c>
      <c r="PQ88" s="347">
        <f>PQ$3*$F88*$AH88*PQ$4/'[1]Sheet3 '!$AJ$5</f>
        <v>0.12</v>
      </c>
      <c r="PR88" s="347">
        <f>PR$3*$F88*$AH88*PR$4/'[1]Sheet3 '!$AJ$5</f>
        <v>0.108</v>
      </c>
      <c r="PS88" s="347">
        <f>PS$3*$F88*$AH88*PS$4/'[1]Sheet3 '!$AJ$5</f>
        <v>9.6000000000000002E-2</v>
      </c>
      <c r="PT88" s="347">
        <f>PT$3*$F88*$AH88*PT$4/'[1]Sheet3 '!$AJ$5</f>
        <v>0.06</v>
      </c>
      <c r="PU88" s="343"/>
      <c r="PV88" s="343"/>
      <c r="PW88" s="343"/>
    </row>
    <row r="89" spans="1:439" ht="16.2">
      <c r="A89" s="39">
        <v>85</v>
      </c>
      <c r="B89" s="114" t="s">
        <v>746</v>
      </c>
      <c r="C89" s="74">
        <v>5</v>
      </c>
      <c r="D89" s="39">
        <v>31</v>
      </c>
      <c r="F89" s="39">
        <v>60</v>
      </c>
      <c r="G89" s="39"/>
      <c r="H89" s="39">
        <f t="shared" si="443"/>
        <v>60</v>
      </c>
      <c r="I89" s="116"/>
      <c r="J89" s="39">
        <f>F89</f>
        <v>60</v>
      </c>
      <c r="K89" s="116" t="s">
        <v>747</v>
      </c>
      <c r="L89" s="116"/>
      <c r="M89" s="123">
        <f t="shared" si="563"/>
        <v>85</v>
      </c>
      <c r="N89" s="39">
        <f t="shared" si="564"/>
        <v>0</v>
      </c>
      <c r="O89" s="39">
        <f t="shared" si="565"/>
        <v>0</v>
      </c>
      <c r="P89" s="39">
        <v>0</v>
      </c>
      <c r="Q89" s="146">
        <v>4.1666799999999997E-2</v>
      </c>
      <c r="R89" s="90">
        <v>2</v>
      </c>
      <c r="S89" s="137">
        <v>0</v>
      </c>
      <c r="T89" s="141">
        <f t="shared" si="444"/>
        <v>0.02</v>
      </c>
      <c r="U89" s="147">
        <v>0</v>
      </c>
      <c r="V89" s="139" t="s">
        <v>401</v>
      </c>
      <c r="W89" s="139">
        <v>0</v>
      </c>
      <c r="X89" s="142">
        <v>0</v>
      </c>
      <c r="Y89" s="147">
        <v>12</v>
      </c>
      <c r="Z89" s="159">
        <v>1</v>
      </c>
      <c r="AA89" s="139" t="str">
        <f t="shared" si="428"/>
        <v>[[0,1],[0,1],[0,1],[0,1],[0,1],[0,1],[0,1],[0,1],[0,1],[0,1],[0,2],[0,4],[0,6],[0,8],[0,10],[0,20],[0,40],[0,60],[0,80],[0,100]]</v>
      </c>
      <c r="AB89" s="139">
        <v>1</v>
      </c>
      <c r="AC89" s="139">
        <v>1</v>
      </c>
      <c r="AD89" s="139" t="str">
        <f t="shared" si="445"/>
        <v>[[0,1],[0,1],[0,1],[0,1],[0,1],[0,1],[0,1],[0,1],[0,1],[0,1],[0,1],[0,1],[0,1],[0,1],[0,1],[0,1],[0,1],[0,1],[0,1],[0,1]]</v>
      </c>
      <c r="AE89" s="39">
        <v>0</v>
      </c>
      <c r="AF89" s="160">
        <v>0</v>
      </c>
      <c r="AG89" s="181">
        <f t="shared" si="431"/>
        <v>0</v>
      </c>
      <c r="AH89" s="181">
        <v>0.1</v>
      </c>
      <c r="AI89" s="177">
        <v>0</v>
      </c>
      <c r="AJ89" s="178">
        <v>0</v>
      </c>
      <c r="AK89" s="177">
        <v>0</v>
      </c>
      <c r="AL89" s="177">
        <v>0</v>
      </c>
      <c r="AM89" s="179">
        <v>0</v>
      </c>
      <c r="AN89" s="105" t="str">
        <f t="shared" si="44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O89" s="39" t="str">
        <f t="shared" si="429"/>
        <v>[[6,5],[8,2],[10,2]]</v>
      </c>
      <c r="AP89" s="102"/>
      <c r="AQ89" s="111">
        <v>0</v>
      </c>
      <c r="AR89" s="111">
        <v>1</v>
      </c>
      <c r="AS89" s="111">
        <f t="shared" si="447"/>
        <v>1</v>
      </c>
      <c r="AT89" s="111">
        <v>1</v>
      </c>
      <c r="AU89" s="111">
        <v>1</v>
      </c>
      <c r="AV89" s="191" t="s">
        <v>583</v>
      </c>
      <c r="AW89" s="111">
        <v>3</v>
      </c>
      <c r="AX89" s="195">
        <v>12</v>
      </c>
      <c r="AY89" s="39">
        <v>1</v>
      </c>
      <c r="AZ89" s="39">
        <v>0</v>
      </c>
      <c r="BA89" s="94">
        <v>2</v>
      </c>
      <c r="BB89" s="94">
        <v>4</v>
      </c>
      <c r="BC89" s="94" t="s">
        <v>361</v>
      </c>
      <c r="BD89" s="39">
        <v>1</v>
      </c>
      <c r="BE89" s="112">
        <v>1.5</v>
      </c>
      <c r="BF89" s="39"/>
      <c r="BG89" s="39"/>
      <c r="BH89" s="39">
        <v>1</v>
      </c>
      <c r="BI89" s="39">
        <v>1</v>
      </c>
      <c r="BJ89" s="39" t="s">
        <v>361</v>
      </c>
      <c r="BK89" s="198">
        <v>1</v>
      </c>
      <c r="BL89" s="198">
        <v>1</v>
      </c>
      <c r="BM89" s="94">
        <f t="shared" si="571"/>
        <v>60</v>
      </c>
      <c r="BN89" s="94" t="s">
        <v>287</v>
      </c>
      <c r="BO89" s="94">
        <v>1</v>
      </c>
      <c r="BP89" s="94" t="s">
        <v>575</v>
      </c>
      <c r="BQ89" s="94" t="s">
        <v>485</v>
      </c>
      <c r="BR89" s="116" t="s">
        <v>581</v>
      </c>
      <c r="BS89" s="116" t="s">
        <v>581</v>
      </c>
      <c r="BT89" s="116"/>
      <c r="BU89" s="123">
        <v>2</v>
      </c>
      <c r="BV89" s="116"/>
      <c r="BW89" s="116"/>
      <c r="BX89" s="116" t="s">
        <v>291</v>
      </c>
      <c r="BY89" s="213">
        <v>0</v>
      </c>
      <c r="BZ89" s="123">
        <f t="shared" si="448"/>
        <v>0</v>
      </c>
      <c r="CA89" s="214" t="str">
        <f t="shared" si="449"/>
        <v>[0,0,0,0]</v>
      </c>
      <c r="CB89" s="46">
        <v>0</v>
      </c>
      <c r="CC89" s="46">
        <v>0</v>
      </c>
      <c r="CD89" s="46">
        <v>0</v>
      </c>
      <c r="CE89" s="46">
        <v>0</v>
      </c>
      <c r="CF89" s="46">
        <v>0</v>
      </c>
      <c r="CG89" s="42">
        <v>0</v>
      </c>
      <c r="CH89" s="46">
        <v>0</v>
      </c>
      <c r="CI89" s="46">
        <v>0</v>
      </c>
      <c r="CJ89" s="42" t="str">
        <f>IF(AND(C89=6,D89=-1),"1,1,1,1,1,1,1",IF(OR(DA89=1,DA89=2),1,0)&amp;","&amp;IF(OR(DF89=1,DF89=2),1,0)&amp;","&amp;IF(OR(DK89=1,DK89=2),1,0)&amp;","&amp;IF(OR(DP89=1,DP89=2),1,0)&amp;","&amp;0&amp;","&amp;0&amp;","&amp;IF(OR(DU89=1,DU89=2),1,0))</f>
        <v>0,0,0,0,0,0,0</v>
      </c>
      <c r="CK89" s="42" t="str">
        <f t="shared" si="566"/>
        <v/>
      </c>
      <c r="CL89" s="46"/>
      <c r="CM89" s="46"/>
      <c r="CN89" s="46"/>
      <c r="CO89" s="46"/>
      <c r="CP89" s="46"/>
      <c r="CQ89" s="46"/>
      <c r="CR89" s="46"/>
      <c r="CS89" s="46"/>
      <c r="CT89" s="46"/>
      <c r="CU89" s="53" t="s">
        <v>293</v>
      </c>
      <c r="CV89" s="53">
        <v>1</v>
      </c>
      <c r="CW89" s="42"/>
      <c r="CX89" s="42" t="str">
        <f t="shared" si="435"/>
        <v/>
      </c>
      <c r="CY89" s="42"/>
      <c r="CZ89" s="42"/>
      <c r="DA89" s="42"/>
      <c r="DB89" s="42"/>
      <c r="DC89" s="42" t="str">
        <f t="shared" si="436"/>
        <v/>
      </c>
      <c r="DD89" s="42"/>
      <c r="DE89" s="42"/>
      <c r="DF89" s="42"/>
      <c r="DG89" s="42"/>
      <c r="DH89" s="42" t="str">
        <f t="shared" si="437"/>
        <v/>
      </c>
      <c r="DI89" s="42"/>
      <c r="DJ89" s="42"/>
      <c r="DK89" s="42"/>
      <c r="DL89" s="42"/>
      <c r="DM89" s="42" t="str">
        <f t="shared" si="438"/>
        <v/>
      </c>
      <c r="DN89" s="42"/>
      <c r="DO89" s="42"/>
      <c r="DP89" s="42"/>
      <c r="DQ89" s="42"/>
      <c r="DR89" s="42" t="str">
        <f t="shared" si="439"/>
        <v/>
      </c>
      <c r="DS89" s="42"/>
      <c r="DT89" s="42"/>
      <c r="DU89" s="42"/>
      <c r="DV89" s="42"/>
      <c r="DW89" s="42"/>
      <c r="DX89" s="232">
        <v>0</v>
      </c>
      <c r="DY89" s="233">
        <v>0</v>
      </c>
      <c r="DZ89" s="255">
        <v>0</v>
      </c>
      <c r="EA89" s="123">
        <f t="shared" si="450"/>
        <v>0</v>
      </c>
      <c r="EB89" s="123"/>
      <c r="EM89" s="260">
        <f t="shared" si="451"/>
        <v>66</v>
      </c>
      <c r="EN89" s="261">
        <v>0</v>
      </c>
      <c r="EO89" s="262">
        <v>6</v>
      </c>
      <c r="EP89" s="105">
        <v>5</v>
      </c>
      <c r="EQ89" s="262">
        <v>8</v>
      </c>
      <c r="ER89" s="105">
        <v>2</v>
      </c>
      <c r="ES89" s="262">
        <v>10</v>
      </c>
      <c r="ET89" s="105">
        <v>2</v>
      </c>
      <c r="EU89" s="105">
        <f t="shared" si="452"/>
        <v>7.333333333333333</v>
      </c>
      <c r="EV89" s="105">
        <f t="shared" si="453"/>
        <v>7.5</v>
      </c>
      <c r="EW89" s="272">
        <f t="shared" si="454"/>
        <v>0</v>
      </c>
      <c r="EX89" s="105">
        <f t="shared" si="455"/>
        <v>15</v>
      </c>
      <c r="EY89" s="281">
        <f t="shared" si="456"/>
        <v>0</v>
      </c>
      <c r="EZ89" s="105">
        <f t="shared" si="457"/>
        <v>22.5</v>
      </c>
      <c r="FA89" s="282">
        <f t="shared" si="458"/>
        <v>0</v>
      </c>
      <c r="FD89" s="287"/>
      <c r="FE89" s="90"/>
      <c r="FI89" s="294"/>
      <c r="FJ89" s="295">
        <v>0</v>
      </c>
      <c r="FK89" s="141">
        <v>1</v>
      </c>
      <c r="FL89" s="294">
        <f t="shared" si="388"/>
        <v>0</v>
      </c>
      <c r="FM89" s="295">
        <f t="shared" si="459"/>
        <v>0</v>
      </c>
      <c r="FN89" s="141">
        <f t="shared" si="460"/>
        <v>1</v>
      </c>
      <c r="FO89" s="294">
        <f t="shared" si="389"/>
        <v>0</v>
      </c>
      <c r="FP89" s="295">
        <f t="shared" si="461"/>
        <v>0</v>
      </c>
      <c r="FQ89" s="141">
        <f t="shared" si="462"/>
        <v>1</v>
      </c>
      <c r="FR89" s="294">
        <f t="shared" si="390"/>
        <v>0</v>
      </c>
      <c r="FS89" s="295">
        <f t="shared" si="463"/>
        <v>0</v>
      </c>
      <c r="FT89" s="141">
        <f t="shared" si="464"/>
        <v>1</v>
      </c>
      <c r="FU89" s="294">
        <f t="shared" si="391"/>
        <v>0</v>
      </c>
      <c r="FV89" s="295">
        <f t="shared" si="465"/>
        <v>0</v>
      </c>
      <c r="FW89" s="141">
        <f t="shared" si="466"/>
        <v>1</v>
      </c>
      <c r="FX89" s="294">
        <f t="shared" si="392"/>
        <v>0</v>
      </c>
      <c r="FY89" s="295">
        <f t="shared" si="467"/>
        <v>0</v>
      </c>
      <c r="FZ89" s="141">
        <f t="shared" si="468"/>
        <v>1</v>
      </c>
      <c r="GA89" s="294">
        <f t="shared" si="393"/>
        <v>0</v>
      </c>
      <c r="GB89" s="295">
        <f t="shared" si="469"/>
        <v>0</v>
      </c>
      <c r="GC89" s="141">
        <f t="shared" si="470"/>
        <v>1</v>
      </c>
      <c r="GD89" s="294">
        <f t="shared" si="394"/>
        <v>0</v>
      </c>
      <c r="GE89" s="295">
        <f t="shared" si="471"/>
        <v>0</v>
      </c>
      <c r="GF89" s="141">
        <f t="shared" si="472"/>
        <v>1</v>
      </c>
      <c r="GG89" s="294">
        <f t="shared" si="395"/>
        <v>0</v>
      </c>
      <c r="GH89" s="295">
        <f t="shared" si="473"/>
        <v>0</v>
      </c>
      <c r="GI89" s="141">
        <f t="shared" si="474"/>
        <v>1</v>
      </c>
      <c r="GJ89" s="294">
        <f t="shared" si="396"/>
        <v>0</v>
      </c>
      <c r="GK89" s="295">
        <f t="shared" si="475"/>
        <v>0</v>
      </c>
      <c r="GL89" s="141">
        <f t="shared" si="476"/>
        <v>1</v>
      </c>
      <c r="GM89" s="294">
        <f t="shared" si="397"/>
        <v>0</v>
      </c>
      <c r="GN89" s="295">
        <f t="shared" si="477"/>
        <v>0</v>
      </c>
      <c r="GO89" s="141">
        <f t="shared" si="478"/>
        <v>2</v>
      </c>
      <c r="GP89" s="294">
        <f t="shared" si="398"/>
        <v>0</v>
      </c>
      <c r="GQ89" s="295">
        <f t="shared" si="479"/>
        <v>0</v>
      </c>
      <c r="GR89" s="141">
        <f t="shared" si="480"/>
        <v>4</v>
      </c>
      <c r="GS89" s="294">
        <f t="shared" si="399"/>
        <v>0</v>
      </c>
      <c r="GT89" s="295">
        <f t="shared" si="481"/>
        <v>0</v>
      </c>
      <c r="GU89" s="141">
        <f t="shared" si="482"/>
        <v>6</v>
      </c>
      <c r="GV89" s="294">
        <f t="shared" si="400"/>
        <v>0</v>
      </c>
      <c r="GW89" s="295">
        <f t="shared" si="483"/>
        <v>0</v>
      </c>
      <c r="GX89" s="141">
        <f t="shared" si="484"/>
        <v>8</v>
      </c>
      <c r="GY89" s="294">
        <f t="shared" si="401"/>
        <v>0</v>
      </c>
      <c r="GZ89" s="295">
        <f t="shared" si="485"/>
        <v>0</v>
      </c>
      <c r="HA89" s="141">
        <f t="shared" si="486"/>
        <v>10</v>
      </c>
      <c r="HB89" s="294">
        <f t="shared" si="402"/>
        <v>0</v>
      </c>
      <c r="HC89" s="295">
        <f t="shared" si="487"/>
        <v>0</v>
      </c>
      <c r="HD89" s="141">
        <f t="shared" si="488"/>
        <v>20</v>
      </c>
      <c r="HE89" s="294">
        <f t="shared" si="403"/>
        <v>0</v>
      </c>
      <c r="HF89" s="295">
        <f t="shared" si="489"/>
        <v>0</v>
      </c>
      <c r="HG89" s="141">
        <f t="shared" si="490"/>
        <v>40</v>
      </c>
      <c r="HH89" s="294">
        <f t="shared" si="404"/>
        <v>0</v>
      </c>
      <c r="HI89" s="295">
        <f t="shared" si="491"/>
        <v>0</v>
      </c>
      <c r="HJ89" s="141">
        <f t="shared" si="492"/>
        <v>60</v>
      </c>
      <c r="HK89" s="294">
        <f t="shared" si="405"/>
        <v>0</v>
      </c>
      <c r="HL89" s="295">
        <f t="shared" si="493"/>
        <v>0</v>
      </c>
      <c r="HM89" s="141">
        <f t="shared" si="494"/>
        <v>80</v>
      </c>
      <c r="HN89" s="294">
        <f t="shared" si="406"/>
        <v>0</v>
      </c>
      <c r="HO89" s="295">
        <f t="shared" si="495"/>
        <v>0</v>
      </c>
      <c r="HP89" s="141">
        <f t="shared" si="496"/>
        <v>100</v>
      </c>
      <c r="HQ89" s="294">
        <f t="shared" si="407"/>
        <v>0</v>
      </c>
      <c r="HS89" s="287"/>
      <c r="HT89" s="90"/>
      <c r="HX89" s="294"/>
      <c r="HY89" s="295">
        <v>0</v>
      </c>
      <c r="HZ89" s="141">
        <v>1</v>
      </c>
      <c r="IA89" s="294">
        <f t="shared" si="408"/>
        <v>0</v>
      </c>
      <c r="IB89" s="295">
        <f t="shared" si="497"/>
        <v>0</v>
      </c>
      <c r="IC89" s="141">
        <f t="shared" si="498"/>
        <v>1</v>
      </c>
      <c r="ID89" s="294">
        <f t="shared" si="409"/>
        <v>0</v>
      </c>
      <c r="IE89" s="295">
        <f t="shared" si="499"/>
        <v>0</v>
      </c>
      <c r="IF89" s="141">
        <f t="shared" si="500"/>
        <v>1</v>
      </c>
      <c r="IG89" s="294">
        <f t="shared" si="410"/>
        <v>0</v>
      </c>
      <c r="IH89" s="295">
        <f t="shared" si="501"/>
        <v>0</v>
      </c>
      <c r="II89" s="141">
        <f t="shared" si="502"/>
        <v>1</v>
      </c>
      <c r="IJ89" s="294">
        <f t="shared" si="411"/>
        <v>0</v>
      </c>
      <c r="IK89" s="295">
        <f t="shared" si="503"/>
        <v>0</v>
      </c>
      <c r="IL89" s="141">
        <f t="shared" si="504"/>
        <v>1</v>
      </c>
      <c r="IM89" s="294">
        <f t="shared" si="412"/>
        <v>0</v>
      </c>
      <c r="IN89" s="295">
        <f t="shared" si="505"/>
        <v>0</v>
      </c>
      <c r="IO89" s="141">
        <f t="shared" si="506"/>
        <v>1</v>
      </c>
      <c r="IP89" s="294">
        <f t="shared" si="413"/>
        <v>0</v>
      </c>
      <c r="IQ89" s="295">
        <f t="shared" si="507"/>
        <v>0</v>
      </c>
      <c r="IR89" s="141">
        <f t="shared" si="508"/>
        <v>1</v>
      </c>
      <c r="IS89" s="294">
        <f t="shared" si="414"/>
        <v>0</v>
      </c>
      <c r="IT89" s="295">
        <f t="shared" si="509"/>
        <v>0</v>
      </c>
      <c r="IU89" s="141">
        <f t="shared" si="510"/>
        <v>1</v>
      </c>
      <c r="IV89" s="294">
        <f t="shared" si="415"/>
        <v>0</v>
      </c>
      <c r="IW89" s="295">
        <f t="shared" si="511"/>
        <v>0</v>
      </c>
      <c r="IX89" s="141">
        <f t="shared" si="512"/>
        <v>1</v>
      </c>
      <c r="IY89" s="294">
        <f t="shared" si="416"/>
        <v>0</v>
      </c>
      <c r="IZ89" s="295">
        <f t="shared" si="513"/>
        <v>0</v>
      </c>
      <c r="JA89" s="141">
        <f t="shared" si="514"/>
        <v>1</v>
      </c>
      <c r="JB89" s="294">
        <f t="shared" si="417"/>
        <v>0</v>
      </c>
      <c r="JC89" s="295">
        <f t="shared" si="515"/>
        <v>0</v>
      </c>
      <c r="JD89" s="141">
        <f t="shared" si="516"/>
        <v>1</v>
      </c>
      <c r="JE89" s="294">
        <f t="shared" si="418"/>
        <v>0</v>
      </c>
      <c r="JF89" s="295">
        <f t="shared" si="517"/>
        <v>0</v>
      </c>
      <c r="JG89" s="141">
        <f t="shared" si="518"/>
        <v>1</v>
      </c>
      <c r="JH89" s="294">
        <f t="shared" si="419"/>
        <v>0</v>
      </c>
      <c r="JI89" s="295">
        <f t="shared" si="519"/>
        <v>0</v>
      </c>
      <c r="JJ89" s="141">
        <f t="shared" si="520"/>
        <v>1</v>
      </c>
      <c r="JK89" s="294">
        <f t="shared" si="420"/>
        <v>0</v>
      </c>
      <c r="JL89" s="295">
        <f t="shared" si="521"/>
        <v>0</v>
      </c>
      <c r="JM89" s="141">
        <f t="shared" si="522"/>
        <v>1</v>
      </c>
      <c r="JN89" s="294">
        <f t="shared" si="421"/>
        <v>0</v>
      </c>
      <c r="JO89" s="295">
        <f t="shared" si="523"/>
        <v>0</v>
      </c>
      <c r="JP89" s="141">
        <f t="shared" si="524"/>
        <v>1</v>
      </c>
      <c r="JQ89" s="294">
        <f t="shared" si="422"/>
        <v>0</v>
      </c>
      <c r="JR89" s="295">
        <f t="shared" si="525"/>
        <v>0</v>
      </c>
      <c r="JS89" s="141">
        <f t="shared" si="526"/>
        <v>1</v>
      </c>
      <c r="JT89" s="294">
        <f t="shared" si="423"/>
        <v>0</v>
      </c>
      <c r="JU89" s="295">
        <f t="shared" si="527"/>
        <v>0</v>
      </c>
      <c r="JV89" s="141">
        <f t="shared" si="528"/>
        <v>1</v>
      </c>
      <c r="JW89" s="294">
        <f t="shared" si="424"/>
        <v>0</v>
      </c>
      <c r="JX89" s="295">
        <f t="shared" si="529"/>
        <v>0</v>
      </c>
      <c r="JY89" s="141">
        <f t="shared" si="530"/>
        <v>1</v>
      </c>
      <c r="JZ89" s="294">
        <f t="shared" si="425"/>
        <v>0</v>
      </c>
      <c r="KA89" s="295">
        <f t="shared" si="531"/>
        <v>0</v>
      </c>
      <c r="KB89" s="141">
        <f t="shared" si="532"/>
        <v>1</v>
      </c>
      <c r="KC89" s="294">
        <f t="shared" si="426"/>
        <v>0</v>
      </c>
      <c r="KD89" s="295">
        <f t="shared" si="533"/>
        <v>0</v>
      </c>
      <c r="KE89" s="141">
        <f t="shared" si="534"/>
        <v>1</v>
      </c>
      <c r="KF89" s="294">
        <f t="shared" si="427"/>
        <v>0</v>
      </c>
      <c r="KK89" s="313">
        <f t="shared" si="572"/>
        <v>0</v>
      </c>
      <c r="KL89" s="313">
        <f t="shared" si="572"/>
        <v>0</v>
      </c>
      <c r="KM89" s="313">
        <f t="shared" si="572"/>
        <v>0</v>
      </c>
      <c r="KN89" s="313">
        <f t="shared" si="572"/>
        <v>0</v>
      </c>
      <c r="KO89" s="313">
        <f t="shared" si="572"/>
        <v>0</v>
      </c>
      <c r="KP89" s="313">
        <f t="shared" si="572"/>
        <v>0</v>
      </c>
      <c r="KQ89" s="313">
        <f t="shared" si="572"/>
        <v>0</v>
      </c>
      <c r="KR89" s="313">
        <f t="shared" si="572"/>
        <v>0</v>
      </c>
      <c r="KS89" s="313">
        <f t="shared" si="572"/>
        <v>0</v>
      </c>
      <c r="KT89" s="313">
        <f t="shared" si="572"/>
        <v>0</v>
      </c>
      <c r="KU89" s="313">
        <f t="shared" si="573"/>
        <v>0</v>
      </c>
      <c r="KV89" s="313">
        <f t="shared" si="573"/>
        <v>0</v>
      </c>
      <c r="KW89" s="313">
        <f t="shared" si="573"/>
        <v>0</v>
      </c>
      <c r="KX89" s="313">
        <f t="shared" si="573"/>
        <v>0</v>
      </c>
      <c r="KY89" s="313">
        <f t="shared" si="573"/>
        <v>0</v>
      </c>
      <c r="KZ89" s="313">
        <f t="shared" si="573"/>
        <v>0</v>
      </c>
      <c r="LA89" s="313">
        <f t="shared" si="573"/>
        <v>0</v>
      </c>
      <c r="LB89" s="313">
        <f t="shared" si="573"/>
        <v>0</v>
      </c>
      <c r="LC89" s="313">
        <f t="shared" si="573"/>
        <v>0</v>
      </c>
      <c r="LD89" s="313">
        <f t="shared" si="573"/>
        <v>0</v>
      </c>
      <c r="LK89" s="78">
        <v>0</v>
      </c>
      <c r="LL89" s="78">
        <v>0</v>
      </c>
      <c r="LM89" s="78">
        <v>0</v>
      </c>
      <c r="LP89" s="105"/>
      <c r="LQ89" s="322">
        <v>0.05</v>
      </c>
      <c r="LR89" s="322">
        <v>0.05</v>
      </c>
      <c r="LS89" s="322">
        <v>0.05</v>
      </c>
      <c r="LT89" s="322">
        <v>0.05</v>
      </c>
      <c r="LU89" s="322">
        <v>0.05</v>
      </c>
      <c r="LV89" s="322">
        <v>2.5000000000000001E-2</v>
      </c>
      <c r="LW89" s="322">
        <v>2.5000000000000001E-2</v>
      </c>
      <c r="LX89" s="322">
        <v>2.5000000000000001E-2</v>
      </c>
      <c r="LY89" s="322">
        <v>2.5000000000000001E-2</v>
      </c>
      <c r="LZ89" s="322">
        <v>2.5000000000000001E-2</v>
      </c>
      <c r="MA89" s="322">
        <v>5.0000000000000001E-3</v>
      </c>
      <c r="MB89" s="322">
        <v>5.0000000000000001E-3</v>
      </c>
      <c r="MC89" s="322">
        <v>5.0000000000000001E-3</v>
      </c>
      <c r="MD89" s="322">
        <v>5.0000000000000001E-3</v>
      </c>
      <c r="ME89" s="322">
        <v>5.0000000000000001E-3</v>
      </c>
      <c r="MF89" s="322">
        <v>8.9999999999999998E-4</v>
      </c>
      <c r="MG89" s="322">
        <v>8.9999999999999998E-4</v>
      </c>
      <c r="MH89" s="322">
        <v>8.9999999999999998E-4</v>
      </c>
      <c r="MI89" s="322">
        <v>8.9999999999999998E-4</v>
      </c>
      <c r="MJ89" s="322">
        <v>8.9999999999999998E-4</v>
      </c>
      <c r="MK89" s="322">
        <v>5.9999999999999995E-4</v>
      </c>
      <c r="ML89" s="322">
        <v>4.4999999999999999E-4</v>
      </c>
      <c r="MM89" s="322">
        <v>4.0000000000000002E-4</v>
      </c>
      <c r="MN89" s="322">
        <v>2.9999999999999997E-4</v>
      </c>
      <c r="MO89" s="322">
        <v>2.5000000000000001E-4</v>
      </c>
      <c r="MP89" s="322">
        <v>2.5000000000000001E-4</v>
      </c>
      <c r="MQ89" s="322">
        <v>2.0000000000000001E-4</v>
      </c>
      <c r="MR89" s="322">
        <v>2.0000000000000001E-4</v>
      </c>
      <c r="MS89" s="322"/>
      <c r="MT89" s="102">
        <v>1</v>
      </c>
      <c r="MU89" s="102">
        <v>1</v>
      </c>
      <c r="MV89" s="102">
        <v>1</v>
      </c>
      <c r="MW89" s="102">
        <v>1</v>
      </c>
      <c r="MX89" s="102">
        <v>1</v>
      </c>
      <c r="MY89" s="102">
        <v>1</v>
      </c>
      <c r="MZ89" s="90">
        <v>1</v>
      </c>
      <c r="NA89" s="90">
        <v>1</v>
      </c>
      <c r="NB89" s="90">
        <v>1</v>
      </c>
      <c r="NC89" s="90">
        <v>1</v>
      </c>
      <c r="ND89" s="90">
        <v>1</v>
      </c>
      <c r="NE89" s="90">
        <v>1</v>
      </c>
      <c r="NF89" s="90">
        <v>1</v>
      </c>
      <c r="NG89" s="90">
        <v>1</v>
      </c>
      <c r="NH89" s="90">
        <v>1</v>
      </c>
      <c r="NI89" s="90">
        <v>2</v>
      </c>
      <c r="NJ89" s="90">
        <v>2</v>
      </c>
      <c r="NK89" s="90">
        <v>2</v>
      </c>
      <c r="NL89" s="90">
        <v>2</v>
      </c>
      <c r="NM89" s="90">
        <v>2</v>
      </c>
      <c r="NN89" s="90">
        <v>2</v>
      </c>
      <c r="NO89" s="90">
        <v>2</v>
      </c>
      <c r="NP89" s="90">
        <v>2</v>
      </c>
      <c r="NQ89" s="90">
        <v>2</v>
      </c>
      <c r="NR89" s="90">
        <v>2</v>
      </c>
      <c r="NS89" s="90">
        <v>2</v>
      </c>
      <c r="NT89" s="90">
        <v>2</v>
      </c>
      <c r="NU89" s="90">
        <v>2</v>
      </c>
      <c r="NV89" s="90"/>
      <c r="NW89" s="324">
        <f t="shared" si="535"/>
        <v>3.0000000000000001E-3</v>
      </c>
      <c r="NX89" s="324">
        <f t="shared" si="536"/>
        <v>6.0000000000000001E-3</v>
      </c>
      <c r="NY89" s="324">
        <f t="shared" si="537"/>
        <v>8.9999999999999993E-3</v>
      </c>
      <c r="NZ89" s="324">
        <f t="shared" si="538"/>
        <v>1.2E-2</v>
      </c>
      <c r="OA89" s="324">
        <f t="shared" si="539"/>
        <v>1.4999999999999999E-2</v>
      </c>
      <c r="OB89" s="324">
        <f t="shared" si="540"/>
        <v>1.4999999999999999E-2</v>
      </c>
      <c r="OC89" s="324">
        <f t="shared" si="541"/>
        <v>0.03</v>
      </c>
      <c r="OD89" s="324">
        <f t="shared" si="542"/>
        <v>4.4999999999999998E-2</v>
      </c>
      <c r="OE89" s="324">
        <f t="shared" si="543"/>
        <v>0.06</v>
      </c>
      <c r="OF89" s="324">
        <f t="shared" si="544"/>
        <v>7.4999999999999997E-2</v>
      </c>
      <c r="OG89" s="324">
        <f t="shared" si="545"/>
        <v>0.03</v>
      </c>
      <c r="OH89" s="324">
        <f t="shared" si="546"/>
        <v>0.06</v>
      </c>
      <c r="OI89" s="324">
        <f t="shared" si="547"/>
        <v>0.09</v>
      </c>
      <c r="OJ89" s="324">
        <f t="shared" si="548"/>
        <v>0.12</v>
      </c>
      <c r="OK89" s="324">
        <f t="shared" si="549"/>
        <v>0.15</v>
      </c>
      <c r="OL89" s="324">
        <f t="shared" si="550"/>
        <v>2.7E-2</v>
      </c>
      <c r="OM89" s="324">
        <f t="shared" si="551"/>
        <v>5.3999999999999999E-2</v>
      </c>
      <c r="ON89" s="324">
        <f t="shared" si="552"/>
        <v>8.1000000000000003E-2</v>
      </c>
      <c r="OO89" s="324">
        <f t="shared" si="553"/>
        <v>0.108</v>
      </c>
      <c r="OP89" s="324">
        <f t="shared" si="554"/>
        <v>0.13500000000000001</v>
      </c>
      <c r="OQ89" s="324">
        <f t="shared" si="555"/>
        <v>0.13499999999999998</v>
      </c>
      <c r="OR89" s="324">
        <f t="shared" si="556"/>
        <v>0.13500000000000001</v>
      </c>
      <c r="OS89" s="324">
        <f t="shared" si="557"/>
        <v>0.15</v>
      </c>
      <c r="OT89" s="324">
        <f t="shared" si="558"/>
        <v>0.13499999999999998</v>
      </c>
      <c r="OU89" s="324">
        <f t="shared" si="559"/>
        <v>0.13125000000000001</v>
      </c>
      <c r="OV89" s="324">
        <f t="shared" si="560"/>
        <v>0.15</v>
      </c>
      <c r="OW89" s="324">
        <f t="shared" si="561"/>
        <v>0.13500000000000001</v>
      </c>
      <c r="OX89" s="324">
        <f t="shared" si="562"/>
        <v>0.15</v>
      </c>
      <c r="PG89" s="346"/>
      <c r="PH89" s="347">
        <f>PH$3*$F89*$AH89*PH$4/'[1]Sheet3 '!$AJ$5</f>
        <v>1.6800000000000002E-2</v>
      </c>
      <c r="PI89" s="347">
        <f>PI$3*$F89*$AH89*PI$4/'[1]Sheet3 '!$AJ$5</f>
        <v>1.6794E-2</v>
      </c>
      <c r="PJ89" s="347">
        <f>PJ$3*$F89*$AH89*PJ$4/'[1]Sheet3 '!$AJ$5</f>
        <v>1.6799999999999999E-2</v>
      </c>
      <c r="PK89" s="347">
        <f>PK$3*$F89*$AH89*PK$4/'[1]Sheet3 '!$AJ$5</f>
        <v>1.512E-2</v>
      </c>
      <c r="PL89" s="347">
        <f>PL$3*$F89*$AH89*PL$4/'[1]Sheet3 '!$AJ$5</f>
        <v>1.512E-2</v>
      </c>
      <c r="PM89" s="347">
        <f>PM$3*$F89*$AH89*PM$4/'[1]Sheet3 '!$AJ$5</f>
        <v>1.44E-2</v>
      </c>
      <c r="PN89" s="347">
        <f>PN$3*$F89*$AH89*PN$4/'[1]Sheet3 '!$AJ$5</f>
        <v>1.2959999999999999E-2</v>
      </c>
      <c r="PO89" s="347">
        <f>PO$3*$F89*$AH89*PO$4/'[1]Sheet3 '!$AJ$5</f>
        <v>1.2239999999999999E-2</v>
      </c>
      <c r="PP89" s="347">
        <f>PP$3*$F89*$AH89*PP$4/'[1]Sheet3 '!$AJ$5</f>
        <v>1.1112E-2</v>
      </c>
      <c r="PQ89" s="347">
        <f>PQ$3*$F89*$AH89*PQ$4/'[1]Sheet3 '!$AJ$5</f>
        <v>9.5999999999999992E-3</v>
      </c>
      <c r="PR89" s="347">
        <f>PR$3*$F89*$AH89*PR$4/'[1]Sheet3 '!$AJ$5</f>
        <v>8.6400000000000001E-3</v>
      </c>
      <c r="PS89" s="347">
        <f>PS$3*$F89*$AH89*PS$4/'[1]Sheet3 '!$AJ$5</f>
        <v>7.6800000000000002E-3</v>
      </c>
      <c r="PT89" s="347">
        <f>PT$3*$F89*$AH89*PT$4/'[1]Sheet3 '!$AJ$5</f>
        <v>4.7999999999999996E-3</v>
      </c>
      <c r="PU89" s="343"/>
      <c r="PV89" s="343"/>
      <c r="PW89" s="343"/>
    </row>
    <row r="90" spans="1:439" ht="16.2">
      <c r="A90" s="39">
        <v>86</v>
      </c>
      <c r="B90" s="199" t="s">
        <v>1571</v>
      </c>
      <c r="C90" s="39">
        <v>6</v>
      </c>
      <c r="D90" s="39">
        <v>33</v>
      </c>
      <c r="E90" s="39" t="s">
        <v>1588</v>
      </c>
      <c r="F90" s="39">
        <v>2500</v>
      </c>
      <c r="G90" s="39" t="s">
        <v>1590</v>
      </c>
      <c r="H90" s="39">
        <v>10516</v>
      </c>
      <c r="I90" s="116"/>
      <c r="J90" s="74">
        <v>0</v>
      </c>
      <c r="K90" s="116" t="s">
        <v>1572</v>
      </c>
      <c r="L90" s="116"/>
      <c r="M90" s="123">
        <f t="shared" ref="M90:M91" si="574">A90</f>
        <v>86</v>
      </c>
      <c r="N90" s="39">
        <f t="shared" ref="N90:N91" si="575">ROUND(IF(C90=4,F90*10%,0),0)</f>
        <v>0</v>
      </c>
      <c r="O90" s="39">
        <f t="shared" ref="O90:O91" si="576">ROUND(IF(C90=4,F90*2%,0),0)</f>
        <v>0</v>
      </c>
      <c r="P90" s="39">
        <v>0</v>
      </c>
      <c r="Q90" s="143">
        <v>0</v>
      </c>
      <c r="R90" s="90">
        <v>0</v>
      </c>
      <c r="S90" s="137">
        <v>0</v>
      </c>
      <c r="T90" s="137">
        <v>0</v>
      </c>
      <c r="U90" s="137">
        <v>0</v>
      </c>
      <c r="V90" s="139" t="s">
        <v>401</v>
      </c>
      <c r="W90" s="137">
        <v>1</v>
      </c>
      <c r="X90" s="142">
        <v>0</v>
      </c>
      <c r="Y90" s="147">
        <v>15</v>
      </c>
      <c r="Z90" s="159">
        <v>1</v>
      </c>
      <c r="AA90" s="139" t="str">
        <f t="shared" ref="AA90:AA91" si="577">"[["&amp;FJ90&amp;","&amp;FK90&amp;"],["&amp;FM90&amp;","&amp;FN90&amp;"],["&amp;FP90&amp;","&amp;FQ90&amp;"],["&amp;FS90&amp;","&amp;FT90&amp;"],["&amp;FV90&amp;","&amp;FW90&amp;"],["&amp;FY90&amp;","&amp;FZ90&amp;"],["&amp;GB90&amp;","&amp;GC90&amp;"],["&amp;GE90&amp;","&amp;GF90&amp;"],["&amp;GH90&amp;","&amp;GI90&amp;"],["&amp;GK90&amp;","&amp;GL90&amp;"],["&amp;GN90&amp;","&amp;GO90&amp;"],["&amp;GQ90&amp;","&amp;GR90&amp;"],["&amp;GT90&amp;","&amp;GU90&amp;"],["&amp;GW90&amp;","&amp;GX90&amp;"],["&amp;GZ90&amp;","&amp;HA90&amp;"],["&amp;HC90&amp;","&amp;HD90&amp;"],["&amp;HF90&amp;","&amp;HG90&amp;"],["&amp;HI90&amp;","&amp;HJ90&amp;"],["&amp;HL90&amp;","&amp;HM90&amp;"],["&amp;HO90&amp;","&amp;HP90&amp;"]]"</f>
        <v>[[0,1],[0,1],[0,1],[0,1],[0,1],[0,1],[0,1],[0,1],[0,1],[0,1],[0,2],[0,4],[0,6],[0,8],[0,10],[0,20],[0,40],[0,60],[0,80],[0,100]]</v>
      </c>
      <c r="AB90" s="139">
        <v>1</v>
      </c>
      <c r="AC90" s="139">
        <v>1</v>
      </c>
      <c r="AD90" s="139" t="str">
        <f t="shared" ref="AD90:AD91" si="578">"[["&amp;HY90&amp;","&amp;HZ90&amp;"],["&amp;IB90&amp;","&amp;IC90&amp;"],["&amp;IE90&amp;","&amp;IF90&amp;"],["&amp;IH90&amp;","&amp;II90&amp;"],["&amp;IK90&amp;","&amp;IL90&amp;"],["&amp;IN90&amp;","&amp;IO90&amp;"],["&amp;IQ90&amp;","&amp;IR90&amp;"],["&amp;IT90&amp;","&amp;IU90&amp;"],["&amp;IW90&amp;","&amp;IX90&amp;"],["&amp;IZ90&amp;","&amp;JA90&amp;"],["&amp;JC90&amp;","&amp;JD90&amp;"],["&amp;JF90&amp;","&amp;JG90&amp;"],["&amp;JI90&amp;","&amp;JJ90&amp;"],["&amp;JL90&amp;","&amp;JM90&amp;"],["&amp;JO90&amp;","&amp;JP90&amp;"],["&amp;JR90&amp;","&amp;JS90&amp;"],["&amp;JU90&amp;","&amp;JV90&amp;"],["&amp;JX90&amp;","&amp;JY90&amp;"],["&amp;KA90&amp;","&amp;KB90&amp;"],["&amp;KD90&amp;","&amp;KE90&amp;"]]"</f>
        <v>[[1,1],[1,1],[1,1],[1,1],[1,1],[1,1],[1,1],[1,1],[1,1],[1,1],[1,1],[1,1],[1,1],[1,1],[1,1],[1,1],[1,1],[1,1],[1,1],[1,1]]</v>
      </c>
      <c r="AE90" s="39">
        <v>0</v>
      </c>
      <c r="AF90" s="160">
        <v>0</v>
      </c>
      <c r="AG90" s="177">
        <f t="shared" ref="AG90:AG91" si="579">(N90+O90)/100</f>
        <v>0</v>
      </c>
      <c r="AH90" s="177">
        <v>0.1</v>
      </c>
      <c r="AI90" s="177">
        <v>0</v>
      </c>
      <c r="AJ90" s="178">
        <f>AJ89</f>
        <v>0</v>
      </c>
      <c r="AK90" s="177">
        <v>0</v>
      </c>
      <c r="AL90" s="177">
        <v>0</v>
      </c>
      <c r="AM90" s="179">
        <v>0</v>
      </c>
      <c r="AN90" s="105" t="str">
        <f t="shared" ref="AN90:AN91" si="580">"[["&amp;LQ90&amp;","&amp;MT90&amp;"],"&amp;"["&amp;LR90&amp;","&amp;MU90&amp;"],["&amp;LS90&amp;","&amp;MV90&amp;"],"&amp;"["&amp;LT90&amp;","&amp;MW90&amp;"],"&amp;"["&amp;LU90&amp;","&amp;MX90&amp;"],"&amp;"["&amp;LV90&amp;","&amp;MY90&amp;"],"&amp;"["&amp;LW90&amp;","&amp;MZ90&amp;"],"&amp;"["&amp;LX90&amp;","&amp;NA90&amp;"],"&amp;"["&amp;LY90&amp;","&amp;NB90&amp;"],"&amp;"["&amp;LZ90&amp;","&amp;NC90&amp;"],"&amp;"["&amp;MA90&amp;","&amp;ND90&amp;"],"&amp;"["&amp;MB90&amp;","&amp;NE90&amp;"],"&amp;"["&amp;MC90&amp;","&amp;NF90&amp;"],"&amp;"["&amp;MD90&amp;","&amp;NG90&amp;"],"&amp;"["&amp;ME90&amp;","&amp;NH90&amp;"],"&amp;"["&amp;MF90&amp;","&amp;NI90&amp;"],"&amp;"["&amp;MG90&amp;","&amp;NJ90&amp;"],"&amp;"["&amp;MH90&amp;","&amp;NK90&amp;"],"&amp;"["&amp;MI90&amp;","&amp;NL90&amp;"],"&amp;"["&amp;MJ90&amp;","&amp;NM90&amp;"],"&amp;"["&amp;MK90&amp;","&amp;NN90&amp;"],"&amp;"["&amp;ML90&amp;","&amp;NO90&amp;"],"&amp;"["&amp;MM90&amp;","&amp;NP90&amp;"],"&amp;"["&amp;MN90&amp;","&amp;NQ90&amp;"],"&amp;"["&amp;MO90&amp;","&amp;NR90&amp;"],"&amp;"["&amp;MP90&amp;","&amp;NS90&amp;"],"&amp;"["&amp;MQ90&amp;","&amp;NT90&amp;"],"&amp;"["&amp;MR90&amp;","&amp;NU90&amp;"]]"</f>
        <v>[[0.05,1],[0.05,1],[0.05,1],[0.05,1],[0.05,1],[0.025,1],[0.025,5],[0.025,5],[0.025,5],[0.025,5],[0.005,5],[0.005,5],[0.005,5],[0.005,5],[0.005,5],[0.0009,15],[0.0009,15],[0.0009,15],[0.0009,15],[0.0009,15],[0.0006,15],[0.00045,15],[0.0004,15],[0.0003,15],[0.00025,15],[0.00025,15],[0.0002,15],[0.0002,15]]</v>
      </c>
      <c r="AO90" s="39" t="str">
        <f t="shared" ref="AO90:AO91" si="581">"[["&amp;EO90&amp;","&amp;EP90&amp;"],["&amp;EQ90&amp;","&amp;ER90&amp;"],["&amp;ES90&amp;","&amp;ET90&amp;"]]"</f>
        <v>[[10,5],[12,2],[15,2]]</v>
      </c>
      <c r="AP90" s="111" t="str">
        <f t="shared" ref="AP90" si="582">"["&amp;EW90&amp;","&amp;EY90&amp;","&amp;FA90&amp;"]"</f>
        <v>[0,0,0]</v>
      </c>
      <c r="AQ90" s="111">
        <v>0</v>
      </c>
      <c r="AR90" s="111">
        <v>1</v>
      </c>
      <c r="AS90" s="111">
        <f t="shared" ref="AS90:AS91" si="583">AR90</f>
        <v>1</v>
      </c>
      <c r="AT90" s="111">
        <v>1</v>
      </c>
      <c r="AU90" s="111">
        <v>1</v>
      </c>
      <c r="AV90" s="191" t="s">
        <v>583</v>
      </c>
      <c r="AW90" s="111">
        <v>4</v>
      </c>
      <c r="AX90" s="195">
        <v>0</v>
      </c>
      <c r="AY90" s="39">
        <v>1</v>
      </c>
      <c r="AZ90" s="39">
        <v>3</v>
      </c>
      <c r="BA90" s="94">
        <v>3</v>
      </c>
      <c r="BB90" s="94">
        <v>6</v>
      </c>
      <c r="BC90" s="94" t="s">
        <v>533</v>
      </c>
      <c r="BD90" s="39">
        <v>1</v>
      </c>
      <c r="BE90" s="39">
        <v>1</v>
      </c>
      <c r="BF90" s="39"/>
      <c r="BG90" s="39"/>
      <c r="BH90" s="39">
        <v>1</v>
      </c>
      <c r="BI90" s="39">
        <v>1</v>
      </c>
      <c r="BJ90" s="112" t="s">
        <v>556</v>
      </c>
      <c r="BK90" s="198">
        <v>1</v>
      </c>
      <c r="BL90" s="198">
        <v>1</v>
      </c>
      <c r="BM90" s="94">
        <f t="shared" ref="BM90:BM91" si="584">F90</f>
        <v>2500</v>
      </c>
      <c r="BN90" s="94" t="s">
        <v>517</v>
      </c>
      <c r="BO90" s="94">
        <v>1</v>
      </c>
      <c r="BP90" s="94" t="s">
        <v>288</v>
      </c>
      <c r="BQ90" s="94" t="s">
        <v>485</v>
      </c>
      <c r="BR90" s="202" t="s">
        <v>745</v>
      </c>
      <c r="BS90" s="202" t="s">
        <v>745</v>
      </c>
      <c r="BT90" s="123">
        <v>49100</v>
      </c>
      <c r="BU90" s="123">
        <v>3</v>
      </c>
      <c r="BV90" s="123">
        <v>180</v>
      </c>
      <c r="BW90" s="123">
        <v>10</v>
      </c>
      <c r="BX90" s="123">
        <f>10+30</f>
        <v>40</v>
      </c>
      <c r="BY90" s="213">
        <v>25</v>
      </c>
      <c r="BZ90" s="123">
        <f t="shared" ref="BZ90:BZ91" si="585">DX90</f>
        <v>0</v>
      </c>
      <c r="CA90" s="214" t="str">
        <f t="shared" ref="CA90:CA91" si="586">"["&amp;DX90&amp;","&amp;DY90&amp;","&amp;DZ90&amp;","&amp;EA90&amp;"]"</f>
        <v>[0,0,0,0]</v>
      </c>
      <c r="CB90" s="42">
        <v>0</v>
      </c>
      <c r="CC90" s="46">
        <v>0</v>
      </c>
      <c r="CD90" s="46">
        <v>0</v>
      </c>
      <c r="CE90" s="42">
        <v>0</v>
      </c>
      <c r="CF90" s="42">
        <v>0</v>
      </c>
      <c r="CG90" s="46">
        <v>1</v>
      </c>
      <c r="CH90" s="42">
        <v>0</v>
      </c>
      <c r="CI90" s="42">
        <v>0</v>
      </c>
      <c r="CJ90" s="51" t="s">
        <v>551</v>
      </c>
      <c r="CK90" s="42" t="str">
        <f t="shared" ref="CK90:CK91" si="587">IF(CX90=1,""""&amp;CX90&amp;"|"&amp;CY90&amp;"|"&amp;CZ90&amp;"|"&amp;DA90&amp;"|"&amp;DB90&amp;""""&amp;",","")&amp;IF(DC90=2,""""&amp;DC90&amp;"|"&amp;DD90&amp;"|"&amp;DE90&amp;"|"&amp;DF90&amp;"|"&amp;DG90&amp;""""&amp;",","")&amp;IF(DH90=3,""""&amp;DH90&amp;"|"&amp;DI90&amp;"|"&amp;DJ90&amp;"|"&amp;DK90&amp;"|"&amp;DL90&amp;""""&amp;",","")&amp;IF(DM90=4,""""&amp;DM90&amp;"|"&amp;DN90&amp;"|"&amp;DO90&amp;"|"&amp;DP90&amp;"|"&amp;DQ90&amp;""""&amp;",","")&amp;IF(DR90=7,""""&amp;DR90&amp;"|"&amp;DS90&amp;"|"&amp;DT90&amp;"|"&amp;DU90&amp;"|"&amp;DV90&amp;""""&amp;",","")</f>
        <v/>
      </c>
      <c r="CL90" s="46"/>
      <c r="CM90" s="46"/>
      <c r="CN90" s="46"/>
      <c r="CO90" s="46"/>
      <c r="CP90" s="46"/>
      <c r="CQ90" s="46" t="s">
        <v>497</v>
      </c>
      <c r="CR90" s="46"/>
      <c r="CS90" s="42" t="s">
        <v>1592</v>
      </c>
      <c r="CT90" s="46">
        <v>8</v>
      </c>
      <c r="CU90" s="53" t="s">
        <v>1595</v>
      </c>
      <c r="CV90" s="53">
        <v>1</v>
      </c>
      <c r="CW90" s="42"/>
      <c r="CX90" s="42" t="str">
        <f t="shared" ref="CX90:CX91" si="588">IF(CB90=1,CX$4,"")</f>
        <v/>
      </c>
      <c r="CY90" s="42"/>
      <c r="CZ90" s="42"/>
      <c r="DA90" s="42"/>
      <c r="DB90" s="42"/>
      <c r="DC90" s="42" t="str">
        <f t="shared" ref="DC90:DC91" si="589">IF(CC90=1,DC$4,"")</f>
        <v/>
      </c>
      <c r="DD90" s="42">
        <v>2</v>
      </c>
      <c r="DE90" s="42">
        <v>0</v>
      </c>
      <c r="DF90" s="42">
        <v>0</v>
      </c>
      <c r="DG90" s="42">
        <f>F90</f>
        <v>2500</v>
      </c>
      <c r="DH90" s="42" t="str">
        <f t="shared" ref="DH90:DH91" si="590">IF(CD90=1,DH$4,"")</f>
        <v/>
      </c>
      <c r="DI90" s="42" t="s">
        <v>491</v>
      </c>
      <c r="DJ90" s="42">
        <v>0</v>
      </c>
      <c r="DK90" s="42">
        <v>0</v>
      </c>
      <c r="DL90" s="42">
        <f>F90</f>
        <v>2500</v>
      </c>
      <c r="DM90" s="42" t="str">
        <f t="shared" ref="DM90:DM91" si="591">IF(CE90=1,DM$4,"")</f>
        <v/>
      </c>
      <c r="DN90" s="42"/>
      <c r="DO90" s="42"/>
      <c r="DP90" s="42"/>
      <c r="DQ90" s="42"/>
      <c r="DR90" s="42" t="str">
        <f t="shared" ref="DR90:DR91" si="592">IF(CF90=1,DR$4,"")</f>
        <v/>
      </c>
      <c r="DS90" s="42"/>
      <c r="DT90" s="42"/>
      <c r="DU90" s="42"/>
      <c r="DV90" s="42"/>
      <c r="DW90" s="42"/>
      <c r="DX90" s="232">
        <v>0</v>
      </c>
      <c r="DY90" s="233">
        <v>0</v>
      </c>
      <c r="DZ90" s="255">
        <v>0</v>
      </c>
      <c r="EA90" s="123">
        <f t="shared" ref="EA90:EA91" si="593">DX90</f>
        <v>0</v>
      </c>
      <c r="EB90" s="123"/>
      <c r="EM90" s="260">
        <f t="shared" ref="EM90:EM91" si="594">F90*(1+$EP$1)</f>
        <v>2750</v>
      </c>
      <c r="EN90" s="261">
        <f>EN89</f>
        <v>0</v>
      </c>
      <c r="EO90" s="262">
        <v>10</v>
      </c>
      <c r="EP90" s="105">
        <v>5</v>
      </c>
      <c r="EQ90" s="262">
        <v>12</v>
      </c>
      <c r="ER90" s="105">
        <v>2</v>
      </c>
      <c r="ES90" s="262">
        <v>15</v>
      </c>
      <c r="ET90" s="105">
        <v>2</v>
      </c>
      <c r="EU90" s="105">
        <f t="shared" ref="EU90:EU91" si="595">(EO90*EP90+EQ90*ER90+ES90*ET90)/(EP90+ER90+ET90)</f>
        <v>11.555555555555555</v>
      </c>
      <c r="EV90" s="105">
        <f t="shared" si="453"/>
        <v>7.5</v>
      </c>
      <c r="EW90" s="272">
        <f t="shared" ref="EW90:EW91" si="596">ROUND(F90*EN90/EV90/EU90,6)</f>
        <v>0</v>
      </c>
      <c r="EX90" s="105">
        <f t="shared" si="455"/>
        <v>15</v>
      </c>
      <c r="EY90" s="281">
        <f t="shared" ref="EY90:EY91" si="597">ROUND(F90*EN90/EX90/EU90,6)</f>
        <v>0</v>
      </c>
      <c r="EZ90" s="105">
        <f t="shared" si="457"/>
        <v>22.5</v>
      </c>
      <c r="FA90" s="282">
        <f t="shared" ref="FA90:FA91" si="598">ROUND(F90*EN90/EZ90/EU90,6)</f>
        <v>0</v>
      </c>
      <c r="FD90" s="287"/>
      <c r="FE90" s="90"/>
      <c r="FI90" s="294"/>
      <c r="FJ90" s="295">
        <v>0</v>
      </c>
      <c r="FK90" s="141">
        <v>1</v>
      </c>
      <c r="FL90" s="294">
        <f t="shared" ref="FL90:FL91" si="599">IF(FJ90=0,0,FJ$4*$F90/FJ90*$FG$2)</f>
        <v>0</v>
      </c>
      <c r="FM90" s="295">
        <f t="shared" ref="FM90:FM91" si="600">FJ90</f>
        <v>0</v>
      </c>
      <c r="FN90" s="141">
        <f t="shared" ref="FN90:FN91" si="601">FK90</f>
        <v>1</v>
      </c>
      <c r="FO90" s="294">
        <f t="shared" ref="FO90:FO91" si="602">IF(FM90=0,0,FM$4*$F90/FM90*$FG$2)</f>
        <v>0</v>
      </c>
      <c r="FP90" s="295">
        <f t="shared" ref="FP90:FP91" si="603">FM90</f>
        <v>0</v>
      </c>
      <c r="FQ90" s="141">
        <f t="shared" ref="FQ90:FQ91" si="604">FN90</f>
        <v>1</v>
      </c>
      <c r="FR90" s="294">
        <f t="shared" ref="FR90:FR91" si="605">IF(FP90=0,0,FP$4*$F90/FP90*$FG$2)</f>
        <v>0</v>
      </c>
      <c r="FS90" s="295">
        <f t="shared" ref="FS90:FS91" si="606">FP90</f>
        <v>0</v>
      </c>
      <c r="FT90" s="141">
        <f t="shared" ref="FT90:FT91" si="607">FQ90</f>
        <v>1</v>
      </c>
      <c r="FU90" s="294">
        <f t="shared" ref="FU90:FU91" si="608">IF(FS90=0,0,FS$4*$F90/FS90*$FG$2)</f>
        <v>0</v>
      </c>
      <c r="FV90" s="295">
        <f t="shared" ref="FV90:FV91" si="609">FS90</f>
        <v>0</v>
      </c>
      <c r="FW90" s="141">
        <f t="shared" ref="FW90:FW91" si="610">FT90</f>
        <v>1</v>
      </c>
      <c r="FX90" s="294">
        <f t="shared" ref="FX90:FX91" si="611">IF(FV90=0,0,FV$4*$F90/FV90*$FG$2)</f>
        <v>0</v>
      </c>
      <c r="FY90" s="295">
        <f t="shared" ref="FY90:FY91" si="612">FV90</f>
        <v>0</v>
      </c>
      <c r="FZ90" s="141">
        <f t="shared" ref="FZ90:FZ91" si="613">FW90</f>
        <v>1</v>
      </c>
      <c r="GA90" s="294">
        <f t="shared" ref="GA90:GA91" si="614">IF(FY90=0,0,FY$4*$F90/FY90*$FG$2)</f>
        <v>0</v>
      </c>
      <c r="GB90" s="295">
        <f t="shared" ref="GB90:GB91" si="615">FY90</f>
        <v>0</v>
      </c>
      <c r="GC90" s="141">
        <f t="shared" ref="GC90:GC91" si="616">FZ90</f>
        <v>1</v>
      </c>
      <c r="GD90" s="294">
        <f t="shared" ref="GD90:GD91" si="617">IF(GB90=0,0,GB$4*$F90/GB90*$FG$2)</f>
        <v>0</v>
      </c>
      <c r="GE90" s="295">
        <f t="shared" ref="GE90:GE91" si="618">GB90</f>
        <v>0</v>
      </c>
      <c r="GF90" s="141">
        <f t="shared" ref="GF90:GF91" si="619">GC90</f>
        <v>1</v>
      </c>
      <c r="GG90" s="294">
        <f t="shared" ref="GG90:GG91" si="620">IF(GE90=0,0,GE$4*$F90/GE90*$FG$2)</f>
        <v>0</v>
      </c>
      <c r="GH90" s="295">
        <f t="shared" ref="GH90:GH91" si="621">GE90</f>
        <v>0</v>
      </c>
      <c r="GI90" s="141">
        <f t="shared" ref="GI90:GI91" si="622">GF90</f>
        <v>1</v>
      </c>
      <c r="GJ90" s="294">
        <f t="shared" ref="GJ90:GJ91" si="623">IF(GH90=0,0,GH$4*$F90/GH90*$FG$2)</f>
        <v>0</v>
      </c>
      <c r="GK90" s="295">
        <f t="shared" ref="GK90:GK91" si="624">GH90</f>
        <v>0</v>
      </c>
      <c r="GL90" s="141">
        <f t="shared" ref="GL90:GL91" si="625">GI90</f>
        <v>1</v>
      </c>
      <c r="GM90" s="294">
        <f t="shared" ref="GM90:GM91" si="626">IF(GK90=0,0,GK$4*$F90/GK90*$FG$2)</f>
        <v>0</v>
      </c>
      <c r="GN90" s="295">
        <f t="shared" si="477"/>
        <v>0</v>
      </c>
      <c r="GO90" s="141">
        <f t="shared" ref="GO90:GO91" si="627">$GL90*GN$4/$GK$4</f>
        <v>2</v>
      </c>
      <c r="GP90" s="294">
        <f t="shared" ref="GP90:GP91" si="628">IF(GN90=0,0,GN$4*$F90/GN90*$FG$2)</f>
        <v>0</v>
      </c>
      <c r="GQ90" s="295">
        <f t="shared" si="479"/>
        <v>0</v>
      </c>
      <c r="GR90" s="141">
        <f t="shared" ref="GR90:GR91" si="629">$GL90*GQ$4/$GK$4</f>
        <v>4</v>
      </c>
      <c r="GS90" s="294">
        <f t="shared" ref="GS90:GS91" si="630">IF(GQ90=0,0,GQ$4*$F90/GQ90*$FG$2)</f>
        <v>0</v>
      </c>
      <c r="GT90" s="295">
        <f t="shared" si="481"/>
        <v>0</v>
      </c>
      <c r="GU90" s="141">
        <f t="shared" ref="GU90:GU91" si="631">$GL90*GT$4/$GK$4</f>
        <v>6</v>
      </c>
      <c r="GV90" s="294">
        <f t="shared" ref="GV90:GV91" si="632">IF(GT90=0,0,GT$4*$F90/GT90*$FG$2)</f>
        <v>0</v>
      </c>
      <c r="GW90" s="295">
        <f t="shared" si="483"/>
        <v>0</v>
      </c>
      <c r="GX90" s="141">
        <f t="shared" ref="GX90:GX91" si="633">$GL90*GW$4/$GK$4</f>
        <v>8</v>
      </c>
      <c r="GY90" s="294">
        <f t="shared" ref="GY90:GY91" si="634">IF(GW90=0,0,GW$4*$F90/GW90*$FG$2)</f>
        <v>0</v>
      </c>
      <c r="GZ90" s="295">
        <f t="shared" si="485"/>
        <v>0</v>
      </c>
      <c r="HA90" s="141">
        <f t="shared" ref="HA90:HA91" si="635">$GL90*GZ$4/$GK$4</f>
        <v>10</v>
      </c>
      <c r="HB90" s="294">
        <f t="shared" ref="HB90:HB91" si="636">IF(GZ90=0,0,GZ$4*$F90/GZ90*$FG$2)</f>
        <v>0</v>
      </c>
      <c r="HC90" s="295">
        <f t="shared" si="487"/>
        <v>0</v>
      </c>
      <c r="HD90" s="141">
        <f t="shared" ref="HD90:HD91" si="637">$GL90*HC$4/$GK$4</f>
        <v>20</v>
      </c>
      <c r="HE90" s="294">
        <f t="shared" ref="HE90:HE91" si="638">IF(HC90=0,0,HC$4*$F90/HC90*$FG$2)</f>
        <v>0</v>
      </c>
      <c r="HF90" s="295">
        <f t="shared" si="489"/>
        <v>0</v>
      </c>
      <c r="HG90" s="141">
        <f t="shared" ref="HG90:HG91" si="639">$GL90*HF$4/$GK$4</f>
        <v>40</v>
      </c>
      <c r="HH90" s="294">
        <f t="shared" ref="HH90:HH91" si="640">IF(HF90=0,0,HF$4*$F90/HF90*$FG$2)</f>
        <v>0</v>
      </c>
      <c r="HI90" s="295">
        <f t="shared" si="491"/>
        <v>0</v>
      </c>
      <c r="HJ90" s="141">
        <f t="shared" ref="HJ90:HJ91" si="641">$GL90*HI$4/$GK$4</f>
        <v>60</v>
      </c>
      <c r="HK90" s="294">
        <f t="shared" ref="HK90:HK91" si="642">IF(HI90=0,0,HI$4*$F90/HI90*$FG$2)</f>
        <v>0</v>
      </c>
      <c r="HL90" s="295">
        <f t="shared" si="493"/>
        <v>0</v>
      </c>
      <c r="HM90" s="141">
        <f t="shared" ref="HM90:HM91" si="643">$GL90*HL$4/$GK$4</f>
        <v>80</v>
      </c>
      <c r="HN90" s="294">
        <f t="shared" ref="HN90:HN91" si="644">IF(HL90=0,0,HL$4*$F90/HL90*$FG$2)</f>
        <v>0</v>
      </c>
      <c r="HO90" s="295">
        <f t="shared" si="495"/>
        <v>0</v>
      </c>
      <c r="HP90" s="141">
        <f t="shared" ref="HP90:HP91" si="645">$GL90*HO$4/$GK$4</f>
        <v>100</v>
      </c>
      <c r="HQ90" s="294">
        <f t="shared" ref="HQ90:HQ91" si="646">IF(HO90=0,0,HO$4*$F90/HO90*$FG$2)</f>
        <v>0</v>
      </c>
      <c r="HS90" s="287"/>
      <c r="HT90" s="90"/>
      <c r="HX90" s="294"/>
      <c r="HY90" s="295">
        <v>1</v>
      </c>
      <c r="HZ90" s="141">
        <v>1</v>
      </c>
      <c r="IA90" s="294">
        <f t="shared" ref="IA90:IA91" si="647">IF(HY90=0,0,HY$4*$F90/HY90*$HV$2)</f>
        <v>2.7777777777777799E-4</v>
      </c>
      <c r="IB90" s="295">
        <f t="shared" ref="IB90:IB91" si="648">HY90</f>
        <v>1</v>
      </c>
      <c r="IC90" s="141">
        <f t="shared" ref="IC90:IC91" si="649">HZ90</f>
        <v>1</v>
      </c>
      <c r="ID90" s="294">
        <f t="shared" ref="ID90:ID91" si="650">IF(IB90=0,0,IB$4*$F90/IB90*$HV$2)</f>
        <v>5.5555555555555599E-4</v>
      </c>
      <c r="IE90" s="295">
        <f t="shared" ref="IE90:IE91" si="651">IB90</f>
        <v>1</v>
      </c>
      <c r="IF90" s="141">
        <f t="shared" ref="IF90:IF91" si="652">IC90</f>
        <v>1</v>
      </c>
      <c r="IG90" s="294">
        <f t="shared" ref="IG90:IG91" si="653">IF(IE90=0,0,IE$4*$F90/IE90*$HV$2)</f>
        <v>8.3333333333333404E-4</v>
      </c>
      <c r="IH90" s="295">
        <f t="shared" ref="IH90:IH91" si="654">IE90</f>
        <v>1</v>
      </c>
      <c r="II90" s="141">
        <f t="shared" ref="II90:II91" si="655">IF90</f>
        <v>1</v>
      </c>
      <c r="IJ90" s="294">
        <f t="shared" ref="IJ90:IJ91" si="656">IF(IH90=0,0,IH$4*$F90/IH90*$HV$2)</f>
        <v>1.111111111111112E-3</v>
      </c>
      <c r="IK90" s="295">
        <f t="shared" ref="IK90:IK91" si="657">IH90</f>
        <v>1</v>
      </c>
      <c r="IL90" s="141">
        <f t="shared" ref="IL90:IL91" si="658">II90</f>
        <v>1</v>
      </c>
      <c r="IM90" s="294">
        <f t="shared" ref="IM90:IM91" si="659">IF(IK90=0,0,IK$4*$F90/IK90*$HV$2)</f>
        <v>1.38888888888889E-3</v>
      </c>
      <c r="IN90" s="295">
        <f t="shared" ref="IN90:IN91" si="660">IK90</f>
        <v>1</v>
      </c>
      <c r="IO90" s="141">
        <f t="shared" ref="IO90:IO91" si="661">IL90</f>
        <v>1</v>
      </c>
      <c r="IP90" s="294">
        <f t="shared" ref="IP90:IP91" si="662">IF(IN90=0,0,IN$4*$F90/IN90*$HV$2)</f>
        <v>2.7777777777777801E-3</v>
      </c>
      <c r="IQ90" s="295">
        <f t="shared" ref="IQ90:IQ91" si="663">IN90</f>
        <v>1</v>
      </c>
      <c r="IR90" s="141">
        <f t="shared" ref="IR90:IR91" si="664">IO90</f>
        <v>1</v>
      </c>
      <c r="IS90" s="294">
        <f t="shared" ref="IS90:IS91" si="665">IF(IQ90=0,0,IQ$4*$F90/IQ90*$HV$2)</f>
        <v>5.5555555555555601E-3</v>
      </c>
      <c r="IT90" s="295">
        <f t="shared" ref="IT90:IT91" si="666">IQ90</f>
        <v>1</v>
      </c>
      <c r="IU90" s="141">
        <f t="shared" ref="IU90:IU91" si="667">IR90</f>
        <v>1</v>
      </c>
      <c r="IV90" s="294">
        <f t="shared" ref="IV90:IV91" si="668">IF(IT90=0,0,IT$4*$F90/IT90*$HV$2)</f>
        <v>8.3333333333333402E-3</v>
      </c>
      <c r="IW90" s="295">
        <f t="shared" ref="IW90:IW91" si="669">IT90</f>
        <v>1</v>
      </c>
      <c r="IX90" s="141">
        <f t="shared" ref="IX90:IX91" si="670">IU90</f>
        <v>1</v>
      </c>
      <c r="IY90" s="294">
        <f t="shared" ref="IY90:IY91" si="671">IF(IW90=0,0,IW$4*$F90/IW90*$HV$2)</f>
        <v>1.111111111111112E-2</v>
      </c>
      <c r="IZ90" s="295">
        <f t="shared" ref="IZ90:IZ91" si="672">IW90</f>
        <v>1</v>
      </c>
      <c r="JA90" s="141">
        <f t="shared" ref="JA90:JA91" si="673">IX90</f>
        <v>1</v>
      </c>
      <c r="JB90" s="294">
        <f t="shared" ref="JB90:JB91" si="674">IF(IZ90=0,0,IZ$4*$F90/IZ90*$HV$2)</f>
        <v>1.38888888888889E-2</v>
      </c>
      <c r="JC90" s="295">
        <f t="shared" ref="JC90:JC91" si="675">IZ90</f>
        <v>1</v>
      </c>
      <c r="JD90" s="141">
        <f t="shared" ref="JD90:JD91" si="676">JA90</f>
        <v>1</v>
      </c>
      <c r="JE90" s="294">
        <f t="shared" ref="JE90:JE91" si="677">IF(JC90=0,0,JC$4*$F90/JC90*$HV$2)</f>
        <v>2.7777777777777801E-2</v>
      </c>
      <c r="JF90" s="295">
        <f t="shared" ref="JF90:JF91" si="678">JC90</f>
        <v>1</v>
      </c>
      <c r="JG90" s="141">
        <f t="shared" ref="JG90:JG91" si="679">JD90</f>
        <v>1</v>
      </c>
      <c r="JH90" s="294">
        <f t="shared" ref="JH90:JH91" si="680">IF(JF90=0,0,JF$4*$F90/JF90*$HV$2)</f>
        <v>5.5555555555555601E-2</v>
      </c>
      <c r="JI90" s="295">
        <f t="shared" ref="JI90:JI91" si="681">JF90</f>
        <v>1</v>
      </c>
      <c r="JJ90" s="141">
        <f t="shared" ref="JJ90:JJ91" si="682">JG90</f>
        <v>1</v>
      </c>
      <c r="JK90" s="294">
        <f t="shared" ref="JK90:JK91" si="683">IF(JI90=0,0,JI$4*$F90/JI90*$HV$2)</f>
        <v>8.3333333333333398E-2</v>
      </c>
      <c r="JL90" s="295">
        <f t="shared" ref="JL90:JL91" si="684">JI90</f>
        <v>1</v>
      </c>
      <c r="JM90" s="141">
        <f t="shared" ref="JM90:JM91" si="685">JJ90</f>
        <v>1</v>
      </c>
      <c r="JN90" s="294">
        <f t="shared" ref="JN90:JN91" si="686">IF(JL90=0,0,JL$4*$F90/JL90*$HV$2)</f>
        <v>0.1111111111111112</v>
      </c>
      <c r="JO90" s="295">
        <f t="shared" ref="JO90:JO91" si="687">JL90</f>
        <v>1</v>
      </c>
      <c r="JP90" s="141">
        <f t="shared" ref="JP90:JP91" si="688">JM90</f>
        <v>1</v>
      </c>
      <c r="JQ90" s="294">
        <f t="shared" ref="JQ90:JQ91" si="689">IF(JO90=0,0,JO$4*$F90/JO90*$HV$2)</f>
        <v>0.13888888888888901</v>
      </c>
      <c r="JR90" s="295">
        <f t="shared" ref="JR90:JR91" si="690">JO90</f>
        <v>1</v>
      </c>
      <c r="JS90" s="141">
        <f t="shared" ref="JS90:JS91" si="691">JP90</f>
        <v>1</v>
      </c>
      <c r="JT90" s="294">
        <f t="shared" ref="JT90:JT91" si="692">IF(JR90=0,0,JR$4*$F90/JR90*$HV$2)</f>
        <v>0.27777777777777801</v>
      </c>
      <c r="JU90" s="295">
        <f t="shared" ref="JU90:JU91" si="693">JR90</f>
        <v>1</v>
      </c>
      <c r="JV90" s="141">
        <f t="shared" ref="JV90:JV91" si="694">JS90</f>
        <v>1</v>
      </c>
      <c r="JW90" s="294">
        <f t="shared" ref="JW90:JW91" si="695">IF(JU90=0,0,JU$4*$F90/JU90*$HV$2)</f>
        <v>0.55555555555555602</v>
      </c>
      <c r="JX90" s="295">
        <f t="shared" ref="JX90:JX91" si="696">JU90</f>
        <v>1</v>
      </c>
      <c r="JY90" s="141">
        <f t="shared" ref="JY90:JY91" si="697">JV90</f>
        <v>1</v>
      </c>
      <c r="JZ90" s="294">
        <f t="shared" ref="JZ90:JZ91" si="698">IF(JX90=0,0,JX$4*$F90/JX90*$HV$2)</f>
        <v>0.83333333333333404</v>
      </c>
      <c r="KA90" s="295">
        <f t="shared" ref="KA90:KA91" si="699">JX90</f>
        <v>1</v>
      </c>
      <c r="KB90" s="141">
        <f t="shared" ref="KB90:KB91" si="700">JY90</f>
        <v>1</v>
      </c>
      <c r="KC90" s="294">
        <f t="shared" ref="KC90:KC91" si="701">IF(KA90=0,0,KA$4*$F90/KA90*$HV$2)</f>
        <v>1.111111111111112</v>
      </c>
      <c r="KD90" s="295">
        <f t="shared" ref="KD90:KD91" si="702">KA90</f>
        <v>1</v>
      </c>
      <c r="KE90" s="141">
        <f t="shared" ref="KE90:KE91" si="703">KB90</f>
        <v>1</v>
      </c>
      <c r="KF90" s="294">
        <f t="shared" ref="KF90:KF91" si="704">IF(KD90=0,0,KD$4*$F90/KD90*$HV$2)</f>
        <v>1.3888888888888899</v>
      </c>
      <c r="KK90" s="313">
        <f t="shared" si="572"/>
        <v>0</v>
      </c>
      <c r="KL90" s="313">
        <f t="shared" si="572"/>
        <v>0</v>
      </c>
      <c r="KM90" s="313">
        <f t="shared" si="572"/>
        <v>0</v>
      </c>
      <c r="KN90" s="313">
        <f t="shared" si="572"/>
        <v>0</v>
      </c>
      <c r="KO90" s="313">
        <f t="shared" si="572"/>
        <v>0</v>
      </c>
      <c r="KP90" s="313">
        <f t="shared" si="572"/>
        <v>0</v>
      </c>
      <c r="KQ90" s="313">
        <f t="shared" si="572"/>
        <v>0</v>
      </c>
      <c r="KR90" s="313">
        <f t="shared" si="572"/>
        <v>0</v>
      </c>
      <c r="KS90" s="313">
        <f t="shared" si="572"/>
        <v>0</v>
      </c>
      <c r="KT90" s="313">
        <f t="shared" si="572"/>
        <v>0</v>
      </c>
      <c r="KU90" s="313">
        <f t="shared" si="573"/>
        <v>0</v>
      </c>
      <c r="KV90" s="313">
        <f t="shared" si="573"/>
        <v>0</v>
      </c>
      <c r="KW90" s="313">
        <f t="shared" si="573"/>
        <v>0</v>
      </c>
      <c r="KX90" s="313">
        <f t="shared" si="573"/>
        <v>0</v>
      </c>
      <c r="KY90" s="313">
        <f t="shared" si="573"/>
        <v>0</v>
      </c>
      <c r="KZ90" s="313">
        <f t="shared" si="573"/>
        <v>0</v>
      </c>
      <c r="LA90" s="313">
        <f t="shared" si="573"/>
        <v>0</v>
      </c>
      <c r="LB90" s="313">
        <f t="shared" si="573"/>
        <v>0</v>
      </c>
      <c r="LC90" s="313">
        <f t="shared" si="573"/>
        <v>0</v>
      </c>
      <c r="LD90" s="313">
        <f t="shared" si="573"/>
        <v>0</v>
      </c>
      <c r="LK90" s="78">
        <v>0</v>
      </c>
      <c r="LL90" s="78">
        <v>0</v>
      </c>
      <c r="LM90" s="78">
        <v>0</v>
      </c>
      <c r="LP90" s="105"/>
      <c r="LQ90" s="322">
        <v>0.05</v>
      </c>
      <c r="LR90" s="322">
        <v>0.05</v>
      </c>
      <c r="LS90" s="322">
        <v>0.05</v>
      </c>
      <c r="LT90" s="322">
        <v>0.05</v>
      </c>
      <c r="LU90" s="322">
        <v>0.05</v>
      </c>
      <c r="LV90" s="322">
        <v>2.5000000000000001E-2</v>
      </c>
      <c r="LW90" s="322">
        <v>2.5000000000000001E-2</v>
      </c>
      <c r="LX90" s="322">
        <v>2.5000000000000001E-2</v>
      </c>
      <c r="LY90" s="322">
        <v>2.5000000000000001E-2</v>
      </c>
      <c r="LZ90" s="322">
        <v>2.5000000000000001E-2</v>
      </c>
      <c r="MA90" s="322">
        <v>5.0000000000000001E-3</v>
      </c>
      <c r="MB90" s="322">
        <v>5.0000000000000001E-3</v>
      </c>
      <c r="MC90" s="322">
        <v>5.0000000000000001E-3</v>
      </c>
      <c r="MD90" s="322">
        <v>5.0000000000000001E-3</v>
      </c>
      <c r="ME90" s="322">
        <v>5.0000000000000001E-3</v>
      </c>
      <c r="MF90" s="322">
        <v>8.9999999999999998E-4</v>
      </c>
      <c r="MG90" s="322">
        <v>8.9999999999999998E-4</v>
      </c>
      <c r="MH90" s="322">
        <v>8.9999999999999998E-4</v>
      </c>
      <c r="MI90" s="322">
        <v>8.9999999999999998E-4</v>
      </c>
      <c r="MJ90" s="322">
        <v>8.9999999999999998E-4</v>
      </c>
      <c r="MK90" s="322">
        <v>5.9999999999999995E-4</v>
      </c>
      <c r="ML90" s="322">
        <v>4.4999999999999999E-4</v>
      </c>
      <c r="MM90" s="322">
        <v>4.0000000000000002E-4</v>
      </c>
      <c r="MN90" s="322">
        <v>2.9999999999999997E-4</v>
      </c>
      <c r="MO90" s="322">
        <v>2.5000000000000001E-4</v>
      </c>
      <c r="MP90" s="322">
        <v>2.5000000000000001E-4</v>
      </c>
      <c r="MQ90" s="322">
        <v>2.0000000000000001E-4</v>
      </c>
      <c r="MR90" s="322">
        <v>2.0000000000000001E-4</v>
      </c>
      <c r="MS90" s="322"/>
      <c r="MT90" s="102">
        <v>1</v>
      </c>
      <c r="MU90" s="102">
        <v>1</v>
      </c>
      <c r="MV90" s="102">
        <v>1</v>
      </c>
      <c r="MW90" s="102">
        <v>1</v>
      </c>
      <c r="MX90" s="102">
        <v>1</v>
      </c>
      <c r="MY90" s="102">
        <v>1</v>
      </c>
      <c r="MZ90" s="90">
        <v>5</v>
      </c>
      <c r="NA90" s="90">
        <v>5</v>
      </c>
      <c r="NB90" s="90">
        <v>5</v>
      </c>
      <c r="NC90" s="90">
        <v>5</v>
      </c>
      <c r="ND90" s="90">
        <v>5</v>
      </c>
      <c r="NE90" s="90">
        <v>5</v>
      </c>
      <c r="NF90" s="90">
        <v>5</v>
      </c>
      <c r="NG90" s="90">
        <v>5</v>
      </c>
      <c r="NH90" s="90">
        <v>5</v>
      </c>
      <c r="NI90" s="90">
        <v>15</v>
      </c>
      <c r="NJ90" s="90">
        <v>15</v>
      </c>
      <c r="NK90" s="90">
        <v>15</v>
      </c>
      <c r="NL90" s="90">
        <v>15</v>
      </c>
      <c r="NM90" s="90">
        <v>15</v>
      </c>
      <c r="NN90" s="90">
        <v>15</v>
      </c>
      <c r="NO90" s="90">
        <v>15</v>
      </c>
      <c r="NP90" s="90">
        <v>15</v>
      </c>
      <c r="NQ90" s="90">
        <v>15</v>
      </c>
      <c r="NR90" s="90">
        <v>15</v>
      </c>
      <c r="NS90" s="90">
        <v>15</v>
      </c>
      <c r="NT90" s="90">
        <v>15</v>
      </c>
      <c r="NU90" s="90">
        <v>15</v>
      </c>
      <c r="NV90" s="90"/>
      <c r="NW90" s="324">
        <f t="shared" ref="NW90:NW91" si="705">$F90*NW$4*LQ90/MT90/20000</f>
        <v>0.125</v>
      </c>
      <c r="NX90" s="324">
        <f t="shared" ref="NX90:NX91" si="706">$F90*NX$4*LR90/MU90/20000</f>
        <v>0.25</v>
      </c>
      <c r="NY90" s="324">
        <f t="shared" ref="NY90:NY91" si="707">$F90*NY$4*LS90/MV90/20000</f>
        <v>0.375</v>
      </c>
      <c r="NZ90" s="324">
        <f t="shared" ref="NZ90:NZ91" si="708">$F90*NZ$4*LT90/MW90/20000</f>
        <v>0.5</v>
      </c>
      <c r="OA90" s="324">
        <f t="shared" ref="OA90:OA91" si="709">$F90*OA$4*LU90/MX90/20000</f>
        <v>0.625</v>
      </c>
      <c r="OB90" s="324">
        <f t="shared" ref="OB90:OB91" si="710">$F90*OB$4*LV90/MY90/20000</f>
        <v>0.625</v>
      </c>
      <c r="OC90" s="324">
        <f t="shared" ref="OC90:OC91" si="711">$F90*OC$4*LW90/MZ90/20000</f>
        <v>0.25</v>
      </c>
      <c r="OD90" s="324">
        <f t="shared" ref="OD90:OD91" si="712">$F90*OD$4*LX90/NA90/20000</f>
        <v>0.375</v>
      </c>
      <c r="OE90" s="324">
        <f t="shared" ref="OE90:OE91" si="713">$F90*OE$4*LY90/NB90/20000</f>
        <v>0.5</v>
      </c>
      <c r="OF90" s="324">
        <f t="shared" ref="OF90:OF91" si="714">$F90*OF$4*LZ90/NC90/20000</f>
        <v>0.625</v>
      </c>
      <c r="OG90" s="324">
        <f t="shared" ref="OG90:OG91" si="715">$F90*OG$4*MA90/ND90/20000</f>
        <v>0.25</v>
      </c>
      <c r="OH90" s="324">
        <f t="shared" ref="OH90:OH91" si="716">$F90*OH$4*MB90/NE90/20000</f>
        <v>0.5</v>
      </c>
      <c r="OI90" s="324">
        <f t="shared" ref="OI90:OI91" si="717">$F90*OI$4*MC90/NF90/20000</f>
        <v>0.75</v>
      </c>
      <c r="OJ90" s="324">
        <f t="shared" ref="OJ90:OJ91" si="718">$F90*OJ$4*MD90/NG90/20000</f>
        <v>1</v>
      </c>
      <c r="OK90" s="324">
        <f t="shared" ref="OK90:OK91" si="719">$F90*OK$4*ME90/NH90/20000</f>
        <v>1.25</v>
      </c>
      <c r="OL90" s="324">
        <f t="shared" ref="OL90:OL91" si="720">$F90*OL$4*MF90/NI90/20000</f>
        <v>0.15</v>
      </c>
      <c r="OM90" s="324">
        <f t="shared" ref="OM90:OM91" si="721">$F90*OM$4*MG90/NJ90/20000</f>
        <v>0.3</v>
      </c>
      <c r="ON90" s="324">
        <f t="shared" ref="ON90:ON91" si="722">$F90*ON$4*MH90/NK90/20000</f>
        <v>0.45</v>
      </c>
      <c r="OO90" s="324">
        <f t="shared" ref="OO90:OO91" si="723">$F90*OO$4*MI90/NL90/20000</f>
        <v>0.6</v>
      </c>
      <c r="OP90" s="324">
        <f t="shared" ref="OP90:OP91" si="724">$F90*OP$4*MJ90/NM90/20000</f>
        <v>0.75</v>
      </c>
      <c r="OQ90" s="324">
        <f t="shared" ref="OQ90:OQ91" si="725">$F90*OQ$4*MK90/NN90/20000</f>
        <v>0.74999999999999989</v>
      </c>
      <c r="OR90" s="324">
        <f t="shared" ref="OR90:OR91" si="726">$F90*OR$4*ML90/NO90/20000</f>
        <v>0.75</v>
      </c>
      <c r="OS90" s="324">
        <f t="shared" ref="OS90:OS91" si="727">$F90*OS$4*MM90/NP90/20000</f>
        <v>0.83333333333333337</v>
      </c>
      <c r="OT90" s="324">
        <f t="shared" ref="OT90:OT91" si="728">$F90*OT$4*MN90/NQ90/20000</f>
        <v>0.74999999999999989</v>
      </c>
      <c r="OU90" s="324">
        <f t="shared" ref="OU90:OU91" si="729">$F90*OU$4*MO90/NR90/20000</f>
        <v>0.72916666666666674</v>
      </c>
      <c r="OV90" s="324">
        <f t="shared" ref="OV90:OV91" si="730">$F90*OV$4*MP90/NS90/20000</f>
        <v>0.83333333333333337</v>
      </c>
      <c r="OW90" s="324">
        <f t="shared" ref="OW90:OW91" si="731">$F90*OW$4*MQ90/NT90/20000</f>
        <v>0.75</v>
      </c>
      <c r="OX90" s="324">
        <f t="shared" ref="OX90:OX91" si="732">$F90*OX$4*MR90/NU90/20000</f>
        <v>0.83333333333333337</v>
      </c>
      <c r="PG90" s="346"/>
      <c r="PH90" s="347">
        <f>PH$3*$F90*$AH90*PH$4/'[1]Sheet3 '!$AJ$5</f>
        <v>0.7</v>
      </c>
      <c r="PI90" s="347">
        <f>PI$3*$F90*$AH90*PI$4/'[1]Sheet3 '!$AJ$5</f>
        <v>0.69974999999999998</v>
      </c>
      <c r="PJ90" s="347">
        <f>PJ$3*$F90*$AH90*PJ$4/'[1]Sheet3 '!$AJ$5</f>
        <v>0.7</v>
      </c>
      <c r="PK90" s="347">
        <f>PK$3*$F90*$AH90*PK$4/'[1]Sheet3 '!$AJ$5</f>
        <v>0.63</v>
      </c>
      <c r="PL90" s="347">
        <f>PL$3*$F90*$AH90*PL$4/'[1]Sheet3 '!$AJ$5</f>
        <v>0.63</v>
      </c>
      <c r="PM90" s="347">
        <f>PM$3*$F90*$AH90*PM$4/'[1]Sheet3 '!$AJ$5</f>
        <v>0.6</v>
      </c>
      <c r="PN90" s="347">
        <f>PN$3*$F90*$AH90*PN$4/'[1]Sheet3 '!$AJ$5</f>
        <v>0.54</v>
      </c>
      <c r="PO90" s="347">
        <f>PO$3*$F90*$AH90*PO$4/'[1]Sheet3 '!$AJ$5</f>
        <v>0.51</v>
      </c>
      <c r="PP90" s="347">
        <f>PP$3*$F90*$AH90*PP$4/'[1]Sheet3 '!$AJ$5</f>
        <v>0.46300000000000002</v>
      </c>
      <c r="PQ90" s="347">
        <f>PQ$3*$F90*$AH90*PQ$4/'[1]Sheet3 '!$AJ$5</f>
        <v>0.4</v>
      </c>
      <c r="PR90" s="347">
        <f>PR$3*$F90*$AH90*PR$4/'[1]Sheet3 '!$AJ$5</f>
        <v>0.36</v>
      </c>
      <c r="PS90" s="347">
        <f>PS$3*$F90*$AH90*PS$4/'[1]Sheet3 '!$AJ$5</f>
        <v>0.32</v>
      </c>
      <c r="PT90" s="347">
        <f>PT$3*$F90*$AH90*PT$4/'[1]Sheet3 '!$AJ$5</f>
        <v>0.2</v>
      </c>
      <c r="PU90" s="343"/>
      <c r="PV90" s="343"/>
      <c r="PW90" s="343"/>
    </row>
    <row r="91" spans="1:439">
      <c r="A91" s="39">
        <v>87</v>
      </c>
      <c r="B91" s="367" t="s">
        <v>1573</v>
      </c>
      <c r="C91" s="74">
        <v>5</v>
      </c>
      <c r="D91" s="39">
        <v>34</v>
      </c>
      <c r="F91" s="39">
        <v>120</v>
      </c>
      <c r="G91" s="39"/>
      <c r="H91" s="39">
        <f t="shared" ref="H91" si="733">F91</f>
        <v>120</v>
      </c>
      <c r="I91" s="116"/>
      <c r="J91" s="74">
        <v>0</v>
      </c>
      <c r="K91" s="116" t="s">
        <v>1589</v>
      </c>
      <c r="L91" s="116"/>
      <c r="M91" s="123">
        <f t="shared" si="574"/>
        <v>87</v>
      </c>
      <c r="N91" s="39">
        <f t="shared" si="575"/>
        <v>0</v>
      </c>
      <c r="O91" s="39">
        <f t="shared" si="576"/>
        <v>0</v>
      </c>
      <c r="P91" s="39">
        <v>0</v>
      </c>
      <c r="Q91" s="143">
        <v>0</v>
      </c>
      <c r="R91" s="90">
        <v>0</v>
      </c>
      <c r="S91" s="137">
        <v>0</v>
      </c>
      <c r="T91" s="137">
        <v>0</v>
      </c>
      <c r="U91" s="137">
        <v>0</v>
      </c>
      <c r="V91" s="139" t="s">
        <v>401</v>
      </c>
      <c r="W91" s="137">
        <v>0</v>
      </c>
      <c r="X91" s="142">
        <v>0</v>
      </c>
      <c r="Y91" s="147">
        <v>12</v>
      </c>
      <c r="Z91" s="159">
        <v>1</v>
      </c>
      <c r="AA91" s="139" t="str">
        <f t="shared" si="577"/>
        <v>[[0,1],[0,1],[0,1],[0,1],[0,1],[0,1],[0,1],[0,1],[0,1],[0,1],[0,2],[0,4],[0,6],[0,8],[0,10],[0,20],[0,40],[0,60],[0,80],[0,100]]</v>
      </c>
      <c r="AB91" s="139">
        <v>1</v>
      </c>
      <c r="AC91" s="139">
        <v>1</v>
      </c>
      <c r="AD91" s="139" t="str">
        <f t="shared" si="578"/>
        <v>[[0,1],[0,1],[0,1],[0,1],[0,1],[0,1],[0,1],[0,1],[0,1],[0,1],[0,1],[0,1],[0,1],[0,1],[0,1],[0,1],[0,1],[0,1],[0,1],[0,1]]</v>
      </c>
      <c r="AE91" s="39">
        <v>0</v>
      </c>
      <c r="AF91" s="160">
        <v>0</v>
      </c>
      <c r="AG91" s="181">
        <f t="shared" si="579"/>
        <v>0</v>
      </c>
      <c r="AH91" s="181">
        <v>0.1</v>
      </c>
      <c r="AI91" s="177">
        <v>0</v>
      </c>
      <c r="AJ91" s="178">
        <v>0</v>
      </c>
      <c r="AK91" s="177">
        <v>0</v>
      </c>
      <c r="AL91" s="177">
        <v>0</v>
      </c>
      <c r="AM91" s="179">
        <v>0</v>
      </c>
      <c r="AN91" s="105" t="str">
        <f t="shared" si="580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O91" s="39" t="str">
        <f t="shared" si="581"/>
        <v>[[6,5],[8,2],[10,2]]</v>
      </c>
      <c r="AP91" s="102"/>
      <c r="AQ91" s="111">
        <v>0</v>
      </c>
      <c r="AR91" s="111">
        <v>1</v>
      </c>
      <c r="AS91" s="111">
        <f t="shared" si="583"/>
        <v>1</v>
      </c>
      <c r="AT91" s="111">
        <v>1</v>
      </c>
      <c r="AU91" s="111">
        <v>1</v>
      </c>
      <c r="AV91" s="191" t="s">
        <v>583</v>
      </c>
      <c r="AW91" s="111">
        <v>3</v>
      </c>
      <c r="AX91" s="195">
        <v>12</v>
      </c>
      <c r="AY91" s="39">
        <v>1</v>
      </c>
      <c r="AZ91" s="39">
        <v>0</v>
      </c>
      <c r="BA91" s="94">
        <v>2</v>
      </c>
      <c r="BB91" s="94">
        <v>4</v>
      </c>
      <c r="BC91" s="94" t="s">
        <v>361</v>
      </c>
      <c r="BD91" s="39">
        <v>1</v>
      </c>
      <c r="BE91" s="39">
        <v>1</v>
      </c>
      <c r="BF91" s="39"/>
      <c r="BG91" s="39"/>
      <c r="BH91" s="39">
        <v>1</v>
      </c>
      <c r="BI91" s="39">
        <v>1</v>
      </c>
      <c r="BJ91" s="39" t="s">
        <v>361</v>
      </c>
      <c r="BK91" s="198">
        <v>1</v>
      </c>
      <c r="BL91" s="198">
        <v>1</v>
      </c>
      <c r="BM91" s="94">
        <f t="shared" si="584"/>
        <v>120</v>
      </c>
      <c r="BN91" s="94" t="s">
        <v>287</v>
      </c>
      <c r="BO91" s="94">
        <v>1</v>
      </c>
      <c r="BP91" s="94" t="s">
        <v>575</v>
      </c>
      <c r="BQ91" s="94" t="s">
        <v>485</v>
      </c>
      <c r="BR91" s="116" t="s">
        <v>581</v>
      </c>
      <c r="BS91" s="116" t="s">
        <v>581</v>
      </c>
      <c r="BT91" s="116"/>
      <c r="BU91" s="123">
        <v>2</v>
      </c>
      <c r="BV91" s="116"/>
      <c r="BW91" s="116"/>
      <c r="BX91" s="116" t="s">
        <v>291</v>
      </c>
      <c r="BY91" s="213">
        <v>0</v>
      </c>
      <c r="BZ91" s="123">
        <f t="shared" si="585"/>
        <v>0</v>
      </c>
      <c r="CA91" s="214" t="str">
        <f t="shared" si="586"/>
        <v>[0,0,0,0]</v>
      </c>
      <c r="CB91" s="46">
        <v>0</v>
      </c>
      <c r="CC91" s="46">
        <v>0</v>
      </c>
      <c r="CD91" s="46">
        <v>0</v>
      </c>
      <c r="CE91" s="46">
        <v>0</v>
      </c>
      <c r="CF91" s="46">
        <v>0</v>
      </c>
      <c r="CG91" s="46">
        <v>0</v>
      </c>
      <c r="CH91" s="46">
        <v>0</v>
      </c>
      <c r="CI91" s="46">
        <v>0</v>
      </c>
      <c r="CJ91" s="42" t="str">
        <f>IF(AND(C91=6,D91=-1),"1,1,1,1,1,1,1",IF(OR(DA91=1,DA91=2),1,0)&amp;","&amp;IF(OR(DF91=1,DF91=2),1,0)&amp;","&amp;IF(OR(DK91=1,DK91=2),1,0)&amp;","&amp;IF(OR(DP91=1,DP91=2),1,0)&amp;","&amp;0&amp;","&amp;0&amp;","&amp;IF(OR(DU91=1,DU91=2),1,0))</f>
        <v>0,0,0,0,0,0,0</v>
      </c>
      <c r="CK91" s="42" t="str">
        <f t="shared" si="587"/>
        <v/>
      </c>
      <c r="CL91" s="46"/>
      <c r="CM91" s="46"/>
      <c r="CN91" s="46"/>
      <c r="CO91" s="46"/>
      <c r="CP91" s="46"/>
      <c r="CQ91" s="46"/>
      <c r="CR91" s="46"/>
      <c r="CS91" s="46"/>
      <c r="CT91" s="46"/>
      <c r="CU91" s="53" t="s">
        <v>1595</v>
      </c>
      <c r="CV91" s="53">
        <v>1</v>
      </c>
      <c r="CW91" s="42"/>
      <c r="CX91" s="42" t="str">
        <f t="shared" si="588"/>
        <v/>
      </c>
      <c r="CY91" s="42"/>
      <c r="CZ91" s="42"/>
      <c r="DA91" s="42"/>
      <c r="DB91" s="42"/>
      <c r="DC91" s="42" t="str">
        <f t="shared" si="589"/>
        <v/>
      </c>
      <c r="DD91" s="42"/>
      <c r="DE91" s="42"/>
      <c r="DF91" s="42"/>
      <c r="DG91" s="42"/>
      <c r="DH91" s="42" t="str">
        <f t="shared" si="590"/>
        <v/>
      </c>
      <c r="DI91" s="42"/>
      <c r="DJ91" s="42"/>
      <c r="DK91" s="42"/>
      <c r="DL91" s="42"/>
      <c r="DM91" s="42" t="str">
        <f t="shared" si="591"/>
        <v/>
      </c>
      <c r="DN91" s="42"/>
      <c r="DO91" s="42"/>
      <c r="DP91" s="42"/>
      <c r="DQ91" s="42"/>
      <c r="DR91" s="42" t="str">
        <f t="shared" si="592"/>
        <v/>
      </c>
      <c r="DS91" s="42"/>
      <c r="DT91" s="42"/>
      <c r="DU91" s="42"/>
      <c r="DV91" s="42"/>
      <c r="DW91" s="42"/>
      <c r="DX91" s="232">
        <v>0</v>
      </c>
      <c r="DY91" s="233">
        <v>0</v>
      </c>
      <c r="DZ91" s="255">
        <v>0</v>
      </c>
      <c r="EA91" s="123">
        <f t="shared" si="593"/>
        <v>0</v>
      </c>
      <c r="EB91" s="123"/>
      <c r="EM91" s="260">
        <f t="shared" si="594"/>
        <v>132</v>
      </c>
      <c r="EN91" s="261">
        <v>0</v>
      </c>
      <c r="EO91" s="262">
        <v>6</v>
      </c>
      <c r="EP91" s="105">
        <v>5</v>
      </c>
      <c r="EQ91" s="262">
        <v>8</v>
      </c>
      <c r="ER91" s="105">
        <v>2</v>
      </c>
      <c r="ES91" s="262">
        <v>10</v>
      </c>
      <c r="ET91" s="105">
        <v>2</v>
      </c>
      <c r="EU91" s="105">
        <f t="shared" si="595"/>
        <v>7.333333333333333</v>
      </c>
      <c r="EV91" s="105">
        <f t="shared" si="453"/>
        <v>7.5</v>
      </c>
      <c r="EW91" s="272">
        <f t="shared" si="596"/>
        <v>0</v>
      </c>
      <c r="EX91" s="105">
        <f t="shared" si="455"/>
        <v>15</v>
      </c>
      <c r="EY91" s="281">
        <f t="shared" si="597"/>
        <v>0</v>
      </c>
      <c r="EZ91" s="105">
        <f t="shared" si="457"/>
        <v>22.5</v>
      </c>
      <c r="FA91" s="282">
        <f t="shared" si="598"/>
        <v>0</v>
      </c>
      <c r="FD91" s="287"/>
      <c r="FE91" s="90"/>
      <c r="FI91" s="294"/>
      <c r="FJ91" s="295">
        <v>0</v>
      </c>
      <c r="FK91" s="141">
        <v>1</v>
      </c>
      <c r="FL91" s="294">
        <f t="shared" si="599"/>
        <v>0</v>
      </c>
      <c r="FM91" s="295">
        <f t="shared" si="600"/>
        <v>0</v>
      </c>
      <c r="FN91" s="141">
        <f t="shared" si="601"/>
        <v>1</v>
      </c>
      <c r="FO91" s="294">
        <f t="shared" si="602"/>
        <v>0</v>
      </c>
      <c r="FP91" s="295">
        <f t="shared" si="603"/>
        <v>0</v>
      </c>
      <c r="FQ91" s="141">
        <f t="shared" si="604"/>
        <v>1</v>
      </c>
      <c r="FR91" s="294">
        <f t="shared" si="605"/>
        <v>0</v>
      </c>
      <c r="FS91" s="295">
        <f t="shared" si="606"/>
        <v>0</v>
      </c>
      <c r="FT91" s="141">
        <f t="shared" si="607"/>
        <v>1</v>
      </c>
      <c r="FU91" s="294">
        <f t="shared" si="608"/>
        <v>0</v>
      </c>
      <c r="FV91" s="295">
        <f t="shared" si="609"/>
        <v>0</v>
      </c>
      <c r="FW91" s="141">
        <f t="shared" si="610"/>
        <v>1</v>
      </c>
      <c r="FX91" s="294">
        <f t="shared" si="611"/>
        <v>0</v>
      </c>
      <c r="FY91" s="295">
        <f t="shared" si="612"/>
        <v>0</v>
      </c>
      <c r="FZ91" s="141">
        <f t="shared" si="613"/>
        <v>1</v>
      </c>
      <c r="GA91" s="294">
        <f t="shared" si="614"/>
        <v>0</v>
      </c>
      <c r="GB91" s="295">
        <f t="shared" si="615"/>
        <v>0</v>
      </c>
      <c r="GC91" s="141">
        <f t="shared" si="616"/>
        <v>1</v>
      </c>
      <c r="GD91" s="294">
        <f t="shared" si="617"/>
        <v>0</v>
      </c>
      <c r="GE91" s="295">
        <f t="shared" si="618"/>
        <v>0</v>
      </c>
      <c r="GF91" s="141">
        <f t="shared" si="619"/>
        <v>1</v>
      </c>
      <c r="GG91" s="294">
        <f t="shared" si="620"/>
        <v>0</v>
      </c>
      <c r="GH91" s="295">
        <f t="shared" si="621"/>
        <v>0</v>
      </c>
      <c r="GI91" s="141">
        <f t="shared" si="622"/>
        <v>1</v>
      </c>
      <c r="GJ91" s="294">
        <f t="shared" si="623"/>
        <v>0</v>
      </c>
      <c r="GK91" s="295">
        <f t="shared" si="624"/>
        <v>0</v>
      </c>
      <c r="GL91" s="141">
        <f t="shared" si="625"/>
        <v>1</v>
      </c>
      <c r="GM91" s="294">
        <f t="shared" si="626"/>
        <v>0</v>
      </c>
      <c r="GN91" s="295">
        <f t="shared" si="477"/>
        <v>0</v>
      </c>
      <c r="GO91" s="141">
        <f t="shared" si="627"/>
        <v>2</v>
      </c>
      <c r="GP91" s="294">
        <f t="shared" si="628"/>
        <v>0</v>
      </c>
      <c r="GQ91" s="295">
        <f t="shared" si="479"/>
        <v>0</v>
      </c>
      <c r="GR91" s="141">
        <f t="shared" si="629"/>
        <v>4</v>
      </c>
      <c r="GS91" s="294">
        <f t="shared" si="630"/>
        <v>0</v>
      </c>
      <c r="GT91" s="295">
        <f t="shared" si="481"/>
        <v>0</v>
      </c>
      <c r="GU91" s="141">
        <f t="shared" si="631"/>
        <v>6</v>
      </c>
      <c r="GV91" s="294">
        <f t="shared" si="632"/>
        <v>0</v>
      </c>
      <c r="GW91" s="295">
        <f t="shared" si="483"/>
        <v>0</v>
      </c>
      <c r="GX91" s="141">
        <f t="shared" si="633"/>
        <v>8</v>
      </c>
      <c r="GY91" s="294">
        <f t="shared" si="634"/>
        <v>0</v>
      </c>
      <c r="GZ91" s="295">
        <f t="shared" si="485"/>
        <v>0</v>
      </c>
      <c r="HA91" s="141">
        <f t="shared" si="635"/>
        <v>10</v>
      </c>
      <c r="HB91" s="294">
        <f t="shared" si="636"/>
        <v>0</v>
      </c>
      <c r="HC91" s="295">
        <f t="shared" si="487"/>
        <v>0</v>
      </c>
      <c r="HD91" s="141">
        <f t="shared" si="637"/>
        <v>20</v>
      </c>
      <c r="HE91" s="294">
        <f t="shared" si="638"/>
        <v>0</v>
      </c>
      <c r="HF91" s="295">
        <f t="shared" si="489"/>
        <v>0</v>
      </c>
      <c r="HG91" s="141">
        <f t="shared" si="639"/>
        <v>40</v>
      </c>
      <c r="HH91" s="294">
        <f t="shared" si="640"/>
        <v>0</v>
      </c>
      <c r="HI91" s="295">
        <f t="shared" si="491"/>
        <v>0</v>
      </c>
      <c r="HJ91" s="141">
        <f t="shared" si="641"/>
        <v>60</v>
      </c>
      <c r="HK91" s="294">
        <f t="shared" si="642"/>
        <v>0</v>
      </c>
      <c r="HL91" s="295">
        <f t="shared" si="493"/>
        <v>0</v>
      </c>
      <c r="HM91" s="141">
        <f t="shared" si="643"/>
        <v>80</v>
      </c>
      <c r="HN91" s="294">
        <f t="shared" si="644"/>
        <v>0</v>
      </c>
      <c r="HO91" s="295">
        <f t="shared" si="495"/>
        <v>0</v>
      </c>
      <c r="HP91" s="141">
        <f t="shared" si="645"/>
        <v>100</v>
      </c>
      <c r="HQ91" s="294">
        <f t="shared" si="646"/>
        <v>0</v>
      </c>
      <c r="HS91" s="287"/>
      <c r="HT91" s="90"/>
      <c r="HX91" s="294"/>
      <c r="HY91" s="295">
        <v>0</v>
      </c>
      <c r="HZ91" s="141">
        <v>1</v>
      </c>
      <c r="IA91" s="294">
        <f t="shared" si="647"/>
        <v>0</v>
      </c>
      <c r="IB91" s="295">
        <f t="shared" si="648"/>
        <v>0</v>
      </c>
      <c r="IC91" s="141">
        <f t="shared" si="649"/>
        <v>1</v>
      </c>
      <c r="ID91" s="294">
        <f t="shared" si="650"/>
        <v>0</v>
      </c>
      <c r="IE91" s="295">
        <f t="shared" si="651"/>
        <v>0</v>
      </c>
      <c r="IF91" s="141">
        <f t="shared" si="652"/>
        <v>1</v>
      </c>
      <c r="IG91" s="294">
        <f t="shared" si="653"/>
        <v>0</v>
      </c>
      <c r="IH91" s="295">
        <f t="shared" si="654"/>
        <v>0</v>
      </c>
      <c r="II91" s="141">
        <f t="shared" si="655"/>
        <v>1</v>
      </c>
      <c r="IJ91" s="294">
        <f t="shared" si="656"/>
        <v>0</v>
      </c>
      <c r="IK91" s="295">
        <f t="shared" si="657"/>
        <v>0</v>
      </c>
      <c r="IL91" s="141">
        <f t="shared" si="658"/>
        <v>1</v>
      </c>
      <c r="IM91" s="294">
        <f t="shared" si="659"/>
        <v>0</v>
      </c>
      <c r="IN91" s="295">
        <f t="shared" si="660"/>
        <v>0</v>
      </c>
      <c r="IO91" s="141">
        <f t="shared" si="661"/>
        <v>1</v>
      </c>
      <c r="IP91" s="294">
        <f t="shared" si="662"/>
        <v>0</v>
      </c>
      <c r="IQ91" s="295">
        <f t="shared" si="663"/>
        <v>0</v>
      </c>
      <c r="IR91" s="141">
        <f t="shared" si="664"/>
        <v>1</v>
      </c>
      <c r="IS91" s="294">
        <f t="shared" si="665"/>
        <v>0</v>
      </c>
      <c r="IT91" s="295">
        <f t="shared" si="666"/>
        <v>0</v>
      </c>
      <c r="IU91" s="141">
        <f t="shared" si="667"/>
        <v>1</v>
      </c>
      <c r="IV91" s="294">
        <f t="shared" si="668"/>
        <v>0</v>
      </c>
      <c r="IW91" s="295">
        <f t="shared" si="669"/>
        <v>0</v>
      </c>
      <c r="IX91" s="141">
        <f t="shared" si="670"/>
        <v>1</v>
      </c>
      <c r="IY91" s="294">
        <f t="shared" si="671"/>
        <v>0</v>
      </c>
      <c r="IZ91" s="295">
        <f t="shared" si="672"/>
        <v>0</v>
      </c>
      <c r="JA91" s="141">
        <f t="shared" si="673"/>
        <v>1</v>
      </c>
      <c r="JB91" s="294">
        <f t="shared" si="674"/>
        <v>0</v>
      </c>
      <c r="JC91" s="295">
        <f t="shared" si="675"/>
        <v>0</v>
      </c>
      <c r="JD91" s="141">
        <f t="shared" si="676"/>
        <v>1</v>
      </c>
      <c r="JE91" s="294">
        <f t="shared" si="677"/>
        <v>0</v>
      </c>
      <c r="JF91" s="295">
        <f t="shared" si="678"/>
        <v>0</v>
      </c>
      <c r="JG91" s="141">
        <f t="shared" si="679"/>
        <v>1</v>
      </c>
      <c r="JH91" s="294">
        <f t="shared" si="680"/>
        <v>0</v>
      </c>
      <c r="JI91" s="295">
        <f t="shared" si="681"/>
        <v>0</v>
      </c>
      <c r="JJ91" s="141">
        <f t="shared" si="682"/>
        <v>1</v>
      </c>
      <c r="JK91" s="294">
        <f t="shared" si="683"/>
        <v>0</v>
      </c>
      <c r="JL91" s="295">
        <f t="shared" si="684"/>
        <v>0</v>
      </c>
      <c r="JM91" s="141">
        <f t="shared" si="685"/>
        <v>1</v>
      </c>
      <c r="JN91" s="294">
        <f t="shared" si="686"/>
        <v>0</v>
      </c>
      <c r="JO91" s="295">
        <f t="shared" si="687"/>
        <v>0</v>
      </c>
      <c r="JP91" s="141">
        <f t="shared" si="688"/>
        <v>1</v>
      </c>
      <c r="JQ91" s="294">
        <f t="shared" si="689"/>
        <v>0</v>
      </c>
      <c r="JR91" s="295">
        <f t="shared" si="690"/>
        <v>0</v>
      </c>
      <c r="JS91" s="141">
        <f t="shared" si="691"/>
        <v>1</v>
      </c>
      <c r="JT91" s="294">
        <f t="shared" si="692"/>
        <v>0</v>
      </c>
      <c r="JU91" s="295">
        <f t="shared" si="693"/>
        <v>0</v>
      </c>
      <c r="JV91" s="141">
        <f t="shared" si="694"/>
        <v>1</v>
      </c>
      <c r="JW91" s="294">
        <f t="shared" si="695"/>
        <v>0</v>
      </c>
      <c r="JX91" s="295">
        <f t="shared" si="696"/>
        <v>0</v>
      </c>
      <c r="JY91" s="141">
        <f t="shared" si="697"/>
        <v>1</v>
      </c>
      <c r="JZ91" s="294">
        <f t="shared" si="698"/>
        <v>0</v>
      </c>
      <c r="KA91" s="295">
        <f t="shared" si="699"/>
        <v>0</v>
      </c>
      <c r="KB91" s="141">
        <f t="shared" si="700"/>
        <v>1</v>
      </c>
      <c r="KC91" s="294">
        <f t="shared" si="701"/>
        <v>0</v>
      </c>
      <c r="KD91" s="295">
        <f t="shared" si="702"/>
        <v>0</v>
      </c>
      <c r="KE91" s="141">
        <f t="shared" si="703"/>
        <v>1</v>
      </c>
      <c r="KF91" s="294">
        <f t="shared" si="704"/>
        <v>0</v>
      </c>
      <c r="KK91" s="313">
        <f t="shared" si="572"/>
        <v>0</v>
      </c>
      <c r="KL91" s="313">
        <f t="shared" si="572"/>
        <v>0</v>
      </c>
      <c r="KM91" s="313">
        <f t="shared" si="572"/>
        <v>0</v>
      </c>
      <c r="KN91" s="313">
        <f t="shared" si="572"/>
        <v>0</v>
      </c>
      <c r="KO91" s="313">
        <f t="shared" si="572"/>
        <v>0</v>
      </c>
      <c r="KP91" s="313">
        <f t="shared" si="572"/>
        <v>0</v>
      </c>
      <c r="KQ91" s="313">
        <f t="shared" si="572"/>
        <v>0</v>
      </c>
      <c r="KR91" s="313">
        <f t="shared" si="572"/>
        <v>0</v>
      </c>
      <c r="KS91" s="313">
        <f t="shared" si="572"/>
        <v>0</v>
      </c>
      <c r="KT91" s="313">
        <f t="shared" si="572"/>
        <v>0</v>
      </c>
      <c r="KU91" s="313">
        <f t="shared" si="573"/>
        <v>0</v>
      </c>
      <c r="KV91" s="313">
        <f t="shared" si="573"/>
        <v>0</v>
      </c>
      <c r="KW91" s="313">
        <f t="shared" si="573"/>
        <v>0</v>
      </c>
      <c r="KX91" s="313">
        <f t="shared" si="573"/>
        <v>0</v>
      </c>
      <c r="KY91" s="313">
        <f t="shared" si="573"/>
        <v>0</v>
      </c>
      <c r="KZ91" s="313">
        <f t="shared" si="573"/>
        <v>0</v>
      </c>
      <c r="LA91" s="313">
        <f t="shared" si="573"/>
        <v>0</v>
      </c>
      <c r="LB91" s="313">
        <f t="shared" si="573"/>
        <v>0</v>
      </c>
      <c r="LC91" s="313">
        <f t="shared" si="573"/>
        <v>0</v>
      </c>
      <c r="LD91" s="313">
        <f t="shared" si="573"/>
        <v>0</v>
      </c>
      <c r="LK91" s="78">
        <v>0</v>
      </c>
      <c r="LL91" s="78">
        <v>0</v>
      </c>
      <c r="LM91" s="78">
        <v>0</v>
      </c>
      <c r="LP91" s="105"/>
      <c r="LQ91" s="322">
        <v>0.05</v>
      </c>
      <c r="LR91" s="322">
        <v>0.05</v>
      </c>
      <c r="LS91" s="322">
        <v>0.05</v>
      </c>
      <c r="LT91" s="322">
        <v>0.05</v>
      </c>
      <c r="LU91" s="322">
        <v>0.05</v>
      </c>
      <c r="LV91" s="322">
        <v>2.5000000000000001E-2</v>
      </c>
      <c r="LW91" s="322">
        <v>2.5000000000000001E-2</v>
      </c>
      <c r="LX91" s="322">
        <v>2.5000000000000001E-2</v>
      </c>
      <c r="LY91" s="322">
        <v>2.5000000000000001E-2</v>
      </c>
      <c r="LZ91" s="322">
        <v>2.5000000000000001E-2</v>
      </c>
      <c r="MA91" s="322">
        <v>5.0000000000000001E-3</v>
      </c>
      <c r="MB91" s="322">
        <v>5.0000000000000001E-3</v>
      </c>
      <c r="MC91" s="322">
        <v>5.0000000000000001E-3</v>
      </c>
      <c r="MD91" s="322">
        <v>5.0000000000000001E-3</v>
      </c>
      <c r="ME91" s="322">
        <v>5.0000000000000001E-3</v>
      </c>
      <c r="MF91" s="322">
        <v>8.9999999999999998E-4</v>
      </c>
      <c r="MG91" s="322">
        <v>8.9999999999999998E-4</v>
      </c>
      <c r="MH91" s="322">
        <v>8.9999999999999998E-4</v>
      </c>
      <c r="MI91" s="322">
        <v>8.9999999999999998E-4</v>
      </c>
      <c r="MJ91" s="322">
        <v>8.9999999999999998E-4</v>
      </c>
      <c r="MK91" s="322">
        <v>5.9999999999999995E-4</v>
      </c>
      <c r="ML91" s="322">
        <v>4.4999999999999999E-4</v>
      </c>
      <c r="MM91" s="322">
        <v>4.0000000000000002E-4</v>
      </c>
      <c r="MN91" s="322">
        <v>2.9999999999999997E-4</v>
      </c>
      <c r="MO91" s="322">
        <v>2.5000000000000001E-4</v>
      </c>
      <c r="MP91" s="322">
        <v>2.5000000000000001E-4</v>
      </c>
      <c r="MQ91" s="322">
        <v>2.0000000000000001E-4</v>
      </c>
      <c r="MR91" s="322">
        <v>2.0000000000000001E-4</v>
      </c>
      <c r="MS91" s="322"/>
      <c r="MT91" s="102">
        <v>1</v>
      </c>
      <c r="MU91" s="102">
        <v>1</v>
      </c>
      <c r="MV91" s="102">
        <v>1</v>
      </c>
      <c r="MW91" s="102">
        <v>1</v>
      </c>
      <c r="MX91" s="102">
        <v>1</v>
      </c>
      <c r="MY91" s="102">
        <v>1</v>
      </c>
      <c r="MZ91" s="90">
        <v>3</v>
      </c>
      <c r="NA91" s="90">
        <v>3</v>
      </c>
      <c r="NB91" s="90">
        <v>3</v>
      </c>
      <c r="NC91" s="90">
        <v>3</v>
      </c>
      <c r="ND91" s="90">
        <v>3</v>
      </c>
      <c r="NE91" s="90">
        <v>3</v>
      </c>
      <c r="NF91" s="90">
        <v>3</v>
      </c>
      <c r="NG91" s="90">
        <v>3</v>
      </c>
      <c r="NH91" s="90">
        <v>3</v>
      </c>
      <c r="NI91" s="90">
        <v>5</v>
      </c>
      <c r="NJ91" s="90">
        <v>5</v>
      </c>
      <c r="NK91" s="90">
        <v>5</v>
      </c>
      <c r="NL91" s="90">
        <v>5</v>
      </c>
      <c r="NM91" s="90">
        <v>5</v>
      </c>
      <c r="NN91" s="90">
        <v>5</v>
      </c>
      <c r="NO91" s="90">
        <v>5</v>
      </c>
      <c r="NP91" s="90">
        <v>5</v>
      </c>
      <c r="NQ91" s="90">
        <v>5</v>
      </c>
      <c r="NR91" s="90">
        <v>5</v>
      </c>
      <c r="NS91" s="90">
        <v>5</v>
      </c>
      <c r="NT91" s="90">
        <v>5</v>
      </c>
      <c r="NU91" s="90">
        <v>5</v>
      </c>
      <c r="NV91" s="90"/>
      <c r="NW91" s="324">
        <f t="shared" si="705"/>
        <v>6.0000000000000001E-3</v>
      </c>
      <c r="NX91" s="324">
        <f t="shared" si="706"/>
        <v>1.2E-2</v>
      </c>
      <c r="NY91" s="324">
        <f t="shared" si="707"/>
        <v>1.7999999999999999E-2</v>
      </c>
      <c r="NZ91" s="324">
        <f t="shared" si="708"/>
        <v>2.4E-2</v>
      </c>
      <c r="OA91" s="324">
        <f t="shared" si="709"/>
        <v>0.03</v>
      </c>
      <c r="OB91" s="324">
        <f t="shared" si="710"/>
        <v>0.03</v>
      </c>
      <c r="OC91" s="324">
        <f t="shared" si="711"/>
        <v>0.02</v>
      </c>
      <c r="OD91" s="324">
        <f t="shared" si="712"/>
        <v>0.03</v>
      </c>
      <c r="OE91" s="324">
        <f t="shared" si="713"/>
        <v>0.04</v>
      </c>
      <c r="OF91" s="324">
        <f t="shared" si="714"/>
        <v>0.05</v>
      </c>
      <c r="OG91" s="324">
        <f t="shared" si="715"/>
        <v>0.02</v>
      </c>
      <c r="OH91" s="324">
        <f t="shared" si="716"/>
        <v>0.04</v>
      </c>
      <c r="OI91" s="324">
        <f t="shared" si="717"/>
        <v>0.06</v>
      </c>
      <c r="OJ91" s="324">
        <f t="shared" si="718"/>
        <v>0.08</v>
      </c>
      <c r="OK91" s="324">
        <f t="shared" si="719"/>
        <v>0.1</v>
      </c>
      <c r="OL91" s="324">
        <f t="shared" si="720"/>
        <v>2.1600000000000001E-2</v>
      </c>
      <c r="OM91" s="324">
        <f t="shared" si="721"/>
        <v>4.3200000000000002E-2</v>
      </c>
      <c r="ON91" s="324">
        <f t="shared" si="722"/>
        <v>6.4799999999999996E-2</v>
      </c>
      <c r="OO91" s="324">
        <f t="shared" si="723"/>
        <v>8.6400000000000005E-2</v>
      </c>
      <c r="OP91" s="324">
        <f t="shared" si="724"/>
        <v>0.108</v>
      </c>
      <c r="OQ91" s="324">
        <f t="shared" si="725"/>
        <v>0.10799999999999997</v>
      </c>
      <c r="OR91" s="324">
        <f t="shared" si="726"/>
        <v>0.108</v>
      </c>
      <c r="OS91" s="324">
        <f t="shared" si="727"/>
        <v>0.12</v>
      </c>
      <c r="OT91" s="324">
        <f t="shared" si="728"/>
        <v>0.10799999999999997</v>
      </c>
      <c r="OU91" s="324">
        <f t="shared" si="729"/>
        <v>0.105</v>
      </c>
      <c r="OV91" s="324">
        <f t="shared" si="730"/>
        <v>0.12</v>
      </c>
      <c r="OW91" s="324">
        <f t="shared" si="731"/>
        <v>0.108</v>
      </c>
      <c r="OX91" s="324">
        <f t="shared" si="732"/>
        <v>0.12</v>
      </c>
      <c r="PG91" s="346"/>
      <c r="PH91" s="347">
        <f>PH$3*$F91*$AH91*PH$4/'[1]Sheet3 '!$AJ$5</f>
        <v>3.3600000000000005E-2</v>
      </c>
      <c r="PI91" s="347">
        <f>PI$3*$F91*$AH91*PI$4/'[1]Sheet3 '!$AJ$5</f>
        <v>3.3588E-2</v>
      </c>
      <c r="PJ91" s="347">
        <f>PJ$3*$F91*$AH91*PJ$4/'[1]Sheet3 '!$AJ$5</f>
        <v>3.3599999999999998E-2</v>
      </c>
      <c r="PK91" s="347">
        <f>PK$3*$F91*$AH91*PK$4/'[1]Sheet3 '!$AJ$5</f>
        <v>3.024E-2</v>
      </c>
      <c r="PL91" s="347">
        <f>PL$3*$F91*$AH91*PL$4/'[1]Sheet3 '!$AJ$5</f>
        <v>3.024E-2</v>
      </c>
      <c r="PM91" s="347">
        <f>PM$3*$F91*$AH91*PM$4/'[1]Sheet3 '!$AJ$5</f>
        <v>2.8799999999999999E-2</v>
      </c>
      <c r="PN91" s="347">
        <f>PN$3*$F91*$AH91*PN$4/'[1]Sheet3 '!$AJ$5</f>
        <v>2.5919999999999999E-2</v>
      </c>
      <c r="PO91" s="347">
        <f>PO$3*$F91*$AH91*PO$4/'[1]Sheet3 '!$AJ$5</f>
        <v>2.4479999999999998E-2</v>
      </c>
      <c r="PP91" s="347">
        <f>PP$3*$F91*$AH91*PP$4/'[1]Sheet3 '!$AJ$5</f>
        <v>2.2224000000000001E-2</v>
      </c>
      <c r="PQ91" s="347">
        <f>PQ$3*$F91*$AH91*PQ$4/'[1]Sheet3 '!$AJ$5</f>
        <v>1.9199999999999998E-2</v>
      </c>
      <c r="PR91" s="347">
        <f>PR$3*$F91*$AH91*PR$4/'[1]Sheet3 '!$AJ$5</f>
        <v>1.728E-2</v>
      </c>
      <c r="PS91" s="347">
        <f>PS$3*$F91*$AH91*PS$4/'[1]Sheet3 '!$AJ$5</f>
        <v>1.536E-2</v>
      </c>
      <c r="PT91" s="347">
        <f>PT$3*$F91*$AH91*PT$4/'[1]Sheet3 '!$AJ$5</f>
        <v>9.5999999999999992E-3</v>
      </c>
      <c r="PU91" s="343"/>
      <c r="PV91" s="343"/>
      <c r="PW91" s="343"/>
    </row>
    <row r="92" spans="1:439">
      <c r="A92" s="94"/>
      <c r="B92" s="94"/>
      <c r="K92" s="116"/>
      <c r="L92" s="116"/>
      <c r="M92" s="116"/>
    </row>
    <row r="93" spans="1:439">
      <c r="A93" s="94"/>
      <c r="B93" s="94"/>
      <c r="K93" s="116"/>
      <c r="L93" s="116"/>
      <c r="M93" s="116"/>
    </row>
    <row r="94" spans="1:439">
      <c r="A94" s="94"/>
      <c r="B94" s="94"/>
      <c r="K94" s="116"/>
      <c r="L94" s="116"/>
      <c r="M94" s="116"/>
    </row>
    <row r="95" spans="1:439">
      <c r="A95" s="94"/>
      <c r="B95" s="94"/>
      <c r="I95" s="116"/>
      <c r="K95" s="116"/>
      <c r="L95" s="116"/>
      <c r="M95" s="116"/>
    </row>
    <row r="96" spans="1:439">
      <c r="A96" s="94"/>
      <c r="B96" s="94"/>
      <c r="E96" s="102"/>
      <c r="K96" s="116"/>
      <c r="L96" s="116"/>
      <c r="M96" s="116"/>
    </row>
    <row r="97" spans="1:13">
      <c r="A97" s="94"/>
      <c r="B97" s="94"/>
      <c r="K97" s="116"/>
      <c r="L97" s="116"/>
      <c r="M97" s="116"/>
    </row>
    <row r="98" spans="1:13">
      <c r="A98" s="94"/>
      <c r="B98" s="94"/>
      <c r="K98" s="116"/>
      <c r="L98" s="116"/>
      <c r="M98" s="116"/>
    </row>
    <row r="99" spans="1:13">
      <c r="K99" s="116"/>
      <c r="L99" s="116"/>
      <c r="M99" s="116"/>
    </row>
    <row r="100" spans="1:13">
      <c r="K100" s="116"/>
      <c r="L100" s="116"/>
      <c r="M100" s="116"/>
    </row>
    <row r="101" spans="1:13">
      <c r="K101" s="116"/>
      <c r="L101" s="116"/>
      <c r="M101" s="116"/>
    </row>
    <row r="102" spans="1:13">
      <c r="K102" s="116"/>
      <c r="L102" s="116"/>
      <c r="M102" s="116"/>
    </row>
    <row r="103" spans="1:13">
      <c r="K103" s="116"/>
      <c r="L103" s="116"/>
      <c r="M103" s="116"/>
    </row>
    <row r="104" spans="1:13">
      <c r="K104" s="116"/>
      <c r="L104" s="116"/>
      <c r="M104" s="116"/>
    </row>
    <row r="105" spans="1:13">
      <c r="K105" s="116"/>
      <c r="L105" s="116"/>
      <c r="M105" s="116"/>
    </row>
    <row r="106" spans="1:13">
      <c r="K106" s="116"/>
      <c r="L106" s="116"/>
      <c r="M106" s="116"/>
    </row>
    <row r="107" spans="1:13">
      <c r="K107" s="116"/>
      <c r="L107" s="116"/>
      <c r="M107" s="116"/>
    </row>
    <row r="108" spans="1:13">
      <c r="K108" s="116"/>
      <c r="L108" s="116"/>
      <c r="M108" s="116"/>
    </row>
    <row r="109" spans="1:13">
      <c r="K109" s="116"/>
      <c r="L109" s="116"/>
      <c r="M109" s="116"/>
    </row>
    <row r="110" spans="1:13">
      <c r="K110" s="116"/>
      <c r="L110" s="116"/>
      <c r="M110" s="116"/>
    </row>
    <row r="111" spans="1:13">
      <c r="K111" s="116"/>
      <c r="L111" s="116"/>
      <c r="M111" s="116"/>
    </row>
    <row r="112" spans="1:13">
      <c r="K112" s="116"/>
      <c r="L112" s="116"/>
      <c r="M112" s="116"/>
    </row>
    <row r="113" spans="11:13">
      <c r="K113" s="116"/>
      <c r="L113" s="116"/>
      <c r="M113" s="116"/>
    </row>
    <row r="114" spans="11:13">
      <c r="K114" s="116"/>
      <c r="L114" s="116"/>
      <c r="M114" s="116"/>
    </row>
    <row r="115" spans="11:13">
      <c r="K115" s="116"/>
      <c r="L115" s="116"/>
      <c r="M115" s="116"/>
    </row>
    <row r="116" spans="11:13">
      <c r="K116" s="116"/>
      <c r="L116" s="116"/>
      <c r="M116" s="116"/>
    </row>
    <row r="117" spans="11:13">
      <c r="K117" s="116"/>
      <c r="L117" s="116"/>
      <c r="M117" s="116"/>
    </row>
    <row r="118" spans="11:13">
      <c r="K118" s="116"/>
      <c r="L118" s="116"/>
      <c r="M118" s="116"/>
    </row>
    <row r="119" spans="11:13">
      <c r="K119" s="116"/>
      <c r="L119" s="116"/>
      <c r="M119" s="116"/>
    </row>
    <row r="120" spans="11:13">
      <c r="K120" s="116"/>
      <c r="L120" s="116"/>
      <c r="M120" s="116"/>
    </row>
    <row r="121" spans="11:13">
      <c r="K121" s="116"/>
      <c r="L121" s="116"/>
      <c r="M121" s="116"/>
    </row>
    <row r="122" spans="11:13">
      <c r="K122" s="116"/>
      <c r="L122" s="116"/>
      <c r="M122" s="116"/>
    </row>
    <row r="123" spans="11:13">
      <c r="K123" s="116"/>
      <c r="L123" s="116"/>
      <c r="M123" s="116"/>
    </row>
    <row r="124" spans="11:13">
      <c r="K124" s="116"/>
      <c r="L124" s="116"/>
      <c r="M124" s="116"/>
    </row>
    <row r="125" spans="11:13">
      <c r="K125" s="116"/>
      <c r="L125" s="116"/>
      <c r="M125" s="116"/>
    </row>
    <row r="126" spans="11:13">
      <c r="K126" s="116"/>
      <c r="L126" s="116"/>
      <c r="M126" s="116"/>
    </row>
    <row r="127" spans="11:13">
      <c r="K127" s="116"/>
      <c r="L127" s="116"/>
      <c r="M127" s="116"/>
    </row>
    <row r="128" spans="11:13">
      <c r="K128" s="116"/>
      <c r="L128" s="116"/>
      <c r="M128" s="116"/>
    </row>
    <row r="129" spans="11:13">
      <c r="K129" s="116"/>
      <c r="L129" s="116"/>
      <c r="M129" s="116"/>
    </row>
    <row r="130" spans="11:13">
      <c r="K130" s="116"/>
      <c r="L130" s="116"/>
      <c r="M130" s="116"/>
    </row>
    <row r="131" spans="11:13">
      <c r="K131" s="116"/>
      <c r="L131" s="116"/>
      <c r="M131" s="116"/>
    </row>
    <row r="132" spans="11:13">
      <c r="K132" s="116"/>
      <c r="L132" s="116"/>
      <c r="M132" s="116"/>
    </row>
    <row r="133" spans="11:13">
      <c r="K133" s="116"/>
      <c r="L133" s="116"/>
      <c r="M133" s="116"/>
    </row>
    <row r="134" spans="11:13">
      <c r="K134" s="116"/>
      <c r="L134" s="116"/>
      <c r="M134" s="116"/>
    </row>
    <row r="135" spans="11:13">
      <c r="K135" s="116"/>
      <c r="L135" s="116"/>
      <c r="M135" s="116"/>
    </row>
    <row r="136" spans="11:13">
      <c r="K136" s="116"/>
      <c r="L136" s="116"/>
      <c r="M136" s="116"/>
    </row>
    <row r="137" spans="11:13">
      <c r="K137" s="116"/>
      <c r="L137" s="116"/>
      <c r="M137" s="116"/>
    </row>
    <row r="138" spans="11:13">
      <c r="K138" s="116"/>
      <c r="L138" s="116"/>
      <c r="M138" s="116"/>
    </row>
    <row r="139" spans="11:13">
      <c r="K139" s="116"/>
      <c r="L139" s="116"/>
      <c r="M139" s="116"/>
    </row>
    <row r="140" spans="11:13">
      <c r="K140" s="116"/>
      <c r="L140" s="116"/>
      <c r="M140" s="116"/>
    </row>
    <row r="141" spans="11:13">
      <c r="K141" s="116"/>
      <c r="L141" s="116"/>
      <c r="M141" s="116"/>
    </row>
    <row r="142" spans="11:13">
      <c r="K142" s="116"/>
      <c r="L142" s="116"/>
      <c r="M142" s="116"/>
    </row>
    <row r="143" spans="11:13">
      <c r="K143" s="116"/>
      <c r="L143" s="116"/>
      <c r="M143" s="116"/>
    </row>
    <row r="144" spans="11:13">
      <c r="K144" s="116"/>
      <c r="L144" s="116"/>
      <c r="M144" s="116"/>
    </row>
    <row r="145" spans="11:13">
      <c r="K145" s="116"/>
      <c r="L145" s="116"/>
      <c r="M145" s="116"/>
    </row>
    <row r="146" spans="11:13">
      <c r="K146" s="116"/>
      <c r="L146" s="116"/>
      <c r="M146" s="116"/>
    </row>
    <row r="147" spans="11:13">
      <c r="K147" s="116"/>
      <c r="L147" s="116"/>
      <c r="M147" s="116"/>
    </row>
    <row r="148" spans="11:13">
      <c r="K148" s="116"/>
      <c r="L148" s="116"/>
      <c r="M148" s="116"/>
    </row>
    <row r="149" spans="11:13">
      <c r="K149" s="116"/>
      <c r="L149" s="116"/>
      <c r="M149" s="116"/>
    </row>
    <row r="150" spans="11:13">
      <c r="K150" s="116"/>
      <c r="L150" s="116"/>
      <c r="M150" s="116"/>
    </row>
    <row r="151" spans="11:13">
      <c r="K151" s="116"/>
      <c r="L151" s="116"/>
      <c r="M151" s="116"/>
    </row>
    <row r="152" spans="11:13">
      <c r="K152" s="116"/>
      <c r="L152" s="116"/>
      <c r="M152" s="116"/>
    </row>
    <row r="153" spans="11:13">
      <c r="K153" s="116"/>
      <c r="L153" s="116"/>
      <c r="M153" s="116"/>
    </row>
    <row r="154" spans="11:13">
      <c r="K154" s="116"/>
      <c r="L154" s="116"/>
      <c r="M154" s="116"/>
    </row>
    <row r="155" spans="11:13">
      <c r="K155" s="116"/>
      <c r="L155" s="116"/>
      <c r="M155" s="116"/>
    </row>
    <row r="156" spans="11:13">
      <c r="K156" s="116"/>
      <c r="L156" s="116"/>
      <c r="M156" s="116"/>
    </row>
    <row r="157" spans="11:13">
      <c r="K157" s="116"/>
      <c r="L157" s="116"/>
      <c r="M157" s="116"/>
    </row>
    <row r="158" spans="11:13">
      <c r="K158" s="116"/>
      <c r="L158" s="116"/>
      <c r="M158" s="116"/>
    </row>
    <row r="159" spans="11:13">
      <c r="K159" s="116"/>
      <c r="L159" s="116"/>
      <c r="M159" s="116"/>
    </row>
    <row r="160" spans="11:13">
      <c r="K160" s="116"/>
      <c r="L160" s="116"/>
      <c r="M160" s="116"/>
    </row>
    <row r="161" spans="11:13">
      <c r="K161" s="116"/>
      <c r="L161" s="116"/>
      <c r="M161" s="116"/>
    </row>
    <row r="162" spans="11:13">
      <c r="K162" s="116"/>
      <c r="L162" s="116"/>
      <c r="M162" s="116"/>
    </row>
    <row r="163" spans="11:13">
      <c r="K163" s="116"/>
      <c r="L163" s="116"/>
      <c r="M163" s="116"/>
    </row>
    <row r="164" spans="11:13">
      <c r="K164" s="116"/>
      <c r="L164" s="116"/>
      <c r="M164" s="116"/>
    </row>
    <row r="165" spans="11:13">
      <c r="K165" s="116"/>
      <c r="L165" s="116"/>
      <c r="M165" s="116"/>
    </row>
    <row r="166" spans="11:13">
      <c r="K166" s="116"/>
      <c r="L166" s="116"/>
      <c r="M166" s="116"/>
    </row>
    <row r="167" spans="11:13">
      <c r="K167" s="116"/>
      <c r="L167" s="116"/>
      <c r="M167" s="116"/>
    </row>
    <row r="168" spans="11:13">
      <c r="K168" s="116"/>
      <c r="L168" s="116"/>
      <c r="M168" s="116"/>
    </row>
    <row r="169" spans="11:13">
      <c r="K169" s="116"/>
      <c r="L169" s="116"/>
      <c r="M169" s="116"/>
    </row>
    <row r="170" spans="11:13">
      <c r="K170" s="116"/>
      <c r="L170" s="116"/>
      <c r="M170" s="116"/>
    </row>
    <row r="171" spans="11:13">
      <c r="K171" s="116"/>
      <c r="L171" s="116"/>
      <c r="M171" s="116"/>
    </row>
    <row r="172" spans="11:13">
      <c r="K172" s="116"/>
      <c r="L172" s="116"/>
      <c r="M172" s="116"/>
    </row>
    <row r="173" spans="11:13">
      <c r="K173" s="116"/>
      <c r="L173" s="116"/>
      <c r="M173" s="116"/>
    </row>
    <row r="174" spans="11:13">
      <c r="K174" s="116"/>
      <c r="L174" s="116"/>
      <c r="M174" s="116"/>
    </row>
    <row r="175" spans="11:13">
      <c r="K175" s="116"/>
      <c r="L175" s="116"/>
      <c r="M175" s="116"/>
    </row>
    <row r="176" spans="11:13">
      <c r="K176" s="116"/>
      <c r="L176" s="116"/>
      <c r="M176" s="116"/>
    </row>
    <row r="177" spans="11:13">
      <c r="K177" s="116"/>
      <c r="L177" s="116"/>
      <c r="M177" s="116"/>
    </row>
    <row r="178" spans="11:13">
      <c r="K178" s="116"/>
      <c r="L178" s="116"/>
      <c r="M178" s="116"/>
    </row>
    <row r="179" spans="11:13">
      <c r="K179" s="116"/>
      <c r="L179" s="116"/>
      <c r="M179" s="116"/>
    </row>
    <row r="180" spans="11:13">
      <c r="K180" s="116"/>
      <c r="L180" s="116"/>
      <c r="M180" s="116"/>
    </row>
    <row r="181" spans="11:13">
      <c r="K181" s="116"/>
      <c r="L181" s="116"/>
      <c r="M181" s="116"/>
    </row>
    <row r="182" spans="11:13">
      <c r="K182" s="116"/>
      <c r="L182" s="116"/>
      <c r="M182" s="116"/>
    </row>
    <row r="183" spans="11:13">
      <c r="K183" s="116"/>
      <c r="L183" s="116"/>
      <c r="M183" s="116"/>
    </row>
    <row r="184" spans="11:13">
      <c r="K184" s="116"/>
      <c r="L184" s="116"/>
      <c r="M184" s="116"/>
    </row>
    <row r="185" spans="11:13">
      <c r="K185" s="116"/>
      <c r="L185" s="116"/>
      <c r="M185" s="116"/>
    </row>
    <row r="186" spans="11:13">
      <c r="K186" s="116"/>
      <c r="L186" s="116"/>
      <c r="M186" s="116"/>
    </row>
    <row r="187" spans="11:13">
      <c r="K187" s="116"/>
      <c r="L187" s="116"/>
      <c r="M187" s="116"/>
    </row>
    <row r="188" spans="11:13">
      <c r="K188" s="116"/>
      <c r="L188" s="116"/>
      <c r="M188" s="116"/>
    </row>
    <row r="189" spans="11:13">
      <c r="K189" s="116"/>
      <c r="L189" s="116"/>
      <c r="M189" s="116"/>
    </row>
    <row r="190" spans="11:13">
      <c r="K190" s="116"/>
      <c r="L190" s="116"/>
      <c r="M190" s="116"/>
    </row>
    <row r="191" spans="11:13">
      <c r="K191" s="116"/>
      <c r="L191" s="116"/>
      <c r="M191" s="116"/>
    </row>
    <row r="192" spans="11:13">
      <c r="K192" s="116"/>
      <c r="L192" s="116"/>
      <c r="M192" s="116"/>
    </row>
    <row r="193" spans="11:13">
      <c r="K193" s="116"/>
      <c r="L193" s="116"/>
      <c r="M193" s="116"/>
    </row>
    <row r="194" spans="11:13">
      <c r="K194" s="116"/>
      <c r="L194" s="116"/>
      <c r="M194" s="116"/>
    </row>
    <row r="195" spans="11:13">
      <c r="K195" s="116"/>
      <c r="L195" s="116"/>
      <c r="M195" s="116"/>
    </row>
    <row r="196" spans="11:13">
      <c r="K196" s="116"/>
      <c r="L196" s="116"/>
      <c r="M196" s="116"/>
    </row>
    <row r="197" spans="11:13">
      <c r="K197" s="116"/>
      <c r="L197" s="116"/>
      <c r="M197" s="116"/>
    </row>
    <row r="198" spans="11:13">
      <c r="K198" s="116"/>
      <c r="L198" s="116"/>
      <c r="M198" s="116"/>
    </row>
    <row r="199" spans="11:13">
      <c r="K199" s="116"/>
      <c r="L199" s="116"/>
      <c r="M199" s="116"/>
    </row>
    <row r="200" spans="11:13">
      <c r="K200" s="116"/>
      <c r="L200" s="116"/>
      <c r="M200" s="116"/>
    </row>
    <row r="201" spans="11:13">
      <c r="K201" s="116"/>
      <c r="L201" s="116"/>
      <c r="M201" s="116"/>
    </row>
    <row r="202" spans="11:13">
      <c r="K202" s="116"/>
      <c r="L202" s="116"/>
      <c r="M202" s="116"/>
    </row>
    <row r="203" spans="11:13">
      <c r="K203" s="116"/>
      <c r="L203" s="116"/>
      <c r="M203" s="116"/>
    </row>
    <row r="204" spans="11:13">
      <c r="K204" s="116"/>
      <c r="L204" s="116"/>
      <c r="M204" s="116"/>
    </row>
    <row r="205" spans="11:13">
      <c r="K205" s="116"/>
      <c r="L205" s="116"/>
      <c r="M205" s="116"/>
    </row>
    <row r="206" spans="11:13">
      <c r="K206" s="116"/>
      <c r="L206" s="116"/>
      <c r="M206" s="116"/>
    </row>
    <row r="207" spans="11:13">
      <c r="K207" s="116"/>
      <c r="L207" s="116"/>
      <c r="M207" s="116"/>
    </row>
    <row r="208" spans="11:13">
      <c r="K208" s="116"/>
      <c r="L208" s="116"/>
      <c r="M208" s="116"/>
    </row>
    <row r="209" spans="11:13">
      <c r="K209" s="116"/>
      <c r="L209" s="116"/>
      <c r="M209" s="116"/>
    </row>
    <row r="210" spans="11:13">
      <c r="K210" s="116"/>
      <c r="L210" s="116"/>
      <c r="M210" s="116"/>
    </row>
    <row r="211" spans="11:13">
      <c r="K211" s="116"/>
      <c r="L211" s="116"/>
      <c r="M211" s="116"/>
    </row>
    <row r="212" spans="11:13">
      <c r="K212" s="116"/>
      <c r="L212" s="116"/>
      <c r="M212" s="116"/>
    </row>
    <row r="213" spans="11:13">
      <c r="K213" s="116"/>
      <c r="L213" s="116"/>
      <c r="M213" s="116"/>
    </row>
    <row r="214" spans="11:13">
      <c r="K214" s="116"/>
      <c r="L214" s="116"/>
      <c r="M214" s="116"/>
    </row>
    <row r="215" spans="11:13">
      <c r="K215" s="116"/>
      <c r="L215" s="116"/>
      <c r="M215" s="116"/>
    </row>
    <row r="216" spans="11:13">
      <c r="K216" s="116"/>
      <c r="L216" s="116"/>
      <c r="M216" s="116"/>
    </row>
    <row r="217" spans="11:13">
      <c r="K217" s="116"/>
      <c r="L217" s="116"/>
      <c r="M217" s="116"/>
    </row>
    <row r="218" spans="11:13">
      <c r="K218" s="116"/>
      <c r="L218" s="116"/>
      <c r="M218" s="116"/>
    </row>
    <row r="219" spans="11:13">
      <c r="K219" s="116"/>
      <c r="L219" s="116"/>
      <c r="M219" s="116"/>
    </row>
    <row r="220" spans="11:13">
      <c r="K220" s="116"/>
      <c r="L220" s="116"/>
      <c r="M220" s="116"/>
    </row>
    <row r="221" spans="11:13">
      <c r="K221" s="116"/>
      <c r="L221" s="116"/>
      <c r="M221" s="116"/>
    </row>
    <row r="222" spans="11:13">
      <c r="K222" s="116"/>
      <c r="L222" s="116"/>
      <c r="M222" s="116"/>
    </row>
    <row r="223" spans="11:13">
      <c r="K223" s="116"/>
      <c r="L223" s="116"/>
      <c r="M223" s="116"/>
    </row>
    <row r="224" spans="11:13">
      <c r="K224" s="116"/>
      <c r="L224" s="116"/>
      <c r="M224" s="116"/>
    </row>
    <row r="225" spans="11:13">
      <c r="K225" s="116"/>
      <c r="L225" s="116"/>
      <c r="M225" s="116"/>
    </row>
    <row r="226" spans="11:13">
      <c r="K226" s="116"/>
      <c r="L226" s="116"/>
      <c r="M226" s="116"/>
    </row>
    <row r="227" spans="11:13">
      <c r="K227" s="116"/>
      <c r="L227" s="116"/>
      <c r="M227" s="116"/>
    </row>
    <row r="228" spans="11:13">
      <c r="K228" s="116"/>
      <c r="L228" s="116"/>
      <c r="M228" s="116"/>
    </row>
    <row r="229" spans="11:13">
      <c r="K229" s="116"/>
      <c r="L229" s="116"/>
      <c r="M229" s="116"/>
    </row>
    <row r="230" spans="11:13">
      <c r="K230" s="116"/>
      <c r="L230" s="116"/>
      <c r="M230" s="116"/>
    </row>
    <row r="231" spans="11:13">
      <c r="K231" s="116"/>
      <c r="L231" s="116"/>
      <c r="M231" s="116"/>
    </row>
    <row r="232" spans="11:13">
      <c r="K232" s="116"/>
      <c r="L232" s="116"/>
      <c r="M232" s="116"/>
    </row>
    <row r="233" spans="11:13">
      <c r="K233" s="116"/>
      <c r="L233" s="116"/>
      <c r="M233" s="116"/>
    </row>
    <row r="234" spans="11:13">
      <c r="K234" s="116"/>
      <c r="L234" s="116"/>
      <c r="M234" s="116"/>
    </row>
    <row r="235" spans="11:13">
      <c r="K235" s="116"/>
      <c r="L235" s="116"/>
      <c r="M235" s="116"/>
    </row>
    <row r="236" spans="11:13">
      <c r="K236" s="116"/>
      <c r="L236" s="116"/>
      <c r="M236" s="116"/>
    </row>
    <row r="237" spans="11:13">
      <c r="K237" s="116"/>
      <c r="L237" s="116"/>
      <c r="M237" s="116"/>
    </row>
    <row r="238" spans="11:13">
      <c r="K238" s="116"/>
      <c r="L238" s="116"/>
      <c r="M238" s="116"/>
    </row>
    <row r="239" spans="11:13">
      <c r="K239" s="116"/>
      <c r="L239" s="116"/>
      <c r="M239" s="116"/>
    </row>
    <row r="240" spans="11:13">
      <c r="K240" s="116"/>
      <c r="L240" s="116"/>
      <c r="M240" s="116"/>
    </row>
    <row r="241" spans="11:13">
      <c r="K241" s="116"/>
      <c r="L241" s="116"/>
      <c r="M241" s="116"/>
    </row>
    <row r="242" spans="11:13">
      <c r="K242" s="116"/>
      <c r="L242" s="116"/>
      <c r="M242" s="116"/>
    </row>
    <row r="243" spans="11:13">
      <c r="K243" s="116"/>
      <c r="L243" s="116"/>
      <c r="M243" s="116"/>
    </row>
    <row r="244" spans="11:13">
      <c r="K244" s="116"/>
      <c r="L244" s="116"/>
      <c r="M244" s="116"/>
    </row>
    <row r="245" spans="11:13">
      <c r="K245" s="116"/>
      <c r="L245" s="116"/>
      <c r="M245" s="116"/>
    </row>
    <row r="246" spans="11:13">
      <c r="K246" s="116"/>
      <c r="L246" s="116"/>
      <c r="M246" s="116"/>
    </row>
    <row r="247" spans="11:13">
      <c r="K247" s="116"/>
      <c r="L247" s="116"/>
      <c r="M247" s="116"/>
    </row>
    <row r="248" spans="11:13">
      <c r="K248" s="116"/>
      <c r="L248" s="116"/>
      <c r="M248" s="116"/>
    </row>
    <row r="249" spans="11:13">
      <c r="K249" s="116"/>
      <c r="L249" s="116"/>
      <c r="M249" s="116"/>
    </row>
    <row r="250" spans="11:13">
      <c r="K250" s="116"/>
      <c r="L250" s="116"/>
      <c r="M250" s="116"/>
    </row>
    <row r="251" spans="11:13">
      <c r="K251" s="116"/>
      <c r="L251" s="116"/>
      <c r="M251" s="116"/>
    </row>
    <row r="252" spans="11:13">
      <c r="K252" s="116"/>
      <c r="L252" s="116"/>
      <c r="M252" s="116"/>
    </row>
    <row r="253" spans="11:13">
      <c r="K253" s="116"/>
      <c r="L253" s="116"/>
      <c r="M253" s="116"/>
    </row>
    <row r="254" spans="11:13">
      <c r="K254" s="116"/>
      <c r="L254" s="116"/>
      <c r="M254" s="116"/>
    </row>
    <row r="255" spans="11:13">
      <c r="K255" s="116"/>
      <c r="L255" s="116"/>
      <c r="M255" s="116"/>
    </row>
    <row r="256" spans="11:13">
      <c r="K256" s="116"/>
      <c r="L256" s="116"/>
      <c r="M256" s="116"/>
    </row>
    <row r="257" spans="11:13">
      <c r="K257" s="116"/>
      <c r="L257" s="116"/>
      <c r="M257" s="116"/>
    </row>
    <row r="258" spans="11:13">
      <c r="K258" s="116"/>
      <c r="L258" s="116"/>
      <c r="M258" s="116"/>
    </row>
    <row r="259" spans="11:13">
      <c r="K259" s="116"/>
      <c r="L259" s="116"/>
      <c r="M259" s="116"/>
    </row>
    <row r="260" spans="11:13">
      <c r="K260" s="116"/>
      <c r="L260" s="116"/>
      <c r="M260" s="116"/>
    </row>
    <row r="261" spans="11:13">
      <c r="K261" s="116"/>
      <c r="L261" s="116"/>
      <c r="M261" s="116"/>
    </row>
    <row r="262" spans="11:13">
      <c r="K262" s="116"/>
      <c r="L262" s="116"/>
      <c r="M262" s="116"/>
    </row>
    <row r="263" spans="11:13">
      <c r="K263" s="116"/>
      <c r="L263" s="116"/>
      <c r="M263" s="116"/>
    </row>
    <row r="264" spans="11:13">
      <c r="K264" s="116"/>
      <c r="L264" s="116"/>
      <c r="M264" s="116"/>
    </row>
    <row r="265" spans="11:13">
      <c r="K265" s="116"/>
      <c r="L265" s="116"/>
      <c r="M265" s="116"/>
    </row>
    <row r="266" spans="11:13">
      <c r="K266" s="116"/>
      <c r="L266" s="116"/>
      <c r="M266" s="116"/>
    </row>
    <row r="267" spans="11:13">
      <c r="K267" s="116"/>
      <c r="L267" s="116"/>
      <c r="M267" s="116"/>
    </row>
    <row r="268" spans="11:13">
      <c r="K268" s="116"/>
      <c r="L268" s="116"/>
      <c r="M268" s="116"/>
    </row>
    <row r="269" spans="11:13">
      <c r="K269" s="116"/>
      <c r="L269" s="116"/>
      <c r="M269" s="116"/>
    </row>
    <row r="270" spans="11:13">
      <c r="K270" s="116"/>
      <c r="L270" s="116"/>
      <c r="M270" s="116"/>
    </row>
    <row r="271" spans="11:13">
      <c r="K271" s="116"/>
      <c r="L271" s="116"/>
      <c r="M271" s="116"/>
    </row>
    <row r="272" spans="11:13">
      <c r="K272" s="116"/>
      <c r="L272" s="116"/>
      <c r="M272" s="116"/>
    </row>
    <row r="273" spans="11:13">
      <c r="K273" s="116"/>
      <c r="L273" s="116"/>
      <c r="M273" s="116"/>
    </row>
    <row r="274" spans="11:13">
      <c r="K274" s="116"/>
      <c r="L274" s="116"/>
      <c r="M274" s="116"/>
    </row>
    <row r="275" spans="11:13">
      <c r="K275" s="116"/>
      <c r="L275" s="116"/>
      <c r="M275" s="116"/>
    </row>
    <row r="276" spans="11:13">
      <c r="K276" s="116"/>
      <c r="L276" s="116"/>
      <c r="M276" s="116"/>
    </row>
    <row r="277" spans="11:13">
      <c r="K277" s="116"/>
      <c r="L277" s="116"/>
      <c r="M277" s="116"/>
    </row>
    <row r="278" spans="11:13">
      <c r="K278" s="116"/>
      <c r="L278" s="116"/>
      <c r="M278" s="116"/>
    </row>
    <row r="279" spans="11:13">
      <c r="K279" s="116"/>
      <c r="L279" s="116"/>
      <c r="M279" s="116"/>
    </row>
    <row r="280" spans="11:13">
      <c r="K280" s="116"/>
      <c r="L280" s="116"/>
      <c r="M280" s="116"/>
    </row>
    <row r="281" spans="11:13">
      <c r="K281" s="116"/>
      <c r="L281" s="116"/>
      <c r="M281" s="116"/>
    </row>
    <row r="282" spans="11:13">
      <c r="K282" s="116"/>
      <c r="L282" s="116"/>
      <c r="M282" s="116"/>
    </row>
    <row r="283" spans="11:13">
      <c r="K283" s="116"/>
      <c r="L283" s="116"/>
      <c r="M283" s="116"/>
    </row>
    <row r="284" spans="11:13">
      <c r="K284" s="116"/>
      <c r="L284" s="116"/>
      <c r="M284" s="116"/>
    </row>
    <row r="285" spans="11:13">
      <c r="K285" s="116"/>
      <c r="L285" s="116"/>
      <c r="M285" s="116"/>
    </row>
    <row r="286" spans="11:13">
      <c r="K286" s="116"/>
      <c r="L286" s="116"/>
      <c r="M286" s="116"/>
    </row>
    <row r="287" spans="11:13">
      <c r="K287" s="116"/>
      <c r="L287" s="116"/>
      <c r="M287" s="116"/>
    </row>
    <row r="288" spans="11:13">
      <c r="K288" s="116"/>
      <c r="L288" s="116"/>
      <c r="M288" s="116"/>
    </row>
    <row r="289" spans="11:13">
      <c r="K289" s="116"/>
      <c r="L289" s="116"/>
      <c r="M289" s="116"/>
    </row>
    <row r="290" spans="11:13">
      <c r="K290" s="116"/>
      <c r="L290" s="116"/>
      <c r="M290" s="116"/>
    </row>
    <row r="291" spans="11:13">
      <c r="K291" s="116"/>
      <c r="L291" s="116"/>
      <c r="M291" s="116"/>
    </row>
    <row r="292" spans="11:13">
      <c r="K292" s="116"/>
      <c r="L292" s="116"/>
      <c r="M292" s="116"/>
    </row>
    <row r="293" spans="11:13">
      <c r="K293" s="116"/>
      <c r="L293" s="116"/>
      <c r="M293" s="116"/>
    </row>
    <row r="294" spans="11:13">
      <c r="K294" s="116"/>
      <c r="L294" s="116"/>
      <c r="M294" s="116"/>
    </row>
    <row r="295" spans="11:13">
      <c r="K295" s="116"/>
      <c r="L295" s="116"/>
      <c r="M295" s="116"/>
    </row>
    <row r="296" spans="11:13">
      <c r="K296" s="116"/>
      <c r="L296" s="116"/>
      <c r="M296" s="116"/>
    </row>
    <row r="297" spans="11:13">
      <c r="K297" s="116"/>
      <c r="L297" s="116"/>
      <c r="M297" s="116"/>
    </row>
    <row r="298" spans="11:13">
      <c r="K298" s="116"/>
      <c r="L298" s="116"/>
      <c r="M298" s="116"/>
    </row>
    <row r="299" spans="11:13">
      <c r="K299" s="116"/>
      <c r="L299" s="116"/>
      <c r="M299" s="116"/>
    </row>
    <row r="300" spans="11:13">
      <c r="K300" s="116"/>
      <c r="L300" s="116"/>
      <c r="M300" s="116"/>
    </row>
    <row r="301" spans="11:13">
      <c r="K301" s="116"/>
      <c r="L301" s="116"/>
      <c r="M301" s="116"/>
    </row>
    <row r="302" spans="11:13">
      <c r="K302" s="116"/>
      <c r="L302" s="116"/>
      <c r="M302" s="116"/>
    </row>
    <row r="303" spans="11:13">
      <c r="K303" s="116"/>
      <c r="L303" s="116"/>
      <c r="M303" s="116"/>
    </row>
    <row r="304" spans="11:13">
      <c r="K304" s="116"/>
      <c r="L304" s="116"/>
      <c r="M304" s="116"/>
    </row>
    <row r="305" spans="11:13">
      <c r="K305" s="116"/>
      <c r="L305" s="116"/>
      <c r="M305" s="116"/>
    </row>
    <row r="306" spans="11:13">
      <c r="K306" s="116"/>
      <c r="L306" s="116"/>
      <c r="M306" s="116"/>
    </row>
    <row r="307" spans="11:13">
      <c r="K307" s="116"/>
      <c r="L307" s="116"/>
      <c r="M307" s="116"/>
    </row>
    <row r="308" spans="11:13">
      <c r="K308" s="116"/>
      <c r="L308" s="116"/>
      <c r="M308" s="116"/>
    </row>
    <row r="309" spans="11:13">
      <c r="K309" s="116"/>
      <c r="L309" s="116"/>
      <c r="M309" s="116"/>
    </row>
    <row r="310" spans="11:13">
      <c r="K310" s="116"/>
      <c r="L310" s="116"/>
      <c r="M310" s="116"/>
    </row>
    <row r="311" spans="11:13">
      <c r="K311" s="116"/>
      <c r="L311" s="116"/>
      <c r="M311" s="116"/>
    </row>
    <row r="312" spans="11:13">
      <c r="K312" s="116"/>
      <c r="L312" s="116"/>
      <c r="M312" s="116"/>
    </row>
    <row r="313" spans="11:13">
      <c r="K313" s="116"/>
      <c r="L313" s="116"/>
      <c r="M313" s="116"/>
    </row>
    <row r="314" spans="11:13">
      <c r="K314" s="116"/>
      <c r="L314" s="116"/>
      <c r="M314" s="116"/>
    </row>
    <row r="315" spans="11:13">
      <c r="K315" s="116"/>
      <c r="L315" s="116"/>
      <c r="M315" s="116"/>
    </row>
    <row r="316" spans="11:13">
      <c r="K316" s="116"/>
      <c r="L316" s="116"/>
      <c r="M316" s="116"/>
    </row>
    <row r="317" spans="11:13">
      <c r="K317" s="116"/>
      <c r="L317" s="116"/>
      <c r="M317" s="116"/>
    </row>
    <row r="318" spans="11:13">
      <c r="K318" s="116"/>
      <c r="L318" s="116"/>
      <c r="M318" s="116"/>
    </row>
    <row r="319" spans="11:13">
      <c r="K319" s="116"/>
      <c r="L319" s="116"/>
      <c r="M319" s="116"/>
    </row>
    <row r="320" spans="11:13">
      <c r="K320" s="116"/>
      <c r="L320" s="116"/>
      <c r="M320" s="116"/>
    </row>
    <row r="321" spans="11:13">
      <c r="K321" s="116"/>
      <c r="L321" s="116"/>
      <c r="M321" s="116"/>
    </row>
    <row r="322" spans="11:13">
      <c r="K322" s="116"/>
      <c r="L322" s="116"/>
      <c r="M322" s="116"/>
    </row>
    <row r="323" spans="11:13">
      <c r="K323" s="116"/>
      <c r="L323" s="116"/>
      <c r="M323" s="116"/>
    </row>
    <row r="324" spans="11:13">
      <c r="K324" s="116"/>
      <c r="L324" s="116"/>
      <c r="M324" s="116"/>
    </row>
    <row r="325" spans="11:13">
      <c r="K325" s="116"/>
      <c r="L325" s="116"/>
      <c r="M325" s="116"/>
    </row>
    <row r="326" spans="11:13">
      <c r="K326" s="116"/>
      <c r="L326" s="116"/>
      <c r="M326" s="116"/>
    </row>
    <row r="327" spans="11:13">
      <c r="K327" s="116"/>
      <c r="L327" s="116"/>
      <c r="M327" s="116"/>
    </row>
    <row r="328" spans="11:13">
      <c r="K328" s="116"/>
      <c r="L328" s="116"/>
      <c r="M328" s="116"/>
    </row>
    <row r="329" spans="11:13">
      <c r="K329" s="116"/>
      <c r="L329" s="116"/>
      <c r="M329" s="116"/>
    </row>
    <row r="330" spans="11:13">
      <c r="K330" s="116"/>
      <c r="L330" s="116"/>
      <c r="M330" s="116"/>
    </row>
    <row r="331" spans="11:13">
      <c r="K331" s="116"/>
      <c r="L331" s="116"/>
      <c r="M331" s="116"/>
    </row>
    <row r="332" spans="11:13">
      <c r="K332" s="116"/>
      <c r="L332" s="116"/>
      <c r="M332" s="116"/>
    </row>
    <row r="333" spans="11:13">
      <c r="K333" s="116"/>
      <c r="L333" s="116"/>
      <c r="M333" s="116"/>
    </row>
    <row r="334" spans="11:13">
      <c r="K334" s="116"/>
      <c r="L334" s="116"/>
      <c r="M334" s="116"/>
    </row>
    <row r="335" spans="11:13">
      <c r="K335" s="116"/>
      <c r="L335" s="116"/>
      <c r="M335" s="116"/>
    </row>
    <row r="336" spans="11:13">
      <c r="K336" s="116"/>
      <c r="L336" s="116"/>
      <c r="M336" s="116"/>
    </row>
    <row r="337" spans="11:13">
      <c r="K337" s="116"/>
      <c r="L337" s="116"/>
      <c r="M337" s="116"/>
    </row>
    <row r="338" spans="11:13">
      <c r="K338" s="116"/>
      <c r="L338" s="116"/>
      <c r="M338" s="116"/>
    </row>
    <row r="339" spans="11:13">
      <c r="K339" s="116"/>
      <c r="L339" s="116"/>
      <c r="M339" s="116"/>
    </row>
    <row r="340" spans="11:13">
      <c r="K340" s="116"/>
      <c r="L340" s="116"/>
      <c r="M340" s="116"/>
    </row>
    <row r="341" spans="11:13">
      <c r="K341" s="116"/>
      <c r="L341" s="116"/>
      <c r="M341" s="116"/>
    </row>
    <row r="342" spans="11:13">
      <c r="K342" s="116"/>
      <c r="L342" s="116"/>
      <c r="M342" s="116"/>
    </row>
    <row r="343" spans="11:13">
      <c r="K343" s="116"/>
      <c r="L343" s="116"/>
      <c r="M343" s="116"/>
    </row>
    <row r="344" spans="11:13">
      <c r="K344" s="116"/>
      <c r="L344" s="116"/>
      <c r="M344" s="116"/>
    </row>
    <row r="345" spans="11:13">
      <c r="K345" s="116"/>
      <c r="L345" s="116"/>
      <c r="M345" s="116"/>
    </row>
    <row r="346" spans="11:13">
      <c r="K346" s="116"/>
      <c r="L346" s="116"/>
      <c r="M346" s="116"/>
    </row>
    <row r="347" spans="11:13">
      <c r="K347" s="116"/>
      <c r="L347" s="116"/>
      <c r="M347" s="116"/>
    </row>
    <row r="348" spans="11:13">
      <c r="K348" s="116"/>
      <c r="L348" s="116"/>
      <c r="M348" s="116"/>
    </row>
    <row r="349" spans="11:13">
      <c r="K349" s="116"/>
      <c r="L349" s="116"/>
      <c r="M349" s="116"/>
    </row>
    <row r="350" spans="11:13">
      <c r="K350" s="116"/>
      <c r="L350" s="116"/>
      <c r="M350" s="116"/>
    </row>
    <row r="351" spans="11:13">
      <c r="K351" s="116"/>
      <c r="L351" s="116"/>
      <c r="M351" s="116"/>
    </row>
    <row r="352" spans="11:13">
      <c r="K352" s="116"/>
      <c r="L352" s="116"/>
      <c r="M352" s="116"/>
    </row>
    <row r="353" spans="11:13">
      <c r="K353" s="116"/>
      <c r="L353" s="116"/>
      <c r="M353" s="116"/>
    </row>
    <row r="354" spans="11:13">
      <c r="K354" s="116"/>
      <c r="L354" s="116"/>
      <c r="M354" s="116"/>
    </row>
    <row r="355" spans="11:13">
      <c r="K355" s="116"/>
      <c r="L355" s="116"/>
      <c r="M355" s="116"/>
    </row>
    <row r="356" spans="11:13">
      <c r="K356" s="116"/>
      <c r="L356" s="116"/>
      <c r="M356" s="116"/>
    </row>
    <row r="357" spans="11:13">
      <c r="K357" s="116"/>
      <c r="L357" s="116"/>
      <c r="M357" s="116"/>
    </row>
    <row r="358" spans="11:13">
      <c r="K358" s="116"/>
      <c r="L358" s="116"/>
      <c r="M358" s="116"/>
    </row>
    <row r="359" spans="11:13">
      <c r="K359" s="116"/>
      <c r="L359" s="116"/>
      <c r="M359" s="116"/>
    </row>
    <row r="360" spans="11:13">
      <c r="K360" s="116"/>
      <c r="L360" s="116"/>
      <c r="M360" s="116"/>
    </row>
    <row r="361" spans="11:13">
      <c r="K361" s="116"/>
      <c r="L361" s="116"/>
      <c r="M361" s="116"/>
    </row>
    <row r="362" spans="11:13">
      <c r="K362" s="116"/>
      <c r="L362" s="116"/>
      <c r="M362" s="116"/>
    </row>
    <row r="363" spans="11:13">
      <c r="K363" s="116"/>
      <c r="L363" s="116"/>
      <c r="M363" s="116"/>
    </row>
    <row r="364" spans="11:13">
      <c r="K364" s="116"/>
      <c r="L364" s="116"/>
      <c r="M364" s="116"/>
    </row>
    <row r="365" spans="11:13">
      <c r="K365" s="116"/>
      <c r="L365" s="116"/>
      <c r="M365" s="116"/>
    </row>
    <row r="366" spans="11:13">
      <c r="K366" s="116"/>
      <c r="L366" s="116"/>
      <c r="M366" s="116"/>
    </row>
    <row r="367" spans="11:13">
      <c r="K367" s="116"/>
      <c r="L367" s="116"/>
      <c r="M367" s="116"/>
    </row>
    <row r="368" spans="11:13">
      <c r="K368" s="116"/>
      <c r="L368" s="116"/>
      <c r="M368" s="116"/>
    </row>
    <row r="369" spans="11:13">
      <c r="K369" s="116"/>
      <c r="L369" s="116"/>
      <c r="M369" s="116"/>
    </row>
  </sheetData>
  <autoFilter ref="A4:LH89"/>
  <mergeCells count="14">
    <mergeCell ref="OZ14:OZ16"/>
    <mergeCell ref="EM1:EO2"/>
    <mergeCell ref="ES1:EW2"/>
    <mergeCell ref="HU2:HU4"/>
    <mergeCell ref="HU5:HU6"/>
    <mergeCell ref="HV2:HV4"/>
    <mergeCell ref="HV5:HV6"/>
    <mergeCell ref="OZ11:OZ13"/>
    <mergeCell ref="EF3:EF4"/>
    <mergeCell ref="EP1:EP2"/>
    <mergeCell ref="FF2:FF4"/>
    <mergeCell ref="FF5:FF6"/>
    <mergeCell ref="FG2:FG4"/>
    <mergeCell ref="FG5:FG6"/>
  </mergeCells>
  <phoneticPr fontId="53" type="noConversion"/>
  <conditionalFormatting sqref="BR1">
    <cfRule type="containsText" dxfId="9812" priority="17310" operator="containsText" text=" ">
      <formula>NOT(ISERROR(SEARCH(" ",BR1)))</formula>
    </cfRule>
    <cfRule type="containsText" dxfId="9811" priority="17311" operator="containsText" text=" ">
      <formula>NOT(ISERROR(SEARCH(" ",BR1)))</formula>
    </cfRule>
  </conditionalFormatting>
  <conditionalFormatting sqref="BS1">
    <cfRule type="containsText" dxfId="9810" priority="17573" operator="containsText" text=" ">
      <formula>NOT(ISERROR(SEARCH(" ",BS1)))</formula>
    </cfRule>
    <cfRule type="containsText" dxfId="9809" priority="17574" operator="containsText" text=" ">
      <formula>NOT(ISERROR(SEARCH(" ",BS1)))</formula>
    </cfRule>
  </conditionalFormatting>
  <conditionalFormatting sqref="BT1">
    <cfRule type="containsText" dxfId="9808" priority="17542" operator="containsText" text=" ">
      <formula>NOT(ISERROR(SEARCH(" ",BT1)))</formula>
    </cfRule>
    <cfRule type="containsText" dxfId="9807" priority="17543" operator="containsText" text=" ">
      <formula>NOT(ISERROR(SEARCH(" ",BT1)))</formula>
    </cfRule>
  </conditionalFormatting>
  <conditionalFormatting sqref="BU1:BV1">
    <cfRule type="containsText" dxfId="9806" priority="17538" operator="containsText" text=" ">
      <formula>NOT(ISERROR(SEARCH(" ",BU1)))</formula>
    </cfRule>
    <cfRule type="containsText" dxfId="9805" priority="17539" operator="containsText" text=" ">
      <formula>NOT(ISERROR(SEARCH(" ",BU1)))</formula>
    </cfRule>
  </conditionalFormatting>
  <conditionalFormatting sqref="BW1">
    <cfRule type="containsText" dxfId="9804" priority="16346" operator="containsText" text=" ">
      <formula>NOT(ISERROR(SEARCH(" ",BW1)))</formula>
    </cfRule>
    <cfRule type="containsText" dxfId="9803" priority="16347" operator="containsText" text=" ">
      <formula>NOT(ISERROR(SEARCH(" ",BW1)))</formula>
    </cfRule>
  </conditionalFormatting>
  <conditionalFormatting sqref="BX1">
    <cfRule type="containsText" dxfId="9802" priority="6591" operator="containsText" text=" ">
      <formula>NOT(ISERROR(SEARCH(" ",BX1)))</formula>
    </cfRule>
    <cfRule type="containsText" dxfId="9801" priority="6592" operator="containsText" text=" ">
      <formula>NOT(ISERROR(SEARCH(" ",BX1)))</formula>
    </cfRule>
  </conditionalFormatting>
  <conditionalFormatting sqref="BY1">
    <cfRule type="containsText" dxfId="9800" priority="11662" operator="containsText" text=" ">
      <formula>NOT(ISERROR(SEARCH(" ",BY1)))</formula>
    </cfRule>
    <cfRule type="containsText" dxfId="9799" priority="11663" operator="containsText" text=" ">
      <formula>NOT(ISERROR(SEARCH(" ",BY1)))</formula>
    </cfRule>
  </conditionalFormatting>
  <conditionalFormatting sqref="DM1">
    <cfRule type="containsText" dxfId="9798" priority="3427" operator="containsText" text=" ">
      <formula>NOT(ISERROR(SEARCH(" ",DM1)))</formula>
    </cfRule>
    <cfRule type="containsText" dxfId="9797" priority="3428" operator="containsText" text=" ">
      <formula>NOT(ISERROR(SEARCH(" ",DM1)))</formula>
    </cfRule>
  </conditionalFormatting>
  <conditionalFormatting sqref="ED1">
    <cfRule type="containsText" dxfId="9796" priority="17645" operator="containsText" text=" ">
      <formula>NOT(ISERROR(SEARCH(" ",ED1)))</formula>
    </cfRule>
    <cfRule type="containsText" dxfId="9795" priority="17646" operator="containsText" text=" ">
      <formula>NOT(ISERROR(SEARCH(" ",ED1)))</formula>
    </cfRule>
  </conditionalFormatting>
  <conditionalFormatting sqref="KJ1">
    <cfRule type="containsText" dxfId="9794" priority="17290" operator="containsText" text=" ">
      <formula>NOT(ISERROR(SEARCH(" ",KJ1)))</formula>
    </cfRule>
    <cfRule type="containsText" dxfId="9793" priority="17291" operator="containsText" text=" ">
      <formula>NOT(ISERROR(SEARCH(" ",KJ1)))</formula>
    </cfRule>
  </conditionalFormatting>
  <conditionalFormatting sqref="B2">
    <cfRule type="containsText" dxfId="9792" priority="17479" operator="containsText" text=" ">
      <formula>NOT(ISERROR(SEARCH(" ",B2)))</formula>
    </cfRule>
    <cfRule type="containsText" dxfId="9791" priority="17480" operator="containsText" text=" ">
      <formula>NOT(ISERROR(SEARCH(" ",B2)))</formula>
    </cfRule>
  </conditionalFormatting>
  <conditionalFormatting sqref="G2">
    <cfRule type="containsText" dxfId="9790" priority="17475" operator="containsText" text=" ">
      <formula>NOT(ISERROR(SEARCH(" ",G2)))</formula>
    </cfRule>
    <cfRule type="containsText" dxfId="9789" priority="17476" operator="containsText" text=" ">
      <formula>NOT(ISERROR(SEARCH(" ",G2)))</formula>
    </cfRule>
  </conditionalFormatting>
  <conditionalFormatting sqref="H2">
    <cfRule type="containsText" dxfId="9788" priority="17298" operator="containsText" text=" ">
      <formula>NOT(ISERROR(SEARCH(" ",H2)))</formula>
    </cfRule>
    <cfRule type="containsText" dxfId="9787" priority="17299" operator="containsText" text=" ">
      <formula>NOT(ISERROR(SEARCH(" ",H2)))</formula>
    </cfRule>
  </conditionalFormatting>
  <conditionalFormatting sqref="J2">
    <cfRule type="containsText" dxfId="9786" priority="16252" operator="containsText" text=" ">
      <formula>NOT(ISERROR(SEARCH(" ",J2)))</formula>
    </cfRule>
    <cfRule type="containsText" dxfId="9785" priority="16253" operator="containsText" text=" ">
      <formula>NOT(ISERROR(SEARCH(" ",J2)))</formula>
    </cfRule>
  </conditionalFormatting>
  <conditionalFormatting sqref="L2">
    <cfRule type="containsText" dxfId="9784" priority="2452" operator="containsText" text=" ">
      <formula>NOT(ISERROR(SEARCH(" ",L2)))</formula>
    </cfRule>
    <cfRule type="containsText" dxfId="9783" priority="2453" operator="containsText" text=" ">
      <formula>NOT(ISERROR(SEARCH(" ",L2)))</formula>
    </cfRule>
  </conditionalFormatting>
  <conditionalFormatting sqref="M2">
    <cfRule type="containsText" dxfId="9782" priority="2450" operator="containsText" text=" ">
      <formula>NOT(ISERROR(SEARCH(" ",M2)))</formula>
    </cfRule>
    <cfRule type="containsText" dxfId="9781" priority="2451" operator="containsText" text=" ">
      <formula>NOT(ISERROR(SEARCH(" ",M2)))</formula>
    </cfRule>
  </conditionalFormatting>
  <conditionalFormatting sqref="V2">
    <cfRule type="containsText" dxfId="9780" priority="3087" operator="containsText" text=" ">
      <formula>NOT(ISERROR(SEARCH(" ",V2)))</formula>
    </cfRule>
    <cfRule type="containsText" dxfId="9779" priority="3088" operator="containsText" text=" ">
      <formula>NOT(ISERROR(SEARCH(" ",V2)))</formula>
    </cfRule>
  </conditionalFormatting>
  <conditionalFormatting sqref="W2">
    <cfRule type="containsText" dxfId="9778" priority="2445" operator="containsText" text=" ">
      <formula>NOT(ISERROR(SEARCH(" ",W2)))</formula>
    </cfRule>
    <cfRule type="containsText" dxfId="9777" priority="2446" operator="containsText" text=" ">
      <formula>NOT(ISERROR(SEARCH(" ",W2)))</formula>
    </cfRule>
  </conditionalFormatting>
  <conditionalFormatting sqref="BA2">
    <cfRule type="containsText" dxfId="9776" priority="17665" operator="containsText" text=" ">
      <formula>NOT(ISERROR(SEARCH(" ",BA2)))</formula>
    </cfRule>
    <cfRule type="containsText" dxfId="9775" priority="17666" operator="containsText" text=" ">
      <formula>NOT(ISERROR(SEARCH(" ",BA2)))</formula>
    </cfRule>
  </conditionalFormatting>
  <conditionalFormatting sqref="BB2">
    <cfRule type="containsText" dxfId="9774" priority="17667" operator="containsText" text=" ">
      <formula>NOT(ISERROR(SEARCH(" ",BB2)))</formula>
    </cfRule>
    <cfRule type="containsText" dxfId="9773" priority="17668" operator="containsText" text=" ">
      <formula>NOT(ISERROR(SEARCH(" ",BB2)))</formula>
    </cfRule>
  </conditionalFormatting>
  <conditionalFormatting sqref="BC2">
    <cfRule type="containsText" dxfId="9772" priority="8616" operator="containsText" text=" ">
      <formula>NOT(ISERROR(SEARCH(" ",BC2)))</formula>
    </cfRule>
    <cfRule type="containsText" dxfId="9771" priority="8617" operator="containsText" text=" ">
      <formula>NOT(ISERROR(SEARCH(" ",BC2)))</formula>
    </cfRule>
  </conditionalFormatting>
  <conditionalFormatting sqref="BD2">
    <cfRule type="containsText" dxfId="9770" priority="13162" operator="containsText" text=" ">
      <formula>NOT(ISERROR(SEARCH(" ",BD2)))</formula>
    </cfRule>
    <cfRule type="containsText" dxfId="9769" priority="13163" operator="containsText" text=" ">
      <formula>NOT(ISERROR(SEARCH(" ",BD2)))</formula>
    </cfRule>
  </conditionalFormatting>
  <conditionalFormatting sqref="BE2">
    <cfRule type="containsText" dxfId="9768" priority="13160" operator="containsText" text=" ">
      <formula>NOT(ISERROR(SEARCH(" ",BE2)))</formula>
    </cfRule>
    <cfRule type="containsText" dxfId="9767" priority="13161" operator="containsText" text=" ">
      <formula>NOT(ISERROR(SEARCH(" ",BE2)))</formula>
    </cfRule>
  </conditionalFormatting>
  <conditionalFormatting sqref="BF2">
    <cfRule type="containsText" dxfId="9766" priority="13152" operator="containsText" text=" ">
      <formula>NOT(ISERROR(SEARCH(" ",BF2)))</formula>
    </cfRule>
    <cfRule type="containsText" dxfId="9765" priority="13153" operator="containsText" text=" ">
      <formula>NOT(ISERROR(SEARCH(" ",BF2)))</formula>
    </cfRule>
  </conditionalFormatting>
  <conditionalFormatting sqref="BG2">
    <cfRule type="containsText" dxfId="9764" priority="13150" operator="containsText" text=" ">
      <formula>NOT(ISERROR(SEARCH(" ",BG2)))</formula>
    </cfRule>
    <cfRule type="containsText" dxfId="9763" priority="13151" operator="containsText" text=" ">
      <formula>NOT(ISERROR(SEARCH(" ",BG2)))</formula>
    </cfRule>
  </conditionalFormatting>
  <conditionalFormatting sqref="BH2">
    <cfRule type="containsText" dxfId="9762" priority="17565" operator="containsText" text=" ">
      <formula>NOT(ISERROR(SEARCH(" ",BH2)))</formula>
    </cfRule>
    <cfRule type="containsText" dxfId="9761" priority="17566" operator="containsText" text=" ">
      <formula>NOT(ISERROR(SEARCH(" ",BH2)))</formula>
    </cfRule>
  </conditionalFormatting>
  <conditionalFormatting sqref="BI2">
    <cfRule type="containsText" dxfId="9760" priority="17607" operator="containsText" text=" ">
      <formula>NOT(ISERROR(SEARCH(" ",BI2)))</formula>
    </cfRule>
    <cfRule type="containsText" dxfId="9759" priority="17608" operator="containsText" text=" ">
      <formula>NOT(ISERROR(SEARCH(" ",BI2)))</formula>
    </cfRule>
  </conditionalFormatting>
  <conditionalFormatting sqref="BJ2">
    <cfRule type="containsText" dxfId="9758" priority="17487" operator="containsText" text=" ">
      <formula>NOT(ISERROR(SEARCH(" ",BJ2)))</formula>
    </cfRule>
    <cfRule type="containsText" dxfId="9757" priority="17488" operator="containsText" text=" ">
      <formula>NOT(ISERROR(SEARCH(" ",BJ2)))</formula>
    </cfRule>
  </conditionalFormatting>
  <conditionalFormatting sqref="BK2">
    <cfRule type="containsText" dxfId="9756" priority="17623" operator="containsText" text=" ">
      <formula>NOT(ISERROR(SEARCH(" ",BK2)))</formula>
    </cfRule>
    <cfRule type="containsText" dxfId="9755" priority="17624" operator="containsText" text=" ">
      <formula>NOT(ISERROR(SEARCH(" ",BK2)))</formula>
    </cfRule>
  </conditionalFormatting>
  <conditionalFormatting sqref="BL2">
    <cfRule type="containsText" dxfId="9754" priority="3522" operator="containsText" text=" ">
      <formula>NOT(ISERROR(SEARCH(" ",BL2)))</formula>
    </cfRule>
    <cfRule type="containsText" dxfId="9753" priority="3523" operator="containsText" text=" ">
      <formula>NOT(ISERROR(SEARCH(" ",BL2)))</formula>
    </cfRule>
  </conditionalFormatting>
  <conditionalFormatting sqref="BM2">
    <cfRule type="containsText" dxfId="9752" priority="17641" operator="containsText" text=" ">
      <formula>NOT(ISERROR(SEARCH(" ",BM2)))</formula>
    </cfRule>
    <cfRule type="containsText" dxfId="9751" priority="17642" operator="containsText" text=" ">
      <formula>NOT(ISERROR(SEARCH(" ",BM2)))</formula>
    </cfRule>
  </conditionalFormatting>
  <conditionalFormatting sqref="BN2">
    <cfRule type="containsText" dxfId="9750" priority="8728" operator="containsText" text=" ">
      <formula>NOT(ISERROR(SEARCH(" ",BN2)))</formula>
    </cfRule>
    <cfRule type="containsText" dxfId="9749" priority="8729" operator="containsText" text=" ">
      <formula>NOT(ISERROR(SEARCH(" ",BN2)))</formula>
    </cfRule>
  </conditionalFormatting>
  <conditionalFormatting sqref="BO2">
    <cfRule type="containsText" dxfId="9748" priority="17659" operator="containsText" text=" ">
      <formula>NOT(ISERROR(SEARCH(" ",BO2)))</formula>
    </cfRule>
    <cfRule type="containsText" dxfId="9747" priority="17660" operator="containsText" text=" ">
      <formula>NOT(ISERROR(SEARCH(" ",BO2)))</formula>
    </cfRule>
  </conditionalFormatting>
  <conditionalFormatting sqref="BP2">
    <cfRule type="containsText" dxfId="9746" priority="17563" operator="containsText" text=" ">
      <formula>NOT(ISERROR(SEARCH(" ",BP2)))</formula>
    </cfRule>
    <cfRule type="containsText" dxfId="9745" priority="17564" operator="containsText" text=" ">
      <formula>NOT(ISERROR(SEARCH(" ",BP2)))</formula>
    </cfRule>
  </conditionalFormatting>
  <conditionalFormatting sqref="BQ2">
    <cfRule type="containsText" dxfId="9744" priority="16266" operator="containsText" text=" ">
      <formula>NOT(ISERROR(SEARCH(" ",BQ2)))</formula>
    </cfRule>
    <cfRule type="containsText" dxfId="9743" priority="16267" operator="containsText" text=" ">
      <formula>NOT(ISERROR(SEARCH(" ",BQ2)))</formula>
    </cfRule>
  </conditionalFormatting>
  <conditionalFormatting sqref="BT2">
    <cfRule type="containsText" dxfId="9742" priority="17544" operator="containsText" text=" ">
      <formula>NOT(ISERROR(SEARCH(" ",BT2)))</formula>
    </cfRule>
    <cfRule type="containsText" dxfId="9741" priority="17545" operator="containsText" text=" ">
      <formula>NOT(ISERROR(SEARCH(" ",BT2)))</formula>
    </cfRule>
  </conditionalFormatting>
  <conditionalFormatting sqref="BU2:BV2">
    <cfRule type="containsText" dxfId="9740" priority="17540" operator="containsText" text=" ">
      <formula>NOT(ISERROR(SEARCH(" ",BU2)))</formula>
    </cfRule>
    <cfRule type="containsText" dxfId="9739" priority="17541" operator="containsText" text=" ">
      <formula>NOT(ISERROR(SEARCH(" ",BU2)))</formula>
    </cfRule>
  </conditionalFormatting>
  <conditionalFormatting sqref="BW2">
    <cfRule type="containsText" dxfId="9738" priority="16348" operator="containsText" text=" ">
      <formula>NOT(ISERROR(SEARCH(" ",BW2)))</formula>
    </cfRule>
    <cfRule type="containsText" dxfId="9737" priority="16349" operator="containsText" text=" ">
      <formula>NOT(ISERROR(SEARCH(" ",BW2)))</formula>
    </cfRule>
  </conditionalFormatting>
  <conditionalFormatting sqref="BX2">
    <cfRule type="containsText" dxfId="9736" priority="6593" operator="containsText" text=" ">
      <formula>NOT(ISERROR(SEARCH(" ",BX2)))</formula>
    </cfRule>
    <cfRule type="containsText" dxfId="9735" priority="6594" operator="containsText" text=" ">
      <formula>NOT(ISERROR(SEARCH(" ",BX2)))</formula>
    </cfRule>
  </conditionalFormatting>
  <conditionalFormatting sqref="BY2">
    <cfRule type="containsText" dxfId="9734" priority="11664" operator="containsText" text=" ">
      <formula>NOT(ISERROR(SEARCH(" ",BY2)))</formula>
    </cfRule>
    <cfRule type="containsText" dxfId="9733" priority="11665" operator="containsText" text=" ">
      <formula>NOT(ISERROR(SEARCH(" ",BY2)))</formula>
    </cfRule>
  </conditionalFormatting>
  <conditionalFormatting sqref="CQ2">
    <cfRule type="containsText" dxfId="9732" priority="6601" operator="containsText" text=" ">
      <formula>NOT(ISERROR(SEARCH(" ",CQ2)))</formula>
    </cfRule>
    <cfRule type="containsText" dxfId="9731" priority="6602" operator="containsText" text=" ">
      <formula>NOT(ISERROR(SEARCH(" ",CQ2)))</formula>
    </cfRule>
  </conditionalFormatting>
  <conditionalFormatting sqref="CR2">
    <cfRule type="containsText" dxfId="9730" priority="2518" operator="containsText" text=" ">
      <formula>NOT(ISERROR(SEARCH(" ",CR2)))</formula>
    </cfRule>
    <cfRule type="containsText" dxfId="9729" priority="2519" operator="containsText" text=" ">
      <formula>NOT(ISERROR(SEARCH(" ",CR2)))</formula>
    </cfRule>
  </conditionalFormatting>
  <conditionalFormatting sqref="CV2">
    <cfRule type="containsText" dxfId="9728" priority="3549" operator="containsText" text=" ">
      <formula>NOT(ISERROR(SEARCH(" ",CV2)))</formula>
    </cfRule>
    <cfRule type="containsText" dxfId="9727" priority="3550" operator="containsText" text=" ">
      <formula>NOT(ISERROR(SEARCH(" ",CV2)))</formula>
    </cfRule>
  </conditionalFormatting>
  <conditionalFormatting sqref="DM2">
    <cfRule type="containsText" dxfId="9726" priority="3425" operator="containsText" text=" ">
      <formula>NOT(ISERROR(SEARCH(" ",DM2)))</formula>
    </cfRule>
    <cfRule type="containsText" dxfId="9725" priority="3426" operator="containsText" text=" ">
      <formula>NOT(ISERROR(SEARCH(" ",DM2)))</formula>
    </cfRule>
  </conditionalFormatting>
  <conditionalFormatting sqref="DR2">
    <cfRule type="containsText" dxfId="9724" priority="3313" operator="containsText" text=" ">
      <formula>NOT(ISERROR(SEARCH(" ",DR2)))</formula>
    </cfRule>
    <cfRule type="containsText" dxfId="9723" priority="3314" operator="containsText" text=" ">
      <formula>NOT(ISERROR(SEARCH(" ",DR2)))</formula>
    </cfRule>
  </conditionalFormatting>
  <conditionalFormatting sqref="AP3:AR3">
    <cfRule type="containsText" dxfId="9722" priority="17524" operator="containsText" text=" ">
      <formula>NOT(ISERROR(SEARCH(" ",AP3)))</formula>
    </cfRule>
    <cfRule type="containsText" dxfId="9721" priority="17525" operator="containsText" text=" ">
      <formula>NOT(ISERROR(SEARCH(" ",AP3)))</formula>
    </cfRule>
  </conditionalFormatting>
  <conditionalFormatting sqref="AS3">
    <cfRule type="containsText" dxfId="9720" priority="16423" operator="containsText" text=" ">
      <formula>NOT(ISERROR(SEARCH(" ",AS3)))</formula>
    </cfRule>
    <cfRule type="containsText" dxfId="9719" priority="16424" operator="containsText" text=" ">
      <formula>NOT(ISERROR(SEARCH(" ",AS3)))</formula>
    </cfRule>
  </conditionalFormatting>
  <conditionalFormatting sqref="AT3">
    <cfRule type="containsText" dxfId="9718" priority="16419" operator="containsText" text=" ">
      <formula>NOT(ISERROR(SEARCH(" ",AT3)))</formula>
    </cfRule>
    <cfRule type="containsText" dxfId="9717" priority="16420" operator="containsText" text=" ">
      <formula>NOT(ISERROR(SEARCH(" ",AT3)))</formula>
    </cfRule>
  </conditionalFormatting>
  <conditionalFormatting sqref="AU3">
    <cfRule type="containsText" dxfId="9716" priority="16288" operator="containsText" text=" ">
      <formula>NOT(ISERROR(SEARCH(" ",AU3)))</formula>
    </cfRule>
    <cfRule type="containsText" dxfId="9715" priority="16289" operator="containsText" text=" ">
      <formula>NOT(ISERROR(SEARCH(" ",AU3)))</formula>
    </cfRule>
  </conditionalFormatting>
  <conditionalFormatting sqref="AV3:AW3">
    <cfRule type="containsText" dxfId="9714" priority="16284" operator="containsText" text=" ">
      <formula>NOT(ISERROR(SEARCH(" ",AV3)))</formula>
    </cfRule>
    <cfRule type="containsText" dxfId="9713" priority="16285" operator="containsText" text=" ">
      <formula>NOT(ISERROR(SEARCH(" ",AV3)))</formula>
    </cfRule>
  </conditionalFormatting>
  <conditionalFormatting sqref="BG3">
    <cfRule type="containsText" dxfId="9712" priority="13156" operator="containsText" text=" ">
      <formula>NOT(ISERROR(SEARCH(" ",BG3)))</formula>
    </cfRule>
    <cfRule type="containsText" dxfId="9711" priority="13157" operator="containsText" text=" ">
      <formula>NOT(ISERROR(SEARCH(" ",BG3)))</formula>
    </cfRule>
  </conditionalFormatting>
  <conditionalFormatting sqref="BH3">
    <cfRule type="containsText" dxfId="9710" priority="17569" operator="containsText" text=" ">
      <formula>NOT(ISERROR(SEARCH(" ",BH3)))</formula>
    </cfRule>
    <cfRule type="containsText" dxfId="9709" priority="17570" operator="containsText" text=" ">
      <formula>NOT(ISERROR(SEARCH(" ",BH3)))</formula>
    </cfRule>
  </conditionalFormatting>
  <conditionalFormatting sqref="BL3">
    <cfRule type="containsText" dxfId="9708" priority="3520" operator="containsText" text=" ">
      <formula>NOT(ISERROR(SEARCH(" ",BL3)))</formula>
    </cfRule>
    <cfRule type="containsText" dxfId="9707" priority="3521" operator="containsText" text=" ">
      <formula>NOT(ISERROR(SEARCH(" ",BL3)))</formula>
    </cfRule>
  </conditionalFormatting>
  <conditionalFormatting sqref="BM3:BN3">
    <cfRule type="containsText" dxfId="9706" priority="17639" operator="containsText" text=" ">
      <formula>NOT(ISERROR(SEARCH(" ",BM3)))</formula>
    </cfRule>
    <cfRule type="containsText" dxfId="9705" priority="17640" operator="containsText" text=" ">
      <formula>NOT(ISERROR(SEARCH(" ",BM3)))</formula>
    </cfRule>
  </conditionalFormatting>
  <conditionalFormatting sqref="BO3:BQ3">
    <cfRule type="containsText" dxfId="9704" priority="17661" operator="containsText" text=" ">
      <formula>NOT(ISERROR(SEARCH(" ",BO3)))</formula>
    </cfRule>
    <cfRule type="containsText" dxfId="9703" priority="17662" operator="containsText" text=" ">
      <formula>NOT(ISERROR(SEARCH(" ",BO3)))</formula>
    </cfRule>
  </conditionalFormatting>
  <conditionalFormatting sqref="BX3">
    <cfRule type="containsText" dxfId="9702" priority="6595" operator="containsText" text=" ">
      <formula>NOT(ISERROR(SEARCH(" ",BX3)))</formula>
    </cfRule>
    <cfRule type="containsText" dxfId="9701" priority="6596" operator="containsText" text=" ">
      <formula>NOT(ISERROR(SEARCH(" ",BX3)))</formula>
    </cfRule>
  </conditionalFormatting>
  <conditionalFormatting sqref="CA3">
    <cfRule type="containsText" dxfId="9700" priority="16278" operator="containsText" text=" ">
      <formula>NOT(ISERROR(SEARCH(" ",CA3)))</formula>
    </cfRule>
    <cfRule type="containsText" dxfId="9699" priority="16279" operator="containsText" text=" ">
      <formula>NOT(ISERROR(SEARCH(" ",CA3)))</formula>
    </cfRule>
  </conditionalFormatting>
  <conditionalFormatting sqref="CX3">
    <cfRule type="containsText" dxfId="9698" priority="3279" operator="containsText" text=" ">
      <formula>NOT(ISERROR(SEARCH(" ",CX3)))</formula>
    </cfRule>
    <cfRule type="containsText" dxfId="9697" priority="3280" operator="containsText" text=" ">
      <formula>NOT(ISERROR(SEARCH(" ",CX3)))</formula>
    </cfRule>
  </conditionalFormatting>
  <conditionalFormatting sqref="DC3">
    <cfRule type="containsText" dxfId="9696" priority="3283" operator="containsText" text=" ">
      <formula>NOT(ISERROR(SEARCH(" ",DC3)))</formula>
    </cfRule>
    <cfRule type="containsText" dxfId="9695" priority="3284" operator="containsText" text=" ">
      <formula>NOT(ISERROR(SEARCH(" ",DC3)))</formula>
    </cfRule>
  </conditionalFormatting>
  <conditionalFormatting sqref="DH3">
    <cfRule type="containsText" dxfId="9694" priority="3287" operator="containsText" text=" ">
      <formula>NOT(ISERROR(SEARCH(" ",DH3)))</formula>
    </cfRule>
    <cfRule type="containsText" dxfId="9693" priority="3288" operator="containsText" text=" ">
      <formula>NOT(ISERROR(SEARCH(" ",DH3)))</formula>
    </cfRule>
  </conditionalFormatting>
  <conditionalFormatting sqref="DM3">
    <cfRule type="containsText" dxfId="9692" priority="3291" operator="containsText" text=" ">
      <formula>NOT(ISERROR(SEARCH(" ",DM3)))</formula>
    </cfRule>
    <cfRule type="containsText" dxfId="9691" priority="3292" operator="containsText" text=" ">
      <formula>NOT(ISERROR(SEARCH(" ",DM3)))</formula>
    </cfRule>
  </conditionalFormatting>
  <conditionalFormatting sqref="LI3">
    <cfRule type="containsText" dxfId="9690" priority="8679" operator="containsText" text=" ">
      <formula>NOT(ISERROR(SEARCH(" ",LI3)))</formula>
    </cfRule>
    <cfRule type="containsText" dxfId="9689" priority="8680" operator="containsText" text=" ">
      <formula>NOT(ISERROR(SEARCH(" ",LI3)))</formula>
    </cfRule>
  </conditionalFormatting>
  <conditionalFormatting sqref="AY4">
    <cfRule type="containsText" dxfId="9688" priority="17657" operator="containsText" text=" ">
      <formula>NOT(ISERROR(SEARCH(" ",AY4)))</formula>
    </cfRule>
    <cfRule type="containsText" dxfId="9687" priority="17658" operator="containsText" text=" ">
      <formula>NOT(ISERROR(SEARCH(" ",AY4)))</formula>
    </cfRule>
  </conditionalFormatting>
  <conditionalFormatting sqref="BM4:BN4">
    <cfRule type="containsText" dxfId="9686" priority="17637" operator="containsText" text=" ">
      <formula>NOT(ISERROR(SEARCH(" ",BM4)))</formula>
    </cfRule>
    <cfRule type="containsText" dxfId="9685" priority="17638" operator="containsText" text=" ">
      <formula>NOT(ISERROR(SEARCH(" ",BM4)))</formula>
    </cfRule>
  </conditionalFormatting>
  <conditionalFormatting sqref="CQ4">
    <cfRule type="containsText" dxfId="9684" priority="3042" operator="containsText" text=" ">
      <formula>NOT(ISERROR(SEARCH(" ",CQ4)))</formula>
    </cfRule>
    <cfRule type="containsText" dxfId="9683" priority="3043" operator="containsText" text=" ">
      <formula>NOT(ISERROR(SEARCH(" ",CQ4)))</formula>
    </cfRule>
  </conditionalFormatting>
  <conditionalFormatting sqref="CR4">
    <cfRule type="containsText" dxfId="9682" priority="2522" operator="containsText" text=" ">
      <formula>NOT(ISERROR(SEARCH(" ",CR4)))</formula>
    </cfRule>
    <cfRule type="containsText" dxfId="9681" priority="2523" operator="containsText" text=" ">
      <formula>NOT(ISERROR(SEARCH(" ",CR4)))</formula>
    </cfRule>
  </conditionalFormatting>
  <conditionalFormatting sqref="CS4">
    <cfRule type="containsText" dxfId="9680" priority="3040" operator="containsText" text=" ">
      <formula>NOT(ISERROR(SEARCH(" ",CS4)))</formula>
    </cfRule>
    <cfRule type="containsText" dxfId="9679" priority="3041" operator="containsText" text=" ">
      <formula>NOT(ISERROR(SEARCH(" ",CS4)))</formula>
    </cfRule>
  </conditionalFormatting>
  <conditionalFormatting sqref="CV4">
    <cfRule type="containsText" dxfId="9678" priority="3553" operator="containsText" text=" ">
      <formula>NOT(ISERROR(SEARCH(" ",CV4)))</formula>
    </cfRule>
    <cfRule type="containsText" dxfId="9677" priority="3554" operator="containsText" text=" ">
      <formula>NOT(ISERROR(SEARCH(" ",CV4)))</formula>
    </cfRule>
  </conditionalFormatting>
  <conditionalFormatting sqref="CW4">
    <cfRule type="containsText" dxfId="9676" priority="13541" operator="containsText" text=" ">
      <formula>NOT(ISERROR(SEARCH(" ",CW4)))</formula>
    </cfRule>
    <cfRule type="containsText" dxfId="9675" priority="13542" operator="containsText" text=" ">
      <formula>NOT(ISERROR(SEARCH(" ",CW4)))</formula>
    </cfRule>
  </conditionalFormatting>
  <conditionalFormatting sqref="CX4">
    <cfRule type="containsText" dxfId="9674" priority="3281" operator="containsText" text=" ">
      <formula>NOT(ISERROR(SEARCH(" ",CX4)))</formula>
    </cfRule>
    <cfRule type="containsText" dxfId="9673" priority="3282" operator="containsText" text=" ">
      <formula>NOT(ISERROR(SEARCH(" ",CX4)))</formula>
    </cfRule>
  </conditionalFormatting>
  <conditionalFormatting sqref="DC4">
    <cfRule type="containsText" dxfId="9672" priority="3285" operator="containsText" text=" ">
      <formula>NOT(ISERROR(SEARCH(" ",DC4)))</formula>
    </cfRule>
    <cfRule type="containsText" dxfId="9671" priority="3286" operator="containsText" text=" ">
      <formula>NOT(ISERROR(SEARCH(" ",DC4)))</formula>
    </cfRule>
  </conditionalFormatting>
  <conditionalFormatting sqref="DH4">
    <cfRule type="containsText" dxfId="9670" priority="3289" operator="containsText" text=" ">
      <formula>NOT(ISERROR(SEARCH(" ",DH4)))</formula>
    </cfRule>
    <cfRule type="containsText" dxfId="9669" priority="3290" operator="containsText" text=" ">
      <formula>NOT(ISERROR(SEARCH(" ",DH4)))</formula>
    </cfRule>
  </conditionalFormatting>
  <conditionalFormatting sqref="DM4">
    <cfRule type="containsText" dxfId="9668" priority="3293" operator="containsText" text=" ">
      <formula>NOT(ISERROR(SEARCH(" ",DM4)))</formula>
    </cfRule>
    <cfRule type="containsText" dxfId="9667" priority="3294" operator="containsText" text=" ">
      <formula>NOT(ISERROR(SEARCH(" ",DM4)))</formula>
    </cfRule>
  </conditionalFormatting>
  <conditionalFormatting sqref="DR4">
    <cfRule type="containsText" dxfId="9666" priority="3317" operator="containsText" text=" ">
      <formula>NOT(ISERROR(SEARCH(" ",DR4)))</formula>
    </cfRule>
    <cfRule type="containsText" dxfId="9665" priority="3318" operator="containsText" text=" ">
      <formula>NOT(ISERROR(SEARCH(" ",DR4)))</formula>
    </cfRule>
  </conditionalFormatting>
  <conditionalFormatting sqref="FQ4">
    <cfRule type="containsText" dxfId="9664" priority="17435" operator="containsText" text=" ">
      <formula>NOT(ISERROR(SEARCH(" ",FQ4)))</formula>
    </cfRule>
  </conditionalFormatting>
  <conditionalFormatting sqref="FR4">
    <cfRule type="containsText" dxfId="9663" priority="17463" operator="containsText" text=" ">
      <formula>NOT(ISERROR(SEARCH(" ",FR4)))</formula>
    </cfRule>
  </conditionalFormatting>
  <conditionalFormatting sqref="FT4">
    <cfRule type="containsText" dxfId="9662" priority="17430" operator="containsText" text=" ">
      <formula>NOT(ISERROR(SEARCH(" ",FT4)))</formula>
    </cfRule>
  </conditionalFormatting>
  <conditionalFormatting sqref="FU4">
    <cfRule type="containsText" dxfId="9661" priority="17462" operator="containsText" text=" ">
      <formula>NOT(ISERROR(SEARCH(" ",FU4)))</formula>
    </cfRule>
  </conditionalFormatting>
  <conditionalFormatting sqref="FW4">
    <cfRule type="containsText" dxfId="9660" priority="17425" operator="containsText" text=" ">
      <formula>NOT(ISERROR(SEARCH(" ",FW4)))</formula>
    </cfRule>
  </conditionalFormatting>
  <conditionalFormatting sqref="FX4">
    <cfRule type="containsText" dxfId="9659" priority="17461" operator="containsText" text=" ">
      <formula>NOT(ISERROR(SEARCH(" ",FX4)))</formula>
    </cfRule>
  </conditionalFormatting>
  <conditionalFormatting sqref="FZ4">
    <cfRule type="containsText" dxfId="9658" priority="17420" operator="containsText" text=" ">
      <formula>NOT(ISERROR(SEARCH(" ",FZ4)))</formula>
    </cfRule>
  </conditionalFormatting>
  <conditionalFormatting sqref="GA4">
    <cfRule type="containsText" dxfId="9657" priority="17460" operator="containsText" text=" ">
      <formula>NOT(ISERROR(SEARCH(" ",GA4)))</formula>
    </cfRule>
  </conditionalFormatting>
  <conditionalFormatting sqref="GC4">
    <cfRule type="containsText" dxfId="9656" priority="17415" operator="containsText" text=" ">
      <formula>NOT(ISERROR(SEARCH(" ",GC4)))</formula>
    </cfRule>
  </conditionalFormatting>
  <conditionalFormatting sqref="GD4">
    <cfRule type="containsText" dxfId="9655" priority="17459" operator="containsText" text=" ">
      <formula>NOT(ISERROR(SEARCH(" ",GD4)))</formula>
    </cfRule>
  </conditionalFormatting>
  <conditionalFormatting sqref="GF4">
    <cfRule type="containsText" dxfId="9654" priority="17410" operator="containsText" text=" ">
      <formula>NOT(ISERROR(SEARCH(" ",GF4)))</formula>
    </cfRule>
  </conditionalFormatting>
  <conditionalFormatting sqref="GG4">
    <cfRule type="containsText" dxfId="9653" priority="17458" operator="containsText" text=" ">
      <formula>NOT(ISERROR(SEARCH(" ",GG4)))</formula>
    </cfRule>
  </conditionalFormatting>
  <conditionalFormatting sqref="GI4">
    <cfRule type="containsText" dxfId="9652" priority="17405" operator="containsText" text=" ">
      <formula>NOT(ISERROR(SEARCH(" ",GI4)))</formula>
    </cfRule>
  </conditionalFormatting>
  <conditionalFormatting sqref="GJ4">
    <cfRule type="containsText" dxfId="9651" priority="17457" operator="containsText" text=" ">
      <formula>NOT(ISERROR(SEARCH(" ",GJ4)))</formula>
    </cfRule>
  </conditionalFormatting>
  <conditionalFormatting sqref="GL4">
    <cfRule type="containsText" dxfId="9650" priority="17400" operator="containsText" text=" ">
      <formula>NOT(ISERROR(SEARCH(" ",GL4)))</formula>
    </cfRule>
  </conditionalFormatting>
  <conditionalFormatting sqref="GM4">
    <cfRule type="containsText" dxfId="9649" priority="17456" operator="containsText" text=" ">
      <formula>NOT(ISERROR(SEARCH(" ",GM4)))</formula>
    </cfRule>
  </conditionalFormatting>
  <conditionalFormatting sqref="GO4">
    <cfRule type="containsText" dxfId="9648" priority="17395" operator="containsText" text=" ">
      <formula>NOT(ISERROR(SEARCH(" ",GO4)))</formula>
    </cfRule>
  </conditionalFormatting>
  <conditionalFormatting sqref="GP4">
    <cfRule type="containsText" dxfId="9647" priority="17455" operator="containsText" text=" ">
      <formula>NOT(ISERROR(SEARCH(" ",GP4)))</formula>
    </cfRule>
  </conditionalFormatting>
  <conditionalFormatting sqref="GR4">
    <cfRule type="containsText" dxfId="9646" priority="17390" operator="containsText" text=" ">
      <formula>NOT(ISERROR(SEARCH(" ",GR4)))</formula>
    </cfRule>
  </conditionalFormatting>
  <conditionalFormatting sqref="GS4">
    <cfRule type="containsText" dxfId="9645" priority="17454" operator="containsText" text=" ">
      <formula>NOT(ISERROR(SEARCH(" ",GS4)))</formula>
    </cfRule>
  </conditionalFormatting>
  <conditionalFormatting sqref="GU4">
    <cfRule type="containsText" dxfId="9644" priority="17385" operator="containsText" text=" ">
      <formula>NOT(ISERROR(SEARCH(" ",GU4)))</formula>
    </cfRule>
  </conditionalFormatting>
  <conditionalFormatting sqref="GV4">
    <cfRule type="containsText" dxfId="9643" priority="17453" operator="containsText" text=" ">
      <formula>NOT(ISERROR(SEARCH(" ",GV4)))</formula>
    </cfRule>
  </conditionalFormatting>
  <conditionalFormatting sqref="GX4">
    <cfRule type="containsText" dxfId="9642" priority="17380" operator="containsText" text=" ">
      <formula>NOT(ISERROR(SEARCH(" ",GX4)))</formula>
    </cfRule>
  </conditionalFormatting>
  <conditionalFormatting sqref="GY4">
    <cfRule type="containsText" dxfId="9641" priority="17452" operator="containsText" text=" ">
      <formula>NOT(ISERROR(SEARCH(" ",GY4)))</formula>
    </cfRule>
  </conditionalFormatting>
  <conditionalFormatting sqref="HA4">
    <cfRule type="containsText" dxfId="9640" priority="17375" operator="containsText" text=" ">
      <formula>NOT(ISERROR(SEARCH(" ",HA4)))</formula>
    </cfRule>
  </conditionalFormatting>
  <conditionalFormatting sqref="HB4">
    <cfRule type="containsText" dxfId="9639" priority="17451" operator="containsText" text=" ">
      <formula>NOT(ISERROR(SEARCH(" ",HB4)))</formula>
    </cfRule>
  </conditionalFormatting>
  <conditionalFormatting sqref="HD4">
    <cfRule type="containsText" dxfId="9638" priority="17370" operator="containsText" text=" ">
      <formula>NOT(ISERROR(SEARCH(" ",HD4)))</formula>
    </cfRule>
  </conditionalFormatting>
  <conditionalFormatting sqref="HE4">
    <cfRule type="containsText" dxfId="9637" priority="17450" operator="containsText" text=" ">
      <formula>NOT(ISERROR(SEARCH(" ",HE4)))</formula>
    </cfRule>
  </conditionalFormatting>
  <conditionalFormatting sqref="HG4">
    <cfRule type="containsText" dxfId="9636" priority="17365" operator="containsText" text=" ">
      <formula>NOT(ISERROR(SEARCH(" ",HG4)))</formula>
    </cfRule>
  </conditionalFormatting>
  <conditionalFormatting sqref="HH4">
    <cfRule type="containsText" dxfId="9635" priority="17449" operator="containsText" text=" ">
      <formula>NOT(ISERROR(SEARCH(" ",HH4)))</formula>
    </cfRule>
  </conditionalFormatting>
  <conditionalFormatting sqref="HJ4">
    <cfRule type="containsText" dxfId="9634" priority="17360" operator="containsText" text=" ">
      <formula>NOT(ISERROR(SEARCH(" ",HJ4)))</formula>
    </cfRule>
  </conditionalFormatting>
  <conditionalFormatting sqref="HK4">
    <cfRule type="containsText" dxfId="9633" priority="17448" operator="containsText" text=" ">
      <formula>NOT(ISERROR(SEARCH(" ",HK4)))</formula>
    </cfRule>
  </conditionalFormatting>
  <conditionalFormatting sqref="HM4">
    <cfRule type="containsText" dxfId="9632" priority="17355" operator="containsText" text=" ">
      <formula>NOT(ISERROR(SEARCH(" ",HM4)))</formula>
    </cfRule>
  </conditionalFormatting>
  <conditionalFormatting sqref="HN4">
    <cfRule type="containsText" dxfId="9631" priority="17447" operator="containsText" text=" ">
      <formula>NOT(ISERROR(SEARCH(" ",HN4)))</formula>
    </cfRule>
  </conditionalFormatting>
  <conditionalFormatting sqref="HP4">
    <cfRule type="containsText" dxfId="9630" priority="17350" operator="containsText" text=" ">
      <formula>NOT(ISERROR(SEARCH(" ",HP4)))</formula>
    </cfRule>
  </conditionalFormatting>
  <conditionalFormatting sqref="HQ4">
    <cfRule type="cellIs" dxfId="9629" priority="17445" operator="greaterThan">
      <formula>1</formula>
    </cfRule>
    <cfRule type="containsText" dxfId="9628" priority="17446" operator="containsText" text=" ">
      <formula>NOT(ISERROR(SEARCH(" ",HQ4)))</formula>
    </cfRule>
  </conditionalFormatting>
  <conditionalFormatting sqref="IC4">
    <cfRule type="containsText" dxfId="9627" priority="17200" operator="containsText" text=" ">
      <formula>NOT(ISERROR(SEARCH(" ",IC4)))</formula>
    </cfRule>
  </conditionalFormatting>
  <conditionalFormatting sqref="ID4">
    <cfRule type="containsText" dxfId="9626" priority="17229" operator="containsText" text=" ">
      <formula>NOT(ISERROR(SEARCH(" ",ID4)))</formula>
    </cfRule>
  </conditionalFormatting>
  <conditionalFormatting sqref="IF4">
    <cfRule type="containsText" dxfId="9625" priority="17195" operator="containsText" text=" ">
      <formula>NOT(ISERROR(SEARCH(" ",IF4)))</formula>
    </cfRule>
  </conditionalFormatting>
  <conditionalFormatting sqref="IG4">
    <cfRule type="containsText" dxfId="9624" priority="17227" operator="containsText" text=" ">
      <formula>NOT(ISERROR(SEARCH(" ",IG4)))</formula>
    </cfRule>
  </conditionalFormatting>
  <conditionalFormatting sqref="II4">
    <cfRule type="containsText" dxfId="9623" priority="17190" operator="containsText" text=" ">
      <formula>NOT(ISERROR(SEARCH(" ",II4)))</formula>
    </cfRule>
  </conditionalFormatting>
  <conditionalFormatting sqref="IJ4">
    <cfRule type="containsText" dxfId="9622" priority="17226" operator="containsText" text=" ">
      <formula>NOT(ISERROR(SEARCH(" ",IJ4)))</formula>
    </cfRule>
  </conditionalFormatting>
  <conditionalFormatting sqref="IL4">
    <cfRule type="containsText" dxfId="9621" priority="17185" operator="containsText" text=" ">
      <formula>NOT(ISERROR(SEARCH(" ",IL4)))</formula>
    </cfRule>
  </conditionalFormatting>
  <conditionalFormatting sqref="IM4">
    <cfRule type="containsText" dxfId="9620" priority="17225" operator="containsText" text=" ">
      <formula>NOT(ISERROR(SEARCH(" ",IM4)))</formula>
    </cfRule>
  </conditionalFormatting>
  <conditionalFormatting sqref="IO4">
    <cfRule type="containsText" dxfId="9619" priority="17180" operator="containsText" text=" ">
      <formula>NOT(ISERROR(SEARCH(" ",IO4)))</formula>
    </cfRule>
  </conditionalFormatting>
  <conditionalFormatting sqref="IP4">
    <cfRule type="containsText" dxfId="9618" priority="17224" operator="containsText" text=" ">
      <formula>NOT(ISERROR(SEARCH(" ",IP4)))</formula>
    </cfRule>
  </conditionalFormatting>
  <conditionalFormatting sqref="IR4">
    <cfRule type="containsText" dxfId="9617" priority="17175" operator="containsText" text=" ">
      <formula>NOT(ISERROR(SEARCH(" ",IR4)))</formula>
    </cfRule>
  </conditionalFormatting>
  <conditionalFormatting sqref="IS4">
    <cfRule type="containsText" dxfId="9616" priority="17223" operator="containsText" text=" ">
      <formula>NOT(ISERROR(SEARCH(" ",IS4)))</formula>
    </cfRule>
  </conditionalFormatting>
  <conditionalFormatting sqref="IU4">
    <cfRule type="containsText" dxfId="9615" priority="17170" operator="containsText" text=" ">
      <formula>NOT(ISERROR(SEARCH(" ",IU4)))</formula>
    </cfRule>
  </conditionalFormatting>
  <conditionalFormatting sqref="IV4">
    <cfRule type="containsText" dxfId="9614" priority="17222" operator="containsText" text=" ">
      <formula>NOT(ISERROR(SEARCH(" ",IV4)))</formula>
    </cfRule>
  </conditionalFormatting>
  <conditionalFormatting sqref="IX4">
    <cfRule type="containsText" dxfId="9613" priority="17165" operator="containsText" text=" ">
      <formula>NOT(ISERROR(SEARCH(" ",IX4)))</formula>
    </cfRule>
  </conditionalFormatting>
  <conditionalFormatting sqref="IY4">
    <cfRule type="containsText" dxfId="9612" priority="17221" operator="containsText" text=" ">
      <formula>NOT(ISERROR(SEARCH(" ",IY4)))</formula>
    </cfRule>
  </conditionalFormatting>
  <conditionalFormatting sqref="JA4">
    <cfRule type="containsText" dxfId="9611" priority="17160" operator="containsText" text=" ">
      <formula>NOT(ISERROR(SEARCH(" ",JA4)))</formula>
    </cfRule>
  </conditionalFormatting>
  <conditionalFormatting sqref="JB4">
    <cfRule type="containsText" dxfId="9610" priority="17220" operator="containsText" text=" ">
      <formula>NOT(ISERROR(SEARCH(" ",JB4)))</formula>
    </cfRule>
  </conditionalFormatting>
  <conditionalFormatting sqref="JD4">
    <cfRule type="containsText" dxfId="9609" priority="17155" operator="containsText" text=" ">
      <formula>NOT(ISERROR(SEARCH(" ",JD4)))</formula>
    </cfRule>
  </conditionalFormatting>
  <conditionalFormatting sqref="JE4">
    <cfRule type="containsText" dxfId="9608" priority="17219" operator="containsText" text=" ">
      <formula>NOT(ISERROR(SEARCH(" ",JE4)))</formula>
    </cfRule>
  </conditionalFormatting>
  <conditionalFormatting sqref="JG4">
    <cfRule type="containsText" dxfId="9607" priority="17150" operator="containsText" text=" ">
      <formula>NOT(ISERROR(SEARCH(" ",JG4)))</formula>
    </cfRule>
  </conditionalFormatting>
  <conditionalFormatting sqref="JH4">
    <cfRule type="containsText" dxfId="9606" priority="17218" operator="containsText" text=" ">
      <formula>NOT(ISERROR(SEARCH(" ",JH4)))</formula>
    </cfRule>
  </conditionalFormatting>
  <conditionalFormatting sqref="JJ4">
    <cfRule type="containsText" dxfId="9605" priority="17145" operator="containsText" text=" ">
      <formula>NOT(ISERROR(SEARCH(" ",JJ4)))</formula>
    </cfRule>
  </conditionalFormatting>
  <conditionalFormatting sqref="JK4">
    <cfRule type="containsText" dxfId="9604" priority="17217" operator="containsText" text=" ">
      <formula>NOT(ISERROR(SEARCH(" ",JK4)))</formula>
    </cfRule>
  </conditionalFormatting>
  <conditionalFormatting sqref="JM4">
    <cfRule type="containsText" dxfId="9603" priority="17140" operator="containsText" text=" ">
      <formula>NOT(ISERROR(SEARCH(" ",JM4)))</formula>
    </cfRule>
  </conditionalFormatting>
  <conditionalFormatting sqref="JN4">
    <cfRule type="containsText" dxfId="9602" priority="17216" operator="containsText" text=" ">
      <formula>NOT(ISERROR(SEARCH(" ",JN4)))</formula>
    </cfRule>
  </conditionalFormatting>
  <conditionalFormatting sqref="JP4">
    <cfRule type="containsText" dxfId="9601" priority="17135" operator="containsText" text=" ">
      <formula>NOT(ISERROR(SEARCH(" ",JP4)))</formula>
    </cfRule>
  </conditionalFormatting>
  <conditionalFormatting sqref="JQ4">
    <cfRule type="containsText" dxfId="9600" priority="17215" operator="containsText" text=" ">
      <formula>NOT(ISERROR(SEARCH(" ",JQ4)))</formula>
    </cfRule>
  </conditionalFormatting>
  <conditionalFormatting sqref="JS4">
    <cfRule type="containsText" dxfId="9599" priority="17130" operator="containsText" text=" ">
      <formula>NOT(ISERROR(SEARCH(" ",JS4)))</formula>
    </cfRule>
  </conditionalFormatting>
  <conditionalFormatting sqref="JT4">
    <cfRule type="containsText" dxfId="9598" priority="17214" operator="containsText" text=" ">
      <formula>NOT(ISERROR(SEARCH(" ",JT4)))</formula>
    </cfRule>
  </conditionalFormatting>
  <conditionalFormatting sqref="JV4">
    <cfRule type="containsText" dxfId="9597" priority="17125" operator="containsText" text=" ">
      <formula>NOT(ISERROR(SEARCH(" ",JV4)))</formula>
    </cfRule>
  </conditionalFormatting>
  <conditionalFormatting sqref="JW4">
    <cfRule type="containsText" dxfId="9596" priority="17213" operator="containsText" text=" ">
      <formula>NOT(ISERROR(SEARCH(" ",JW4)))</formula>
    </cfRule>
  </conditionalFormatting>
  <conditionalFormatting sqref="JY4">
    <cfRule type="containsText" dxfId="9595" priority="17120" operator="containsText" text=" ">
      <formula>NOT(ISERROR(SEARCH(" ",JY4)))</formula>
    </cfRule>
  </conditionalFormatting>
  <conditionalFormatting sqref="JZ4">
    <cfRule type="containsText" dxfId="9594" priority="17212" operator="containsText" text=" ">
      <formula>NOT(ISERROR(SEARCH(" ",JZ4)))</formula>
    </cfRule>
  </conditionalFormatting>
  <conditionalFormatting sqref="KB4">
    <cfRule type="containsText" dxfId="9593" priority="17115" operator="containsText" text=" ">
      <formula>NOT(ISERROR(SEARCH(" ",KB4)))</formula>
    </cfRule>
  </conditionalFormatting>
  <conditionalFormatting sqref="KC4">
    <cfRule type="containsText" dxfId="9592" priority="17211" operator="containsText" text=" ">
      <formula>NOT(ISERROR(SEARCH(" ",KC4)))</formula>
    </cfRule>
  </conditionalFormatting>
  <conditionalFormatting sqref="KE4">
    <cfRule type="containsText" dxfId="9591" priority="17110" operator="containsText" text=" ">
      <formula>NOT(ISERROR(SEARCH(" ",KE4)))</formula>
    </cfRule>
  </conditionalFormatting>
  <conditionalFormatting sqref="KF4">
    <cfRule type="cellIs" dxfId="9590" priority="17209" operator="greaterThan">
      <formula>1</formula>
    </cfRule>
    <cfRule type="containsText" dxfId="9589" priority="17210" operator="containsText" text=" ">
      <formula>NOT(ISERROR(SEARCH(" ",KF4)))</formula>
    </cfRule>
  </conditionalFormatting>
  <conditionalFormatting sqref="LM4">
    <cfRule type="containsText" dxfId="9588" priority="3086" operator="containsText" text=" ">
      <formula>NOT(ISERROR(SEARCH(" ",LM4)))</formula>
    </cfRule>
  </conditionalFormatting>
  <conditionalFormatting sqref="LQ4:OX4">
    <cfRule type="containsText" dxfId="9587" priority="2974" operator="containsText" text=" ">
      <formula>NOT(ISERROR(SEARCH(" ",LQ4)))</formula>
    </cfRule>
    <cfRule type="containsText" dxfId="9586" priority="2975" operator="containsText" text=" ">
      <formula>NOT(ISERROR(SEARCH(" ",LQ4)))</formula>
    </cfRule>
  </conditionalFormatting>
  <conditionalFormatting sqref="LR4">
    <cfRule type="containsText" dxfId="9585" priority="2892" operator="containsText" text=" ">
      <formula>NOT(ISERROR(SEARCH(" ",LR4)))</formula>
    </cfRule>
    <cfRule type="containsText" dxfId="9584" priority="2893" operator="containsText" text=" ">
      <formula>NOT(ISERROR(SEARCH(" ",LR4)))</formula>
    </cfRule>
  </conditionalFormatting>
  <conditionalFormatting sqref="MU4">
    <cfRule type="containsText" dxfId="9583" priority="2630" operator="containsText" text=" ">
      <formula>NOT(ISERROR(SEARCH(" ",MU4)))</formula>
    </cfRule>
    <cfRule type="containsText" dxfId="9582" priority="2631" operator="containsText" text=" ">
      <formula>NOT(ISERROR(SEARCH(" ",MU4)))</formula>
    </cfRule>
    <cfRule type="containsText" dxfId="9581" priority="2632" operator="containsText" text=" ">
      <formula>NOT(ISERROR(SEARCH(" ",MU4)))</formula>
    </cfRule>
    <cfRule type="containsText" dxfId="9580" priority="2633" operator="containsText" text=" ">
      <formula>NOT(ISERROR(SEARCH(" ",MU4)))</formula>
    </cfRule>
  </conditionalFormatting>
  <conditionalFormatting sqref="MV4">
    <cfRule type="containsText" dxfId="9579" priority="2944" operator="containsText" text=" ">
      <formula>NOT(ISERROR(SEARCH(" ",MV4)))</formula>
    </cfRule>
    <cfRule type="containsText" dxfId="9578" priority="2945" operator="containsText" text=" ">
      <formula>NOT(ISERROR(SEARCH(" ",MV4)))</formula>
    </cfRule>
  </conditionalFormatting>
  <conditionalFormatting sqref="MW4">
    <cfRule type="containsText" dxfId="9577" priority="2942" operator="containsText" text=" ">
      <formula>NOT(ISERROR(SEARCH(" ",MW4)))</formula>
    </cfRule>
    <cfRule type="containsText" dxfId="9576" priority="2943" operator="containsText" text=" ">
      <formula>NOT(ISERROR(SEARCH(" ",MW4)))</formula>
    </cfRule>
  </conditionalFormatting>
  <conditionalFormatting sqref="MX4">
    <cfRule type="containsText" dxfId="9575" priority="2940" operator="containsText" text=" ">
      <formula>NOT(ISERROR(SEARCH(" ",MX4)))</formula>
    </cfRule>
    <cfRule type="containsText" dxfId="9574" priority="2941" operator="containsText" text=" ">
      <formula>NOT(ISERROR(SEARCH(" ",MX4)))</formula>
    </cfRule>
  </conditionalFormatting>
  <conditionalFormatting sqref="MY4">
    <cfRule type="containsText" dxfId="9573" priority="2938" operator="containsText" text=" ">
      <formula>NOT(ISERROR(SEARCH(" ",MY4)))</formula>
    </cfRule>
    <cfRule type="containsText" dxfId="9572" priority="2939" operator="containsText" text=" ">
      <formula>NOT(ISERROR(SEARCH(" ",MY4)))</formula>
    </cfRule>
  </conditionalFormatting>
  <conditionalFormatting sqref="MZ4">
    <cfRule type="containsText" dxfId="9571" priority="2936" operator="containsText" text=" ">
      <formula>NOT(ISERROR(SEARCH(" ",MZ4)))</formula>
    </cfRule>
    <cfRule type="containsText" dxfId="9570" priority="2937" operator="containsText" text=" ">
      <formula>NOT(ISERROR(SEARCH(" ",MZ4)))</formula>
    </cfRule>
  </conditionalFormatting>
  <conditionalFormatting sqref="NA4">
    <cfRule type="containsText" dxfId="9569" priority="2934" operator="containsText" text=" ">
      <formula>NOT(ISERROR(SEARCH(" ",NA4)))</formula>
    </cfRule>
    <cfRule type="containsText" dxfId="9568" priority="2935" operator="containsText" text=" ">
      <formula>NOT(ISERROR(SEARCH(" ",NA4)))</formula>
    </cfRule>
  </conditionalFormatting>
  <conditionalFormatting sqref="NB4">
    <cfRule type="containsText" dxfId="9567" priority="2932" operator="containsText" text=" ">
      <formula>NOT(ISERROR(SEARCH(" ",NB4)))</formula>
    </cfRule>
    <cfRule type="containsText" dxfId="9566" priority="2933" operator="containsText" text=" ">
      <formula>NOT(ISERROR(SEARCH(" ",NB4)))</formula>
    </cfRule>
  </conditionalFormatting>
  <conditionalFormatting sqref="NC4">
    <cfRule type="containsText" dxfId="9565" priority="2930" operator="containsText" text=" ">
      <formula>NOT(ISERROR(SEARCH(" ",NC4)))</formula>
    </cfRule>
    <cfRule type="containsText" dxfId="9564" priority="2931" operator="containsText" text=" ">
      <formula>NOT(ISERROR(SEARCH(" ",NC4)))</formula>
    </cfRule>
  </conditionalFormatting>
  <conditionalFormatting sqref="ND4">
    <cfRule type="containsText" dxfId="9563" priority="2928" operator="containsText" text=" ">
      <formula>NOT(ISERROR(SEARCH(" ",ND4)))</formula>
    </cfRule>
    <cfRule type="containsText" dxfId="9562" priority="2929" operator="containsText" text=" ">
      <formula>NOT(ISERROR(SEARCH(" ",ND4)))</formula>
    </cfRule>
  </conditionalFormatting>
  <conditionalFormatting sqref="NE4">
    <cfRule type="containsText" dxfId="9561" priority="2926" operator="containsText" text=" ">
      <formula>NOT(ISERROR(SEARCH(" ",NE4)))</formula>
    </cfRule>
    <cfRule type="containsText" dxfId="9560" priority="2927" operator="containsText" text=" ">
      <formula>NOT(ISERROR(SEARCH(" ",NE4)))</formula>
    </cfRule>
  </conditionalFormatting>
  <conditionalFormatting sqref="NF4">
    <cfRule type="containsText" dxfId="9559" priority="2924" operator="containsText" text=" ">
      <formula>NOT(ISERROR(SEARCH(" ",NF4)))</formula>
    </cfRule>
    <cfRule type="containsText" dxfId="9558" priority="2925" operator="containsText" text=" ">
      <formula>NOT(ISERROR(SEARCH(" ",NF4)))</formula>
    </cfRule>
  </conditionalFormatting>
  <conditionalFormatting sqref="NG4">
    <cfRule type="containsText" dxfId="9557" priority="2922" operator="containsText" text=" ">
      <formula>NOT(ISERROR(SEARCH(" ",NG4)))</formula>
    </cfRule>
    <cfRule type="containsText" dxfId="9556" priority="2923" operator="containsText" text=" ">
      <formula>NOT(ISERROR(SEARCH(" ",NG4)))</formula>
    </cfRule>
  </conditionalFormatting>
  <conditionalFormatting sqref="NH4">
    <cfRule type="containsText" dxfId="9555" priority="2920" operator="containsText" text=" ">
      <formula>NOT(ISERROR(SEARCH(" ",NH4)))</formula>
    </cfRule>
    <cfRule type="containsText" dxfId="9554" priority="2921" operator="containsText" text=" ">
      <formula>NOT(ISERROR(SEARCH(" ",NH4)))</formula>
    </cfRule>
  </conditionalFormatting>
  <conditionalFormatting sqref="NI4">
    <cfRule type="containsText" dxfId="9553" priority="2918" operator="containsText" text=" ">
      <formula>NOT(ISERROR(SEARCH(" ",NI4)))</formula>
    </cfRule>
    <cfRule type="containsText" dxfId="9552" priority="2919" operator="containsText" text=" ">
      <formula>NOT(ISERROR(SEARCH(" ",NI4)))</formula>
    </cfRule>
  </conditionalFormatting>
  <conditionalFormatting sqref="NJ4">
    <cfRule type="containsText" dxfId="9551" priority="2916" operator="containsText" text=" ">
      <formula>NOT(ISERROR(SEARCH(" ",NJ4)))</formula>
    </cfRule>
    <cfRule type="containsText" dxfId="9550" priority="2917" operator="containsText" text=" ">
      <formula>NOT(ISERROR(SEARCH(" ",NJ4)))</formula>
    </cfRule>
  </conditionalFormatting>
  <conditionalFormatting sqref="NK4">
    <cfRule type="containsText" dxfId="9549" priority="2914" operator="containsText" text=" ">
      <formula>NOT(ISERROR(SEARCH(" ",NK4)))</formula>
    </cfRule>
    <cfRule type="containsText" dxfId="9548" priority="2915" operator="containsText" text=" ">
      <formula>NOT(ISERROR(SEARCH(" ",NK4)))</formula>
    </cfRule>
  </conditionalFormatting>
  <conditionalFormatting sqref="NL4">
    <cfRule type="containsText" dxfId="9547" priority="2912" operator="containsText" text=" ">
      <formula>NOT(ISERROR(SEARCH(" ",NL4)))</formula>
    </cfRule>
    <cfRule type="containsText" dxfId="9546" priority="2913" operator="containsText" text=" ">
      <formula>NOT(ISERROR(SEARCH(" ",NL4)))</formula>
    </cfRule>
  </conditionalFormatting>
  <conditionalFormatting sqref="NM4">
    <cfRule type="containsText" dxfId="9545" priority="2910" operator="containsText" text=" ">
      <formula>NOT(ISERROR(SEARCH(" ",NM4)))</formula>
    </cfRule>
    <cfRule type="containsText" dxfId="9544" priority="2911" operator="containsText" text=" ">
      <formula>NOT(ISERROR(SEARCH(" ",NM4)))</formula>
    </cfRule>
  </conditionalFormatting>
  <conditionalFormatting sqref="NN4">
    <cfRule type="containsText" dxfId="9543" priority="2908" operator="containsText" text=" ">
      <formula>NOT(ISERROR(SEARCH(" ",NN4)))</formula>
    </cfRule>
    <cfRule type="containsText" dxfId="9542" priority="2909" operator="containsText" text=" ">
      <formula>NOT(ISERROR(SEARCH(" ",NN4)))</formula>
    </cfRule>
  </conditionalFormatting>
  <conditionalFormatting sqref="NO4">
    <cfRule type="containsText" dxfId="9541" priority="2906" operator="containsText" text=" ">
      <formula>NOT(ISERROR(SEARCH(" ",NO4)))</formula>
    </cfRule>
    <cfRule type="containsText" dxfId="9540" priority="2907" operator="containsText" text=" ">
      <formula>NOT(ISERROR(SEARCH(" ",NO4)))</formula>
    </cfRule>
  </conditionalFormatting>
  <conditionalFormatting sqref="NP4">
    <cfRule type="containsText" dxfId="9539" priority="2904" operator="containsText" text=" ">
      <formula>NOT(ISERROR(SEARCH(" ",NP4)))</formula>
    </cfRule>
    <cfRule type="containsText" dxfId="9538" priority="2905" operator="containsText" text=" ">
      <formula>NOT(ISERROR(SEARCH(" ",NP4)))</formula>
    </cfRule>
  </conditionalFormatting>
  <conditionalFormatting sqref="NQ4">
    <cfRule type="containsText" dxfId="9537" priority="2902" operator="containsText" text=" ">
      <formula>NOT(ISERROR(SEARCH(" ",NQ4)))</formula>
    </cfRule>
    <cfRule type="containsText" dxfId="9536" priority="2903" operator="containsText" text=" ">
      <formula>NOT(ISERROR(SEARCH(" ",NQ4)))</formula>
    </cfRule>
  </conditionalFormatting>
  <conditionalFormatting sqref="NR4">
    <cfRule type="containsText" dxfId="9535" priority="2900" operator="containsText" text=" ">
      <formula>NOT(ISERROR(SEARCH(" ",NR4)))</formula>
    </cfRule>
    <cfRule type="containsText" dxfId="9534" priority="2901" operator="containsText" text=" ">
      <formula>NOT(ISERROR(SEARCH(" ",NR4)))</formula>
    </cfRule>
  </conditionalFormatting>
  <conditionalFormatting sqref="NS4">
    <cfRule type="containsText" dxfId="9533" priority="2898" operator="containsText" text=" ">
      <formula>NOT(ISERROR(SEARCH(" ",NS4)))</formula>
    </cfRule>
    <cfRule type="containsText" dxfId="9532" priority="2899" operator="containsText" text=" ">
      <formula>NOT(ISERROR(SEARCH(" ",NS4)))</formula>
    </cfRule>
  </conditionalFormatting>
  <conditionalFormatting sqref="NT4">
    <cfRule type="containsText" dxfId="9531" priority="2896" operator="containsText" text=" ">
      <formula>NOT(ISERROR(SEARCH(" ",NT4)))</formula>
    </cfRule>
    <cfRule type="containsText" dxfId="9530" priority="2897" operator="containsText" text=" ">
      <formula>NOT(ISERROR(SEARCH(" ",NT4)))</formula>
    </cfRule>
  </conditionalFormatting>
  <conditionalFormatting sqref="NU4:NV4">
    <cfRule type="containsText" dxfId="9529" priority="2894" operator="containsText" text=" ">
      <formula>NOT(ISERROR(SEARCH(" ",NU4)))</formula>
    </cfRule>
    <cfRule type="containsText" dxfId="9528" priority="2895" operator="containsText" text=" ">
      <formula>NOT(ISERROR(SEARCH(" ",NU4)))</formula>
    </cfRule>
  </conditionalFormatting>
  <conditionalFormatting sqref="PG4">
    <cfRule type="containsText" dxfId="9527" priority="2561" operator="containsText" text=" ">
      <formula>NOT(ISERROR(SEARCH(" ",PG4)))</formula>
    </cfRule>
    <cfRule type="containsText" dxfId="9526" priority="2562" operator="containsText" text=" ">
      <formula>NOT(ISERROR(SEARCH(" ",PG4)))</formula>
    </cfRule>
  </conditionalFormatting>
  <conditionalFormatting sqref="CR5">
    <cfRule type="cellIs" dxfId="9525" priority="2478" operator="equal">
      <formula>1</formula>
    </cfRule>
  </conditionalFormatting>
  <conditionalFormatting sqref="FN5">
    <cfRule type="colorScale" priority="17348">
      <colorScale>
        <cfvo type="min"/>
        <cfvo type="max"/>
        <color rgb="FFFCFCFF"/>
        <color rgb="FF63BE7B"/>
      </colorScale>
    </cfRule>
    <cfRule type="colorScale" priority="17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">
    <cfRule type="colorScale" priority="17344">
      <colorScale>
        <cfvo type="min"/>
        <cfvo type="max"/>
        <color rgb="FFFCFCFF"/>
        <color rgb="FF63BE7B"/>
      </colorScale>
    </cfRule>
    <cfRule type="colorScale" priority="17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">
    <cfRule type="colorScale" priority="17108">
      <colorScale>
        <cfvo type="min"/>
        <cfvo type="max"/>
        <color rgb="FFFCFCFF"/>
        <color rgb="FF63BE7B"/>
      </colorScale>
    </cfRule>
    <cfRule type="colorScale" priority="17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">
    <cfRule type="colorScale" priority="17104">
      <colorScale>
        <cfvo type="min"/>
        <cfvo type="max"/>
        <color rgb="FFFCFCFF"/>
        <color rgb="FF63BE7B"/>
      </colorScale>
    </cfRule>
    <cfRule type="colorScale" priority="17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F5">
    <cfRule type="containsText" dxfId="9524" priority="17288" operator="containsText" text=" ">
      <formula>NOT(ISERROR(SEARCH(" ",LF5)))</formula>
    </cfRule>
  </conditionalFormatting>
  <conditionalFormatting sqref="CR6">
    <cfRule type="cellIs" dxfId="9523" priority="2479" operator="equal">
      <formula>1</formula>
    </cfRule>
  </conditionalFormatting>
  <conditionalFormatting sqref="EC6">
    <cfRule type="containsText" dxfId="9522" priority="17631" operator="containsText" text=" ">
      <formula>NOT(ISERROR(SEARCH(" ",EC6)))</formula>
    </cfRule>
    <cfRule type="containsText" dxfId="9521" priority="17632" operator="containsText" text=" ">
      <formula>NOT(ISERROR(SEARCH(" ",EC6)))</formula>
    </cfRule>
  </conditionalFormatting>
  <conditionalFormatting sqref="FN6">
    <cfRule type="colorScale" priority="17346">
      <colorScale>
        <cfvo type="min"/>
        <cfvo type="max"/>
        <color rgb="FFFCFCFF"/>
        <color rgb="FF63BE7B"/>
      </colorScale>
    </cfRule>
    <cfRule type="colorScale" priority="17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">
    <cfRule type="colorScale" priority="17106">
      <colorScale>
        <cfvo type="min"/>
        <cfvo type="max"/>
        <color rgb="FFFCFCFF"/>
        <color rgb="FF63BE7B"/>
      </colorScale>
    </cfRule>
    <cfRule type="colorScale" priority="17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J6">
    <cfRule type="cellIs" dxfId="9520" priority="17241" operator="equal">
      <formula>"概率正确"</formula>
    </cfRule>
    <cfRule type="cellIs" dxfId="9519" priority="17242" operator="equal">
      <formula>"概率错误"</formula>
    </cfRule>
  </conditionalFormatting>
  <conditionalFormatting sqref="CR7">
    <cfRule type="cellIs" dxfId="9518" priority="2477" operator="equal">
      <formula>1</formula>
    </cfRule>
  </conditionalFormatting>
  <conditionalFormatting sqref="CR8">
    <cfRule type="cellIs" dxfId="9517" priority="2473" operator="equal">
      <formula>1</formula>
    </cfRule>
  </conditionalFormatting>
  <conditionalFormatting sqref="BS9">
    <cfRule type="containsText" dxfId="9516" priority="16280" operator="containsText" text=" ">
      <formula>NOT(ISERROR(SEARCH(" ",BS9)))</formula>
    </cfRule>
    <cfRule type="containsText" dxfId="9515" priority="16281" operator="containsText" text=" ">
      <formula>NOT(ISERROR(SEARCH(" ",BS9)))</formula>
    </cfRule>
  </conditionalFormatting>
  <conditionalFormatting sqref="CR9">
    <cfRule type="cellIs" dxfId="9514" priority="2471" operator="equal">
      <formula>1</formula>
    </cfRule>
  </conditionalFormatting>
  <conditionalFormatting sqref="CR10">
    <cfRule type="cellIs" dxfId="9513" priority="2472" operator="equal">
      <formula>1</formula>
    </cfRule>
  </conditionalFormatting>
  <conditionalFormatting sqref="CR11">
    <cfRule type="cellIs" dxfId="9512" priority="2470" operator="equal">
      <formula>1</formula>
    </cfRule>
  </conditionalFormatting>
  <conditionalFormatting sqref="HS11">
    <cfRule type="containsText" dxfId="9511" priority="17096" operator="containsText" text=" ">
      <formula>NOT(ISERROR(SEARCH(" ",HS11)))</formula>
    </cfRule>
    <cfRule type="containsText" dxfId="9510" priority="17097" operator="containsText" text=" ">
      <formula>NOT(ISERROR(SEARCH(" ",HS11)))</formula>
    </cfRule>
  </conditionalFormatting>
  <conditionalFormatting sqref="BR12">
    <cfRule type="containsText" dxfId="9509" priority="17334" operator="containsText" text=" ">
      <formula>NOT(ISERROR(SEARCH(" ",BR12)))</formula>
    </cfRule>
    <cfRule type="containsText" dxfId="9508" priority="17335" operator="containsText" text=" ">
      <formula>NOT(ISERROR(SEARCH(" ",BR12)))</formula>
    </cfRule>
  </conditionalFormatting>
  <conditionalFormatting sqref="BS12">
    <cfRule type="containsText" dxfId="9507" priority="17595" operator="containsText" text=" ">
      <formula>NOT(ISERROR(SEARCH(" ",BS12)))</formula>
    </cfRule>
    <cfRule type="containsText" dxfId="9506" priority="17596" operator="containsText" text=" ">
      <formula>NOT(ISERROR(SEARCH(" ",BS12)))</formula>
    </cfRule>
  </conditionalFormatting>
  <conditionalFormatting sqref="CR12">
    <cfRule type="cellIs" dxfId="9505" priority="2469" operator="equal">
      <formula>1</formula>
    </cfRule>
  </conditionalFormatting>
  <conditionalFormatting sqref="BP13">
    <cfRule type="containsText" dxfId="9504" priority="16260" operator="containsText" text=" ">
      <formula>NOT(ISERROR(SEARCH(" ",BP13)))</formula>
    </cfRule>
    <cfRule type="containsText" dxfId="9503" priority="16261" operator="containsText" text=" ">
      <formula>NOT(ISERROR(SEARCH(" ",BP13)))</formula>
    </cfRule>
  </conditionalFormatting>
  <conditionalFormatting sqref="BR13">
    <cfRule type="containsText" dxfId="9502" priority="17328" operator="containsText" text=" ">
      <formula>NOT(ISERROR(SEARCH(" ",BR13)))</formula>
    </cfRule>
    <cfRule type="containsText" dxfId="9501" priority="17329" operator="containsText" text=" ">
      <formula>NOT(ISERROR(SEARCH(" ",BR13)))</formula>
    </cfRule>
  </conditionalFormatting>
  <conditionalFormatting sqref="BS13">
    <cfRule type="containsText" dxfId="9500" priority="17589" operator="containsText" text=" ">
      <formula>NOT(ISERROR(SEARCH(" ",BS13)))</formula>
    </cfRule>
    <cfRule type="containsText" dxfId="9499" priority="17590" operator="containsText" text=" ">
      <formula>NOT(ISERROR(SEARCH(" ",BS13)))</formula>
    </cfRule>
  </conditionalFormatting>
  <conditionalFormatting sqref="BS14">
    <cfRule type="containsText" dxfId="9498" priority="11575" operator="containsText" text=" ">
      <formula>NOT(ISERROR(SEARCH(" ",BS14)))</formula>
    </cfRule>
    <cfRule type="containsText" dxfId="9497" priority="11576" operator="containsText" text=" ">
      <formula>NOT(ISERROR(SEARCH(" ",BS14)))</formula>
    </cfRule>
  </conditionalFormatting>
  <conditionalFormatting sqref="CR14">
    <cfRule type="cellIs" dxfId="9496" priority="2468" operator="equal">
      <formula>1</formula>
    </cfRule>
  </conditionalFormatting>
  <conditionalFormatting sqref="BR15">
    <cfRule type="containsText" dxfId="9495" priority="17320" operator="containsText" text=" ">
      <formula>NOT(ISERROR(SEARCH(" ",BR15)))</formula>
    </cfRule>
    <cfRule type="containsText" dxfId="9494" priority="17321" operator="containsText" text=" ">
      <formula>NOT(ISERROR(SEARCH(" ",BR15)))</formula>
    </cfRule>
  </conditionalFormatting>
  <conditionalFormatting sqref="BS15">
    <cfRule type="containsText" dxfId="9493" priority="16274" operator="containsText" text=" ">
      <formula>NOT(ISERROR(SEARCH(" ",BS15)))</formula>
    </cfRule>
    <cfRule type="containsText" dxfId="9492" priority="16275" operator="containsText" text=" ">
      <formula>NOT(ISERROR(SEARCH(" ",BS15)))</formula>
    </cfRule>
  </conditionalFormatting>
  <conditionalFormatting sqref="CR15">
    <cfRule type="cellIs" dxfId="9491" priority="2467" operator="equal">
      <formula>1</formula>
    </cfRule>
  </conditionalFormatting>
  <conditionalFormatting sqref="LF15">
    <cfRule type="containsText" dxfId="9490" priority="17286" operator="containsText" text=" ">
      <formula>NOT(ISERROR(SEARCH(" ",LF15)))</formula>
    </cfRule>
  </conditionalFormatting>
  <conditionalFormatting sqref="B16">
    <cfRule type="containsText" dxfId="9489" priority="17689" operator="containsText" text=" ">
      <formula>NOT(ISERROR(SEARCH(" ",B16)))</formula>
    </cfRule>
    <cfRule type="containsText" dxfId="9488" priority="17690" operator="containsText" text=" ">
      <formula>NOT(ISERROR(SEARCH(" ",B16)))</formula>
    </cfRule>
  </conditionalFormatting>
  <conditionalFormatting sqref="CR16">
    <cfRule type="cellIs" dxfId="9487" priority="2466" operator="equal">
      <formula>1</formula>
    </cfRule>
  </conditionalFormatting>
  <conditionalFormatting sqref="CR17">
    <cfRule type="cellIs" dxfId="9486" priority="2465" operator="equal">
      <formula>1</formula>
    </cfRule>
  </conditionalFormatting>
  <conditionalFormatting sqref="BS18">
    <cfRule type="containsText" dxfId="9485" priority="16272" operator="containsText" text=" ">
      <formula>NOT(ISERROR(SEARCH(" ",BS18)))</formula>
    </cfRule>
    <cfRule type="containsText" dxfId="9484" priority="16273" operator="containsText" text=" ">
      <formula>NOT(ISERROR(SEARCH(" ",BS18)))</formula>
    </cfRule>
  </conditionalFormatting>
  <conditionalFormatting sqref="CR18">
    <cfRule type="cellIs" dxfId="9483" priority="2464" operator="equal">
      <formula>1</formula>
    </cfRule>
  </conditionalFormatting>
  <conditionalFormatting sqref="BS19">
    <cfRule type="containsText" dxfId="9482" priority="16270" operator="containsText" text=" ">
      <formula>NOT(ISERROR(SEARCH(" ",BS19)))</formula>
    </cfRule>
    <cfRule type="containsText" dxfId="9481" priority="16271" operator="containsText" text=" ">
      <formula>NOT(ISERROR(SEARCH(" ",BS19)))</formula>
    </cfRule>
  </conditionalFormatting>
  <conditionalFormatting sqref="CR19">
    <cfRule type="cellIs" dxfId="9480" priority="2463" operator="equal">
      <formula>1</formula>
    </cfRule>
  </conditionalFormatting>
  <conditionalFormatting sqref="CR20">
    <cfRule type="cellIs" dxfId="9479" priority="2462" operator="equal">
      <formula>1</formula>
    </cfRule>
  </conditionalFormatting>
  <conditionalFormatting sqref="BS21">
    <cfRule type="containsText" dxfId="9478" priority="16268" operator="containsText" text=" ">
      <formula>NOT(ISERROR(SEARCH(" ",BS21)))</formula>
    </cfRule>
    <cfRule type="containsText" dxfId="9477" priority="16269" operator="containsText" text=" ">
      <formula>NOT(ISERROR(SEARCH(" ",BS21)))</formula>
    </cfRule>
  </conditionalFormatting>
  <conditionalFormatting sqref="CR21">
    <cfRule type="cellIs" dxfId="9476" priority="2461" operator="equal">
      <formula>1</formula>
    </cfRule>
  </conditionalFormatting>
  <conditionalFormatting sqref="CR22">
    <cfRule type="cellIs" dxfId="9475" priority="2460" operator="equal">
      <formula>1</formula>
    </cfRule>
  </conditionalFormatting>
  <conditionalFormatting sqref="B23">
    <cfRule type="containsText" dxfId="9474" priority="17681" operator="containsText" text=" ">
      <formula>NOT(ISERROR(SEARCH(" ",B23)))</formula>
    </cfRule>
    <cfRule type="containsText" dxfId="9473" priority="17682" operator="containsText" text=" ">
      <formula>NOT(ISERROR(SEARCH(" ",B23)))</formula>
    </cfRule>
  </conditionalFormatting>
  <conditionalFormatting sqref="BR23">
    <cfRule type="containsText" dxfId="9472" priority="17324" operator="containsText" text=" ">
      <formula>NOT(ISERROR(SEARCH(" ",BR23)))</formula>
    </cfRule>
    <cfRule type="containsText" dxfId="9471" priority="17325" operator="containsText" text=" ">
      <formula>NOT(ISERROR(SEARCH(" ",BR23)))</formula>
    </cfRule>
  </conditionalFormatting>
  <conditionalFormatting sqref="BS23">
    <cfRule type="containsText" dxfId="9470" priority="17583" operator="containsText" text=" ">
      <formula>NOT(ISERROR(SEARCH(" ",BS23)))</formula>
    </cfRule>
    <cfRule type="containsText" dxfId="9469" priority="17584" operator="containsText" text=" ">
      <formula>NOT(ISERROR(SEARCH(" ",BS23)))</formula>
    </cfRule>
  </conditionalFormatting>
  <conditionalFormatting sqref="CR23">
    <cfRule type="cellIs" dxfId="9468" priority="2476" operator="equal">
      <formula>1</formula>
    </cfRule>
  </conditionalFormatting>
  <conditionalFormatting sqref="CR24">
    <cfRule type="cellIs" dxfId="9467" priority="2475" operator="equal">
      <formula>1</formula>
    </cfRule>
  </conditionalFormatting>
  <conditionalFormatting sqref="BA25">
    <cfRule type="containsText" dxfId="9466" priority="12136" operator="containsText" text=" ">
      <formula>NOT(ISERROR(SEARCH(" ",BA25)))</formula>
    </cfRule>
    <cfRule type="containsText" dxfId="9465" priority="12137" operator="containsText" text=" ">
      <formula>NOT(ISERROR(SEARCH(" ",BA25)))</formula>
    </cfRule>
  </conditionalFormatting>
  <conditionalFormatting sqref="CR25">
    <cfRule type="cellIs" dxfId="9464" priority="2488" operator="equal">
      <formula>1</formula>
    </cfRule>
  </conditionalFormatting>
  <conditionalFormatting sqref="C26:E26">
    <cfRule type="containsText" dxfId="9463" priority="16310" operator="containsText" text=" ">
      <formula>NOT(ISERROR(SEARCH(" ",C26)))</formula>
    </cfRule>
    <cfRule type="containsText" dxfId="9462" priority="16311" operator="containsText" text=" ">
      <formula>NOT(ISERROR(SEARCH(" ",C26)))</formula>
    </cfRule>
  </conditionalFormatting>
  <conditionalFormatting sqref="F26">
    <cfRule type="containsText" dxfId="9461" priority="16292" operator="containsText" text=" ">
      <formula>NOT(ISERROR(SEARCH(" ",F26)))</formula>
    </cfRule>
    <cfRule type="containsText" dxfId="9460" priority="16293" operator="containsText" text=" ">
      <formula>NOT(ISERROR(SEARCH(" ",F26)))</formula>
    </cfRule>
  </conditionalFormatting>
  <conditionalFormatting sqref="G26">
    <cfRule type="containsText" dxfId="9459" priority="16302" operator="containsText" text=" ">
      <formula>NOT(ISERROR(SEARCH(" ",G26)))</formula>
    </cfRule>
    <cfRule type="containsText" dxfId="9458" priority="16303" operator="containsText" text=" ">
      <formula>NOT(ISERROR(SEARCH(" ",G26)))</formula>
    </cfRule>
  </conditionalFormatting>
  <conditionalFormatting sqref="H26">
    <cfRule type="containsText" dxfId="9457" priority="16308" operator="containsText" text=" ">
      <formula>NOT(ISERROR(SEARCH(" ",H26)))</formula>
    </cfRule>
    <cfRule type="containsText" dxfId="9456" priority="16309" operator="containsText" text=" ">
      <formula>NOT(ISERROR(SEARCH(" ",H26)))</formula>
    </cfRule>
  </conditionalFormatting>
  <conditionalFormatting sqref="BA26">
    <cfRule type="containsText" dxfId="9455" priority="12138" operator="containsText" text=" ">
      <formula>NOT(ISERROR(SEARCH(" ",BA26)))</formula>
    </cfRule>
    <cfRule type="containsText" dxfId="9454" priority="12139" operator="containsText" text=" ">
      <formula>NOT(ISERROR(SEARCH(" ",BA26)))</formula>
    </cfRule>
  </conditionalFormatting>
  <conditionalFormatting sqref="CR26">
    <cfRule type="cellIs" dxfId="9453" priority="2487" operator="equal">
      <formula>1</formula>
    </cfRule>
  </conditionalFormatting>
  <conditionalFormatting sqref="LP26">
    <cfRule type="containsText" dxfId="9452" priority="2966" operator="containsText" text=" ">
      <formula>NOT(ISERROR(SEARCH(" ",LP26)))</formula>
    </cfRule>
    <cfRule type="containsText" dxfId="9451" priority="2967" operator="containsText" text=" ">
      <formula>NOT(ISERROR(SEARCH(" ",LP26)))</formula>
    </cfRule>
  </conditionalFormatting>
  <conditionalFormatting sqref="B27">
    <cfRule type="containsText" dxfId="9450" priority="17473" operator="containsText" text=" ">
      <formula>NOT(ISERROR(SEARCH(" ",B27)))</formula>
    </cfRule>
    <cfRule type="containsText" dxfId="9449" priority="17474" operator="containsText" text=" ">
      <formula>NOT(ISERROR(SEARCH(" ",B27)))</formula>
    </cfRule>
  </conditionalFormatting>
  <conditionalFormatting sqref="F27">
    <cfRule type="containsText" dxfId="9448" priority="16296" operator="containsText" text=" ">
      <formula>NOT(ISERROR(SEARCH(" ",F27)))</formula>
    </cfRule>
    <cfRule type="containsText" dxfId="9447" priority="16297" operator="containsText" text=" ">
      <formula>NOT(ISERROR(SEARCH(" ",F27)))</formula>
    </cfRule>
  </conditionalFormatting>
  <conditionalFormatting sqref="G27">
    <cfRule type="containsText" dxfId="9446" priority="16306" operator="containsText" text=" ">
      <formula>NOT(ISERROR(SEARCH(" ",G27)))</formula>
    </cfRule>
    <cfRule type="containsText" dxfId="9445" priority="16307" operator="containsText" text=" ">
      <formula>NOT(ISERROR(SEARCH(" ",G27)))</formula>
    </cfRule>
  </conditionalFormatting>
  <conditionalFormatting sqref="AB27">
    <cfRule type="containsText" dxfId="9444" priority="17098" operator="containsText" text=" ">
      <formula>NOT(ISERROR(SEARCH(" ",AB27)))</formula>
    </cfRule>
    <cfRule type="containsText" dxfId="9443" priority="17099" operator="containsText" text=" ">
      <formula>NOT(ISERROR(SEARCH(" ",AB27)))</formula>
    </cfRule>
  </conditionalFormatting>
  <conditionalFormatting sqref="BT27">
    <cfRule type="containsText" dxfId="9442" priority="16407" operator="containsText" text=" ">
      <formula>NOT(ISERROR(SEARCH(" ",BT27)))</formula>
    </cfRule>
    <cfRule type="containsText" dxfId="9441" priority="16408" operator="containsText" text=" ">
      <formula>NOT(ISERROR(SEARCH(" ",BT27)))</formula>
    </cfRule>
  </conditionalFormatting>
  <conditionalFormatting sqref="CR27">
    <cfRule type="cellIs" dxfId="9440" priority="2486" operator="equal">
      <formula>1</formula>
    </cfRule>
  </conditionalFormatting>
  <conditionalFormatting sqref="LP27">
    <cfRule type="containsText" dxfId="9439" priority="2970" operator="containsText" text=" ">
      <formula>NOT(ISERROR(SEARCH(" ",LP27)))</formula>
    </cfRule>
    <cfRule type="containsText" dxfId="9438" priority="2971" operator="containsText" text=" ">
      <formula>NOT(ISERROR(SEARCH(" ",LP27)))</formula>
    </cfRule>
  </conditionalFormatting>
  <conditionalFormatting sqref="B28">
    <cfRule type="cellIs" dxfId="9437" priority="11834" operator="equal">
      <formula>" "</formula>
    </cfRule>
    <cfRule type="containsText" dxfId="9436" priority="11858" operator="containsText" text=" ">
      <formula>NOT(ISERROR(SEARCH(" ",B28)))</formula>
    </cfRule>
    <cfRule type="containsText" dxfId="9435" priority="11859" operator="containsText" text=" ">
      <formula>NOT(ISERROR(SEARCH(" ",B28)))</formula>
    </cfRule>
  </conditionalFormatting>
  <conditionalFormatting sqref="C28:E28">
    <cfRule type="containsText" dxfId="9434" priority="11832" operator="containsText" text=" ">
      <formula>NOT(ISERROR(SEARCH(" ",C28)))</formula>
    </cfRule>
    <cfRule type="containsText" dxfId="9433" priority="11833" operator="containsText" text=" ">
      <formula>NOT(ISERROR(SEARCH(" ",C28)))</formula>
    </cfRule>
  </conditionalFormatting>
  <conditionalFormatting sqref="F28">
    <cfRule type="containsText" dxfId="9432" priority="11826" operator="containsText" text=" ">
      <formula>NOT(ISERROR(SEARCH(" ",F28)))</formula>
    </cfRule>
    <cfRule type="containsText" dxfId="9431" priority="11827" operator="containsText" text=" ">
      <formula>NOT(ISERROR(SEARCH(" ",F28)))</formula>
    </cfRule>
  </conditionalFormatting>
  <conditionalFormatting sqref="G28">
    <cfRule type="containsText" dxfId="9430" priority="11828" operator="containsText" text=" ">
      <formula>NOT(ISERROR(SEARCH(" ",G28)))</formula>
    </cfRule>
    <cfRule type="containsText" dxfId="9429" priority="11829" operator="containsText" text=" ">
      <formula>NOT(ISERROR(SEARCH(" ",G28)))</formula>
    </cfRule>
  </conditionalFormatting>
  <conditionalFormatting sqref="H28">
    <cfRule type="containsText" dxfId="9428" priority="11830" operator="containsText" text=" ">
      <formula>NOT(ISERROR(SEARCH(" ",H28)))</formula>
    </cfRule>
    <cfRule type="containsText" dxfId="9427" priority="11831" operator="containsText" text=" ">
      <formula>NOT(ISERROR(SEARCH(" ",H28)))</formula>
    </cfRule>
  </conditionalFormatting>
  <conditionalFormatting sqref="AJ28">
    <cfRule type="cellIs" dxfId="9426" priority="11837" operator="equal">
      <formula>0</formula>
    </cfRule>
    <cfRule type="cellIs" dxfId="9425" priority="11838" operator="greaterThan">
      <formula>1</formula>
    </cfRule>
    <cfRule type="containsText" dxfId="9424" priority="11839" operator="containsText" text=" ">
      <formula>NOT(ISERROR(SEARCH(" ",AJ28)))</formula>
    </cfRule>
    <cfRule type="containsText" dxfId="9423" priority="11840" operator="containsText" text=" ">
      <formula>NOT(ISERROR(SEARCH(" ",AJ28)))</formula>
    </cfRule>
    <cfRule type="cellIs" dxfId="9422" priority="11853" operator="equal">
      <formula>0</formula>
    </cfRule>
  </conditionalFormatting>
  <conditionalFormatting sqref="BR28">
    <cfRule type="containsText" dxfId="9421" priority="11818" operator="containsText" text=" ">
      <formula>NOT(ISERROR(SEARCH(" ",BR28)))</formula>
    </cfRule>
    <cfRule type="containsText" dxfId="9420" priority="11819" operator="containsText" text=" ">
      <formula>NOT(ISERROR(SEARCH(" ",BR28)))</formula>
    </cfRule>
  </conditionalFormatting>
  <conditionalFormatting sqref="BS28">
    <cfRule type="containsText" dxfId="9419" priority="11821" operator="containsText" text=" ">
      <formula>NOT(ISERROR(SEARCH(" ",BS28)))</formula>
    </cfRule>
    <cfRule type="containsText" dxfId="9418" priority="11822" operator="containsText" text=" ">
      <formula>NOT(ISERROR(SEARCH(" ",BS28)))</formula>
    </cfRule>
  </conditionalFormatting>
  <conditionalFormatting sqref="BT28">
    <cfRule type="containsText" dxfId="9417" priority="11854" operator="containsText" text=" ">
      <formula>NOT(ISERROR(SEARCH(" ",BT28)))</formula>
    </cfRule>
    <cfRule type="containsText" dxfId="9416" priority="11855" operator="containsText" text=" ">
      <formula>NOT(ISERROR(SEARCH(" ",BT28)))</formula>
    </cfRule>
  </conditionalFormatting>
  <conditionalFormatting sqref="CR28">
    <cfRule type="cellIs" dxfId="9415" priority="2512" operator="equal">
      <formula>1</formula>
    </cfRule>
  </conditionalFormatting>
  <conditionalFormatting sqref="DX28">
    <cfRule type="cellIs" dxfId="9414" priority="11825" operator="equal">
      <formula>1</formula>
    </cfRule>
  </conditionalFormatting>
  <conditionalFormatting sqref="DY28:DZ28">
    <cfRule type="containsText" dxfId="9413" priority="11823" operator="containsText" text=" ">
      <formula>NOT(ISERROR(SEARCH(" ",DY28)))</formula>
    </cfRule>
    <cfRule type="containsText" dxfId="9412" priority="11824" operator="containsText" text=" ">
      <formula>NOT(ISERROR(SEARCH(" ",DY28)))</formula>
    </cfRule>
  </conditionalFormatting>
  <conditionalFormatting sqref="EB28:EC28">
    <cfRule type="containsText" dxfId="9411" priority="11856" operator="containsText" text=" ">
      <formula>NOT(ISERROR(SEARCH(" ",EB28)))</formula>
    </cfRule>
    <cfRule type="containsText" dxfId="9410" priority="11857" operator="containsText" text=" ">
      <formula>NOT(ISERROR(SEARCH(" ",EB28)))</formula>
    </cfRule>
  </conditionalFormatting>
  <conditionalFormatting sqref="ED28:EJ28">
    <cfRule type="containsText" dxfId="9409" priority="11851" operator="containsText" text=" ">
      <formula>NOT(ISERROR(SEARCH(" ",ED28)))</formula>
    </cfRule>
    <cfRule type="containsText" dxfId="9408" priority="11852" operator="containsText" text=" ">
      <formula>NOT(ISERROR(SEARCH(" ",ED28)))</formula>
    </cfRule>
  </conditionalFormatting>
  <conditionalFormatting sqref="FI28">
    <cfRule type="cellIs" dxfId="9407" priority="11860" operator="greaterThan">
      <formula>1</formula>
    </cfRule>
    <cfRule type="colorScale" priority="11861">
      <colorScale>
        <cfvo type="min"/>
        <cfvo type="max"/>
        <color rgb="FFFCFCFF"/>
        <color rgb="FF63BE7B"/>
      </colorScale>
    </cfRule>
    <cfRule type="colorScale" priority="11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28">
    <cfRule type="colorScale" priority="11849">
      <colorScale>
        <cfvo type="min"/>
        <cfvo type="max"/>
        <color rgb="FFFCFCFF"/>
        <color rgb="FF63BE7B"/>
      </colorScale>
    </cfRule>
    <cfRule type="colorScale" priority="11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28:FL28">
    <cfRule type="colorScale" priority="11863">
      <colorScale>
        <cfvo type="min"/>
        <cfvo type="max"/>
        <color rgb="FFFCFCFF"/>
        <color rgb="FF63BE7B"/>
      </colorScale>
    </cfRule>
    <cfRule type="colorScale" priority="11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8">
    <cfRule type="cellIs" dxfId="9406" priority="11835" operator="greaterThan">
      <formula>1</formula>
    </cfRule>
  </conditionalFormatting>
  <conditionalFormatting sqref="FM28">
    <cfRule type="colorScale" priority="11865">
      <colorScale>
        <cfvo type="min"/>
        <cfvo type="max"/>
        <color rgb="FFFCFCFF"/>
        <color rgb="FF63BE7B"/>
      </colorScale>
    </cfRule>
    <cfRule type="colorScale" priority="11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8">
    <cfRule type="colorScale" priority="12132">
      <colorScale>
        <cfvo type="min"/>
        <cfvo type="max"/>
        <color rgb="FFFCFCFF"/>
        <color rgb="FF63BE7B"/>
      </colorScale>
    </cfRule>
    <cfRule type="colorScale" priority="12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28">
    <cfRule type="cellIs" dxfId="9405" priority="11867" operator="greaterThan">
      <formula>1</formula>
    </cfRule>
    <cfRule type="colorScale" priority="11868">
      <colorScale>
        <cfvo type="min"/>
        <cfvo type="max"/>
        <color rgb="FFFCFCFF"/>
        <color rgb="FF63BE7B"/>
      </colorScale>
    </cfRule>
    <cfRule type="colorScale" priority="11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28">
    <cfRule type="colorScale" priority="11870">
      <colorScale>
        <cfvo type="min"/>
        <cfvo type="max"/>
        <color rgb="FFFCFCFF"/>
        <color rgb="FF63BE7B"/>
      </colorScale>
    </cfRule>
    <cfRule type="colorScale" priority="11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28">
    <cfRule type="colorScale" priority="12128">
      <colorScale>
        <cfvo type="min"/>
        <cfvo type="max"/>
        <color rgb="FFFCFCFF"/>
        <color rgb="FF63BE7B"/>
      </colorScale>
    </cfRule>
    <cfRule type="colorScale" priority="12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28">
    <cfRule type="cellIs" dxfId="9404" priority="11872" operator="greaterThan">
      <formula>1</formula>
    </cfRule>
    <cfRule type="colorScale" priority="11873">
      <colorScale>
        <cfvo type="min"/>
        <cfvo type="max"/>
        <color rgb="FFFCFCFF"/>
        <color rgb="FF63BE7B"/>
      </colorScale>
    </cfRule>
    <cfRule type="colorScale" priority="11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28">
    <cfRule type="colorScale" priority="11875">
      <colorScale>
        <cfvo type="min"/>
        <cfvo type="max"/>
        <color rgb="FFFCFCFF"/>
        <color rgb="FF63BE7B"/>
      </colorScale>
    </cfRule>
    <cfRule type="colorScale" priority="11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28">
    <cfRule type="colorScale" priority="11877">
      <colorScale>
        <cfvo type="min"/>
        <cfvo type="max"/>
        <color rgb="FFFCFCFF"/>
        <color rgb="FF63BE7B"/>
      </colorScale>
    </cfRule>
    <cfRule type="colorScale" priority="11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28">
    <cfRule type="cellIs" dxfId="9403" priority="11879" operator="greaterThan">
      <formula>1</formula>
    </cfRule>
    <cfRule type="colorScale" priority="11880">
      <colorScale>
        <cfvo type="min"/>
        <cfvo type="max"/>
        <color rgb="FFFCFCFF"/>
        <color rgb="FF63BE7B"/>
      </colorScale>
    </cfRule>
    <cfRule type="colorScale" priority="11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28">
    <cfRule type="colorScale" priority="11882">
      <colorScale>
        <cfvo type="min"/>
        <cfvo type="max"/>
        <color rgb="FFFCFCFF"/>
        <color rgb="FF63BE7B"/>
      </colorScale>
    </cfRule>
    <cfRule type="colorScale" priority="11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28">
    <cfRule type="colorScale" priority="11884">
      <colorScale>
        <cfvo type="min"/>
        <cfvo type="max"/>
        <color rgb="FFFCFCFF"/>
        <color rgb="FF63BE7B"/>
      </colorScale>
    </cfRule>
    <cfRule type="colorScale" priority="11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28">
    <cfRule type="cellIs" dxfId="9402" priority="11886" operator="greaterThan">
      <formula>1</formula>
    </cfRule>
    <cfRule type="colorScale" priority="11887">
      <colorScale>
        <cfvo type="min"/>
        <cfvo type="max"/>
        <color rgb="FFFCFCFF"/>
        <color rgb="FF63BE7B"/>
      </colorScale>
    </cfRule>
    <cfRule type="colorScale" priority="11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28">
    <cfRule type="colorScale" priority="11889">
      <colorScale>
        <cfvo type="min"/>
        <cfvo type="max"/>
        <color rgb="FFFCFCFF"/>
        <color rgb="FF63BE7B"/>
      </colorScale>
    </cfRule>
    <cfRule type="colorScale" priority="11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28">
    <cfRule type="colorScale" priority="11891">
      <colorScale>
        <cfvo type="min"/>
        <cfvo type="max"/>
        <color rgb="FFFCFCFF"/>
        <color rgb="FF63BE7B"/>
      </colorScale>
    </cfRule>
    <cfRule type="colorScale" priority="11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28">
    <cfRule type="cellIs" dxfId="9401" priority="11893" operator="greaterThan">
      <formula>1</formula>
    </cfRule>
    <cfRule type="colorScale" priority="11894">
      <colorScale>
        <cfvo type="min"/>
        <cfvo type="max"/>
        <color rgb="FFFCFCFF"/>
        <color rgb="FF63BE7B"/>
      </colorScale>
    </cfRule>
    <cfRule type="colorScale" priority="11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28">
    <cfRule type="colorScale" priority="11896">
      <colorScale>
        <cfvo type="min"/>
        <cfvo type="max"/>
        <color rgb="FFFCFCFF"/>
        <color rgb="FF63BE7B"/>
      </colorScale>
    </cfRule>
    <cfRule type="colorScale" priority="11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28">
    <cfRule type="colorScale" priority="11898">
      <colorScale>
        <cfvo type="min"/>
        <cfvo type="max"/>
        <color rgb="FFFCFCFF"/>
        <color rgb="FF63BE7B"/>
      </colorScale>
    </cfRule>
    <cfRule type="colorScale" priority="11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28">
    <cfRule type="cellIs" dxfId="9400" priority="11900" operator="greaterThan">
      <formula>1</formula>
    </cfRule>
    <cfRule type="colorScale" priority="11901">
      <colorScale>
        <cfvo type="min"/>
        <cfvo type="max"/>
        <color rgb="FFFCFCFF"/>
        <color rgb="FF63BE7B"/>
      </colorScale>
    </cfRule>
    <cfRule type="colorScale" priority="11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28">
    <cfRule type="colorScale" priority="11903">
      <colorScale>
        <cfvo type="min"/>
        <cfvo type="max"/>
        <color rgb="FFFCFCFF"/>
        <color rgb="FF63BE7B"/>
      </colorScale>
    </cfRule>
    <cfRule type="colorScale" priority="11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28">
    <cfRule type="colorScale" priority="11905">
      <colorScale>
        <cfvo type="min"/>
        <cfvo type="max"/>
        <color rgb="FFFCFCFF"/>
        <color rgb="FF63BE7B"/>
      </colorScale>
    </cfRule>
    <cfRule type="colorScale" priority="11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28">
    <cfRule type="cellIs" dxfId="9399" priority="11907" operator="greaterThan">
      <formula>1</formula>
    </cfRule>
    <cfRule type="colorScale" priority="11908">
      <colorScale>
        <cfvo type="min"/>
        <cfvo type="max"/>
        <color rgb="FFFCFCFF"/>
        <color rgb="FF63BE7B"/>
      </colorScale>
    </cfRule>
    <cfRule type="colorScale" priority="11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28">
    <cfRule type="colorScale" priority="11910">
      <colorScale>
        <cfvo type="min"/>
        <cfvo type="max"/>
        <color rgb="FFFCFCFF"/>
        <color rgb="FF63BE7B"/>
      </colorScale>
    </cfRule>
    <cfRule type="colorScale" priority="11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28">
    <cfRule type="colorScale" priority="11912">
      <colorScale>
        <cfvo type="min"/>
        <cfvo type="max"/>
        <color rgb="FFFCFCFF"/>
        <color rgb="FF63BE7B"/>
      </colorScale>
    </cfRule>
    <cfRule type="colorScale" priority="11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28">
    <cfRule type="cellIs" dxfId="9398" priority="11914" operator="greaterThan">
      <formula>1</formula>
    </cfRule>
    <cfRule type="colorScale" priority="11915">
      <colorScale>
        <cfvo type="min"/>
        <cfvo type="max"/>
        <color rgb="FFFCFCFF"/>
        <color rgb="FF63BE7B"/>
      </colorScale>
    </cfRule>
    <cfRule type="colorScale" priority="11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28">
    <cfRule type="colorScale" priority="11917">
      <colorScale>
        <cfvo type="min"/>
        <cfvo type="max"/>
        <color rgb="FFFCFCFF"/>
        <color rgb="FF63BE7B"/>
      </colorScale>
    </cfRule>
    <cfRule type="colorScale" priority="11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28">
    <cfRule type="colorScale" priority="11919">
      <colorScale>
        <cfvo type="min"/>
        <cfvo type="max"/>
        <color rgb="FFFCFCFF"/>
        <color rgb="FF63BE7B"/>
      </colorScale>
    </cfRule>
    <cfRule type="colorScale" priority="11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28">
    <cfRule type="cellIs" dxfId="9397" priority="11921" operator="greaterThan">
      <formula>1</formula>
    </cfRule>
    <cfRule type="colorScale" priority="11922">
      <colorScale>
        <cfvo type="min"/>
        <cfvo type="max"/>
        <color rgb="FFFCFCFF"/>
        <color rgb="FF63BE7B"/>
      </colorScale>
    </cfRule>
    <cfRule type="colorScale" priority="11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28">
    <cfRule type="colorScale" priority="11924">
      <colorScale>
        <cfvo type="min"/>
        <cfvo type="max"/>
        <color rgb="FFFCFCFF"/>
        <color rgb="FF63BE7B"/>
      </colorScale>
    </cfRule>
    <cfRule type="colorScale" priority="11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28">
    <cfRule type="colorScale" priority="11926">
      <colorScale>
        <cfvo type="min"/>
        <cfvo type="max"/>
        <color rgb="FFFCFCFF"/>
        <color rgb="FF63BE7B"/>
      </colorScale>
    </cfRule>
    <cfRule type="colorScale" priority="11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28">
    <cfRule type="cellIs" dxfId="9396" priority="11928" operator="greaterThan">
      <formula>1</formula>
    </cfRule>
    <cfRule type="colorScale" priority="11929">
      <colorScale>
        <cfvo type="min"/>
        <cfvo type="max"/>
        <color rgb="FFFCFCFF"/>
        <color rgb="FF63BE7B"/>
      </colorScale>
    </cfRule>
    <cfRule type="colorScale" priority="11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28">
    <cfRule type="colorScale" priority="11931">
      <colorScale>
        <cfvo type="min"/>
        <cfvo type="max"/>
        <color rgb="FFFCFCFF"/>
        <color rgb="FF63BE7B"/>
      </colorScale>
    </cfRule>
    <cfRule type="colorScale" priority="11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28">
    <cfRule type="colorScale" priority="11933">
      <colorScale>
        <cfvo type="min"/>
        <cfvo type="max"/>
        <color rgb="FFFCFCFF"/>
        <color rgb="FF63BE7B"/>
      </colorScale>
    </cfRule>
    <cfRule type="colorScale" priority="11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28">
    <cfRule type="cellIs" dxfId="9395" priority="11935" operator="greaterThan">
      <formula>1</formula>
    </cfRule>
    <cfRule type="colorScale" priority="11936">
      <colorScale>
        <cfvo type="min"/>
        <cfvo type="max"/>
        <color rgb="FFFCFCFF"/>
        <color rgb="FF63BE7B"/>
      </colorScale>
    </cfRule>
    <cfRule type="colorScale" priority="11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28">
    <cfRule type="colorScale" priority="11938">
      <colorScale>
        <cfvo type="min"/>
        <cfvo type="max"/>
        <color rgb="FFFCFCFF"/>
        <color rgb="FF63BE7B"/>
      </colorScale>
    </cfRule>
    <cfRule type="colorScale" priority="11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28">
    <cfRule type="colorScale" priority="11940">
      <colorScale>
        <cfvo type="min"/>
        <cfvo type="max"/>
        <color rgb="FFFCFCFF"/>
        <color rgb="FF63BE7B"/>
      </colorScale>
    </cfRule>
    <cfRule type="colorScale" priority="11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28">
    <cfRule type="cellIs" dxfId="9394" priority="11942" operator="greaterThan">
      <formula>1</formula>
    </cfRule>
    <cfRule type="colorScale" priority="11943">
      <colorScale>
        <cfvo type="min"/>
        <cfvo type="max"/>
        <color rgb="FFFCFCFF"/>
        <color rgb="FF63BE7B"/>
      </colorScale>
    </cfRule>
    <cfRule type="colorScale" priority="11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28">
    <cfRule type="colorScale" priority="11945">
      <colorScale>
        <cfvo type="min"/>
        <cfvo type="max"/>
        <color rgb="FFFCFCFF"/>
        <color rgb="FF63BE7B"/>
      </colorScale>
    </cfRule>
    <cfRule type="colorScale" priority="11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28">
    <cfRule type="colorScale" priority="11947">
      <colorScale>
        <cfvo type="min"/>
        <cfvo type="max"/>
        <color rgb="FFFCFCFF"/>
        <color rgb="FF63BE7B"/>
      </colorScale>
    </cfRule>
    <cfRule type="colorScale" priority="11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28">
    <cfRule type="cellIs" dxfId="9393" priority="11949" operator="greaterThan">
      <formula>1</formula>
    </cfRule>
    <cfRule type="colorScale" priority="11950">
      <colorScale>
        <cfvo type="min"/>
        <cfvo type="max"/>
        <color rgb="FFFCFCFF"/>
        <color rgb="FF63BE7B"/>
      </colorScale>
    </cfRule>
    <cfRule type="colorScale" priority="11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28">
    <cfRule type="colorScale" priority="11952">
      <colorScale>
        <cfvo type="min"/>
        <cfvo type="max"/>
        <color rgb="FFFCFCFF"/>
        <color rgb="FF63BE7B"/>
      </colorScale>
    </cfRule>
    <cfRule type="colorScale" priority="11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28">
    <cfRule type="colorScale" priority="11954">
      <colorScale>
        <cfvo type="min"/>
        <cfvo type="max"/>
        <color rgb="FFFCFCFF"/>
        <color rgb="FF63BE7B"/>
      </colorScale>
    </cfRule>
    <cfRule type="colorScale" priority="11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28">
    <cfRule type="cellIs" dxfId="9392" priority="11956" operator="greaterThan">
      <formula>1</formula>
    </cfRule>
    <cfRule type="colorScale" priority="11957">
      <colorScale>
        <cfvo type="min"/>
        <cfvo type="max"/>
        <color rgb="FFFCFCFF"/>
        <color rgb="FF63BE7B"/>
      </colorScale>
    </cfRule>
    <cfRule type="colorScale" priority="11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28">
    <cfRule type="colorScale" priority="11959">
      <colorScale>
        <cfvo type="min"/>
        <cfvo type="max"/>
        <color rgb="FFFCFCFF"/>
        <color rgb="FF63BE7B"/>
      </colorScale>
    </cfRule>
    <cfRule type="colorScale" priority="11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28">
    <cfRule type="colorScale" priority="11961">
      <colorScale>
        <cfvo type="min"/>
        <cfvo type="max"/>
        <color rgb="FFFCFCFF"/>
        <color rgb="FF63BE7B"/>
      </colorScale>
    </cfRule>
    <cfRule type="colorScale" priority="11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28">
    <cfRule type="cellIs" dxfId="9391" priority="11963" operator="greaterThan">
      <formula>1</formula>
    </cfRule>
    <cfRule type="colorScale" priority="11964">
      <colorScale>
        <cfvo type="min"/>
        <cfvo type="max"/>
        <color rgb="FFFCFCFF"/>
        <color rgb="FF63BE7B"/>
      </colorScale>
    </cfRule>
    <cfRule type="colorScale" priority="11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28">
    <cfRule type="colorScale" priority="11966">
      <colorScale>
        <cfvo type="min"/>
        <cfvo type="max"/>
        <color rgb="FFFCFCFF"/>
        <color rgb="FF63BE7B"/>
      </colorScale>
    </cfRule>
    <cfRule type="colorScale" priority="11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28">
    <cfRule type="colorScale" priority="11968">
      <colorScale>
        <cfvo type="min"/>
        <cfvo type="max"/>
        <color rgb="FFFCFCFF"/>
        <color rgb="FF63BE7B"/>
      </colorScale>
    </cfRule>
    <cfRule type="colorScale" priority="11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28">
    <cfRule type="cellIs" dxfId="9390" priority="11970" operator="greaterThan">
      <formula>1</formula>
    </cfRule>
    <cfRule type="colorScale" priority="11971">
      <colorScale>
        <cfvo type="min"/>
        <cfvo type="max"/>
        <color rgb="FFFCFCFF"/>
        <color rgb="FF63BE7B"/>
      </colorScale>
    </cfRule>
    <cfRule type="colorScale" priority="11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28">
    <cfRule type="colorScale" priority="11973">
      <colorScale>
        <cfvo type="min"/>
        <cfvo type="max"/>
        <color rgb="FFFCFCFF"/>
        <color rgb="FF63BE7B"/>
      </colorScale>
    </cfRule>
    <cfRule type="colorScale" priority="11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28">
    <cfRule type="colorScale" priority="11975">
      <colorScale>
        <cfvo type="min"/>
        <cfvo type="max"/>
        <color rgb="FFFCFCFF"/>
        <color rgb="FF63BE7B"/>
      </colorScale>
    </cfRule>
    <cfRule type="colorScale" priority="11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28">
    <cfRule type="cellIs" dxfId="9389" priority="11977" operator="greaterThan">
      <formula>1</formula>
    </cfRule>
    <cfRule type="colorScale" priority="11978">
      <colorScale>
        <cfvo type="min"/>
        <cfvo type="max"/>
        <color rgb="FFFCFCFF"/>
        <color rgb="FF63BE7B"/>
      </colorScale>
    </cfRule>
    <cfRule type="colorScale" priority="11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28">
    <cfRule type="colorScale" priority="11980">
      <colorScale>
        <cfvo type="min"/>
        <cfvo type="max"/>
        <color rgb="FFFCFCFF"/>
        <color rgb="FF63BE7B"/>
      </colorScale>
    </cfRule>
    <cfRule type="colorScale" priority="11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28">
    <cfRule type="colorScale" priority="11982">
      <colorScale>
        <cfvo type="min"/>
        <cfvo type="max"/>
        <color rgb="FFFCFCFF"/>
        <color rgb="FF63BE7B"/>
      </colorScale>
    </cfRule>
    <cfRule type="colorScale" priority="11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28">
    <cfRule type="cellIs" dxfId="9388" priority="11984" operator="greaterThan">
      <formula>1</formula>
    </cfRule>
    <cfRule type="colorScale" priority="11985">
      <colorScale>
        <cfvo type="min"/>
        <cfvo type="max"/>
        <color rgb="FFFCFCFF"/>
        <color rgb="FF63BE7B"/>
      </colorScale>
    </cfRule>
    <cfRule type="colorScale" priority="11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28">
    <cfRule type="colorScale" priority="11987">
      <colorScale>
        <cfvo type="min"/>
        <cfvo type="max"/>
        <color rgb="FFFCFCFF"/>
        <color rgb="FF63BE7B"/>
      </colorScale>
    </cfRule>
    <cfRule type="colorScale" priority="11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28">
    <cfRule type="colorScale" priority="11989">
      <colorScale>
        <cfvo type="min"/>
        <cfvo type="max"/>
        <color rgb="FFFCFCFF"/>
        <color rgb="FF63BE7B"/>
      </colorScale>
    </cfRule>
    <cfRule type="colorScale" priority="11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28">
    <cfRule type="cellIs" dxfId="9387" priority="11991" operator="greaterThan">
      <formula>1</formula>
    </cfRule>
    <cfRule type="colorScale" priority="11992">
      <colorScale>
        <cfvo type="min"/>
        <cfvo type="max"/>
        <color rgb="FFFCFCFF"/>
        <color rgb="FF63BE7B"/>
      </colorScale>
    </cfRule>
    <cfRule type="colorScale" priority="11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28">
    <cfRule type="cellIs" dxfId="9386" priority="11994" operator="greaterThan">
      <formula>1</formula>
    </cfRule>
    <cfRule type="colorScale" priority="11995">
      <colorScale>
        <cfvo type="min"/>
        <cfvo type="max"/>
        <color rgb="FFFCFCFF"/>
        <color rgb="FF63BE7B"/>
      </colorScale>
    </cfRule>
    <cfRule type="colorScale" priority="11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28:IA28">
    <cfRule type="colorScale" priority="11997">
      <colorScale>
        <cfvo type="min"/>
        <cfvo type="max"/>
        <color rgb="FFFCFCFF"/>
        <color rgb="FF63BE7B"/>
      </colorScale>
    </cfRule>
    <cfRule type="colorScale" priority="11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28">
    <cfRule type="cellIs" dxfId="9385" priority="11836" operator="greaterThan">
      <formula>1</formula>
    </cfRule>
  </conditionalFormatting>
  <conditionalFormatting sqref="IB28">
    <cfRule type="colorScale" priority="11999">
      <colorScale>
        <cfvo type="min"/>
        <cfvo type="max"/>
        <color rgb="FFFCFCFF"/>
        <color rgb="FF63BE7B"/>
      </colorScale>
    </cfRule>
    <cfRule type="colorScale" priority="12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28">
    <cfRule type="colorScale" priority="12134">
      <colorScale>
        <cfvo type="min"/>
        <cfvo type="max"/>
        <color rgb="FFFCFCFF"/>
        <color rgb="FF63BE7B"/>
      </colorScale>
    </cfRule>
    <cfRule type="colorScale" priority="12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28">
    <cfRule type="cellIs" dxfId="9384" priority="12001" operator="greaterThan">
      <formula>1</formula>
    </cfRule>
    <cfRule type="colorScale" priority="12002">
      <colorScale>
        <cfvo type="min"/>
        <cfvo type="max"/>
        <color rgb="FFFCFCFF"/>
        <color rgb="FF63BE7B"/>
      </colorScale>
    </cfRule>
    <cfRule type="colorScale" priority="12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28">
    <cfRule type="colorScale" priority="12004">
      <colorScale>
        <cfvo type="min"/>
        <cfvo type="max"/>
        <color rgb="FFFCFCFF"/>
        <color rgb="FF63BE7B"/>
      </colorScale>
    </cfRule>
    <cfRule type="colorScale" priority="12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28">
    <cfRule type="colorScale" priority="12130">
      <colorScale>
        <cfvo type="min"/>
        <cfvo type="max"/>
        <color rgb="FFFCFCFF"/>
        <color rgb="FF63BE7B"/>
      </colorScale>
    </cfRule>
    <cfRule type="colorScale" priority="12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28">
    <cfRule type="cellIs" dxfId="9383" priority="12006" operator="greaterThan">
      <formula>1</formula>
    </cfRule>
    <cfRule type="colorScale" priority="12007">
      <colorScale>
        <cfvo type="min"/>
        <cfvo type="max"/>
        <color rgb="FFFCFCFF"/>
        <color rgb="FF63BE7B"/>
      </colorScale>
    </cfRule>
    <cfRule type="colorScale" priority="12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28">
    <cfRule type="colorScale" priority="12009">
      <colorScale>
        <cfvo type="min"/>
        <cfvo type="max"/>
        <color rgb="FFFCFCFF"/>
        <color rgb="FF63BE7B"/>
      </colorScale>
    </cfRule>
    <cfRule type="colorScale" priority="12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28">
    <cfRule type="colorScale" priority="12011">
      <colorScale>
        <cfvo type="min"/>
        <cfvo type="max"/>
        <color rgb="FFFCFCFF"/>
        <color rgb="FF63BE7B"/>
      </colorScale>
    </cfRule>
    <cfRule type="colorScale" priority="12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28">
    <cfRule type="cellIs" dxfId="9382" priority="12013" operator="greaterThan">
      <formula>1</formula>
    </cfRule>
    <cfRule type="colorScale" priority="12014">
      <colorScale>
        <cfvo type="min"/>
        <cfvo type="max"/>
        <color rgb="FFFCFCFF"/>
        <color rgb="FF63BE7B"/>
      </colorScale>
    </cfRule>
    <cfRule type="colorScale" priority="12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28">
    <cfRule type="colorScale" priority="12016">
      <colorScale>
        <cfvo type="min"/>
        <cfvo type="max"/>
        <color rgb="FFFCFCFF"/>
        <color rgb="FF63BE7B"/>
      </colorScale>
    </cfRule>
    <cfRule type="colorScale" priority="12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28">
    <cfRule type="colorScale" priority="12018">
      <colorScale>
        <cfvo type="min"/>
        <cfvo type="max"/>
        <color rgb="FFFCFCFF"/>
        <color rgb="FF63BE7B"/>
      </colorScale>
    </cfRule>
    <cfRule type="colorScale" priority="12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28">
    <cfRule type="cellIs" dxfId="9381" priority="12020" operator="greaterThan">
      <formula>1</formula>
    </cfRule>
    <cfRule type="colorScale" priority="12021">
      <colorScale>
        <cfvo type="min"/>
        <cfvo type="max"/>
        <color rgb="FFFCFCFF"/>
        <color rgb="FF63BE7B"/>
      </colorScale>
    </cfRule>
    <cfRule type="colorScale" priority="12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28">
    <cfRule type="colorScale" priority="12023">
      <colorScale>
        <cfvo type="min"/>
        <cfvo type="max"/>
        <color rgb="FFFCFCFF"/>
        <color rgb="FF63BE7B"/>
      </colorScale>
    </cfRule>
    <cfRule type="colorScale" priority="12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28">
    <cfRule type="colorScale" priority="12025">
      <colorScale>
        <cfvo type="min"/>
        <cfvo type="max"/>
        <color rgb="FFFCFCFF"/>
        <color rgb="FF63BE7B"/>
      </colorScale>
    </cfRule>
    <cfRule type="colorScale" priority="12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28">
    <cfRule type="cellIs" dxfId="9380" priority="12027" operator="greaterThan">
      <formula>1</formula>
    </cfRule>
    <cfRule type="colorScale" priority="12028">
      <colorScale>
        <cfvo type="min"/>
        <cfvo type="max"/>
        <color rgb="FFFCFCFF"/>
        <color rgb="FF63BE7B"/>
      </colorScale>
    </cfRule>
    <cfRule type="colorScale" priority="12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28">
    <cfRule type="colorScale" priority="12030">
      <colorScale>
        <cfvo type="min"/>
        <cfvo type="max"/>
        <color rgb="FFFCFCFF"/>
        <color rgb="FF63BE7B"/>
      </colorScale>
    </cfRule>
    <cfRule type="colorScale" priority="12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28">
    <cfRule type="colorScale" priority="12032">
      <colorScale>
        <cfvo type="min"/>
        <cfvo type="max"/>
        <color rgb="FFFCFCFF"/>
        <color rgb="FF63BE7B"/>
      </colorScale>
    </cfRule>
    <cfRule type="colorScale" priority="12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28">
    <cfRule type="cellIs" dxfId="9379" priority="12034" operator="greaterThan">
      <formula>1</formula>
    </cfRule>
    <cfRule type="colorScale" priority="12035">
      <colorScale>
        <cfvo type="min"/>
        <cfvo type="max"/>
        <color rgb="FFFCFCFF"/>
        <color rgb="FF63BE7B"/>
      </colorScale>
    </cfRule>
    <cfRule type="colorScale" priority="12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28">
    <cfRule type="colorScale" priority="12037">
      <colorScale>
        <cfvo type="min"/>
        <cfvo type="max"/>
        <color rgb="FFFCFCFF"/>
        <color rgb="FF63BE7B"/>
      </colorScale>
    </cfRule>
    <cfRule type="colorScale" priority="12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28">
    <cfRule type="colorScale" priority="12039">
      <colorScale>
        <cfvo type="min"/>
        <cfvo type="max"/>
        <color rgb="FFFCFCFF"/>
        <color rgb="FF63BE7B"/>
      </colorScale>
    </cfRule>
    <cfRule type="colorScale" priority="12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28">
    <cfRule type="cellIs" dxfId="9378" priority="12041" operator="greaterThan">
      <formula>1</formula>
    </cfRule>
    <cfRule type="colorScale" priority="12042">
      <colorScale>
        <cfvo type="min"/>
        <cfvo type="max"/>
        <color rgb="FFFCFCFF"/>
        <color rgb="FF63BE7B"/>
      </colorScale>
    </cfRule>
    <cfRule type="colorScale" priority="12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28">
    <cfRule type="colorScale" priority="12044">
      <colorScale>
        <cfvo type="min"/>
        <cfvo type="max"/>
        <color rgb="FFFCFCFF"/>
        <color rgb="FF63BE7B"/>
      </colorScale>
    </cfRule>
    <cfRule type="colorScale" priority="12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28">
    <cfRule type="colorScale" priority="12046">
      <colorScale>
        <cfvo type="min"/>
        <cfvo type="max"/>
        <color rgb="FFFCFCFF"/>
        <color rgb="FF63BE7B"/>
      </colorScale>
    </cfRule>
    <cfRule type="colorScale" priority="12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28">
    <cfRule type="cellIs" dxfId="9377" priority="12048" operator="greaterThan">
      <formula>1</formula>
    </cfRule>
    <cfRule type="colorScale" priority="12049">
      <colorScale>
        <cfvo type="min"/>
        <cfvo type="max"/>
        <color rgb="FFFCFCFF"/>
        <color rgb="FF63BE7B"/>
      </colorScale>
    </cfRule>
    <cfRule type="colorScale" priority="12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28">
    <cfRule type="colorScale" priority="12051">
      <colorScale>
        <cfvo type="min"/>
        <cfvo type="max"/>
        <color rgb="FFFCFCFF"/>
        <color rgb="FF63BE7B"/>
      </colorScale>
    </cfRule>
    <cfRule type="colorScale" priority="12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28">
    <cfRule type="colorScale" priority="12053">
      <colorScale>
        <cfvo type="min"/>
        <cfvo type="max"/>
        <color rgb="FFFCFCFF"/>
        <color rgb="FF63BE7B"/>
      </colorScale>
    </cfRule>
    <cfRule type="colorScale" priority="12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28">
    <cfRule type="cellIs" dxfId="9376" priority="12055" operator="greaterThan">
      <formula>1</formula>
    </cfRule>
    <cfRule type="colorScale" priority="12056">
      <colorScale>
        <cfvo type="min"/>
        <cfvo type="max"/>
        <color rgb="FFFCFCFF"/>
        <color rgb="FF63BE7B"/>
      </colorScale>
    </cfRule>
    <cfRule type="colorScale" priority="12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28">
    <cfRule type="colorScale" priority="12058">
      <colorScale>
        <cfvo type="min"/>
        <cfvo type="max"/>
        <color rgb="FFFCFCFF"/>
        <color rgb="FF63BE7B"/>
      </colorScale>
    </cfRule>
    <cfRule type="colorScale" priority="12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28">
    <cfRule type="colorScale" priority="12060">
      <colorScale>
        <cfvo type="min"/>
        <cfvo type="max"/>
        <color rgb="FFFCFCFF"/>
        <color rgb="FF63BE7B"/>
      </colorScale>
    </cfRule>
    <cfRule type="colorScale" priority="12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28">
    <cfRule type="cellIs" dxfId="9375" priority="12062" operator="greaterThan">
      <formula>1</formula>
    </cfRule>
    <cfRule type="colorScale" priority="12063">
      <colorScale>
        <cfvo type="min"/>
        <cfvo type="max"/>
        <color rgb="FFFCFCFF"/>
        <color rgb="FF63BE7B"/>
      </colorScale>
    </cfRule>
    <cfRule type="colorScale" priority="12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28">
    <cfRule type="colorScale" priority="12065">
      <colorScale>
        <cfvo type="min"/>
        <cfvo type="max"/>
        <color rgb="FFFCFCFF"/>
        <color rgb="FF63BE7B"/>
      </colorScale>
    </cfRule>
    <cfRule type="colorScale" priority="12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28">
    <cfRule type="colorScale" priority="12067">
      <colorScale>
        <cfvo type="min"/>
        <cfvo type="max"/>
        <color rgb="FFFCFCFF"/>
        <color rgb="FF63BE7B"/>
      </colorScale>
    </cfRule>
    <cfRule type="colorScale" priority="12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28">
    <cfRule type="cellIs" dxfId="9374" priority="12069" operator="greaterThan">
      <formula>1</formula>
    </cfRule>
    <cfRule type="colorScale" priority="12070">
      <colorScale>
        <cfvo type="min"/>
        <cfvo type="max"/>
        <color rgb="FFFCFCFF"/>
        <color rgb="FF63BE7B"/>
      </colorScale>
    </cfRule>
    <cfRule type="colorScale" priority="12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28">
    <cfRule type="colorScale" priority="12072">
      <colorScale>
        <cfvo type="min"/>
        <cfvo type="max"/>
        <color rgb="FFFCFCFF"/>
        <color rgb="FF63BE7B"/>
      </colorScale>
    </cfRule>
    <cfRule type="colorScale" priority="12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28">
    <cfRule type="colorScale" priority="12074">
      <colorScale>
        <cfvo type="min"/>
        <cfvo type="max"/>
        <color rgb="FFFCFCFF"/>
        <color rgb="FF63BE7B"/>
      </colorScale>
    </cfRule>
    <cfRule type="colorScale" priority="12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28">
    <cfRule type="cellIs" dxfId="9373" priority="12076" operator="greaterThan">
      <formula>1</formula>
    </cfRule>
    <cfRule type="colorScale" priority="12077">
      <colorScale>
        <cfvo type="min"/>
        <cfvo type="max"/>
        <color rgb="FFFCFCFF"/>
        <color rgb="FF63BE7B"/>
      </colorScale>
    </cfRule>
    <cfRule type="colorScale" priority="12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28">
    <cfRule type="colorScale" priority="12079">
      <colorScale>
        <cfvo type="min"/>
        <cfvo type="max"/>
        <color rgb="FFFCFCFF"/>
        <color rgb="FF63BE7B"/>
      </colorScale>
    </cfRule>
    <cfRule type="colorScale" priority="12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28">
    <cfRule type="colorScale" priority="12081">
      <colorScale>
        <cfvo type="min"/>
        <cfvo type="max"/>
        <color rgb="FFFCFCFF"/>
        <color rgb="FF63BE7B"/>
      </colorScale>
    </cfRule>
    <cfRule type="colorScale" priority="12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28">
    <cfRule type="cellIs" dxfId="9372" priority="12083" operator="greaterThan">
      <formula>1</formula>
    </cfRule>
    <cfRule type="colorScale" priority="12084">
      <colorScale>
        <cfvo type="min"/>
        <cfvo type="max"/>
        <color rgb="FFFCFCFF"/>
        <color rgb="FF63BE7B"/>
      </colorScale>
    </cfRule>
    <cfRule type="colorScale" priority="12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28">
    <cfRule type="colorScale" priority="12086">
      <colorScale>
        <cfvo type="min"/>
        <cfvo type="max"/>
        <color rgb="FFFCFCFF"/>
        <color rgb="FF63BE7B"/>
      </colorScale>
    </cfRule>
    <cfRule type="colorScale" priority="12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28">
    <cfRule type="colorScale" priority="12088">
      <colorScale>
        <cfvo type="min"/>
        <cfvo type="max"/>
        <color rgb="FFFCFCFF"/>
        <color rgb="FF63BE7B"/>
      </colorScale>
    </cfRule>
    <cfRule type="colorScale" priority="12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28">
    <cfRule type="cellIs" dxfId="9371" priority="12090" operator="greaterThan">
      <formula>1</formula>
    </cfRule>
    <cfRule type="colorScale" priority="12091">
      <colorScale>
        <cfvo type="min"/>
        <cfvo type="max"/>
        <color rgb="FFFCFCFF"/>
        <color rgb="FF63BE7B"/>
      </colorScale>
    </cfRule>
    <cfRule type="colorScale" priority="12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28">
    <cfRule type="colorScale" priority="12093">
      <colorScale>
        <cfvo type="min"/>
        <cfvo type="max"/>
        <color rgb="FFFCFCFF"/>
        <color rgb="FF63BE7B"/>
      </colorScale>
    </cfRule>
    <cfRule type="colorScale" priority="12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28">
    <cfRule type="colorScale" priority="12095">
      <colorScale>
        <cfvo type="min"/>
        <cfvo type="max"/>
        <color rgb="FFFCFCFF"/>
        <color rgb="FF63BE7B"/>
      </colorScale>
    </cfRule>
    <cfRule type="colorScale" priority="12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28">
    <cfRule type="cellIs" dxfId="9370" priority="12097" operator="greaterThan">
      <formula>1</formula>
    </cfRule>
    <cfRule type="colorScale" priority="12098">
      <colorScale>
        <cfvo type="min"/>
        <cfvo type="max"/>
        <color rgb="FFFCFCFF"/>
        <color rgb="FF63BE7B"/>
      </colorScale>
    </cfRule>
    <cfRule type="colorScale" priority="12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28">
    <cfRule type="colorScale" priority="12100">
      <colorScale>
        <cfvo type="min"/>
        <cfvo type="max"/>
        <color rgb="FFFCFCFF"/>
        <color rgb="FF63BE7B"/>
      </colorScale>
    </cfRule>
    <cfRule type="colorScale" priority="12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28">
    <cfRule type="colorScale" priority="12102">
      <colorScale>
        <cfvo type="min"/>
        <cfvo type="max"/>
        <color rgb="FFFCFCFF"/>
        <color rgb="FF63BE7B"/>
      </colorScale>
    </cfRule>
    <cfRule type="colorScale" priority="12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28">
    <cfRule type="cellIs" dxfId="9369" priority="12104" operator="greaterThan">
      <formula>1</formula>
    </cfRule>
    <cfRule type="colorScale" priority="12105">
      <colorScale>
        <cfvo type="min"/>
        <cfvo type="max"/>
        <color rgb="FFFCFCFF"/>
        <color rgb="FF63BE7B"/>
      </colorScale>
    </cfRule>
    <cfRule type="colorScale" priority="12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28">
    <cfRule type="colorScale" priority="12107">
      <colorScale>
        <cfvo type="min"/>
        <cfvo type="max"/>
        <color rgb="FFFCFCFF"/>
        <color rgb="FF63BE7B"/>
      </colorScale>
    </cfRule>
    <cfRule type="colorScale" priority="12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28">
    <cfRule type="colorScale" priority="12109">
      <colorScale>
        <cfvo type="min"/>
        <cfvo type="max"/>
        <color rgb="FFFCFCFF"/>
        <color rgb="FF63BE7B"/>
      </colorScale>
    </cfRule>
    <cfRule type="colorScale" priority="12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28">
    <cfRule type="cellIs" dxfId="9368" priority="12111" operator="greaterThan">
      <formula>1</formula>
    </cfRule>
    <cfRule type="colorScale" priority="12112">
      <colorScale>
        <cfvo type="min"/>
        <cfvo type="max"/>
        <color rgb="FFFCFCFF"/>
        <color rgb="FF63BE7B"/>
      </colorScale>
    </cfRule>
    <cfRule type="colorScale" priority="12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28">
    <cfRule type="colorScale" priority="12114">
      <colorScale>
        <cfvo type="min"/>
        <cfvo type="max"/>
        <color rgb="FFFCFCFF"/>
        <color rgb="FF63BE7B"/>
      </colorScale>
    </cfRule>
    <cfRule type="colorScale" priority="12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28">
    <cfRule type="colorScale" priority="12116">
      <colorScale>
        <cfvo type="min"/>
        <cfvo type="max"/>
        <color rgb="FFFCFCFF"/>
        <color rgb="FF63BE7B"/>
      </colorScale>
    </cfRule>
    <cfRule type="colorScale" priority="12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28">
    <cfRule type="cellIs" dxfId="9367" priority="12118" operator="greaterThan">
      <formula>1</formula>
    </cfRule>
    <cfRule type="colorScale" priority="12119">
      <colorScale>
        <cfvo type="min"/>
        <cfvo type="max"/>
        <color rgb="FFFCFCFF"/>
        <color rgb="FF63BE7B"/>
      </colorScale>
    </cfRule>
    <cfRule type="colorScale" priority="12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28">
    <cfRule type="colorScale" priority="12121">
      <colorScale>
        <cfvo type="min"/>
        <cfvo type="max"/>
        <color rgb="FFFCFCFF"/>
        <color rgb="FF63BE7B"/>
      </colorScale>
    </cfRule>
    <cfRule type="colorScale" priority="12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28">
    <cfRule type="colorScale" priority="12123">
      <colorScale>
        <cfvo type="min"/>
        <cfvo type="max"/>
        <color rgb="FFFCFCFF"/>
        <color rgb="FF63BE7B"/>
      </colorScale>
    </cfRule>
    <cfRule type="colorScale" priority="12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28">
    <cfRule type="cellIs" dxfId="9366" priority="12125" operator="greaterThan">
      <formula>1</formula>
    </cfRule>
    <cfRule type="colorScale" priority="12126">
      <colorScale>
        <cfvo type="min"/>
        <cfvo type="max"/>
        <color rgb="FFFCFCFF"/>
        <color rgb="FF63BE7B"/>
      </colorScale>
    </cfRule>
    <cfRule type="colorScale" priority="12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28:LD28">
    <cfRule type="cellIs" dxfId="9365" priority="11841" operator="greaterThan">
      <formula>0.31</formula>
    </cfRule>
    <cfRule type="cellIs" dxfId="9364" priority="11842" operator="greaterThan">
      <formula>0.31</formula>
    </cfRule>
    <cfRule type="cellIs" dxfId="9363" priority="11843" operator="greaterThan">
      <formula>0.31</formula>
    </cfRule>
    <cfRule type="cellIs" dxfId="9362" priority="11844" operator="greaterThan">
      <formula>0.3</formula>
    </cfRule>
    <cfRule type="cellIs" dxfId="9361" priority="11845" operator="greaterThan">
      <formula>1</formula>
    </cfRule>
    <cfRule type="cellIs" dxfId="9360" priority="11846" operator="equal">
      <formula>0</formula>
    </cfRule>
  </conditionalFormatting>
  <conditionalFormatting sqref="LJ28:LK28">
    <cfRule type="containsText" dxfId="9359" priority="7427" operator="containsText" text=" ">
      <formula>NOT(ISERROR(SEARCH(" ",LJ28)))</formula>
    </cfRule>
    <cfRule type="containsText" dxfId="9358" priority="7428" operator="containsText" text=" ">
      <formula>NOT(ISERROR(SEARCH(" ",LJ28)))</formula>
    </cfRule>
  </conditionalFormatting>
  <conditionalFormatting sqref="LP28">
    <cfRule type="containsText" dxfId="9357" priority="2950" operator="containsText" text=" ">
      <formula>NOT(ISERROR(SEARCH(" ",LP28)))</formula>
    </cfRule>
    <cfRule type="containsText" dxfId="9356" priority="2951" operator="containsText" text=" ">
      <formula>NOT(ISERROR(SEARCH(" ",LP28)))</formula>
    </cfRule>
  </conditionalFormatting>
  <conditionalFormatting sqref="Y29">
    <cfRule type="colorScale" priority="17060">
      <colorScale>
        <cfvo type="min"/>
        <cfvo type="max"/>
        <color rgb="FFFCFCFF"/>
        <color rgb="FF63BE7B"/>
      </colorScale>
    </cfRule>
    <cfRule type="colorScale" priority="17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G29">
    <cfRule type="cellIs" dxfId="9355" priority="3143" operator="equal">
      <formula>0</formula>
    </cfRule>
    <cfRule type="cellIs" dxfId="9354" priority="3144" operator="equal">
      <formula>0</formula>
    </cfRule>
    <cfRule type="cellIs" dxfId="9353" priority="3145" operator="greaterThan">
      <formula>1</formula>
    </cfRule>
    <cfRule type="containsText" dxfId="9352" priority="3146" operator="containsText" text=" ">
      <formula>NOT(ISERROR(SEARCH(" ",AG29)))</formula>
    </cfRule>
    <cfRule type="containsText" dxfId="9351" priority="3147" operator="containsText" text=" ">
      <formula>NOT(ISERROR(SEARCH(" ",AG29)))</formula>
    </cfRule>
  </conditionalFormatting>
  <conditionalFormatting sqref="AO29:AQ29">
    <cfRule type="containsText" dxfId="9350" priority="17076" operator="containsText" text=" ">
      <formula>NOT(ISERROR(SEARCH(" ",AO29)))</formula>
    </cfRule>
    <cfRule type="containsText" dxfId="9349" priority="17077" operator="containsText" text=" ">
      <formula>NOT(ISERROR(SEARCH(" ",AO29)))</formula>
    </cfRule>
  </conditionalFormatting>
  <conditionalFormatting sqref="BF29:BG29">
    <cfRule type="containsText" dxfId="9348" priority="16431" operator="containsText" text=" ">
      <formula>NOT(ISERROR(SEARCH(" ",BF29)))</formula>
    </cfRule>
    <cfRule type="containsText" dxfId="9347" priority="16432" operator="containsText" text=" ">
      <formula>NOT(ISERROR(SEARCH(" ",BF29)))</formula>
    </cfRule>
  </conditionalFormatting>
  <conditionalFormatting sqref="BI29:BJ29">
    <cfRule type="containsText" dxfId="9346" priority="17078" operator="containsText" text=" ">
      <formula>NOT(ISERROR(SEARCH(" ",BI29)))</formula>
    </cfRule>
    <cfRule type="containsText" dxfId="9345" priority="17079" operator="containsText" text=" ">
      <formula>NOT(ISERROR(SEARCH(" ",BI29)))</formula>
    </cfRule>
  </conditionalFormatting>
  <conditionalFormatting sqref="BR29">
    <cfRule type="containsText" dxfId="9344" priority="16916" operator="containsText" text=" ">
      <formula>NOT(ISERROR(SEARCH(" ",BR29)))</formula>
    </cfRule>
    <cfRule type="containsText" dxfId="9343" priority="16917" operator="containsText" text=" ">
      <formula>NOT(ISERROR(SEARCH(" ",BR29)))</formula>
    </cfRule>
  </conditionalFormatting>
  <conditionalFormatting sqref="BS29">
    <cfRule type="containsText" dxfId="9342" priority="16427" operator="containsText" text=" ">
      <formula>NOT(ISERROR(SEARCH(" ",BS29)))</formula>
    </cfRule>
    <cfRule type="containsText" dxfId="9341" priority="16428" operator="containsText" text=" ">
      <formula>NOT(ISERROR(SEARCH(" ",BS29)))</formula>
    </cfRule>
  </conditionalFormatting>
  <conditionalFormatting sqref="BT29">
    <cfRule type="containsText" dxfId="9340" priority="16403" operator="containsText" text=" ">
      <formula>NOT(ISERROR(SEARCH(" ",BT29)))</formula>
    </cfRule>
    <cfRule type="containsText" dxfId="9339" priority="16404" operator="containsText" text=" ">
      <formula>NOT(ISERROR(SEARCH(" ",BT29)))</formula>
    </cfRule>
  </conditionalFormatting>
  <conditionalFormatting sqref="BU29:BW29">
    <cfRule type="containsText" dxfId="9338" priority="17072" operator="containsText" text=" ">
      <formula>NOT(ISERROR(SEARCH(" ",BU29)))</formula>
    </cfRule>
    <cfRule type="containsText" dxfId="9337" priority="17073" operator="containsText" text=" ">
      <formula>NOT(ISERROR(SEARCH(" ",BU29)))</formula>
    </cfRule>
  </conditionalFormatting>
  <conditionalFormatting sqref="EY29">
    <cfRule type="containsText" dxfId="9336" priority="17065" operator="containsText" text=" ">
      <formula>NOT(ISERROR(SEARCH(" ",EY29)))</formula>
    </cfRule>
    <cfRule type="containsText" dxfId="9335" priority="17066" operator="containsText" text=" ">
      <formula>NOT(ISERROR(SEARCH(" ",EY29)))</formula>
    </cfRule>
  </conditionalFormatting>
  <conditionalFormatting sqref="FA29">
    <cfRule type="containsText" dxfId="9334" priority="17063" operator="containsText" text=" ">
      <formula>NOT(ISERROR(SEARCH(" ",FA29)))</formula>
    </cfRule>
    <cfRule type="containsText" dxfId="9333" priority="17064" operator="containsText" text=" ">
      <formula>NOT(ISERROR(SEARCH(" ",FA29)))</formula>
    </cfRule>
  </conditionalFormatting>
  <conditionalFormatting sqref="FI29">
    <cfRule type="cellIs" dxfId="9332" priority="16918" operator="greaterThan">
      <formula>1</formula>
    </cfRule>
    <cfRule type="colorScale" priority="16919">
      <colorScale>
        <cfvo type="min"/>
        <cfvo type="max"/>
        <color rgb="FFFCFCFF"/>
        <color rgb="FF63BE7B"/>
      </colorScale>
    </cfRule>
    <cfRule type="colorScale" priority="16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29:FL29">
    <cfRule type="colorScale" priority="17055">
      <colorScale>
        <cfvo type="min"/>
        <cfvo type="max"/>
        <color rgb="FFFCFCFF"/>
        <color rgb="FF63BE7B"/>
      </colorScale>
    </cfRule>
    <cfRule type="colorScale" priority="17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29">
    <cfRule type="colorScale" priority="17053">
      <colorScale>
        <cfvo type="min"/>
        <cfvo type="max"/>
        <color rgb="FFFCFCFF"/>
        <color rgb="FF63BE7B"/>
      </colorScale>
    </cfRule>
    <cfRule type="colorScale" priority="17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9">
    <cfRule type="colorScale" priority="17027">
      <colorScale>
        <cfvo type="min"/>
        <cfvo type="max"/>
        <color rgb="FFFCFCFF"/>
        <color rgb="FF63BE7B"/>
      </colorScale>
    </cfRule>
    <cfRule type="colorScale" priority="17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29">
    <cfRule type="cellIs" dxfId="9331" priority="17004" operator="greaterThan">
      <formula>1</formula>
    </cfRule>
    <cfRule type="colorScale" priority="17005">
      <colorScale>
        <cfvo type="min"/>
        <cfvo type="max"/>
        <color rgb="FFFCFCFF"/>
        <color rgb="FF63BE7B"/>
      </colorScale>
    </cfRule>
    <cfRule type="colorScale" priority="17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29">
    <cfRule type="colorScale" priority="16951">
      <colorScale>
        <cfvo type="min"/>
        <cfvo type="max"/>
        <color rgb="FFFCFCFF"/>
        <color rgb="FF63BE7B"/>
      </colorScale>
    </cfRule>
    <cfRule type="colorScale" priority="16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29">
    <cfRule type="colorScale" priority="16949">
      <colorScale>
        <cfvo type="min"/>
        <cfvo type="max"/>
        <color rgb="FFFCFCFF"/>
        <color rgb="FF63BE7B"/>
      </colorScale>
    </cfRule>
    <cfRule type="colorScale" priority="16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29">
    <cfRule type="cellIs" dxfId="9330" priority="17001" operator="greaterThan">
      <formula>1</formula>
    </cfRule>
    <cfRule type="colorScale" priority="17002">
      <colorScale>
        <cfvo type="min"/>
        <cfvo type="max"/>
        <color rgb="FFFCFCFF"/>
        <color rgb="FF63BE7B"/>
      </colorScale>
    </cfRule>
    <cfRule type="colorScale" priority="17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29">
    <cfRule type="colorScale" priority="16947">
      <colorScale>
        <cfvo type="min"/>
        <cfvo type="max"/>
        <color rgb="FFFCFCFF"/>
        <color rgb="FF63BE7B"/>
      </colorScale>
    </cfRule>
    <cfRule type="colorScale" priority="16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29">
    <cfRule type="colorScale" priority="16945">
      <colorScale>
        <cfvo type="min"/>
        <cfvo type="max"/>
        <color rgb="FFFCFCFF"/>
        <color rgb="FF63BE7B"/>
      </colorScale>
    </cfRule>
    <cfRule type="colorScale" priority="16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29">
    <cfRule type="cellIs" dxfId="9329" priority="16998" operator="greaterThan">
      <formula>1</formula>
    </cfRule>
    <cfRule type="colorScale" priority="16999">
      <colorScale>
        <cfvo type="min"/>
        <cfvo type="max"/>
        <color rgb="FFFCFCFF"/>
        <color rgb="FF63BE7B"/>
      </colorScale>
    </cfRule>
    <cfRule type="colorScale" priority="17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29">
    <cfRule type="colorScale" priority="16943">
      <colorScale>
        <cfvo type="min"/>
        <cfvo type="max"/>
        <color rgb="FFFCFCFF"/>
        <color rgb="FF63BE7B"/>
      </colorScale>
    </cfRule>
    <cfRule type="colorScale" priority="16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29">
    <cfRule type="colorScale" priority="16941">
      <colorScale>
        <cfvo type="min"/>
        <cfvo type="max"/>
        <color rgb="FFFCFCFF"/>
        <color rgb="FF63BE7B"/>
      </colorScale>
    </cfRule>
    <cfRule type="colorScale" priority="16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29">
    <cfRule type="cellIs" dxfId="9328" priority="16995" operator="greaterThan">
      <formula>1</formula>
    </cfRule>
    <cfRule type="colorScale" priority="16996">
      <colorScale>
        <cfvo type="min"/>
        <cfvo type="max"/>
        <color rgb="FFFCFCFF"/>
        <color rgb="FF63BE7B"/>
      </colorScale>
    </cfRule>
    <cfRule type="colorScale" priority="16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29">
    <cfRule type="colorScale" priority="16939">
      <colorScale>
        <cfvo type="min"/>
        <cfvo type="max"/>
        <color rgb="FFFCFCFF"/>
        <color rgb="FF63BE7B"/>
      </colorScale>
    </cfRule>
    <cfRule type="colorScale" priority="16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29">
    <cfRule type="colorScale" priority="16937">
      <colorScale>
        <cfvo type="min"/>
        <cfvo type="max"/>
        <color rgb="FFFCFCFF"/>
        <color rgb="FF63BE7B"/>
      </colorScale>
    </cfRule>
    <cfRule type="colorScale" priority="16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29">
    <cfRule type="cellIs" dxfId="9327" priority="16992" operator="greaterThan">
      <formula>1</formula>
    </cfRule>
    <cfRule type="colorScale" priority="16993">
      <colorScale>
        <cfvo type="min"/>
        <cfvo type="max"/>
        <color rgb="FFFCFCFF"/>
        <color rgb="FF63BE7B"/>
      </colorScale>
    </cfRule>
    <cfRule type="colorScale" priority="16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29">
    <cfRule type="colorScale" priority="16935">
      <colorScale>
        <cfvo type="min"/>
        <cfvo type="max"/>
        <color rgb="FFFCFCFF"/>
        <color rgb="FF63BE7B"/>
      </colorScale>
    </cfRule>
    <cfRule type="colorScale" priority="16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29">
    <cfRule type="colorScale" priority="16933">
      <colorScale>
        <cfvo type="min"/>
        <cfvo type="max"/>
        <color rgb="FFFCFCFF"/>
        <color rgb="FF63BE7B"/>
      </colorScale>
    </cfRule>
    <cfRule type="colorScale" priority="16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29">
    <cfRule type="cellIs" dxfId="9326" priority="16989" operator="greaterThan">
      <formula>1</formula>
    </cfRule>
    <cfRule type="colorScale" priority="16990">
      <colorScale>
        <cfvo type="min"/>
        <cfvo type="max"/>
        <color rgb="FFFCFCFF"/>
        <color rgb="FF63BE7B"/>
      </colorScale>
    </cfRule>
    <cfRule type="colorScale" priority="16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29">
    <cfRule type="colorScale" priority="16931">
      <colorScale>
        <cfvo type="min"/>
        <cfvo type="max"/>
        <color rgb="FFFCFCFF"/>
        <color rgb="FF63BE7B"/>
      </colorScale>
    </cfRule>
    <cfRule type="colorScale" priority="16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29">
    <cfRule type="colorScale" priority="16929">
      <colorScale>
        <cfvo type="min"/>
        <cfvo type="max"/>
        <color rgb="FFFCFCFF"/>
        <color rgb="FF63BE7B"/>
      </colorScale>
    </cfRule>
    <cfRule type="colorScale" priority="16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29">
    <cfRule type="cellIs" dxfId="9325" priority="16986" operator="greaterThan">
      <formula>1</formula>
    </cfRule>
    <cfRule type="colorScale" priority="16987">
      <colorScale>
        <cfvo type="min"/>
        <cfvo type="max"/>
        <color rgb="FFFCFCFF"/>
        <color rgb="FF63BE7B"/>
      </colorScale>
    </cfRule>
    <cfRule type="colorScale" priority="16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29">
    <cfRule type="colorScale" priority="16927">
      <colorScale>
        <cfvo type="min"/>
        <cfvo type="max"/>
        <color rgb="FFFCFCFF"/>
        <color rgb="FF63BE7B"/>
      </colorScale>
    </cfRule>
    <cfRule type="colorScale" priority="16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29">
    <cfRule type="colorScale" priority="16925">
      <colorScale>
        <cfvo type="min"/>
        <cfvo type="max"/>
        <color rgb="FFFCFCFF"/>
        <color rgb="FF63BE7B"/>
      </colorScale>
    </cfRule>
    <cfRule type="colorScale" priority="16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29">
    <cfRule type="cellIs" dxfId="9324" priority="16983" operator="greaterThan">
      <formula>1</formula>
    </cfRule>
    <cfRule type="colorScale" priority="16984">
      <colorScale>
        <cfvo type="min"/>
        <cfvo type="max"/>
        <color rgb="FFFCFCFF"/>
        <color rgb="FF63BE7B"/>
      </colorScale>
    </cfRule>
    <cfRule type="colorScale" priority="16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29">
    <cfRule type="colorScale" priority="16923">
      <colorScale>
        <cfvo type="min"/>
        <cfvo type="max"/>
        <color rgb="FFFCFCFF"/>
        <color rgb="FF63BE7B"/>
      </colorScale>
    </cfRule>
    <cfRule type="colorScale" priority="16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29">
    <cfRule type="colorScale" priority="16921">
      <colorScale>
        <cfvo type="min"/>
        <cfvo type="max"/>
        <color rgb="FFFCFCFF"/>
        <color rgb="FF63BE7B"/>
      </colorScale>
    </cfRule>
    <cfRule type="colorScale" priority="16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29">
    <cfRule type="cellIs" dxfId="9323" priority="16980" operator="greaterThan">
      <formula>1</formula>
    </cfRule>
    <cfRule type="colorScale" priority="16981">
      <colorScale>
        <cfvo type="min"/>
        <cfvo type="max"/>
        <color rgb="FFFCFCFF"/>
        <color rgb="FF63BE7B"/>
      </colorScale>
    </cfRule>
    <cfRule type="colorScale" priority="16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29">
    <cfRule type="colorScale" priority="17051">
      <colorScale>
        <cfvo type="min"/>
        <cfvo type="max"/>
        <color rgb="FFFCFCFF"/>
        <color rgb="FF63BE7B"/>
      </colorScale>
    </cfRule>
    <cfRule type="colorScale" priority="17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29">
    <cfRule type="colorScale" priority="17025">
      <colorScale>
        <cfvo type="min"/>
        <cfvo type="max"/>
        <color rgb="FFFCFCFF"/>
        <color rgb="FF63BE7B"/>
      </colorScale>
    </cfRule>
    <cfRule type="colorScale" priority="17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29">
    <cfRule type="cellIs" dxfId="9322" priority="17047" operator="greaterThan">
      <formula>1</formula>
    </cfRule>
    <cfRule type="colorScale" priority="17048">
      <colorScale>
        <cfvo type="min"/>
        <cfvo type="max"/>
        <color rgb="FFFCFCFF"/>
        <color rgb="FF63BE7B"/>
      </colorScale>
    </cfRule>
    <cfRule type="colorScale" priority="17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29">
    <cfRule type="colorScale" priority="17045">
      <colorScale>
        <cfvo type="min"/>
        <cfvo type="max"/>
        <color rgb="FFFCFCFF"/>
        <color rgb="FF63BE7B"/>
      </colorScale>
    </cfRule>
    <cfRule type="colorScale" priority="17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29">
    <cfRule type="colorScale" priority="17023">
      <colorScale>
        <cfvo type="min"/>
        <cfvo type="max"/>
        <color rgb="FFFCFCFF"/>
        <color rgb="FF63BE7B"/>
      </colorScale>
    </cfRule>
    <cfRule type="colorScale" priority="17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29">
    <cfRule type="cellIs" dxfId="9321" priority="16977" operator="greaterThan">
      <formula>1</formula>
    </cfRule>
    <cfRule type="colorScale" priority="16978">
      <colorScale>
        <cfvo type="min"/>
        <cfvo type="max"/>
        <color rgb="FFFCFCFF"/>
        <color rgb="FF63BE7B"/>
      </colorScale>
    </cfRule>
    <cfRule type="colorScale" priority="16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29">
    <cfRule type="colorScale" priority="17043">
      <colorScale>
        <cfvo type="min"/>
        <cfvo type="max"/>
        <color rgb="FFFCFCFF"/>
        <color rgb="FF63BE7B"/>
      </colorScale>
    </cfRule>
    <cfRule type="colorScale" priority="17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29">
    <cfRule type="colorScale" priority="17021">
      <colorScale>
        <cfvo type="min"/>
        <cfvo type="max"/>
        <color rgb="FFFCFCFF"/>
        <color rgb="FF63BE7B"/>
      </colorScale>
    </cfRule>
    <cfRule type="colorScale" priority="17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29">
    <cfRule type="cellIs" dxfId="9320" priority="16974" operator="greaterThan">
      <formula>1</formula>
    </cfRule>
    <cfRule type="colorScale" priority="16975">
      <colorScale>
        <cfvo type="min"/>
        <cfvo type="max"/>
        <color rgb="FFFCFCFF"/>
        <color rgb="FF63BE7B"/>
      </colorScale>
    </cfRule>
    <cfRule type="colorScale" priority="16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29">
    <cfRule type="colorScale" priority="17041">
      <colorScale>
        <cfvo type="min"/>
        <cfvo type="max"/>
        <color rgb="FFFCFCFF"/>
        <color rgb="FF63BE7B"/>
      </colorScale>
    </cfRule>
    <cfRule type="colorScale" priority="17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29">
    <cfRule type="colorScale" priority="17019">
      <colorScale>
        <cfvo type="min"/>
        <cfvo type="max"/>
        <color rgb="FFFCFCFF"/>
        <color rgb="FF63BE7B"/>
      </colorScale>
    </cfRule>
    <cfRule type="colorScale" priority="17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29">
    <cfRule type="cellIs" dxfId="9319" priority="16971" operator="greaterThan">
      <formula>1</formula>
    </cfRule>
    <cfRule type="colorScale" priority="16972">
      <colorScale>
        <cfvo type="min"/>
        <cfvo type="max"/>
        <color rgb="FFFCFCFF"/>
        <color rgb="FF63BE7B"/>
      </colorScale>
    </cfRule>
    <cfRule type="colorScale" priority="16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29">
    <cfRule type="colorScale" priority="17039">
      <colorScale>
        <cfvo type="min"/>
        <cfvo type="max"/>
        <color rgb="FFFCFCFF"/>
        <color rgb="FF63BE7B"/>
      </colorScale>
    </cfRule>
    <cfRule type="colorScale" priority="17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29">
    <cfRule type="colorScale" priority="17017">
      <colorScale>
        <cfvo type="min"/>
        <cfvo type="max"/>
        <color rgb="FFFCFCFF"/>
        <color rgb="FF63BE7B"/>
      </colorScale>
    </cfRule>
    <cfRule type="colorScale" priority="17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29">
    <cfRule type="cellIs" dxfId="9318" priority="16968" operator="greaterThan">
      <formula>1</formula>
    </cfRule>
    <cfRule type="colorScale" priority="16969">
      <colorScale>
        <cfvo type="min"/>
        <cfvo type="max"/>
        <color rgb="FFFCFCFF"/>
        <color rgb="FF63BE7B"/>
      </colorScale>
    </cfRule>
    <cfRule type="colorScale" priority="16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29">
    <cfRule type="colorScale" priority="17037">
      <colorScale>
        <cfvo type="min"/>
        <cfvo type="max"/>
        <color rgb="FFFCFCFF"/>
        <color rgb="FF63BE7B"/>
      </colorScale>
    </cfRule>
    <cfRule type="colorScale" priority="17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29">
    <cfRule type="colorScale" priority="17015">
      <colorScale>
        <cfvo type="min"/>
        <cfvo type="max"/>
        <color rgb="FFFCFCFF"/>
        <color rgb="FF63BE7B"/>
      </colorScale>
    </cfRule>
    <cfRule type="colorScale" priority="17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29">
    <cfRule type="cellIs" dxfId="9317" priority="16965" operator="greaterThan">
      <formula>1</formula>
    </cfRule>
    <cfRule type="colorScale" priority="16966">
      <colorScale>
        <cfvo type="min"/>
        <cfvo type="max"/>
        <color rgb="FFFCFCFF"/>
        <color rgb="FF63BE7B"/>
      </colorScale>
    </cfRule>
    <cfRule type="colorScale" priority="16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29">
    <cfRule type="colorScale" priority="17035">
      <colorScale>
        <cfvo type="min"/>
        <cfvo type="max"/>
        <color rgb="FFFCFCFF"/>
        <color rgb="FF63BE7B"/>
      </colorScale>
    </cfRule>
    <cfRule type="colorScale" priority="17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29">
    <cfRule type="colorScale" priority="17013">
      <colorScale>
        <cfvo type="min"/>
        <cfvo type="max"/>
        <color rgb="FFFCFCFF"/>
        <color rgb="FF63BE7B"/>
      </colorScale>
    </cfRule>
    <cfRule type="colorScale" priority="17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29">
    <cfRule type="cellIs" dxfId="9316" priority="16962" operator="greaterThan">
      <formula>1</formula>
    </cfRule>
    <cfRule type="colorScale" priority="16963">
      <colorScale>
        <cfvo type="min"/>
        <cfvo type="max"/>
        <color rgb="FFFCFCFF"/>
        <color rgb="FF63BE7B"/>
      </colorScale>
    </cfRule>
    <cfRule type="colorScale" priority="16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29">
    <cfRule type="colorScale" priority="17033">
      <colorScale>
        <cfvo type="min"/>
        <cfvo type="max"/>
        <color rgb="FFFCFCFF"/>
        <color rgb="FF63BE7B"/>
      </colorScale>
    </cfRule>
    <cfRule type="colorScale" priority="17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29">
    <cfRule type="colorScale" priority="17011">
      <colorScale>
        <cfvo type="min"/>
        <cfvo type="max"/>
        <color rgb="FFFCFCFF"/>
        <color rgb="FF63BE7B"/>
      </colorScale>
    </cfRule>
    <cfRule type="colorScale" priority="17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29">
    <cfRule type="cellIs" dxfId="9315" priority="16959" operator="greaterThan">
      <formula>1</formula>
    </cfRule>
    <cfRule type="colorScale" priority="16960">
      <colorScale>
        <cfvo type="min"/>
        <cfvo type="max"/>
        <color rgb="FFFCFCFF"/>
        <color rgb="FF63BE7B"/>
      </colorScale>
    </cfRule>
    <cfRule type="colorScale" priority="16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29">
    <cfRule type="colorScale" priority="17031">
      <colorScale>
        <cfvo type="min"/>
        <cfvo type="max"/>
        <color rgb="FFFCFCFF"/>
        <color rgb="FF63BE7B"/>
      </colorScale>
    </cfRule>
    <cfRule type="colorScale" priority="17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29">
    <cfRule type="colorScale" priority="17009">
      <colorScale>
        <cfvo type="min"/>
        <cfvo type="max"/>
        <color rgb="FFFCFCFF"/>
        <color rgb="FF63BE7B"/>
      </colorScale>
    </cfRule>
    <cfRule type="colorScale" priority="17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29">
    <cfRule type="cellIs" dxfId="9314" priority="16956" operator="greaterThan">
      <formula>1</formula>
    </cfRule>
    <cfRule type="colorScale" priority="16957">
      <colorScale>
        <cfvo type="min"/>
        <cfvo type="max"/>
        <color rgb="FFFCFCFF"/>
        <color rgb="FF63BE7B"/>
      </colorScale>
    </cfRule>
    <cfRule type="colorScale" priority="16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29">
    <cfRule type="colorScale" priority="17029">
      <colorScale>
        <cfvo type="min"/>
        <cfvo type="max"/>
        <color rgb="FFFCFCFF"/>
        <color rgb="FF63BE7B"/>
      </colorScale>
    </cfRule>
    <cfRule type="colorScale" priority="17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29">
    <cfRule type="colorScale" priority="17007">
      <colorScale>
        <cfvo type="min"/>
        <cfvo type="max"/>
        <color rgb="FFFCFCFF"/>
        <color rgb="FF63BE7B"/>
      </colorScale>
    </cfRule>
    <cfRule type="colorScale" priority="17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29">
    <cfRule type="cellIs" dxfId="9313" priority="16953" operator="greaterThan">
      <formula>1</formula>
    </cfRule>
    <cfRule type="colorScale" priority="16954">
      <colorScale>
        <cfvo type="min"/>
        <cfvo type="max"/>
        <color rgb="FFFCFCFF"/>
        <color rgb="FF63BE7B"/>
      </colorScale>
    </cfRule>
    <cfRule type="colorScale" priority="16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S29:HW29">
    <cfRule type="containsText" dxfId="9312" priority="16905" operator="containsText" text=" ">
      <formula>NOT(ISERROR(SEARCH(" ",HS29)))</formula>
    </cfRule>
    <cfRule type="containsText" dxfId="9311" priority="16906" operator="containsText" text=" ">
      <formula>NOT(ISERROR(SEARCH(" ",HS29)))</formula>
    </cfRule>
  </conditionalFormatting>
  <conditionalFormatting sqref="HX29">
    <cfRule type="cellIs" dxfId="9310" priority="16806" operator="greaterThan">
      <formula>1</formula>
    </cfRule>
    <cfRule type="colorScale" priority="16807">
      <colorScale>
        <cfvo type="min"/>
        <cfvo type="max"/>
        <color rgb="FFFCFCFF"/>
        <color rgb="FF63BE7B"/>
      </colorScale>
    </cfRule>
    <cfRule type="colorScale" priority="16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29:IA29">
    <cfRule type="colorScale" priority="16903">
      <colorScale>
        <cfvo type="min"/>
        <cfvo type="max"/>
        <color rgb="FFFCFCFF"/>
        <color rgb="FF63BE7B"/>
      </colorScale>
    </cfRule>
    <cfRule type="colorScale" priority="16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29">
    <cfRule type="cellIs" dxfId="9309" priority="16900" operator="greaterThan">
      <formula>1</formula>
    </cfRule>
  </conditionalFormatting>
  <conditionalFormatting sqref="IB29">
    <cfRule type="colorScale" priority="16901">
      <colorScale>
        <cfvo type="min"/>
        <cfvo type="max"/>
        <color rgb="FFFCFCFF"/>
        <color rgb="FF63BE7B"/>
      </colorScale>
    </cfRule>
    <cfRule type="colorScale" priority="16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29">
    <cfRule type="colorScale" priority="16895">
      <colorScale>
        <cfvo type="min"/>
        <cfvo type="max"/>
        <color rgb="FFFCFCFF"/>
        <color rgb="FF63BE7B"/>
      </colorScale>
    </cfRule>
    <cfRule type="colorScale" priority="16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29">
    <cfRule type="cellIs" dxfId="9308" priority="16892" operator="greaterThan">
      <formula>1</formula>
    </cfRule>
    <cfRule type="colorScale" priority="16893">
      <colorScale>
        <cfvo type="min"/>
        <cfvo type="max"/>
        <color rgb="FFFCFCFF"/>
        <color rgb="FF63BE7B"/>
      </colorScale>
    </cfRule>
    <cfRule type="colorScale" priority="16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29">
    <cfRule type="colorScale" priority="16839">
      <colorScale>
        <cfvo type="min"/>
        <cfvo type="max"/>
        <color rgb="FFFCFCFF"/>
        <color rgb="FF63BE7B"/>
      </colorScale>
    </cfRule>
    <cfRule type="colorScale" priority="16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29">
    <cfRule type="colorScale" priority="16837">
      <colorScale>
        <cfvo type="min"/>
        <cfvo type="max"/>
        <color rgb="FFFCFCFF"/>
        <color rgb="FF63BE7B"/>
      </colorScale>
    </cfRule>
    <cfRule type="colorScale" priority="16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29">
    <cfRule type="cellIs" dxfId="9307" priority="16889" operator="greaterThan">
      <formula>1</formula>
    </cfRule>
    <cfRule type="colorScale" priority="16890">
      <colorScale>
        <cfvo type="min"/>
        <cfvo type="max"/>
        <color rgb="FFFCFCFF"/>
        <color rgb="FF63BE7B"/>
      </colorScale>
    </cfRule>
    <cfRule type="colorScale" priority="16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29">
    <cfRule type="colorScale" priority="16835">
      <colorScale>
        <cfvo type="min"/>
        <cfvo type="max"/>
        <color rgb="FFFCFCFF"/>
        <color rgb="FF63BE7B"/>
      </colorScale>
    </cfRule>
    <cfRule type="colorScale" priority="16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29">
    <cfRule type="colorScale" priority="16833">
      <colorScale>
        <cfvo type="min"/>
        <cfvo type="max"/>
        <color rgb="FFFCFCFF"/>
        <color rgb="FF63BE7B"/>
      </colorScale>
    </cfRule>
    <cfRule type="colorScale" priority="16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29">
    <cfRule type="cellIs" dxfId="9306" priority="16886" operator="greaterThan">
      <formula>1</formula>
    </cfRule>
    <cfRule type="colorScale" priority="16887">
      <colorScale>
        <cfvo type="min"/>
        <cfvo type="max"/>
        <color rgb="FFFCFCFF"/>
        <color rgb="FF63BE7B"/>
      </colorScale>
    </cfRule>
    <cfRule type="colorScale" priority="16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29">
    <cfRule type="colorScale" priority="16831">
      <colorScale>
        <cfvo type="min"/>
        <cfvo type="max"/>
        <color rgb="FFFCFCFF"/>
        <color rgb="FF63BE7B"/>
      </colorScale>
    </cfRule>
    <cfRule type="colorScale" priority="16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29">
    <cfRule type="colorScale" priority="16829">
      <colorScale>
        <cfvo type="min"/>
        <cfvo type="max"/>
        <color rgb="FFFCFCFF"/>
        <color rgb="FF63BE7B"/>
      </colorScale>
    </cfRule>
    <cfRule type="colorScale" priority="16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29">
    <cfRule type="cellIs" dxfId="9305" priority="16883" operator="greaterThan">
      <formula>1</formula>
    </cfRule>
    <cfRule type="colorScale" priority="16884">
      <colorScale>
        <cfvo type="min"/>
        <cfvo type="max"/>
        <color rgb="FFFCFCFF"/>
        <color rgb="FF63BE7B"/>
      </colorScale>
    </cfRule>
    <cfRule type="colorScale" priority="16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29">
    <cfRule type="colorScale" priority="16827">
      <colorScale>
        <cfvo type="min"/>
        <cfvo type="max"/>
        <color rgb="FFFCFCFF"/>
        <color rgb="FF63BE7B"/>
      </colorScale>
    </cfRule>
    <cfRule type="colorScale" priority="16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29">
    <cfRule type="colorScale" priority="16825">
      <colorScale>
        <cfvo type="min"/>
        <cfvo type="max"/>
        <color rgb="FFFCFCFF"/>
        <color rgb="FF63BE7B"/>
      </colorScale>
    </cfRule>
    <cfRule type="colorScale" priority="16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29">
    <cfRule type="cellIs" dxfId="9304" priority="16880" operator="greaterThan">
      <formula>1</formula>
    </cfRule>
    <cfRule type="colorScale" priority="16881">
      <colorScale>
        <cfvo type="min"/>
        <cfvo type="max"/>
        <color rgb="FFFCFCFF"/>
        <color rgb="FF63BE7B"/>
      </colorScale>
    </cfRule>
    <cfRule type="colorScale" priority="16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29">
    <cfRule type="colorScale" priority="16823">
      <colorScale>
        <cfvo type="min"/>
        <cfvo type="max"/>
        <color rgb="FFFCFCFF"/>
        <color rgb="FF63BE7B"/>
      </colorScale>
    </cfRule>
    <cfRule type="colorScale" priority="16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29">
    <cfRule type="colorScale" priority="16821">
      <colorScale>
        <cfvo type="min"/>
        <cfvo type="max"/>
        <color rgb="FFFCFCFF"/>
        <color rgb="FF63BE7B"/>
      </colorScale>
    </cfRule>
    <cfRule type="colorScale" priority="16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29">
    <cfRule type="cellIs" dxfId="9303" priority="16877" operator="greaterThan">
      <formula>1</formula>
    </cfRule>
    <cfRule type="colorScale" priority="16878">
      <colorScale>
        <cfvo type="min"/>
        <cfvo type="max"/>
        <color rgb="FFFCFCFF"/>
        <color rgb="FF63BE7B"/>
      </colorScale>
    </cfRule>
    <cfRule type="colorScale" priority="16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29">
    <cfRule type="colorScale" priority="16819">
      <colorScale>
        <cfvo type="min"/>
        <cfvo type="max"/>
        <color rgb="FFFCFCFF"/>
        <color rgb="FF63BE7B"/>
      </colorScale>
    </cfRule>
    <cfRule type="colorScale" priority="16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29">
    <cfRule type="colorScale" priority="16817">
      <colorScale>
        <cfvo type="min"/>
        <cfvo type="max"/>
        <color rgb="FFFCFCFF"/>
        <color rgb="FF63BE7B"/>
      </colorScale>
    </cfRule>
    <cfRule type="colorScale" priority="16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29">
    <cfRule type="cellIs" dxfId="9302" priority="16874" operator="greaterThan">
      <formula>1</formula>
    </cfRule>
    <cfRule type="colorScale" priority="16875">
      <colorScale>
        <cfvo type="min"/>
        <cfvo type="max"/>
        <color rgb="FFFCFCFF"/>
        <color rgb="FF63BE7B"/>
      </colorScale>
    </cfRule>
    <cfRule type="colorScale" priority="16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29">
    <cfRule type="colorScale" priority="16815">
      <colorScale>
        <cfvo type="min"/>
        <cfvo type="max"/>
        <color rgb="FFFCFCFF"/>
        <color rgb="FF63BE7B"/>
      </colorScale>
    </cfRule>
    <cfRule type="colorScale" priority="16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29">
    <cfRule type="colorScale" priority="16813">
      <colorScale>
        <cfvo type="min"/>
        <cfvo type="max"/>
        <color rgb="FFFCFCFF"/>
        <color rgb="FF63BE7B"/>
      </colorScale>
    </cfRule>
    <cfRule type="colorScale" priority="16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29">
    <cfRule type="cellIs" dxfId="9301" priority="16871" operator="greaterThan">
      <formula>1</formula>
    </cfRule>
    <cfRule type="colorScale" priority="16872">
      <colorScale>
        <cfvo type="min"/>
        <cfvo type="max"/>
        <color rgb="FFFCFCFF"/>
        <color rgb="FF63BE7B"/>
      </colorScale>
    </cfRule>
    <cfRule type="colorScale" priority="16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29">
    <cfRule type="colorScale" priority="16811">
      <colorScale>
        <cfvo type="min"/>
        <cfvo type="max"/>
        <color rgb="FFFCFCFF"/>
        <color rgb="FF63BE7B"/>
      </colorScale>
    </cfRule>
    <cfRule type="colorScale" priority="16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29">
    <cfRule type="colorScale" priority="16809">
      <colorScale>
        <cfvo type="min"/>
        <cfvo type="max"/>
        <color rgb="FFFCFCFF"/>
        <color rgb="FF63BE7B"/>
      </colorScale>
    </cfRule>
    <cfRule type="colorScale" priority="16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29">
    <cfRule type="cellIs" dxfId="9300" priority="16868" operator="greaterThan">
      <formula>1</formula>
    </cfRule>
    <cfRule type="colorScale" priority="16869">
      <colorScale>
        <cfvo type="min"/>
        <cfvo type="max"/>
        <color rgb="FFFCFCFF"/>
        <color rgb="FF63BE7B"/>
      </colorScale>
    </cfRule>
    <cfRule type="colorScale" priority="16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29">
    <cfRule type="colorScale" priority="16804">
      <colorScale>
        <cfvo type="min"/>
        <cfvo type="max"/>
        <color rgb="FFFCFCFF"/>
        <color rgb="FF63BE7B"/>
      </colorScale>
    </cfRule>
    <cfRule type="colorScale" priority="16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29">
    <cfRule type="colorScale" priority="16784">
      <colorScale>
        <cfvo type="min"/>
        <cfvo type="max"/>
        <color rgb="FFFCFCFF"/>
        <color rgb="FF63BE7B"/>
      </colorScale>
    </cfRule>
    <cfRule type="colorScale" priority="16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29">
    <cfRule type="cellIs" dxfId="9299" priority="16897" operator="greaterThan">
      <formula>1</formula>
    </cfRule>
    <cfRule type="colorScale" priority="16898">
      <colorScale>
        <cfvo type="min"/>
        <cfvo type="max"/>
        <color rgb="FFFCFCFF"/>
        <color rgb="FF63BE7B"/>
      </colorScale>
    </cfRule>
    <cfRule type="colorScale" priority="16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29">
    <cfRule type="colorScale" priority="16802">
      <colorScale>
        <cfvo type="min"/>
        <cfvo type="max"/>
        <color rgb="FFFCFCFF"/>
        <color rgb="FF63BE7B"/>
      </colorScale>
    </cfRule>
    <cfRule type="colorScale" priority="16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29">
    <cfRule type="colorScale" priority="16782">
      <colorScale>
        <cfvo type="min"/>
        <cfvo type="max"/>
        <color rgb="FFFCFCFF"/>
        <color rgb="FF63BE7B"/>
      </colorScale>
    </cfRule>
    <cfRule type="colorScale" priority="16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29">
    <cfRule type="cellIs" dxfId="9298" priority="16865" operator="greaterThan">
      <formula>1</formula>
    </cfRule>
    <cfRule type="colorScale" priority="16866">
      <colorScale>
        <cfvo type="min"/>
        <cfvo type="max"/>
        <color rgb="FFFCFCFF"/>
        <color rgb="FF63BE7B"/>
      </colorScale>
    </cfRule>
    <cfRule type="colorScale" priority="16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29">
    <cfRule type="colorScale" priority="16800">
      <colorScale>
        <cfvo type="min"/>
        <cfvo type="max"/>
        <color rgb="FFFCFCFF"/>
        <color rgb="FF63BE7B"/>
      </colorScale>
    </cfRule>
    <cfRule type="colorScale" priority="16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29">
    <cfRule type="colorScale" priority="16780">
      <colorScale>
        <cfvo type="min"/>
        <cfvo type="max"/>
        <color rgb="FFFCFCFF"/>
        <color rgb="FF63BE7B"/>
      </colorScale>
    </cfRule>
    <cfRule type="colorScale" priority="16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29">
    <cfRule type="cellIs" dxfId="9297" priority="16862" operator="greaterThan">
      <formula>1</formula>
    </cfRule>
    <cfRule type="colorScale" priority="16863">
      <colorScale>
        <cfvo type="min"/>
        <cfvo type="max"/>
        <color rgb="FFFCFCFF"/>
        <color rgb="FF63BE7B"/>
      </colorScale>
    </cfRule>
    <cfRule type="colorScale" priority="16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29">
    <cfRule type="colorScale" priority="16798">
      <colorScale>
        <cfvo type="min"/>
        <cfvo type="max"/>
        <color rgb="FFFCFCFF"/>
        <color rgb="FF63BE7B"/>
      </colorScale>
    </cfRule>
    <cfRule type="colorScale" priority="16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29">
    <cfRule type="colorScale" priority="16778">
      <colorScale>
        <cfvo type="min"/>
        <cfvo type="max"/>
        <color rgb="FFFCFCFF"/>
        <color rgb="FF63BE7B"/>
      </colorScale>
    </cfRule>
    <cfRule type="colorScale" priority="16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29">
    <cfRule type="cellIs" dxfId="9296" priority="16859" operator="greaterThan">
      <formula>1</formula>
    </cfRule>
    <cfRule type="colorScale" priority="16860">
      <colorScale>
        <cfvo type="min"/>
        <cfvo type="max"/>
        <color rgb="FFFCFCFF"/>
        <color rgb="FF63BE7B"/>
      </colorScale>
    </cfRule>
    <cfRule type="colorScale" priority="16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29">
    <cfRule type="colorScale" priority="16796">
      <colorScale>
        <cfvo type="min"/>
        <cfvo type="max"/>
        <color rgb="FFFCFCFF"/>
        <color rgb="FF63BE7B"/>
      </colorScale>
    </cfRule>
    <cfRule type="colorScale" priority="16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29">
    <cfRule type="colorScale" priority="16776">
      <colorScale>
        <cfvo type="min"/>
        <cfvo type="max"/>
        <color rgb="FFFCFCFF"/>
        <color rgb="FF63BE7B"/>
      </colorScale>
    </cfRule>
    <cfRule type="colorScale" priority="16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29">
    <cfRule type="cellIs" dxfId="9295" priority="16856" operator="greaterThan">
      <formula>1</formula>
    </cfRule>
    <cfRule type="colorScale" priority="16857">
      <colorScale>
        <cfvo type="min"/>
        <cfvo type="max"/>
        <color rgb="FFFCFCFF"/>
        <color rgb="FF63BE7B"/>
      </colorScale>
    </cfRule>
    <cfRule type="colorScale" priority="16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29">
    <cfRule type="colorScale" priority="16794">
      <colorScale>
        <cfvo type="min"/>
        <cfvo type="max"/>
        <color rgb="FFFCFCFF"/>
        <color rgb="FF63BE7B"/>
      </colorScale>
    </cfRule>
    <cfRule type="colorScale" priority="16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29">
    <cfRule type="colorScale" priority="16774">
      <colorScale>
        <cfvo type="min"/>
        <cfvo type="max"/>
        <color rgb="FFFCFCFF"/>
        <color rgb="FF63BE7B"/>
      </colorScale>
    </cfRule>
    <cfRule type="colorScale" priority="16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29">
    <cfRule type="cellIs" dxfId="9294" priority="16853" operator="greaterThan">
      <formula>1</formula>
    </cfRule>
    <cfRule type="colorScale" priority="16854">
      <colorScale>
        <cfvo type="min"/>
        <cfvo type="max"/>
        <color rgb="FFFCFCFF"/>
        <color rgb="FF63BE7B"/>
      </colorScale>
    </cfRule>
    <cfRule type="colorScale" priority="16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29">
    <cfRule type="colorScale" priority="16792">
      <colorScale>
        <cfvo type="min"/>
        <cfvo type="max"/>
        <color rgb="FFFCFCFF"/>
        <color rgb="FF63BE7B"/>
      </colorScale>
    </cfRule>
    <cfRule type="colorScale" priority="16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29">
    <cfRule type="colorScale" priority="16772">
      <colorScale>
        <cfvo type="min"/>
        <cfvo type="max"/>
        <color rgb="FFFCFCFF"/>
        <color rgb="FF63BE7B"/>
      </colorScale>
    </cfRule>
    <cfRule type="colorScale" priority="16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29">
    <cfRule type="cellIs" dxfId="9293" priority="16850" operator="greaterThan">
      <formula>1</formula>
    </cfRule>
    <cfRule type="colorScale" priority="16851">
      <colorScale>
        <cfvo type="min"/>
        <cfvo type="max"/>
        <color rgb="FFFCFCFF"/>
        <color rgb="FF63BE7B"/>
      </colorScale>
    </cfRule>
    <cfRule type="colorScale" priority="16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29">
    <cfRule type="colorScale" priority="16790">
      <colorScale>
        <cfvo type="min"/>
        <cfvo type="max"/>
        <color rgb="FFFCFCFF"/>
        <color rgb="FF63BE7B"/>
      </colorScale>
    </cfRule>
    <cfRule type="colorScale" priority="16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29">
    <cfRule type="colorScale" priority="16770">
      <colorScale>
        <cfvo type="min"/>
        <cfvo type="max"/>
        <color rgb="FFFCFCFF"/>
        <color rgb="FF63BE7B"/>
      </colorScale>
    </cfRule>
    <cfRule type="colorScale" priority="16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29">
    <cfRule type="cellIs" dxfId="9292" priority="16847" operator="greaterThan">
      <formula>1</formula>
    </cfRule>
    <cfRule type="colorScale" priority="16848">
      <colorScale>
        <cfvo type="min"/>
        <cfvo type="max"/>
        <color rgb="FFFCFCFF"/>
        <color rgb="FF63BE7B"/>
      </colorScale>
    </cfRule>
    <cfRule type="colorScale" priority="16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29">
    <cfRule type="colorScale" priority="16788">
      <colorScale>
        <cfvo type="min"/>
        <cfvo type="max"/>
        <color rgb="FFFCFCFF"/>
        <color rgb="FF63BE7B"/>
      </colorScale>
    </cfRule>
    <cfRule type="colorScale" priority="16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29">
    <cfRule type="colorScale" priority="16768">
      <colorScale>
        <cfvo type="min"/>
        <cfvo type="max"/>
        <color rgb="FFFCFCFF"/>
        <color rgb="FF63BE7B"/>
      </colorScale>
    </cfRule>
    <cfRule type="colorScale" priority="16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29">
    <cfRule type="cellIs" dxfId="9291" priority="16844" operator="greaterThan">
      <formula>1</formula>
    </cfRule>
    <cfRule type="colorScale" priority="16845">
      <colorScale>
        <cfvo type="min"/>
        <cfvo type="max"/>
        <color rgb="FFFCFCFF"/>
        <color rgb="FF63BE7B"/>
      </colorScale>
    </cfRule>
    <cfRule type="colorScale" priority="16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29">
    <cfRule type="colorScale" priority="16786">
      <colorScale>
        <cfvo type="min"/>
        <cfvo type="max"/>
        <color rgb="FFFCFCFF"/>
        <color rgb="FF63BE7B"/>
      </colorScale>
    </cfRule>
    <cfRule type="colorScale" priority="16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29">
    <cfRule type="colorScale" priority="16766">
      <colorScale>
        <cfvo type="min"/>
        <cfvo type="max"/>
        <color rgb="FFFCFCFF"/>
        <color rgb="FF63BE7B"/>
      </colorScale>
    </cfRule>
    <cfRule type="colorScale" priority="16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29">
    <cfRule type="cellIs" dxfId="9290" priority="16841" operator="greaterThan">
      <formula>1</formula>
    </cfRule>
    <cfRule type="colorScale" priority="16842">
      <colorScale>
        <cfvo type="min"/>
        <cfvo type="max"/>
        <color rgb="FFFCFCFF"/>
        <color rgb="FF63BE7B"/>
      </colorScale>
    </cfRule>
    <cfRule type="colorScale" priority="16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G29">
    <cfRule type="containsText" dxfId="9289" priority="16907" operator="containsText" text=" ">
      <formula>NOT(ISERROR(SEARCH(" ",KG29)))</formula>
    </cfRule>
    <cfRule type="containsText" dxfId="9288" priority="16908" operator="containsText" text=" ">
      <formula>NOT(ISERROR(SEARCH(" ",KG29)))</formula>
    </cfRule>
  </conditionalFormatting>
  <conditionalFormatting sqref="KK29:LD29">
    <cfRule type="cellIs" dxfId="9287" priority="16909" operator="greaterThan">
      <formula>0.31</formula>
    </cfRule>
    <cfRule type="cellIs" dxfId="9286" priority="16910" operator="greaterThan">
      <formula>0.31</formula>
    </cfRule>
    <cfRule type="cellIs" dxfId="9285" priority="16911" operator="greaterThan">
      <formula>0.31</formula>
    </cfRule>
    <cfRule type="cellIs" dxfId="9284" priority="16912" operator="greaterThan">
      <formula>0.31</formula>
    </cfRule>
    <cfRule type="cellIs" dxfId="9283" priority="16913" operator="greaterThan">
      <formula>0.3</formula>
    </cfRule>
    <cfRule type="cellIs" dxfId="9282" priority="16914" operator="greaterThan">
      <formula>1</formula>
    </cfRule>
    <cfRule type="cellIs" dxfId="9281" priority="16915" operator="equal">
      <formula>0</formula>
    </cfRule>
  </conditionalFormatting>
  <conditionalFormatting sqref="LJ29:LK29">
    <cfRule type="containsText" dxfId="9280" priority="7445" operator="containsText" text=" ">
      <formula>NOT(ISERROR(SEARCH(" ",LJ29)))</formula>
    </cfRule>
    <cfRule type="containsText" dxfId="9279" priority="7446" operator="containsText" text=" ">
      <formula>NOT(ISERROR(SEARCH(" ",LJ29)))</formula>
    </cfRule>
  </conditionalFormatting>
  <conditionalFormatting sqref="A30">
    <cfRule type="containsText" dxfId="9278" priority="16433" operator="containsText" text=" ">
      <formula>NOT(ISERROR(SEARCH(" ",A30)))</formula>
    </cfRule>
    <cfRule type="containsText" dxfId="9277" priority="16434" operator="containsText" text=" ">
      <formula>NOT(ISERROR(SEARCH(" ",A30)))</formula>
    </cfRule>
  </conditionalFormatting>
  <conditionalFormatting sqref="B30">
    <cfRule type="cellIs" dxfId="9276" priority="16726" operator="equal">
      <formula>" "</formula>
    </cfRule>
  </conditionalFormatting>
  <conditionalFormatting sqref="F30">
    <cfRule type="containsText" dxfId="9275" priority="16290" operator="containsText" text=" ">
      <formula>NOT(ISERROR(SEARCH(" ",F30)))</formula>
    </cfRule>
    <cfRule type="containsText" dxfId="9274" priority="16291" operator="containsText" text=" ">
      <formula>NOT(ISERROR(SEARCH(" ",F30)))</formula>
    </cfRule>
  </conditionalFormatting>
  <conditionalFormatting sqref="G30">
    <cfRule type="containsText" dxfId="9273" priority="16300" operator="containsText" text=" ">
      <formula>NOT(ISERROR(SEARCH(" ",G30)))</formula>
    </cfRule>
    <cfRule type="containsText" dxfId="9272" priority="16301" operator="containsText" text=" ">
      <formula>NOT(ISERROR(SEARCH(" ",G30)))</formula>
    </cfRule>
  </conditionalFormatting>
  <conditionalFormatting sqref="Y30">
    <cfRule type="colorScale" priority="16728">
      <colorScale>
        <cfvo type="min"/>
        <cfvo type="max"/>
        <color rgb="FFFCFCFF"/>
        <color rgb="FF63BE7B"/>
      </colorScale>
    </cfRule>
    <cfRule type="colorScale" priority="16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30">
    <cfRule type="cellIs" dxfId="9271" priority="16750" operator="greaterThan">
      <formula>1</formula>
    </cfRule>
    <cfRule type="containsText" dxfId="9270" priority="16751" operator="containsText" text=" ">
      <formula>NOT(ISERROR(SEARCH(" ",AF30)))</formula>
    </cfRule>
    <cfRule type="containsText" dxfId="9269" priority="16752" operator="containsText" text=" ">
      <formula>NOT(ISERROR(SEARCH(" ",AF30)))</formula>
    </cfRule>
  </conditionalFormatting>
  <conditionalFormatting sqref="AO30:AQ30">
    <cfRule type="cellIs" dxfId="9268" priority="16727" operator="equal">
      <formula>0</formula>
    </cfRule>
    <cfRule type="containsText" dxfId="9267" priority="16746" operator="containsText" text=" ">
      <formula>NOT(ISERROR(SEARCH(" ",AO30)))</formula>
    </cfRule>
    <cfRule type="containsText" dxfId="9266" priority="16747" operator="containsText" text=" ">
      <formula>NOT(ISERROR(SEARCH(" ",AO30)))</formula>
    </cfRule>
  </conditionalFormatting>
  <conditionalFormatting sqref="AX30">
    <cfRule type="cellIs" dxfId="9265" priority="16753" operator="greaterThan">
      <formula>1</formula>
    </cfRule>
    <cfRule type="containsText" dxfId="9264" priority="16754" operator="containsText" text=" ">
      <formula>NOT(ISERROR(SEARCH(" ",AX30)))</formula>
    </cfRule>
    <cfRule type="containsText" dxfId="9263" priority="16755" operator="containsText" text=" ">
      <formula>NOT(ISERROR(SEARCH(" ",AX30)))</formula>
    </cfRule>
  </conditionalFormatting>
  <conditionalFormatting sqref="BF30:BG30">
    <cfRule type="containsText" dxfId="9262" priority="16744" operator="containsText" text=" ">
      <formula>NOT(ISERROR(SEARCH(" ",BF30)))</formula>
    </cfRule>
    <cfRule type="containsText" dxfId="9261" priority="16745" operator="containsText" text=" ">
      <formula>NOT(ISERROR(SEARCH(" ",BF30)))</formula>
    </cfRule>
  </conditionalFormatting>
  <conditionalFormatting sqref="BI30:BJ30">
    <cfRule type="containsText" dxfId="9260" priority="16748" operator="containsText" text=" ">
      <formula>NOT(ISERROR(SEARCH(" ",BI30)))</formula>
    </cfRule>
    <cfRule type="containsText" dxfId="9259" priority="16749" operator="containsText" text=" ">
      <formula>NOT(ISERROR(SEARCH(" ",BI30)))</formula>
    </cfRule>
  </conditionalFormatting>
  <conditionalFormatting sqref="BR30">
    <cfRule type="containsText" dxfId="9258" priority="16429" operator="containsText" text=" ">
      <formula>NOT(ISERROR(SEARCH(" ",BR30)))</formula>
    </cfRule>
    <cfRule type="containsText" dxfId="9257" priority="16430" operator="containsText" text=" ">
      <formula>NOT(ISERROR(SEARCH(" ",BR30)))</formula>
    </cfRule>
  </conditionalFormatting>
  <conditionalFormatting sqref="BS30">
    <cfRule type="containsText" dxfId="9256" priority="16425" operator="containsText" text=" ">
      <formula>NOT(ISERROR(SEARCH(" ",BS30)))</formula>
    </cfRule>
    <cfRule type="containsText" dxfId="9255" priority="16426" operator="containsText" text=" ">
      <formula>NOT(ISERROR(SEARCH(" ",BS30)))</formula>
    </cfRule>
  </conditionalFormatting>
  <conditionalFormatting sqref="BT30">
    <cfRule type="containsText" dxfId="9254" priority="16401" operator="containsText" text=" ">
      <formula>NOT(ISERROR(SEARCH(" ",BT30)))</formula>
    </cfRule>
    <cfRule type="containsText" dxfId="9253" priority="16402" operator="containsText" text=" ">
      <formula>NOT(ISERROR(SEARCH(" ",BT30)))</formula>
    </cfRule>
  </conditionalFormatting>
  <conditionalFormatting sqref="BU30:BW30">
    <cfRule type="containsText" dxfId="9252" priority="16740" operator="containsText" text=" ">
      <formula>NOT(ISERROR(SEARCH(" ",BU30)))</formula>
    </cfRule>
    <cfRule type="containsText" dxfId="9251" priority="16741" operator="containsText" text=" ">
      <formula>NOT(ISERROR(SEARCH(" ",BU30)))</formula>
    </cfRule>
  </conditionalFormatting>
  <conditionalFormatting sqref="CR30">
    <cfRule type="cellIs" dxfId="9250" priority="2537" operator="equal">
      <formula>1</formula>
    </cfRule>
  </conditionalFormatting>
  <conditionalFormatting sqref="ED30:EJ30">
    <cfRule type="containsText" dxfId="9249" priority="16724" operator="containsText" text=" ">
      <formula>NOT(ISERROR(SEARCH(" ",ED30)))</formula>
    </cfRule>
    <cfRule type="containsText" dxfId="9248" priority="16725" operator="containsText" text=" ">
      <formula>NOT(ISERROR(SEARCH(" ",ED30)))</formula>
    </cfRule>
  </conditionalFormatting>
  <conditionalFormatting sqref="EY30">
    <cfRule type="containsText" dxfId="9247" priority="16733" operator="containsText" text=" ">
      <formula>NOT(ISERROR(SEARCH(" ",EY30)))</formula>
    </cfRule>
    <cfRule type="containsText" dxfId="9246" priority="16734" operator="containsText" text=" ">
      <formula>NOT(ISERROR(SEARCH(" ",EY30)))</formula>
    </cfRule>
  </conditionalFormatting>
  <conditionalFormatting sqref="FA30">
    <cfRule type="containsText" dxfId="9245" priority="16731" operator="containsText" text=" ">
      <formula>NOT(ISERROR(SEARCH(" ",FA30)))</formula>
    </cfRule>
    <cfRule type="containsText" dxfId="9244" priority="16732" operator="containsText" text=" ">
      <formula>NOT(ISERROR(SEARCH(" ",FA30)))</formula>
    </cfRule>
  </conditionalFormatting>
  <conditionalFormatting sqref="FI30">
    <cfRule type="cellIs" dxfId="9243" priority="16585" operator="greaterThan">
      <formula>1</formula>
    </cfRule>
    <cfRule type="colorScale" priority="16586">
      <colorScale>
        <cfvo type="min"/>
        <cfvo type="max"/>
        <color rgb="FFFCFCFF"/>
        <color rgb="FF63BE7B"/>
      </colorScale>
    </cfRule>
    <cfRule type="colorScale" priority="16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30:FL30">
    <cfRule type="colorScale" priority="16722">
      <colorScale>
        <cfvo type="min"/>
        <cfvo type="max"/>
        <color rgb="FFFCFCFF"/>
        <color rgb="FF63BE7B"/>
      </colorScale>
    </cfRule>
    <cfRule type="colorScale" priority="16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30">
    <cfRule type="cellIs" dxfId="9242" priority="16717" operator="greaterThan">
      <formula>1</formula>
    </cfRule>
  </conditionalFormatting>
  <conditionalFormatting sqref="FM30">
    <cfRule type="colorScale" priority="16720">
      <colorScale>
        <cfvo type="min"/>
        <cfvo type="max"/>
        <color rgb="FFFCFCFF"/>
        <color rgb="FF63BE7B"/>
      </colorScale>
    </cfRule>
    <cfRule type="colorScale" priority="16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30">
    <cfRule type="colorScale" priority="16694">
      <colorScale>
        <cfvo type="min"/>
        <cfvo type="max"/>
        <color rgb="FFFCFCFF"/>
        <color rgb="FF63BE7B"/>
      </colorScale>
    </cfRule>
    <cfRule type="colorScale" priority="16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30">
    <cfRule type="cellIs" dxfId="9241" priority="16671" operator="greaterThan">
      <formula>1</formula>
    </cfRule>
    <cfRule type="colorScale" priority="16672">
      <colorScale>
        <cfvo type="min"/>
        <cfvo type="max"/>
        <color rgb="FFFCFCFF"/>
        <color rgb="FF63BE7B"/>
      </colorScale>
    </cfRule>
    <cfRule type="colorScale" priority="16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30">
    <cfRule type="colorScale" priority="16618">
      <colorScale>
        <cfvo type="min"/>
        <cfvo type="max"/>
        <color rgb="FFFCFCFF"/>
        <color rgb="FF63BE7B"/>
      </colorScale>
    </cfRule>
    <cfRule type="colorScale" priority="16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30">
    <cfRule type="colorScale" priority="16616">
      <colorScale>
        <cfvo type="min"/>
        <cfvo type="max"/>
        <color rgb="FFFCFCFF"/>
        <color rgb="FF63BE7B"/>
      </colorScale>
    </cfRule>
    <cfRule type="colorScale" priority="16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30">
    <cfRule type="cellIs" dxfId="9240" priority="16668" operator="greaterThan">
      <formula>1</formula>
    </cfRule>
    <cfRule type="colorScale" priority="16669">
      <colorScale>
        <cfvo type="min"/>
        <cfvo type="max"/>
        <color rgb="FFFCFCFF"/>
        <color rgb="FF63BE7B"/>
      </colorScale>
    </cfRule>
    <cfRule type="colorScale" priority="16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30">
    <cfRule type="colorScale" priority="16614">
      <colorScale>
        <cfvo type="min"/>
        <cfvo type="max"/>
        <color rgb="FFFCFCFF"/>
        <color rgb="FF63BE7B"/>
      </colorScale>
    </cfRule>
    <cfRule type="colorScale" priority="16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30">
    <cfRule type="colorScale" priority="16612">
      <colorScale>
        <cfvo type="min"/>
        <cfvo type="max"/>
        <color rgb="FFFCFCFF"/>
        <color rgb="FF63BE7B"/>
      </colorScale>
    </cfRule>
    <cfRule type="colorScale" priority="16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30">
    <cfRule type="cellIs" dxfId="9239" priority="16665" operator="greaterThan">
      <formula>1</formula>
    </cfRule>
    <cfRule type="colorScale" priority="16666">
      <colorScale>
        <cfvo type="min"/>
        <cfvo type="max"/>
        <color rgb="FFFCFCFF"/>
        <color rgb="FF63BE7B"/>
      </colorScale>
    </cfRule>
    <cfRule type="colorScale" priority="16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30">
    <cfRule type="colorScale" priority="16610">
      <colorScale>
        <cfvo type="min"/>
        <cfvo type="max"/>
        <color rgb="FFFCFCFF"/>
        <color rgb="FF63BE7B"/>
      </colorScale>
    </cfRule>
    <cfRule type="colorScale" priority="16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30">
    <cfRule type="colorScale" priority="16608">
      <colorScale>
        <cfvo type="min"/>
        <cfvo type="max"/>
        <color rgb="FFFCFCFF"/>
        <color rgb="FF63BE7B"/>
      </colorScale>
    </cfRule>
    <cfRule type="colorScale" priority="16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30">
    <cfRule type="cellIs" dxfId="9238" priority="16662" operator="greaterThan">
      <formula>1</formula>
    </cfRule>
    <cfRule type="colorScale" priority="16663">
      <colorScale>
        <cfvo type="min"/>
        <cfvo type="max"/>
        <color rgb="FFFCFCFF"/>
        <color rgb="FF63BE7B"/>
      </colorScale>
    </cfRule>
    <cfRule type="colorScale" priority="16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30">
    <cfRule type="colorScale" priority="16606">
      <colorScale>
        <cfvo type="min"/>
        <cfvo type="max"/>
        <color rgb="FFFCFCFF"/>
        <color rgb="FF63BE7B"/>
      </colorScale>
    </cfRule>
    <cfRule type="colorScale" priority="16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30">
    <cfRule type="colorScale" priority="16604">
      <colorScale>
        <cfvo type="min"/>
        <cfvo type="max"/>
        <color rgb="FFFCFCFF"/>
        <color rgb="FF63BE7B"/>
      </colorScale>
    </cfRule>
    <cfRule type="colorScale" priority="16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30">
    <cfRule type="cellIs" dxfId="9237" priority="16659" operator="greaterThan">
      <formula>1</formula>
    </cfRule>
    <cfRule type="colorScale" priority="16660">
      <colorScale>
        <cfvo type="min"/>
        <cfvo type="max"/>
        <color rgb="FFFCFCFF"/>
        <color rgb="FF63BE7B"/>
      </colorScale>
    </cfRule>
    <cfRule type="colorScale" priority="16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30">
    <cfRule type="colorScale" priority="16602">
      <colorScale>
        <cfvo type="min"/>
        <cfvo type="max"/>
        <color rgb="FFFCFCFF"/>
        <color rgb="FF63BE7B"/>
      </colorScale>
    </cfRule>
    <cfRule type="colorScale" priority="16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30">
    <cfRule type="colorScale" priority="16600">
      <colorScale>
        <cfvo type="min"/>
        <cfvo type="max"/>
        <color rgb="FFFCFCFF"/>
        <color rgb="FF63BE7B"/>
      </colorScale>
    </cfRule>
    <cfRule type="colorScale" priority="16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30">
    <cfRule type="cellIs" dxfId="9236" priority="16656" operator="greaterThan">
      <formula>1</formula>
    </cfRule>
    <cfRule type="colorScale" priority="16657">
      <colorScale>
        <cfvo type="min"/>
        <cfvo type="max"/>
        <color rgb="FFFCFCFF"/>
        <color rgb="FF63BE7B"/>
      </colorScale>
    </cfRule>
    <cfRule type="colorScale" priority="16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30">
    <cfRule type="colorScale" priority="16598">
      <colorScale>
        <cfvo type="min"/>
        <cfvo type="max"/>
        <color rgb="FFFCFCFF"/>
        <color rgb="FF63BE7B"/>
      </colorScale>
    </cfRule>
    <cfRule type="colorScale" priority="16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30">
    <cfRule type="colorScale" priority="16596">
      <colorScale>
        <cfvo type="min"/>
        <cfvo type="max"/>
        <color rgb="FFFCFCFF"/>
        <color rgb="FF63BE7B"/>
      </colorScale>
    </cfRule>
    <cfRule type="colorScale" priority="16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30">
    <cfRule type="cellIs" dxfId="9235" priority="16653" operator="greaterThan">
      <formula>1</formula>
    </cfRule>
    <cfRule type="colorScale" priority="16654">
      <colorScale>
        <cfvo type="min"/>
        <cfvo type="max"/>
        <color rgb="FFFCFCFF"/>
        <color rgb="FF63BE7B"/>
      </colorScale>
    </cfRule>
    <cfRule type="colorScale" priority="16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30">
    <cfRule type="colorScale" priority="16594">
      <colorScale>
        <cfvo type="min"/>
        <cfvo type="max"/>
        <color rgb="FFFCFCFF"/>
        <color rgb="FF63BE7B"/>
      </colorScale>
    </cfRule>
    <cfRule type="colorScale" priority="16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30">
    <cfRule type="colorScale" priority="16592">
      <colorScale>
        <cfvo type="min"/>
        <cfvo type="max"/>
        <color rgb="FFFCFCFF"/>
        <color rgb="FF63BE7B"/>
      </colorScale>
    </cfRule>
    <cfRule type="colorScale" priority="16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30">
    <cfRule type="cellIs" dxfId="9234" priority="16650" operator="greaterThan">
      <formula>1</formula>
    </cfRule>
    <cfRule type="colorScale" priority="16651">
      <colorScale>
        <cfvo type="min"/>
        <cfvo type="max"/>
        <color rgb="FFFCFCFF"/>
        <color rgb="FF63BE7B"/>
      </colorScale>
    </cfRule>
    <cfRule type="colorScale" priority="16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30">
    <cfRule type="colorScale" priority="16590">
      <colorScale>
        <cfvo type="min"/>
        <cfvo type="max"/>
        <color rgb="FFFCFCFF"/>
        <color rgb="FF63BE7B"/>
      </colorScale>
    </cfRule>
    <cfRule type="colorScale" priority="16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30">
    <cfRule type="colorScale" priority="16588">
      <colorScale>
        <cfvo type="min"/>
        <cfvo type="max"/>
        <color rgb="FFFCFCFF"/>
        <color rgb="FF63BE7B"/>
      </colorScale>
    </cfRule>
    <cfRule type="colorScale" priority="16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30">
    <cfRule type="cellIs" dxfId="9233" priority="16647" operator="greaterThan">
      <formula>1</formula>
    </cfRule>
    <cfRule type="colorScale" priority="16648">
      <colorScale>
        <cfvo type="min"/>
        <cfvo type="max"/>
        <color rgb="FFFCFCFF"/>
        <color rgb="FF63BE7B"/>
      </colorScale>
    </cfRule>
    <cfRule type="colorScale" priority="16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30">
    <cfRule type="colorScale" priority="16718">
      <colorScale>
        <cfvo type="min"/>
        <cfvo type="max"/>
        <color rgb="FFFCFCFF"/>
        <color rgb="FF63BE7B"/>
      </colorScale>
    </cfRule>
    <cfRule type="colorScale" priority="16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30">
    <cfRule type="colorScale" priority="16692">
      <colorScale>
        <cfvo type="min"/>
        <cfvo type="max"/>
        <color rgb="FFFCFCFF"/>
        <color rgb="FF63BE7B"/>
      </colorScale>
    </cfRule>
    <cfRule type="colorScale" priority="16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30">
    <cfRule type="cellIs" dxfId="9232" priority="16714" operator="greaterThan">
      <formula>1</formula>
    </cfRule>
    <cfRule type="colorScale" priority="16715">
      <colorScale>
        <cfvo type="min"/>
        <cfvo type="max"/>
        <color rgb="FFFCFCFF"/>
        <color rgb="FF63BE7B"/>
      </colorScale>
    </cfRule>
    <cfRule type="colorScale" priority="16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30">
    <cfRule type="colorScale" priority="16712">
      <colorScale>
        <cfvo type="min"/>
        <cfvo type="max"/>
        <color rgb="FFFCFCFF"/>
        <color rgb="FF63BE7B"/>
      </colorScale>
    </cfRule>
    <cfRule type="colorScale" priority="16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30">
    <cfRule type="colorScale" priority="16690">
      <colorScale>
        <cfvo type="min"/>
        <cfvo type="max"/>
        <color rgb="FFFCFCFF"/>
        <color rgb="FF63BE7B"/>
      </colorScale>
    </cfRule>
    <cfRule type="colorScale" priority="16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30">
    <cfRule type="cellIs" dxfId="9231" priority="16644" operator="greaterThan">
      <formula>1</formula>
    </cfRule>
    <cfRule type="colorScale" priority="16645">
      <colorScale>
        <cfvo type="min"/>
        <cfvo type="max"/>
        <color rgb="FFFCFCFF"/>
        <color rgb="FF63BE7B"/>
      </colorScale>
    </cfRule>
    <cfRule type="colorScale" priority="16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30">
    <cfRule type="colorScale" priority="16710">
      <colorScale>
        <cfvo type="min"/>
        <cfvo type="max"/>
        <color rgb="FFFCFCFF"/>
        <color rgb="FF63BE7B"/>
      </colorScale>
    </cfRule>
    <cfRule type="colorScale" priority="16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30">
    <cfRule type="colorScale" priority="16688">
      <colorScale>
        <cfvo type="min"/>
        <cfvo type="max"/>
        <color rgb="FFFCFCFF"/>
        <color rgb="FF63BE7B"/>
      </colorScale>
    </cfRule>
    <cfRule type="colorScale" priority="16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30">
    <cfRule type="cellIs" dxfId="9230" priority="16641" operator="greaterThan">
      <formula>1</formula>
    </cfRule>
    <cfRule type="colorScale" priority="16642">
      <colorScale>
        <cfvo type="min"/>
        <cfvo type="max"/>
        <color rgb="FFFCFCFF"/>
        <color rgb="FF63BE7B"/>
      </colorScale>
    </cfRule>
    <cfRule type="colorScale" priority="16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30">
    <cfRule type="colorScale" priority="16708">
      <colorScale>
        <cfvo type="min"/>
        <cfvo type="max"/>
        <color rgb="FFFCFCFF"/>
        <color rgb="FF63BE7B"/>
      </colorScale>
    </cfRule>
    <cfRule type="colorScale" priority="16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30">
    <cfRule type="colorScale" priority="16686">
      <colorScale>
        <cfvo type="min"/>
        <cfvo type="max"/>
        <color rgb="FFFCFCFF"/>
        <color rgb="FF63BE7B"/>
      </colorScale>
    </cfRule>
    <cfRule type="colorScale" priority="16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30">
    <cfRule type="cellIs" dxfId="9229" priority="16638" operator="greaterThan">
      <formula>1</formula>
    </cfRule>
    <cfRule type="colorScale" priority="16639">
      <colorScale>
        <cfvo type="min"/>
        <cfvo type="max"/>
        <color rgb="FFFCFCFF"/>
        <color rgb="FF63BE7B"/>
      </colorScale>
    </cfRule>
    <cfRule type="colorScale" priority="16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30">
    <cfRule type="colorScale" priority="16706">
      <colorScale>
        <cfvo type="min"/>
        <cfvo type="max"/>
        <color rgb="FFFCFCFF"/>
        <color rgb="FF63BE7B"/>
      </colorScale>
    </cfRule>
    <cfRule type="colorScale" priority="16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30">
    <cfRule type="colorScale" priority="16684">
      <colorScale>
        <cfvo type="min"/>
        <cfvo type="max"/>
        <color rgb="FFFCFCFF"/>
        <color rgb="FF63BE7B"/>
      </colorScale>
    </cfRule>
    <cfRule type="colorScale" priority="16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30">
    <cfRule type="cellIs" dxfId="9228" priority="16635" operator="greaterThan">
      <formula>1</formula>
    </cfRule>
    <cfRule type="colorScale" priority="16636">
      <colorScale>
        <cfvo type="min"/>
        <cfvo type="max"/>
        <color rgb="FFFCFCFF"/>
        <color rgb="FF63BE7B"/>
      </colorScale>
    </cfRule>
    <cfRule type="colorScale" priority="16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30">
    <cfRule type="colorScale" priority="16704">
      <colorScale>
        <cfvo type="min"/>
        <cfvo type="max"/>
        <color rgb="FFFCFCFF"/>
        <color rgb="FF63BE7B"/>
      </colorScale>
    </cfRule>
    <cfRule type="colorScale" priority="16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30">
    <cfRule type="colorScale" priority="16682">
      <colorScale>
        <cfvo type="min"/>
        <cfvo type="max"/>
        <color rgb="FFFCFCFF"/>
        <color rgb="FF63BE7B"/>
      </colorScale>
    </cfRule>
    <cfRule type="colorScale" priority="16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30">
    <cfRule type="cellIs" dxfId="9227" priority="16632" operator="greaterThan">
      <formula>1</formula>
    </cfRule>
    <cfRule type="colorScale" priority="16633">
      <colorScale>
        <cfvo type="min"/>
        <cfvo type="max"/>
        <color rgb="FFFCFCFF"/>
        <color rgb="FF63BE7B"/>
      </colorScale>
    </cfRule>
    <cfRule type="colorScale" priority="16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30">
    <cfRule type="colorScale" priority="16702">
      <colorScale>
        <cfvo type="min"/>
        <cfvo type="max"/>
        <color rgb="FFFCFCFF"/>
        <color rgb="FF63BE7B"/>
      </colorScale>
    </cfRule>
    <cfRule type="colorScale" priority="16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30">
    <cfRule type="colorScale" priority="16680">
      <colorScale>
        <cfvo type="min"/>
        <cfvo type="max"/>
        <color rgb="FFFCFCFF"/>
        <color rgb="FF63BE7B"/>
      </colorScale>
    </cfRule>
    <cfRule type="colorScale" priority="16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30">
    <cfRule type="cellIs" dxfId="9226" priority="16629" operator="greaterThan">
      <formula>1</formula>
    </cfRule>
    <cfRule type="colorScale" priority="16630">
      <colorScale>
        <cfvo type="min"/>
        <cfvo type="max"/>
        <color rgb="FFFCFCFF"/>
        <color rgb="FF63BE7B"/>
      </colorScale>
    </cfRule>
    <cfRule type="colorScale" priority="16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30">
    <cfRule type="colorScale" priority="16700">
      <colorScale>
        <cfvo type="min"/>
        <cfvo type="max"/>
        <color rgb="FFFCFCFF"/>
        <color rgb="FF63BE7B"/>
      </colorScale>
    </cfRule>
    <cfRule type="colorScale" priority="16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30">
    <cfRule type="colorScale" priority="16678">
      <colorScale>
        <cfvo type="min"/>
        <cfvo type="max"/>
        <color rgb="FFFCFCFF"/>
        <color rgb="FF63BE7B"/>
      </colorScale>
    </cfRule>
    <cfRule type="colorScale" priority="16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30">
    <cfRule type="cellIs" dxfId="9225" priority="16626" operator="greaterThan">
      <formula>1</formula>
    </cfRule>
    <cfRule type="colorScale" priority="16627">
      <colorScale>
        <cfvo type="min"/>
        <cfvo type="max"/>
        <color rgb="FFFCFCFF"/>
        <color rgb="FF63BE7B"/>
      </colorScale>
    </cfRule>
    <cfRule type="colorScale" priority="16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30">
    <cfRule type="colorScale" priority="16698">
      <colorScale>
        <cfvo type="min"/>
        <cfvo type="max"/>
        <color rgb="FFFCFCFF"/>
        <color rgb="FF63BE7B"/>
      </colorScale>
    </cfRule>
    <cfRule type="colorScale" priority="16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30">
    <cfRule type="colorScale" priority="16676">
      <colorScale>
        <cfvo type="min"/>
        <cfvo type="max"/>
        <color rgb="FFFCFCFF"/>
        <color rgb="FF63BE7B"/>
      </colorScale>
    </cfRule>
    <cfRule type="colorScale" priority="16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30">
    <cfRule type="cellIs" dxfId="9224" priority="16623" operator="greaterThan">
      <formula>1</formula>
    </cfRule>
    <cfRule type="colorScale" priority="16624">
      <colorScale>
        <cfvo type="min"/>
        <cfvo type="max"/>
        <color rgb="FFFCFCFF"/>
        <color rgb="FF63BE7B"/>
      </colorScale>
    </cfRule>
    <cfRule type="colorScale" priority="16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30">
    <cfRule type="colorScale" priority="16696">
      <colorScale>
        <cfvo type="min"/>
        <cfvo type="max"/>
        <color rgb="FFFCFCFF"/>
        <color rgb="FF63BE7B"/>
      </colorScale>
    </cfRule>
    <cfRule type="colorScale" priority="16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30">
    <cfRule type="colorScale" priority="16674">
      <colorScale>
        <cfvo type="min"/>
        <cfvo type="max"/>
        <color rgb="FFFCFCFF"/>
        <color rgb="FF63BE7B"/>
      </colorScale>
    </cfRule>
    <cfRule type="colorScale" priority="16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30">
    <cfRule type="cellIs" dxfId="9223" priority="16620" operator="greaterThan">
      <formula>1</formula>
    </cfRule>
    <cfRule type="colorScale" priority="16621">
      <colorScale>
        <cfvo type="min"/>
        <cfvo type="max"/>
        <color rgb="FFFCFCFF"/>
        <color rgb="FF63BE7B"/>
      </colorScale>
    </cfRule>
    <cfRule type="colorScale" priority="16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S30:HW30">
    <cfRule type="containsText" dxfId="9222" priority="16574" operator="containsText" text=" ">
      <formula>NOT(ISERROR(SEARCH(" ",HS30)))</formula>
    </cfRule>
    <cfRule type="containsText" dxfId="9221" priority="16575" operator="containsText" text=" ">
      <formula>NOT(ISERROR(SEARCH(" ",HS30)))</formula>
    </cfRule>
  </conditionalFormatting>
  <conditionalFormatting sqref="HX30">
    <cfRule type="cellIs" dxfId="9220" priority="16475" operator="greaterThan">
      <formula>1</formula>
    </cfRule>
    <cfRule type="colorScale" priority="16476">
      <colorScale>
        <cfvo type="min"/>
        <cfvo type="max"/>
        <color rgb="FFFCFCFF"/>
        <color rgb="FF63BE7B"/>
      </colorScale>
    </cfRule>
    <cfRule type="colorScale" priority="16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30:IA30">
    <cfRule type="colorScale" priority="16572">
      <colorScale>
        <cfvo type="min"/>
        <cfvo type="max"/>
        <color rgb="FFFCFCFF"/>
        <color rgb="FF63BE7B"/>
      </colorScale>
    </cfRule>
    <cfRule type="colorScale" priority="16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30">
    <cfRule type="cellIs" dxfId="9219" priority="16569" operator="greaterThan">
      <formula>1</formula>
    </cfRule>
  </conditionalFormatting>
  <conditionalFormatting sqref="IB30">
    <cfRule type="colorScale" priority="16570">
      <colorScale>
        <cfvo type="min"/>
        <cfvo type="max"/>
        <color rgb="FFFCFCFF"/>
        <color rgb="FF63BE7B"/>
      </colorScale>
    </cfRule>
    <cfRule type="colorScale" priority="16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30">
    <cfRule type="colorScale" priority="16564">
      <colorScale>
        <cfvo type="min"/>
        <cfvo type="max"/>
        <color rgb="FFFCFCFF"/>
        <color rgb="FF63BE7B"/>
      </colorScale>
    </cfRule>
    <cfRule type="colorScale" priority="16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30">
    <cfRule type="cellIs" dxfId="9218" priority="16561" operator="greaterThan">
      <formula>1</formula>
    </cfRule>
    <cfRule type="colorScale" priority="16562">
      <colorScale>
        <cfvo type="min"/>
        <cfvo type="max"/>
        <color rgb="FFFCFCFF"/>
        <color rgb="FF63BE7B"/>
      </colorScale>
    </cfRule>
    <cfRule type="colorScale" priority="16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30">
    <cfRule type="colorScale" priority="16508">
      <colorScale>
        <cfvo type="min"/>
        <cfvo type="max"/>
        <color rgb="FFFCFCFF"/>
        <color rgb="FF63BE7B"/>
      </colorScale>
    </cfRule>
    <cfRule type="colorScale" priority="16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30">
    <cfRule type="colorScale" priority="16506">
      <colorScale>
        <cfvo type="min"/>
        <cfvo type="max"/>
        <color rgb="FFFCFCFF"/>
        <color rgb="FF63BE7B"/>
      </colorScale>
    </cfRule>
    <cfRule type="colorScale" priority="16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30">
    <cfRule type="cellIs" dxfId="9217" priority="16558" operator="greaterThan">
      <formula>1</formula>
    </cfRule>
    <cfRule type="colorScale" priority="16559">
      <colorScale>
        <cfvo type="min"/>
        <cfvo type="max"/>
        <color rgb="FFFCFCFF"/>
        <color rgb="FF63BE7B"/>
      </colorScale>
    </cfRule>
    <cfRule type="colorScale" priority="16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30">
    <cfRule type="colorScale" priority="16504">
      <colorScale>
        <cfvo type="min"/>
        <cfvo type="max"/>
        <color rgb="FFFCFCFF"/>
        <color rgb="FF63BE7B"/>
      </colorScale>
    </cfRule>
    <cfRule type="colorScale" priority="16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30">
    <cfRule type="colorScale" priority="16502">
      <colorScale>
        <cfvo type="min"/>
        <cfvo type="max"/>
        <color rgb="FFFCFCFF"/>
        <color rgb="FF63BE7B"/>
      </colorScale>
    </cfRule>
    <cfRule type="colorScale" priority="16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30">
    <cfRule type="cellIs" dxfId="9216" priority="16555" operator="greaterThan">
      <formula>1</formula>
    </cfRule>
    <cfRule type="colorScale" priority="16556">
      <colorScale>
        <cfvo type="min"/>
        <cfvo type="max"/>
        <color rgb="FFFCFCFF"/>
        <color rgb="FF63BE7B"/>
      </colorScale>
    </cfRule>
    <cfRule type="colorScale" priority="16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30">
    <cfRule type="colorScale" priority="16500">
      <colorScale>
        <cfvo type="min"/>
        <cfvo type="max"/>
        <color rgb="FFFCFCFF"/>
        <color rgb="FF63BE7B"/>
      </colorScale>
    </cfRule>
    <cfRule type="colorScale" priority="16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30">
    <cfRule type="colorScale" priority="16498">
      <colorScale>
        <cfvo type="min"/>
        <cfvo type="max"/>
        <color rgb="FFFCFCFF"/>
        <color rgb="FF63BE7B"/>
      </colorScale>
    </cfRule>
    <cfRule type="colorScale" priority="16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30">
    <cfRule type="cellIs" dxfId="9215" priority="16552" operator="greaterThan">
      <formula>1</formula>
    </cfRule>
    <cfRule type="colorScale" priority="16553">
      <colorScale>
        <cfvo type="min"/>
        <cfvo type="max"/>
        <color rgb="FFFCFCFF"/>
        <color rgb="FF63BE7B"/>
      </colorScale>
    </cfRule>
    <cfRule type="colorScale" priority="16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30">
    <cfRule type="colorScale" priority="16496">
      <colorScale>
        <cfvo type="min"/>
        <cfvo type="max"/>
        <color rgb="FFFCFCFF"/>
        <color rgb="FF63BE7B"/>
      </colorScale>
    </cfRule>
    <cfRule type="colorScale" priority="16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30">
    <cfRule type="colorScale" priority="16494">
      <colorScale>
        <cfvo type="min"/>
        <cfvo type="max"/>
        <color rgb="FFFCFCFF"/>
        <color rgb="FF63BE7B"/>
      </colorScale>
    </cfRule>
    <cfRule type="colorScale" priority="16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30">
    <cfRule type="cellIs" dxfId="9214" priority="16549" operator="greaterThan">
      <formula>1</formula>
    </cfRule>
    <cfRule type="colorScale" priority="16550">
      <colorScale>
        <cfvo type="min"/>
        <cfvo type="max"/>
        <color rgb="FFFCFCFF"/>
        <color rgb="FF63BE7B"/>
      </colorScale>
    </cfRule>
    <cfRule type="colorScale" priority="16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30">
    <cfRule type="colorScale" priority="16492">
      <colorScale>
        <cfvo type="min"/>
        <cfvo type="max"/>
        <color rgb="FFFCFCFF"/>
        <color rgb="FF63BE7B"/>
      </colorScale>
    </cfRule>
    <cfRule type="colorScale" priority="16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30">
    <cfRule type="colorScale" priority="16490">
      <colorScale>
        <cfvo type="min"/>
        <cfvo type="max"/>
        <color rgb="FFFCFCFF"/>
        <color rgb="FF63BE7B"/>
      </colorScale>
    </cfRule>
    <cfRule type="colorScale" priority="16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30">
    <cfRule type="cellIs" dxfId="9213" priority="16546" operator="greaterThan">
      <formula>1</formula>
    </cfRule>
    <cfRule type="colorScale" priority="16547">
      <colorScale>
        <cfvo type="min"/>
        <cfvo type="max"/>
        <color rgb="FFFCFCFF"/>
        <color rgb="FF63BE7B"/>
      </colorScale>
    </cfRule>
    <cfRule type="colorScale" priority="16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30">
    <cfRule type="colorScale" priority="16488">
      <colorScale>
        <cfvo type="min"/>
        <cfvo type="max"/>
        <color rgb="FFFCFCFF"/>
        <color rgb="FF63BE7B"/>
      </colorScale>
    </cfRule>
    <cfRule type="colorScale" priority="16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30">
    <cfRule type="colorScale" priority="16486">
      <colorScale>
        <cfvo type="min"/>
        <cfvo type="max"/>
        <color rgb="FFFCFCFF"/>
        <color rgb="FF63BE7B"/>
      </colorScale>
    </cfRule>
    <cfRule type="colorScale" priority="16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30">
    <cfRule type="cellIs" dxfId="9212" priority="16543" operator="greaterThan">
      <formula>1</formula>
    </cfRule>
    <cfRule type="colorScale" priority="16544">
      <colorScale>
        <cfvo type="min"/>
        <cfvo type="max"/>
        <color rgb="FFFCFCFF"/>
        <color rgb="FF63BE7B"/>
      </colorScale>
    </cfRule>
    <cfRule type="colorScale" priority="16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30">
    <cfRule type="colorScale" priority="16484">
      <colorScale>
        <cfvo type="min"/>
        <cfvo type="max"/>
        <color rgb="FFFCFCFF"/>
        <color rgb="FF63BE7B"/>
      </colorScale>
    </cfRule>
    <cfRule type="colorScale" priority="16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30">
    <cfRule type="colorScale" priority="16482">
      <colorScale>
        <cfvo type="min"/>
        <cfvo type="max"/>
        <color rgb="FFFCFCFF"/>
        <color rgb="FF63BE7B"/>
      </colorScale>
    </cfRule>
    <cfRule type="colorScale" priority="16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30">
    <cfRule type="cellIs" dxfId="9211" priority="16540" operator="greaterThan">
      <formula>1</formula>
    </cfRule>
    <cfRule type="colorScale" priority="16541">
      <colorScale>
        <cfvo type="min"/>
        <cfvo type="max"/>
        <color rgb="FFFCFCFF"/>
        <color rgb="FF63BE7B"/>
      </colorScale>
    </cfRule>
    <cfRule type="colorScale" priority="16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30">
    <cfRule type="colorScale" priority="16480">
      <colorScale>
        <cfvo type="min"/>
        <cfvo type="max"/>
        <color rgb="FFFCFCFF"/>
        <color rgb="FF63BE7B"/>
      </colorScale>
    </cfRule>
    <cfRule type="colorScale" priority="16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30">
    <cfRule type="colorScale" priority="16478">
      <colorScale>
        <cfvo type="min"/>
        <cfvo type="max"/>
        <color rgb="FFFCFCFF"/>
        <color rgb="FF63BE7B"/>
      </colorScale>
    </cfRule>
    <cfRule type="colorScale" priority="16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30">
    <cfRule type="cellIs" dxfId="9210" priority="16537" operator="greaterThan">
      <formula>1</formula>
    </cfRule>
    <cfRule type="colorScale" priority="16538">
      <colorScale>
        <cfvo type="min"/>
        <cfvo type="max"/>
        <color rgb="FFFCFCFF"/>
        <color rgb="FF63BE7B"/>
      </colorScale>
    </cfRule>
    <cfRule type="colorScale" priority="16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30">
    <cfRule type="colorScale" priority="16473">
      <colorScale>
        <cfvo type="min"/>
        <cfvo type="max"/>
        <color rgb="FFFCFCFF"/>
        <color rgb="FF63BE7B"/>
      </colorScale>
    </cfRule>
    <cfRule type="colorScale" priority="16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30">
    <cfRule type="colorScale" priority="16453">
      <colorScale>
        <cfvo type="min"/>
        <cfvo type="max"/>
        <color rgb="FFFCFCFF"/>
        <color rgb="FF63BE7B"/>
      </colorScale>
    </cfRule>
    <cfRule type="colorScale" priority="16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30">
    <cfRule type="cellIs" dxfId="9209" priority="16566" operator="greaterThan">
      <formula>1</formula>
    </cfRule>
    <cfRule type="colorScale" priority="16567">
      <colorScale>
        <cfvo type="min"/>
        <cfvo type="max"/>
        <color rgb="FFFCFCFF"/>
        <color rgb="FF63BE7B"/>
      </colorScale>
    </cfRule>
    <cfRule type="colorScale" priority="16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30">
    <cfRule type="colorScale" priority="16471">
      <colorScale>
        <cfvo type="min"/>
        <cfvo type="max"/>
        <color rgb="FFFCFCFF"/>
        <color rgb="FF63BE7B"/>
      </colorScale>
    </cfRule>
    <cfRule type="colorScale" priority="16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30">
    <cfRule type="colorScale" priority="16451">
      <colorScale>
        <cfvo type="min"/>
        <cfvo type="max"/>
        <color rgb="FFFCFCFF"/>
        <color rgb="FF63BE7B"/>
      </colorScale>
    </cfRule>
    <cfRule type="colorScale" priority="16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30">
    <cfRule type="cellIs" dxfId="9208" priority="16534" operator="greaterThan">
      <formula>1</formula>
    </cfRule>
    <cfRule type="colorScale" priority="16535">
      <colorScale>
        <cfvo type="min"/>
        <cfvo type="max"/>
        <color rgb="FFFCFCFF"/>
        <color rgb="FF63BE7B"/>
      </colorScale>
    </cfRule>
    <cfRule type="colorScale" priority="16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30">
    <cfRule type="colorScale" priority="16469">
      <colorScale>
        <cfvo type="min"/>
        <cfvo type="max"/>
        <color rgb="FFFCFCFF"/>
        <color rgb="FF63BE7B"/>
      </colorScale>
    </cfRule>
    <cfRule type="colorScale" priority="16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30">
    <cfRule type="colorScale" priority="16449">
      <colorScale>
        <cfvo type="min"/>
        <cfvo type="max"/>
        <color rgb="FFFCFCFF"/>
        <color rgb="FF63BE7B"/>
      </colorScale>
    </cfRule>
    <cfRule type="colorScale" priority="16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30">
    <cfRule type="cellIs" dxfId="9207" priority="16531" operator="greaterThan">
      <formula>1</formula>
    </cfRule>
    <cfRule type="colorScale" priority="16532">
      <colorScale>
        <cfvo type="min"/>
        <cfvo type="max"/>
        <color rgb="FFFCFCFF"/>
        <color rgb="FF63BE7B"/>
      </colorScale>
    </cfRule>
    <cfRule type="colorScale" priority="16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30">
    <cfRule type="colorScale" priority="16467">
      <colorScale>
        <cfvo type="min"/>
        <cfvo type="max"/>
        <color rgb="FFFCFCFF"/>
        <color rgb="FF63BE7B"/>
      </colorScale>
    </cfRule>
    <cfRule type="colorScale" priority="16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30">
    <cfRule type="colorScale" priority="16447">
      <colorScale>
        <cfvo type="min"/>
        <cfvo type="max"/>
        <color rgb="FFFCFCFF"/>
        <color rgb="FF63BE7B"/>
      </colorScale>
    </cfRule>
    <cfRule type="colorScale" priority="16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30">
    <cfRule type="cellIs" dxfId="9206" priority="16528" operator="greaterThan">
      <formula>1</formula>
    </cfRule>
    <cfRule type="colorScale" priority="16529">
      <colorScale>
        <cfvo type="min"/>
        <cfvo type="max"/>
        <color rgb="FFFCFCFF"/>
        <color rgb="FF63BE7B"/>
      </colorScale>
    </cfRule>
    <cfRule type="colorScale" priority="16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30">
    <cfRule type="colorScale" priority="16465">
      <colorScale>
        <cfvo type="min"/>
        <cfvo type="max"/>
        <color rgb="FFFCFCFF"/>
        <color rgb="FF63BE7B"/>
      </colorScale>
    </cfRule>
    <cfRule type="colorScale" priority="16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30">
    <cfRule type="colorScale" priority="16445">
      <colorScale>
        <cfvo type="min"/>
        <cfvo type="max"/>
        <color rgb="FFFCFCFF"/>
        <color rgb="FF63BE7B"/>
      </colorScale>
    </cfRule>
    <cfRule type="colorScale" priority="16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30">
    <cfRule type="cellIs" dxfId="9205" priority="16525" operator="greaterThan">
      <formula>1</formula>
    </cfRule>
    <cfRule type="colorScale" priority="16526">
      <colorScale>
        <cfvo type="min"/>
        <cfvo type="max"/>
        <color rgb="FFFCFCFF"/>
        <color rgb="FF63BE7B"/>
      </colorScale>
    </cfRule>
    <cfRule type="colorScale" priority="16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30">
    <cfRule type="colorScale" priority="16463">
      <colorScale>
        <cfvo type="min"/>
        <cfvo type="max"/>
        <color rgb="FFFCFCFF"/>
        <color rgb="FF63BE7B"/>
      </colorScale>
    </cfRule>
    <cfRule type="colorScale" priority="16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30">
    <cfRule type="colorScale" priority="16443">
      <colorScale>
        <cfvo type="min"/>
        <cfvo type="max"/>
        <color rgb="FFFCFCFF"/>
        <color rgb="FF63BE7B"/>
      </colorScale>
    </cfRule>
    <cfRule type="colorScale" priority="16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30">
    <cfRule type="cellIs" dxfId="9204" priority="16522" operator="greaterThan">
      <formula>1</formula>
    </cfRule>
    <cfRule type="colorScale" priority="16523">
      <colorScale>
        <cfvo type="min"/>
        <cfvo type="max"/>
        <color rgb="FFFCFCFF"/>
        <color rgb="FF63BE7B"/>
      </colorScale>
    </cfRule>
    <cfRule type="colorScale" priority="16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30">
    <cfRule type="colorScale" priority="16461">
      <colorScale>
        <cfvo type="min"/>
        <cfvo type="max"/>
        <color rgb="FFFCFCFF"/>
        <color rgb="FF63BE7B"/>
      </colorScale>
    </cfRule>
    <cfRule type="colorScale" priority="16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30">
    <cfRule type="colorScale" priority="16441">
      <colorScale>
        <cfvo type="min"/>
        <cfvo type="max"/>
        <color rgb="FFFCFCFF"/>
        <color rgb="FF63BE7B"/>
      </colorScale>
    </cfRule>
    <cfRule type="colorScale" priority="16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30">
    <cfRule type="cellIs" dxfId="9203" priority="16519" operator="greaterThan">
      <formula>1</formula>
    </cfRule>
    <cfRule type="colorScale" priority="16520">
      <colorScale>
        <cfvo type="min"/>
        <cfvo type="max"/>
        <color rgb="FFFCFCFF"/>
        <color rgb="FF63BE7B"/>
      </colorScale>
    </cfRule>
    <cfRule type="colorScale" priority="16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30">
    <cfRule type="colorScale" priority="16459">
      <colorScale>
        <cfvo type="min"/>
        <cfvo type="max"/>
        <color rgb="FFFCFCFF"/>
        <color rgb="FF63BE7B"/>
      </colorScale>
    </cfRule>
    <cfRule type="colorScale" priority="16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30">
    <cfRule type="colorScale" priority="16439">
      <colorScale>
        <cfvo type="min"/>
        <cfvo type="max"/>
        <color rgb="FFFCFCFF"/>
        <color rgb="FF63BE7B"/>
      </colorScale>
    </cfRule>
    <cfRule type="colorScale" priority="16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30">
    <cfRule type="cellIs" dxfId="9202" priority="16516" operator="greaterThan">
      <formula>1</formula>
    </cfRule>
    <cfRule type="colorScale" priority="16517">
      <colorScale>
        <cfvo type="min"/>
        <cfvo type="max"/>
        <color rgb="FFFCFCFF"/>
        <color rgb="FF63BE7B"/>
      </colorScale>
    </cfRule>
    <cfRule type="colorScale" priority="16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30">
    <cfRule type="colorScale" priority="16457">
      <colorScale>
        <cfvo type="min"/>
        <cfvo type="max"/>
        <color rgb="FFFCFCFF"/>
        <color rgb="FF63BE7B"/>
      </colorScale>
    </cfRule>
    <cfRule type="colorScale" priority="16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30">
    <cfRule type="colorScale" priority="16437">
      <colorScale>
        <cfvo type="min"/>
        <cfvo type="max"/>
        <color rgb="FFFCFCFF"/>
        <color rgb="FF63BE7B"/>
      </colorScale>
    </cfRule>
    <cfRule type="colorScale" priority="16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30">
    <cfRule type="cellIs" dxfId="9201" priority="16513" operator="greaterThan">
      <formula>1</formula>
    </cfRule>
    <cfRule type="colorScale" priority="16514">
      <colorScale>
        <cfvo type="min"/>
        <cfvo type="max"/>
        <color rgb="FFFCFCFF"/>
        <color rgb="FF63BE7B"/>
      </colorScale>
    </cfRule>
    <cfRule type="colorScale" priority="16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30">
    <cfRule type="colorScale" priority="16455">
      <colorScale>
        <cfvo type="min"/>
        <cfvo type="max"/>
        <color rgb="FFFCFCFF"/>
        <color rgb="FF63BE7B"/>
      </colorScale>
    </cfRule>
    <cfRule type="colorScale" priority="16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30">
    <cfRule type="colorScale" priority="16435">
      <colorScale>
        <cfvo type="min"/>
        <cfvo type="max"/>
        <color rgb="FFFCFCFF"/>
        <color rgb="FF63BE7B"/>
      </colorScale>
    </cfRule>
    <cfRule type="colorScale" priority="16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30">
    <cfRule type="cellIs" dxfId="9200" priority="16510" operator="greaterThan">
      <formula>1</formula>
    </cfRule>
    <cfRule type="colorScale" priority="16511">
      <colorScale>
        <cfvo type="min"/>
        <cfvo type="max"/>
        <color rgb="FFFCFCFF"/>
        <color rgb="FF63BE7B"/>
      </colorScale>
    </cfRule>
    <cfRule type="colorScale" priority="16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G30">
    <cfRule type="containsText" dxfId="9199" priority="16576" operator="containsText" text=" ">
      <formula>NOT(ISERROR(SEARCH(" ",KG30)))</formula>
    </cfRule>
    <cfRule type="containsText" dxfId="9198" priority="16577" operator="containsText" text=" ">
      <formula>NOT(ISERROR(SEARCH(" ",KG30)))</formula>
    </cfRule>
  </conditionalFormatting>
  <conditionalFormatting sqref="KK30:LD30">
    <cfRule type="cellIs" dxfId="9197" priority="16578" operator="greaterThan">
      <formula>0.31</formula>
    </cfRule>
    <cfRule type="cellIs" dxfId="9196" priority="16579" operator="greaterThan">
      <formula>0.31</formula>
    </cfRule>
    <cfRule type="cellIs" dxfId="9195" priority="16580" operator="greaterThan">
      <formula>0.31</formula>
    </cfRule>
    <cfRule type="cellIs" dxfId="9194" priority="16581" operator="greaterThan">
      <formula>0.31</formula>
    </cfRule>
    <cfRule type="cellIs" dxfId="9193" priority="16582" operator="greaterThan">
      <formula>0.3</formula>
    </cfRule>
    <cfRule type="cellIs" dxfId="9192" priority="16583" operator="greaterThan">
      <formula>1</formula>
    </cfRule>
    <cfRule type="cellIs" dxfId="9191" priority="16584" operator="equal">
      <formula>0</formula>
    </cfRule>
  </conditionalFormatting>
  <conditionalFormatting sqref="LJ30:LK30">
    <cfRule type="containsText" dxfId="9190" priority="7443" operator="containsText" text=" ">
      <formula>NOT(ISERROR(SEARCH(" ",LJ30)))</formula>
    </cfRule>
    <cfRule type="containsText" dxfId="9189" priority="7444" operator="containsText" text=" ">
      <formula>NOT(ISERROR(SEARCH(" ",LJ30)))</formula>
    </cfRule>
  </conditionalFormatting>
  <conditionalFormatting sqref="LP30">
    <cfRule type="containsText" dxfId="9188" priority="2964" operator="containsText" text=" ">
      <formula>NOT(ISERROR(SEARCH(" ",LP30)))</formula>
    </cfRule>
    <cfRule type="containsText" dxfId="9187" priority="2965" operator="containsText" text=" ">
      <formula>NOT(ISERROR(SEARCH(" ",LP30)))</formula>
    </cfRule>
  </conditionalFormatting>
  <conditionalFormatting sqref="G31">
    <cfRule type="containsText" dxfId="9186" priority="16298" operator="containsText" text=" ">
      <formula>NOT(ISERROR(SEARCH(" ",G31)))</formula>
    </cfRule>
    <cfRule type="containsText" dxfId="9185" priority="16299" operator="containsText" text=" ">
      <formula>NOT(ISERROR(SEARCH(" ",G31)))</formula>
    </cfRule>
  </conditionalFormatting>
  <conditionalFormatting sqref="CR31">
    <cfRule type="cellIs" dxfId="9184" priority="2474" operator="equal">
      <formula>1</formula>
    </cfRule>
  </conditionalFormatting>
  <conditionalFormatting sqref="BR32">
    <cfRule type="containsText" dxfId="9183" priority="17332" operator="containsText" text=" ">
      <formula>NOT(ISERROR(SEARCH(" ",BR32)))</formula>
    </cfRule>
    <cfRule type="containsText" dxfId="9182" priority="17333" operator="containsText" text=" ">
      <formula>NOT(ISERROR(SEARCH(" ",BR32)))</formula>
    </cfRule>
  </conditionalFormatting>
  <conditionalFormatting sqref="CR33">
    <cfRule type="cellIs" dxfId="9181" priority="2484" operator="equal">
      <formula>1</formula>
    </cfRule>
  </conditionalFormatting>
  <conditionalFormatting sqref="BR35">
    <cfRule type="containsText" dxfId="9180" priority="17312" operator="containsText" text=" ">
      <formula>NOT(ISERROR(SEARCH(" ",BR35)))</formula>
    </cfRule>
    <cfRule type="containsText" dxfId="9179" priority="17313" operator="containsText" text=" ">
      <formula>NOT(ISERROR(SEARCH(" ",BR35)))</formula>
    </cfRule>
  </conditionalFormatting>
  <conditionalFormatting sqref="BS35">
    <cfRule type="containsText" dxfId="9178" priority="17575" operator="containsText" text=" ">
      <formula>NOT(ISERROR(SEARCH(" ",BS35)))</formula>
    </cfRule>
    <cfRule type="containsText" dxfId="9177" priority="17576" operator="containsText" text=" ">
      <formula>NOT(ISERROR(SEARCH(" ",BS35)))</formula>
    </cfRule>
  </conditionalFormatting>
  <conditionalFormatting sqref="CR35">
    <cfRule type="cellIs" dxfId="9176" priority="2480" operator="equal">
      <formula>1</formula>
    </cfRule>
  </conditionalFormatting>
  <conditionalFormatting sqref="CR36">
    <cfRule type="cellIs" dxfId="9175" priority="2481" operator="equal">
      <formula>1</formula>
    </cfRule>
  </conditionalFormatting>
  <conditionalFormatting sqref="BS37">
    <cfRule type="containsText" dxfId="9174" priority="11810" operator="containsText" text=" ">
      <formula>NOT(ISERROR(SEARCH(" ",BS37)))</formula>
    </cfRule>
    <cfRule type="containsText" dxfId="9173" priority="11811" operator="containsText" text=" ">
      <formula>NOT(ISERROR(SEARCH(" ",BS37)))</formula>
    </cfRule>
  </conditionalFormatting>
  <conditionalFormatting sqref="CR37">
    <cfRule type="cellIs" dxfId="9172" priority="2483" operator="equal">
      <formula>1</formula>
    </cfRule>
  </conditionalFormatting>
  <conditionalFormatting sqref="EH38">
    <cfRule type="containsText" dxfId="9171" priority="17296" operator="containsText" text=" ">
      <formula>NOT(ISERROR(SEARCH(" ",EH38)))</formula>
    </cfRule>
    <cfRule type="containsText" dxfId="9170" priority="17297" operator="containsText" text=" ">
      <formula>NOT(ISERROR(SEARCH(" ",EH38)))</formula>
    </cfRule>
  </conditionalFormatting>
  <conditionalFormatting sqref="CR39">
    <cfRule type="cellIs" dxfId="9169" priority="2482" operator="equal">
      <formula>1</formula>
    </cfRule>
  </conditionalFormatting>
  <conditionalFormatting sqref="EH39">
    <cfRule type="containsText" dxfId="9168" priority="17294" operator="containsText" text=" ">
      <formula>NOT(ISERROR(SEARCH(" ",EH39)))</formula>
    </cfRule>
    <cfRule type="containsText" dxfId="9167" priority="17295" operator="containsText" text=" ">
      <formula>NOT(ISERROR(SEARCH(" ",EH39)))</formula>
    </cfRule>
  </conditionalFormatting>
  <conditionalFormatting sqref="EF40">
    <cfRule type="containsText" dxfId="9166" priority="17292" operator="containsText" text=" ">
      <formula>NOT(ISERROR(SEARCH(" ",EF40)))</formula>
    </cfRule>
    <cfRule type="containsText" dxfId="9165" priority="17293" operator="containsText" text=" ">
      <formula>NOT(ISERROR(SEARCH(" ",EF40)))</formula>
    </cfRule>
  </conditionalFormatting>
  <conditionalFormatting sqref="AJ41">
    <cfRule type="cellIs" dxfId="9164" priority="16247" operator="equal">
      <formula>0</formula>
    </cfRule>
    <cfRule type="cellIs" dxfId="9163" priority="16248" operator="greaterThan">
      <formula>1</formula>
    </cfRule>
    <cfRule type="containsText" dxfId="9162" priority="16249" operator="containsText" text=" ">
      <formula>NOT(ISERROR(SEARCH(" ",AJ41)))</formula>
    </cfRule>
    <cfRule type="containsText" dxfId="9161" priority="16250" operator="containsText" text=" ">
      <formula>NOT(ISERROR(SEARCH(" ",AJ41)))</formula>
    </cfRule>
    <cfRule type="cellIs" dxfId="9160" priority="16251" operator="equal">
      <formula>0</formula>
    </cfRule>
  </conditionalFormatting>
  <conditionalFormatting sqref="BB41">
    <cfRule type="containsText" dxfId="9159" priority="16245" operator="containsText" text=" ">
      <formula>NOT(ISERROR(SEARCH(" ",BB41)))</formula>
    </cfRule>
    <cfRule type="containsText" dxfId="9158" priority="16246" operator="containsText" text=" ">
      <formula>NOT(ISERROR(SEARCH(" ",BB41)))</formula>
    </cfRule>
  </conditionalFormatting>
  <conditionalFormatting sqref="BF41:BG41">
    <cfRule type="containsText" dxfId="9157" priority="16243" operator="containsText" text=" ">
      <formula>NOT(ISERROR(SEARCH(" ",BF41)))</formula>
    </cfRule>
    <cfRule type="containsText" dxfId="9156" priority="16244" operator="containsText" text=" ">
      <formula>NOT(ISERROR(SEARCH(" ",BF41)))</formula>
    </cfRule>
  </conditionalFormatting>
  <conditionalFormatting sqref="BV41:BW41">
    <cfRule type="containsText" dxfId="9155" priority="16239" operator="containsText" text=" ">
      <formula>NOT(ISERROR(SEARCH(" ",BV41)))</formula>
    </cfRule>
    <cfRule type="containsText" dxfId="9154" priority="16240" operator="containsText" text=" ">
      <formula>NOT(ISERROR(SEARCH(" ",BV41)))</formula>
    </cfRule>
  </conditionalFormatting>
  <conditionalFormatting sqref="CB41:CD41">
    <cfRule type="containsText" dxfId="9153" priority="11601" operator="containsText" text=" ">
      <formula>NOT(ISERROR(SEARCH(" ",CB41)))</formula>
    </cfRule>
  </conditionalFormatting>
  <conditionalFormatting sqref="CE41">
    <cfRule type="containsText" dxfId="9152" priority="11599" operator="containsText" text=" ">
      <formula>NOT(ISERROR(SEARCH(" ",CE41)))</formula>
    </cfRule>
  </conditionalFormatting>
  <conditionalFormatting sqref="CH41">
    <cfRule type="containsText" dxfId="9151" priority="11600" operator="containsText" text=" ">
      <formula>NOT(ISERROR(SEARCH(" ",CH41)))</formula>
    </cfRule>
  </conditionalFormatting>
  <conditionalFormatting sqref="CQ41">
    <cfRule type="containsText" dxfId="9150" priority="3057" operator="containsText" text=" ">
      <formula>NOT(ISERROR(SEARCH(" ",CQ41)))</formula>
    </cfRule>
  </conditionalFormatting>
  <conditionalFormatting sqref="CR41">
    <cfRule type="containsText" dxfId="9149" priority="2497" operator="containsText" text=" ">
      <formula>NOT(ISERROR(SEARCH(" ",CR41)))</formula>
    </cfRule>
    <cfRule type="containsText" dxfId="9148" priority="2498" operator="containsText" text=" ">
      <formula>NOT(ISERROR(SEARCH(" ",CR41)))</formula>
    </cfRule>
  </conditionalFormatting>
  <conditionalFormatting sqref="CS41">
    <cfRule type="containsText" dxfId="9147" priority="2995" operator="containsText" text=" ">
      <formula>NOT(ISERROR(SEARCH(" ",CS41)))</formula>
    </cfRule>
    <cfRule type="containsText" dxfId="9146" priority="2996" operator="containsText" text=" ">
      <formula>NOT(ISERROR(SEARCH(" ",CS41)))</formula>
    </cfRule>
  </conditionalFormatting>
  <conditionalFormatting sqref="CU41">
    <cfRule type="cellIs" dxfId="9145" priority="11797" operator="equal">
      <formula>1</formula>
    </cfRule>
  </conditionalFormatting>
  <conditionalFormatting sqref="DI41:DL41">
    <cfRule type="cellIs" dxfId="9144" priority="3411" operator="equal">
      <formula>1</formula>
    </cfRule>
  </conditionalFormatting>
  <conditionalFormatting sqref="B42">
    <cfRule type="cellIs" dxfId="9143" priority="16330" operator="equal">
      <formula>" "</formula>
    </cfRule>
  </conditionalFormatting>
  <conditionalFormatting sqref="Y42">
    <cfRule type="colorScale" priority="16338">
      <colorScale>
        <cfvo type="min"/>
        <cfvo type="max"/>
        <color rgb="FFFCFCFF"/>
        <color rgb="FF63BE7B"/>
      </colorScale>
    </cfRule>
    <cfRule type="colorScale" priority="16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42">
    <cfRule type="cellIs" dxfId="9142" priority="16331" operator="equal">
      <formula>0</formula>
    </cfRule>
    <cfRule type="cellIs" dxfId="9141" priority="16332" operator="greaterThan">
      <formula>1</formula>
    </cfRule>
    <cfRule type="containsText" dxfId="9140" priority="16333" operator="containsText" text=" ">
      <formula>NOT(ISERROR(SEARCH(" ",AJ42)))</formula>
    </cfRule>
    <cfRule type="containsText" dxfId="9139" priority="16334" operator="containsText" text=" ">
      <formula>NOT(ISERROR(SEARCH(" ",AJ42)))</formula>
    </cfRule>
  </conditionalFormatting>
  <conditionalFormatting sqref="AK42:AM42">
    <cfRule type="cellIs" dxfId="9138" priority="16325" operator="equal">
      <formula>0</formula>
    </cfRule>
    <cfRule type="cellIs" dxfId="9137" priority="16326" operator="equal">
      <formula>0</formula>
    </cfRule>
    <cfRule type="cellIs" dxfId="9136" priority="16327" operator="greaterThan">
      <formula>1</formula>
    </cfRule>
    <cfRule type="containsText" dxfId="9135" priority="16328" operator="containsText" text=" ">
      <formula>NOT(ISERROR(SEARCH(" ",AK42)))</formula>
    </cfRule>
    <cfRule type="containsText" dxfId="9134" priority="16329" operator="containsText" text=" ">
      <formula>NOT(ISERROR(SEARCH(" ",AK42)))</formula>
    </cfRule>
  </conditionalFormatting>
  <conditionalFormatting sqref="AY42">
    <cfRule type="containsText" dxfId="9133" priority="11680" operator="containsText" text=" ">
      <formula>NOT(ISERROR(SEARCH(" ",AY42)))</formula>
    </cfRule>
    <cfRule type="containsText" dxfId="9132" priority="11681" operator="containsText" text=" ">
      <formula>NOT(ISERROR(SEARCH(" ",AY42)))</formula>
    </cfRule>
  </conditionalFormatting>
  <conditionalFormatting sqref="BB42">
    <cfRule type="containsText" dxfId="9131" priority="3467" operator="containsText" text=" ">
      <formula>NOT(ISERROR(SEARCH(" ",BB42)))</formula>
    </cfRule>
    <cfRule type="containsText" dxfId="9130" priority="3468" operator="containsText" text=" ">
      <formula>NOT(ISERROR(SEARCH(" ",BB42)))</formula>
    </cfRule>
  </conditionalFormatting>
  <conditionalFormatting sqref="BR42:BS42">
    <cfRule type="containsText" dxfId="9129" priority="16241" operator="containsText" text=" ">
      <formula>NOT(ISERROR(SEARCH(" ",BR42)))</formula>
    </cfRule>
    <cfRule type="containsText" dxfId="9128" priority="16242" operator="containsText" text=" ">
      <formula>NOT(ISERROR(SEARCH(" ",BR42)))</formula>
    </cfRule>
  </conditionalFormatting>
  <conditionalFormatting sqref="BU42:BW42">
    <cfRule type="containsText" dxfId="9127" priority="16340" operator="containsText" text=" ">
      <formula>NOT(ISERROR(SEARCH(" ",BU42)))</formula>
    </cfRule>
    <cfRule type="containsText" dxfId="9126" priority="16341" operator="containsText" text=" ">
      <formula>NOT(ISERROR(SEARCH(" ",BU42)))</formula>
    </cfRule>
  </conditionalFormatting>
  <conditionalFormatting sqref="CB42:CC42">
    <cfRule type="containsText" dxfId="9125" priority="11595" operator="containsText" text=" ">
      <formula>NOT(ISERROR(SEARCH(" ",CB42)))</formula>
    </cfRule>
  </conditionalFormatting>
  <conditionalFormatting sqref="CD42">
    <cfRule type="containsText" dxfId="9124" priority="3459" operator="containsText" text=" ">
      <formula>NOT(ISERROR(SEARCH(" ",CD42)))</formula>
    </cfRule>
  </conditionalFormatting>
  <conditionalFormatting sqref="CE42">
    <cfRule type="containsText" dxfId="9123" priority="11593" operator="containsText" text=" ">
      <formula>NOT(ISERROR(SEARCH(" ",CE42)))</formula>
    </cfRule>
  </conditionalFormatting>
  <conditionalFormatting sqref="CH42">
    <cfRule type="containsText" dxfId="9122" priority="11594" operator="containsText" text=" ">
      <formula>NOT(ISERROR(SEARCH(" ",CH42)))</formula>
    </cfRule>
  </conditionalFormatting>
  <conditionalFormatting sqref="CQ42">
    <cfRule type="containsText" dxfId="9121" priority="3079" operator="containsText" text=" ">
      <formula>NOT(ISERROR(SEARCH(" ",CQ42)))</formula>
    </cfRule>
  </conditionalFormatting>
  <conditionalFormatting sqref="CR42">
    <cfRule type="containsText" dxfId="9120" priority="2532" operator="containsText" text=" ">
      <formula>NOT(ISERROR(SEARCH(" ",CR42)))</formula>
    </cfRule>
  </conditionalFormatting>
  <conditionalFormatting sqref="CS42">
    <cfRule type="containsText" dxfId="9119" priority="2993" operator="containsText" text=" ">
      <formula>NOT(ISERROR(SEARCH(" ",CS42)))</formula>
    </cfRule>
  </conditionalFormatting>
  <conditionalFormatting sqref="CU42">
    <cfRule type="cellIs" dxfId="9118" priority="8714" operator="equal">
      <formula>1</formula>
    </cfRule>
    <cfRule type="cellIs" dxfId="9117" priority="11796" operator="equal">
      <formula>1</formula>
    </cfRule>
  </conditionalFormatting>
  <conditionalFormatting sqref="DI42">
    <cfRule type="cellIs" dxfId="9116" priority="3409" operator="equal">
      <formula>1</formula>
    </cfRule>
  </conditionalFormatting>
  <conditionalFormatting sqref="DJ42:DK42">
    <cfRule type="cellIs" dxfId="9115" priority="3274" operator="equal">
      <formula>1</formula>
    </cfRule>
  </conditionalFormatting>
  <conditionalFormatting sqref="DL42">
    <cfRule type="cellIs" dxfId="9114" priority="3275" operator="equal">
      <formula>1</formula>
    </cfRule>
  </conditionalFormatting>
  <conditionalFormatting sqref="DN42">
    <cfRule type="cellIs" dxfId="9113" priority="3396" operator="equal">
      <formula>1</formula>
    </cfRule>
  </conditionalFormatting>
  <conditionalFormatting sqref="DO42:DP42">
    <cfRule type="cellIs" dxfId="9112" priority="3384" operator="equal">
      <formula>1</formula>
    </cfRule>
  </conditionalFormatting>
  <conditionalFormatting sqref="DS42">
    <cfRule type="cellIs" dxfId="9111" priority="3309" operator="equal">
      <formula>1</formula>
    </cfRule>
  </conditionalFormatting>
  <conditionalFormatting sqref="DT42:DU42">
    <cfRule type="cellIs" dxfId="9110" priority="3301" operator="equal">
      <formula>1</formula>
    </cfRule>
  </conditionalFormatting>
  <conditionalFormatting sqref="DV42">
    <cfRule type="cellIs" dxfId="9109" priority="3222" operator="equal">
      <formula>1</formula>
    </cfRule>
  </conditionalFormatting>
  <conditionalFormatting sqref="B43">
    <cfRule type="containsText" dxfId="9108" priority="17507" operator="containsText" text=" ">
      <formula>NOT(ISERROR(SEARCH(" ",B43)))</formula>
    </cfRule>
    <cfRule type="containsText" dxfId="9107" priority="17508" operator="containsText" text=" ">
      <formula>NOT(ISERROR(SEARCH(" ",B43)))</formula>
    </cfRule>
  </conditionalFormatting>
  <conditionalFormatting sqref="AY43">
    <cfRule type="containsText" dxfId="9106" priority="11678" operator="containsText" text=" ">
      <formula>NOT(ISERROR(SEARCH(" ",AY43)))</formula>
    </cfRule>
    <cfRule type="containsText" dxfId="9105" priority="11679" operator="containsText" text=" ">
      <formula>NOT(ISERROR(SEARCH(" ",AY43)))</formula>
    </cfRule>
  </conditionalFormatting>
  <conditionalFormatting sqref="BB43">
    <cfRule type="containsText" dxfId="9104" priority="3465" operator="containsText" text=" ">
      <formula>NOT(ISERROR(SEARCH(" ",BB43)))</formula>
    </cfRule>
    <cfRule type="containsText" dxfId="9103" priority="3466" operator="containsText" text=" ">
      <formula>NOT(ISERROR(SEARCH(" ",BB43)))</formula>
    </cfRule>
  </conditionalFormatting>
  <conditionalFormatting sqref="BR43">
    <cfRule type="containsText" dxfId="9102" priority="17308" operator="containsText" text=" ">
      <formula>NOT(ISERROR(SEARCH(" ",BR43)))</formula>
    </cfRule>
    <cfRule type="containsText" dxfId="9101" priority="17309" operator="containsText" text=" ">
      <formula>NOT(ISERROR(SEARCH(" ",BR43)))</formula>
    </cfRule>
  </conditionalFormatting>
  <conditionalFormatting sqref="CE43">
    <cfRule type="containsText" dxfId="9100" priority="3457" operator="containsText" text=" ">
      <formula>NOT(ISERROR(SEARCH(" ",CE43)))</formula>
    </cfRule>
  </conditionalFormatting>
  <conditionalFormatting sqref="CF43">
    <cfRule type="containsText" dxfId="9099" priority="3454" operator="containsText" text=" ">
      <formula>NOT(ISERROR(SEARCH(" ",CF43)))</formula>
    </cfRule>
  </conditionalFormatting>
  <conditionalFormatting sqref="CQ43">
    <cfRule type="containsText" dxfId="9098" priority="3056" operator="containsText" text=" ">
      <formula>NOT(ISERROR(SEARCH(" ",CQ43)))</formula>
    </cfRule>
  </conditionalFormatting>
  <conditionalFormatting sqref="CS43">
    <cfRule type="containsText" dxfId="9097" priority="2994" operator="containsText" text=" ">
      <formula>NOT(ISERROR(SEARCH(" ",CS43)))</formula>
    </cfRule>
  </conditionalFormatting>
  <conditionalFormatting sqref="CU43">
    <cfRule type="cellIs" dxfId="9096" priority="8713" operator="equal">
      <formula>1</formula>
    </cfRule>
    <cfRule type="cellIs" dxfId="9095" priority="11795" operator="equal">
      <formula>1</formula>
    </cfRule>
  </conditionalFormatting>
  <conditionalFormatting sqref="DN43:DP43">
    <cfRule type="cellIs" dxfId="9094" priority="3389" operator="equal">
      <formula>1</formula>
    </cfRule>
  </conditionalFormatting>
  <conditionalFormatting sqref="DQ43">
    <cfRule type="cellIs" dxfId="9093" priority="3375" operator="equal">
      <formula>1</formula>
    </cfRule>
  </conditionalFormatting>
  <conditionalFormatting sqref="DS43:DU43">
    <cfRule type="cellIs" dxfId="9092" priority="3305" operator="equal">
      <formula>1</formula>
    </cfRule>
  </conditionalFormatting>
  <conditionalFormatting sqref="DV43">
    <cfRule type="cellIs" dxfId="9091" priority="3241" operator="equal">
      <formula>1</formula>
    </cfRule>
  </conditionalFormatting>
  <conditionalFormatting sqref="B44">
    <cfRule type="cellIs" dxfId="9090" priority="12164" operator="equal">
      <formula>" "</formula>
    </cfRule>
    <cfRule type="containsText" dxfId="9089" priority="12165" operator="containsText" text=" ">
      <formula>NOT(ISERROR(SEARCH(" ",B44)))</formula>
    </cfRule>
    <cfRule type="containsText" dxfId="9088" priority="12166" operator="containsText" text=" ">
      <formula>NOT(ISERROR(SEARCH(" ",B44)))</formula>
    </cfRule>
  </conditionalFormatting>
  <conditionalFormatting sqref="G44">
    <cfRule type="containsText" dxfId="9087" priority="12140" operator="containsText" text=" ">
      <formula>NOT(ISERROR(SEARCH(" ",G44)))</formula>
    </cfRule>
    <cfRule type="containsText" dxfId="9086" priority="12141" operator="containsText" text=" ">
      <formula>NOT(ISERROR(SEARCH(" ",G44)))</formula>
    </cfRule>
  </conditionalFormatting>
  <conditionalFormatting sqref="H44">
    <cfRule type="containsText" dxfId="9085" priority="12176" operator="containsText" text=" ">
      <formula>NOT(ISERROR(SEARCH(" ",H44)))</formula>
    </cfRule>
    <cfRule type="containsText" dxfId="9084" priority="12177" operator="containsText" text=" ">
      <formula>NOT(ISERROR(SEARCH(" ",H44)))</formula>
    </cfRule>
  </conditionalFormatting>
  <conditionalFormatting sqref="Y44">
    <cfRule type="colorScale" priority="12199">
      <colorScale>
        <cfvo type="min"/>
        <cfvo type="max"/>
        <color rgb="FFFCFCFF"/>
        <color rgb="FF63BE7B"/>
      </colorScale>
    </cfRule>
    <cfRule type="colorScale" priority="12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44">
    <cfRule type="cellIs" dxfId="9083" priority="12182" operator="greaterThan">
      <formula>1</formula>
    </cfRule>
    <cfRule type="containsText" dxfId="9082" priority="12183" operator="containsText" text=" ">
      <formula>NOT(ISERROR(SEARCH(" ",AF44)))</formula>
    </cfRule>
    <cfRule type="containsText" dxfId="9081" priority="12184" operator="containsText" text=" ">
      <formula>NOT(ISERROR(SEARCH(" ",AF44)))</formula>
    </cfRule>
  </conditionalFormatting>
  <conditionalFormatting sqref="AG44">
    <cfRule type="cellIs" dxfId="9080" priority="3126" operator="equal">
      <formula>0</formula>
    </cfRule>
    <cfRule type="cellIs" dxfId="9079" priority="3127" operator="equal">
      <formula>0</formula>
    </cfRule>
    <cfRule type="cellIs" dxfId="9078" priority="3128" operator="greaterThan">
      <formula>1</formula>
    </cfRule>
    <cfRule type="containsText" dxfId="9077" priority="3129" operator="containsText" text=" ">
      <formula>NOT(ISERROR(SEARCH(" ",AG44)))</formula>
    </cfRule>
    <cfRule type="containsText" dxfId="9076" priority="3130" operator="containsText" text=" ">
      <formula>NOT(ISERROR(SEARCH(" ",AG44)))</formula>
    </cfRule>
  </conditionalFormatting>
  <conditionalFormatting sqref="AH44">
    <cfRule type="cellIs" dxfId="9075" priority="11743" operator="equal">
      <formula>0</formula>
    </cfRule>
    <cfRule type="cellIs" dxfId="9074" priority="11744" operator="equal">
      <formula>0</formula>
    </cfRule>
    <cfRule type="cellIs" dxfId="9073" priority="11745" operator="greaterThan">
      <formula>1</formula>
    </cfRule>
    <cfRule type="containsText" dxfId="9072" priority="11746" operator="containsText" text=" ">
      <formula>NOT(ISERROR(SEARCH(" ",AH44)))</formula>
    </cfRule>
    <cfRule type="containsText" dxfId="9071" priority="11747" operator="containsText" text=" ">
      <formula>NOT(ISERROR(SEARCH(" ",AH44)))</formula>
    </cfRule>
  </conditionalFormatting>
  <conditionalFormatting sqref="AJ44">
    <cfRule type="cellIs" dxfId="9070" priority="11763" operator="equal">
      <formula>0</formula>
    </cfRule>
    <cfRule type="cellIs" dxfId="9069" priority="11764" operator="equal">
      <formula>0</formula>
    </cfRule>
    <cfRule type="cellIs" dxfId="9068" priority="11765" operator="greaterThan">
      <formula>1</formula>
    </cfRule>
    <cfRule type="containsText" dxfId="9067" priority="11766" operator="containsText" text=" ">
      <formula>NOT(ISERROR(SEARCH(" ",AJ44)))</formula>
    </cfRule>
    <cfRule type="containsText" dxfId="9066" priority="11767" operator="containsText" text=" ">
      <formula>NOT(ISERROR(SEARCH(" ",AJ44)))</formula>
    </cfRule>
  </conditionalFormatting>
  <conditionalFormatting sqref="AK44:AM44">
    <cfRule type="cellIs" dxfId="9065" priority="12143" operator="equal">
      <formula>0</formula>
    </cfRule>
    <cfRule type="cellIs" dxfId="9064" priority="12144" operator="equal">
      <formula>0</formula>
    </cfRule>
    <cfRule type="cellIs" dxfId="9063" priority="12145" operator="greaterThan">
      <formula>1</formula>
    </cfRule>
    <cfRule type="containsText" dxfId="9062" priority="12146" operator="containsText" text=" ">
      <formula>NOT(ISERROR(SEARCH(" ",AK44)))</formula>
    </cfRule>
    <cfRule type="containsText" dxfId="9061" priority="12147" operator="containsText" text=" ">
      <formula>NOT(ISERROR(SEARCH(" ",AK44)))</formula>
    </cfRule>
  </conditionalFormatting>
  <conditionalFormatting sqref="AO44:AT44">
    <cfRule type="cellIs" dxfId="9060" priority="12167" operator="equal">
      <formula>0</formula>
    </cfRule>
    <cfRule type="containsText" dxfId="9059" priority="12178" operator="containsText" text=" ">
      <formula>NOT(ISERROR(SEARCH(" ",AO44)))</formula>
    </cfRule>
    <cfRule type="containsText" dxfId="9058" priority="12179" operator="containsText" text=" ">
      <formula>NOT(ISERROR(SEARCH(" ",AO44)))</formula>
    </cfRule>
  </conditionalFormatting>
  <conditionalFormatting sqref="AV44">
    <cfRule type="cellIs" dxfId="9057" priority="11523" operator="equal">
      <formula>0</formula>
    </cfRule>
    <cfRule type="containsText" dxfId="9056" priority="11524" operator="containsText" text=" ">
      <formula>NOT(ISERROR(SEARCH(" ",AV44)))</formula>
    </cfRule>
    <cfRule type="containsText" dxfId="9055" priority="11525" operator="containsText" text=" ">
      <formula>NOT(ISERROR(SEARCH(" ",AV44)))</formula>
    </cfRule>
  </conditionalFormatting>
  <conditionalFormatting sqref="AX44">
    <cfRule type="cellIs" dxfId="9054" priority="12149" operator="greaterThan">
      <formula>1</formula>
    </cfRule>
    <cfRule type="containsText" dxfId="9053" priority="12150" operator="containsText" text=" ">
      <formula>NOT(ISERROR(SEARCH(" ",AX44)))</formula>
    </cfRule>
    <cfRule type="containsText" dxfId="9052" priority="12151" operator="containsText" text=" ">
      <formula>NOT(ISERROR(SEARCH(" ",AX44)))</formula>
    </cfRule>
  </conditionalFormatting>
  <conditionalFormatting sqref="BF44:BG44">
    <cfRule type="containsText" dxfId="9051" priority="12174" operator="containsText" text=" ">
      <formula>NOT(ISERROR(SEARCH(" ",BF44)))</formula>
    </cfRule>
    <cfRule type="containsText" dxfId="9050" priority="12175" operator="containsText" text=" ">
      <formula>NOT(ISERROR(SEARCH(" ",BF44)))</formula>
    </cfRule>
  </conditionalFormatting>
  <conditionalFormatting sqref="BI44:BJ44">
    <cfRule type="containsText" dxfId="9049" priority="12180" operator="containsText" text=" ">
      <formula>NOT(ISERROR(SEARCH(" ",BI44)))</formula>
    </cfRule>
    <cfRule type="containsText" dxfId="9048" priority="12181" operator="containsText" text=" ">
      <formula>NOT(ISERROR(SEARCH(" ",BI44)))</formula>
    </cfRule>
  </conditionalFormatting>
  <conditionalFormatting sqref="BK44">
    <cfRule type="containsText" dxfId="9047" priority="12185" operator="containsText" text=" ">
      <formula>NOT(ISERROR(SEARCH(" ",BK44)))</formula>
    </cfRule>
    <cfRule type="containsText" dxfId="9046" priority="12186" operator="containsText" text=" ">
      <formula>NOT(ISERROR(SEARCH(" ",BK44)))</formula>
    </cfRule>
  </conditionalFormatting>
  <conditionalFormatting sqref="BM44">
    <cfRule type="containsText" dxfId="9045" priority="3177" operator="containsText" text=" ">
      <formula>NOT(ISERROR(SEARCH(" ",BM44)))</formula>
    </cfRule>
    <cfRule type="containsText" dxfId="9044" priority="3178" operator="containsText" text=" ">
      <formula>NOT(ISERROR(SEARCH(" ",BM44)))</formula>
    </cfRule>
  </conditionalFormatting>
  <conditionalFormatting sqref="BR44">
    <cfRule type="containsText" dxfId="9043" priority="12160" operator="containsText" text=" ">
      <formula>NOT(ISERROR(SEARCH(" ",BR44)))</formula>
    </cfRule>
    <cfRule type="containsText" dxfId="9042" priority="12161" operator="containsText" text=" ">
      <formula>NOT(ISERROR(SEARCH(" ",BR44)))</formula>
    </cfRule>
  </conditionalFormatting>
  <conditionalFormatting sqref="BS44">
    <cfRule type="containsText" dxfId="9041" priority="12172" operator="containsText" text=" ">
      <formula>NOT(ISERROR(SEARCH(" ",BS44)))</formula>
    </cfRule>
    <cfRule type="containsText" dxfId="9040" priority="12173" operator="containsText" text=" ">
      <formula>NOT(ISERROR(SEARCH(" ",BS44)))</formula>
    </cfRule>
  </conditionalFormatting>
  <conditionalFormatting sqref="BU44">
    <cfRule type="containsText" dxfId="9039" priority="12170" operator="containsText" text=" ">
      <formula>NOT(ISERROR(SEARCH(" ",BU44)))</formula>
    </cfRule>
    <cfRule type="containsText" dxfId="9038" priority="12171" operator="containsText" text=" ">
      <formula>NOT(ISERROR(SEARCH(" ",BU44)))</formula>
    </cfRule>
  </conditionalFormatting>
  <conditionalFormatting sqref="BV44">
    <cfRule type="containsText" dxfId="9037" priority="11666" operator="containsText" text=" ">
      <formula>NOT(ISERROR(SEARCH(" ",BV44)))</formula>
    </cfRule>
    <cfRule type="containsText" dxfId="9036" priority="11667" operator="containsText" text=" ">
      <formula>NOT(ISERROR(SEARCH(" ",BV44)))</formula>
    </cfRule>
  </conditionalFormatting>
  <conditionalFormatting sqref="BW44">
    <cfRule type="containsText" dxfId="9035" priority="11672" operator="containsText" text=" ">
      <formula>NOT(ISERROR(SEARCH(" ",BW44)))</formula>
    </cfRule>
    <cfRule type="containsText" dxfId="9034" priority="11673" operator="containsText" text=" ">
      <formula>NOT(ISERROR(SEARCH(" ",BW44)))</formula>
    </cfRule>
  </conditionalFormatting>
  <conditionalFormatting sqref="BZ44">
    <cfRule type="containsText" dxfId="9033" priority="12191" operator="containsText" text=" ">
      <formula>NOT(ISERROR(SEARCH(" ",BZ44)))</formula>
    </cfRule>
    <cfRule type="containsText" dxfId="9032" priority="12192" operator="containsText" text=" ">
      <formula>NOT(ISERROR(SEARCH(" ",BZ44)))</formula>
    </cfRule>
  </conditionalFormatting>
  <conditionalFormatting sqref="CB44:CD44">
    <cfRule type="containsText" dxfId="9031" priority="11589" operator="containsText" text=" ">
      <formula>NOT(ISERROR(SEARCH(" ",CB44)))</formula>
    </cfRule>
  </conditionalFormatting>
  <conditionalFormatting sqref="CH44">
    <cfRule type="containsText" dxfId="9030" priority="11588" operator="containsText" text=" ">
      <formula>NOT(ISERROR(SEARCH(" ",CH44)))</formula>
    </cfRule>
  </conditionalFormatting>
  <conditionalFormatting sqref="CI44">
    <cfRule type="containsText" dxfId="9029" priority="3212" operator="containsText" text=" ">
      <formula>NOT(ISERROR(SEARCH(" ",CI44)))</formula>
    </cfRule>
  </conditionalFormatting>
  <conditionalFormatting sqref="CQ44">
    <cfRule type="containsText" dxfId="9028" priority="3069" operator="containsText" text=" ">
      <formula>NOT(ISERROR(SEARCH(" ",CQ44)))</formula>
    </cfRule>
  </conditionalFormatting>
  <conditionalFormatting sqref="CR44">
    <cfRule type="containsText" dxfId="9027" priority="2513" operator="containsText" text=" ">
      <formula>NOT(ISERROR(SEARCH(" ",CR44)))</formula>
    </cfRule>
  </conditionalFormatting>
  <conditionalFormatting sqref="CS44">
    <cfRule type="containsText" dxfId="9026" priority="3023" operator="containsText" text=" ">
      <formula>NOT(ISERROR(SEARCH(" ",CS44)))</formula>
    </cfRule>
  </conditionalFormatting>
  <conditionalFormatting sqref="CU44">
    <cfRule type="cellIs" dxfId="9025" priority="8712" operator="equal">
      <formula>1</formula>
    </cfRule>
  </conditionalFormatting>
  <conditionalFormatting sqref="DI44:DK44">
    <cfRule type="cellIs" dxfId="9024" priority="3238" operator="equal">
      <formula>1</formula>
    </cfRule>
  </conditionalFormatting>
  <conditionalFormatting sqref="DL44">
    <cfRule type="cellIs" dxfId="9023" priority="3239" operator="equal">
      <formula>1</formula>
    </cfRule>
  </conditionalFormatting>
  <conditionalFormatting sqref="DN44:DP44">
    <cfRule type="cellIs" dxfId="9022" priority="3233" operator="equal">
      <formula>1</formula>
    </cfRule>
  </conditionalFormatting>
  <conditionalFormatting sqref="DS44:DU44">
    <cfRule type="cellIs" dxfId="9021" priority="3232" operator="equal">
      <formula>1</formula>
    </cfRule>
  </conditionalFormatting>
  <conditionalFormatting sqref="DV44">
    <cfRule type="cellIs" dxfId="9020" priority="3223" operator="equal">
      <formula>1</formula>
    </cfRule>
  </conditionalFormatting>
  <conditionalFormatting sqref="DZ44">
    <cfRule type="containsText" dxfId="9019" priority="11654" operator="containsText" text=" ">
      <formula>NOT(ISERROR(SEARCH(" ",DZ44)))</formula>
    </cfRule>
    <cfRule type="containsText" dxfId="9018" priority="11655" operator="containsText" text=" ">
      <formula>NOT(ISERROR(SEARCH(" ",DZ44)))</formula>
    </cfRule>
    <cfRule type="containsText" dxfId="9017" priority="11656" operator="containsText" text=" ">
      <formula>NOT(ISERROR(SEARCH(" ",DZ44)))</formula>
    </cfRule>
    <cfRule type="containsText" dxfId="9016" priority="11657" operator="containsText" text=" ">
      <formula>NOT(ISERROR(SEARCH(" ",DZ44)))</formula>
    </cfRule>
  </conditionalFormatting>
  <conditionalFormatting sqref="EC44:EL44">
    <cfRule type="containsText" dxfId="9015" priority="12168" operator="containsText" text=" ">
      <formula>NOT(ISERROR(SEARCH(" ",EC44)))</formula>
    </cfRule>
    <cfRule type="containsText" dxfId="9014" priority="12169" operator="containsText" text=" ">
      <formula>NOT(ISERROR(SEARCH(" ",EC44)))</formula>
    </cfRule>
  </conditionalFormatting>
  <conditionalFormatting sqref="EN44">
    <cfRule type="cellIs" dxfId="9013" priority="11697" operator="equal">
      <formula>0</formula>
    </cfRule>
    <cfRule type="containsText" dxfId="9012" priority="11698" operator="containsText" text=" ">
      <formula>NOT(ISERROR(SEARCH(" ",EN44)))</formula>
    </cfRule>
    <cfRule type="containsText" dxfId="9011" priority="11699" operator="containsText" text=" ">
      <formula>NOT(ISERROR(SEARCH(" ",EN44)))</formula>
    </cfRule>
  </conditionalFormatting>
  <conditionalFormatting sqref="FI44">
    <cfRule type="cellIs" dxfId="9010" priority="12201" operator="greaterThan">
      <formula>1</formula>
    </cfRule>
    <cfRule type="colorScale" priority="12202">
      <colorScale>
        <cfvo type="min"/>
        <cfvo type="max"/>
        <color rgb="FFFCFCFF"/>
        <color rgb="FF63BE7B"/>
      </colorScale>
    </cfRule>
    <cfRule type="colorScale" priority="12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44">
    <cfRule type="colorScale" priority="12162">
      <colorScale>
        <cfvo type="min"/>
        <cfvo type="max"/>
        <color rgb="FFFCFCFF"/>
        <color rgb="FF63BE7B"/>
      </colorScale>
    </cfRule>
    <cfRule type="colorScale" priority="12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44:FL44">
    <cfRule type="colorScale" priority="12204">
      <colorScale>
        <cfvo type="min"/>
        <cfvo type="max"/>
        <color rgb="FFFCFCFF"/>
        <color rgb="FF63BE7B"/>
      </colorScale>
    </cfRule>
    <cfRule type="colorScale" priority="12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44">
    <cfRule type="colorScale" priority="12206">
      <colorScale>
        <cfvo type="min"/>
        <cfvo type="max"/>
        <color rgb="FFFCFCFF"/>
        <color rgb="FF63BE7B"/>
      </colorScale>
    </cfRule>
    <cfRule type="colorScale" priority="12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44">
    <cfRule type="colorScale" priority="12473">
      <colorScale>
        <cfvo type="min"/>
        <cfvo type="max"/>
        <color rgb="FFFCFCFF"/>
        <color rgb="FF63BE7B"/>
      </colorScale>
    </cfRule>
    <cfRule type="colorScale" priority="12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44">
    <cfRule type="cellIs" dxfId="9009" priority="12208" operator="greaterThan">
      <formula>1</formula>
    </cfRule>
    <cfRule type="colorScale" priority="12209">
      <colorScale>
        <cfvo type="min"/>
        <cfvo type="max"/>
        <color rgb="FFFCFCFF"/>
        <color rgb="FF63BE7B"/>
      </colorScale>
    </cfRule>
    <cfRule type="colorScale" priority="12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44">
    <cfRule type="colorScale" priority="12211">
      <colorScale>
        <cfvo type="min"/>
        <cfvo type="max"/>
        <color rgb="FFFCFCFF"/>
        <color rgb="FF63BE7B"/>
      </colorScale>
    </cfRule>
    <cfRule type="colorScale" priority="12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44">
    <cfRule type="colorScale" priority="12469">
      <colorScale>
        <cfvo type="min"/>
        <cfvo type="max"/>
        <color rgb="FFFCFCFF"/>
        <color rgb="FF63BE7B"/>
      </colorScale>
    </cfRule>
    <cfRule type="colorScale" priority="12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44">
    <cfRule type="cellIs" dxfId="9008" priority="12213" operator="greaterThan">
      <formula>1</formula>
    </cfRule>
    <cfRule type="colorScale" priority="12214">
      <colorScale>
        <cfvo type="min"/>
        <cfvo type="max"/>
        <color rgb="FFFCFCFF"/>
        <color rgb="FF63BE7B"/>
      </colorScale>
    </cfRule>
    <cfRule type="colorScale" priority="12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44">
    <cfRule type="colorScale" priority="12216">
      <colorScale>
        <cfvo type="min"/>
        <cfvo type="max"/>
        <color rgb="FFFCFCFF"/>
        <color rgb="FF63BE7B"/>
      </colorScale>
    </cfRule>
    <cfRule type="colorScale" priority="12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44">
    <cfRule type="colorScale" priority="12218">
      <colorScale>
        <cfvo type="min"/>
        <cfvo type="max"/>
        <color rgb="FFFCFCFF"/>
        <color rgb="FF63BE7B"/>
      </colorScale>
    </cfRule>
    <cfRule type="colorScale" priority="12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44">
    <cfRule type="cellIs" dxfId="9007" priority="12220" operator="greaterThan">
      <formula>1</formula>
    </cfRule>
    <cfRule type="colorScale" priority="12221">
      <colorScale>
        <cfvo type="min"/>
        <cfvo type="max"/>
        <color rgb="FFFCFCFF"/>
        <color rgb="FF63BE7B"/>
      </colorScale>
    </cfRule>
    <cfRule type="colorScale" priority="12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44">
    <cfRule type="colorScale" priority="12223">
      <colorScale>
        <cfvo type="min"/>
        <cfvo type="max"/>
        <color rgb="FFFCFCFF"/>
        <color rgb="FF63BE7B"/>
      </colorScale>
    </cfRule>
    <cfRule type="colorScale" priority="12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44">
    <cfRule type="colorScale" priority="12225">
      <colorScale>
        <cfvo type="min"/>
        <cfvo type="max"/>
        <color rgb="FFFCFCFF"/>
        <color rgb="FF63BE7B"/>
      </colorScale>
    </cfRule>
    <cfRule type="colorScale" priority="12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44">
    <cfRule type="cellIs" dxfId="9006" priority="12227" operator="greaterThan">
      <formula>1</formula>
    </cfRule>
    <cfRule type="colorScale" priority="12228">
      <colorScale>
        <cfvo type="min"/>
        <cfvo type="max"/>
        <color rgb="FFFCFCFF"/>
        <color rgb="FF63BE7B"/>
      </colorScale>
    </cfRule>
    <cfRule type="colorScale" priority="12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44">
    <cfRule type="colorScale" priority="12230">
      <colorScale>
        <cfvo type="min"/>
        <cfvo type="max"/>
        <color rgb="FFFCFCFF"/>
        <color rgb="FF63BE7B"/>
      </colorScale>
    </cfRule>
    <cfRule type="colorScale" priority="12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44">
    <cfRule type="colorScale" priority="12232">
      <colorScale>
        <cfvo type="min"/>
        <cfvo type="max"/>
        <color rgb="FFFCFCFF"/>
        <color rgb="FF63BE7B"/>
      </colorScale>
    </cfRule>
    <cfRule type="colorScale" priority="12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44">
    <cfRule type="cellIs" dxfId="9005" priority="12234" operator="greaterThan">
      <formula>1</formula>
    </cfRule>
    <cfRule type="colorScale" priority="12235">
      <colorScale>
        <cfvo type="min"/>
        <cfvo type="max"/>
        <color rgb="FFFCFCFF"/>
        <color rgb="FF63BE7B"/>
      </colorScale>
    </cfRule>
    <cfRule type="colorScale" priority="12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44">
    <cfRule type="colorScale" priority="12237">
      <colorScale>
        <cfvo type="min"/>
        <cfvo type="max"/>
        <color rgb="FFFCFCFF"/>
        <color rgb="FF63BE7B"/>
      </colorScale>
    </cfRule>
    <cfRule type="colorScale" priority="12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44">
    <cfRule type="colorScale" priority="12239">
      <colorScale>
        <cfvo type="min"/>
        <cfvo type="max"/>
        <color rgb="FFFCFCFF"/>
        <color rgb="FF63BE7B"/>
      </colorScale>
    </cfRule>
    <cfRule type="colorScale" priority="12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44">
    <cfRule type="cellIs" dxfId="9004" priority="12241" operator="greaterThan">
      <formula>1</formula>
    </cfRule>
    <cfRule type="colorScale" priority="12242">
      <colorScale>
        <cfvo type="min"/>
        <cfvo type="max"/>
        <color rgb="FFFCFCFF"/>
        <color rgb="FF63BE7B"/>
      </colorScale>
    </cfRule>
    <cfRule type="colorScale" priority="12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44">
    <cfRule type="colorScale" priority="12244">
      <colorScale>
        <cfvo type="min"/>
        <cfvo type="max"/>
        <color rgb="FFFCFCFF"/>
        <color rgb="FF63BE7B"/>
      </colorScale>
    </cfRule>
    <cfRule type="colorScale" priority="12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44">
    <cfRule type="colorScale" priority="12246">
      <colorScale>
        <cfvo type="min"/>
        <cfvo type="max"/>
        <color rgb="FFFCFCFF"/>
        <color rgb="FF63BE7B"/>
      </colorScale>
    </cfRule>
    <cfRule type="colorScale" priority="12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44">
    <cfRule type="cellIs" dxfId="9003" priority="12248" operator="greaterThan">
      <formula>1</formula>
    </cfRule>
    <cfRule type="colorScale" priority="12249">
      <colorScale>
        <cfvo type="min"/>
        <cfvo type="max"/>
        <color rgb="FFFCFCFF"/>
        <color rgb="FF63BE7B"/>
      </colorScale>
    </cfRule>
    <cfRule type="colorScale" priority="12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44">
    <cfRule type="colorScale" priority="12251">
      <colorScale>
        <cfvo type="min"/>
        <cfvo type="max"/>
        <color rgb="FFFCFCFF"/>
        <color rgb="FF63BE7B"/>
      </colorScale>
    </cfRule>
    <cfRule type="colorScale" priority="12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44">
    <cfRule type="colorScale" priority="12253">
      <colorScale>
        <cfvo type="min"/>
        <cfvo type="max"/>
        <color rgb="FFFCFCFF"/>
        <color rgb="FF63BE7B"/>
      </colorScale>
    </cfRule>
    <cfRule type="colorScale" priority="12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44">
    <cfRule type="cellIs" dxfId="9002" priority="12255" operator="greaterThan">
      <formula>1</formula>
    </cfRule>
    <cfRule type="colorScale" priority="12256">
      <colorScale>
        <cfvo type="min"/>
        <cfvo type="max"/>
        <color rgb="FFFCFCFF"/>
        <color rgb="FF63BE7B"/>
      </colorScale>
    </cfRule>
    <cfRule type="colorScale" priority="12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44">
    <cfRule type="colorScale" priority="12258">
      <colorScale>
        <cfvo type="min"/>
        <cfvo type="max"/>
        <color rgb="FFFCFCFF"/>
        <color rgb="FF63BE7B"/>
      </colorScale>
    </cfRule>
    <cfRule type="colorScale" priority="12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44">
    <cfRule type="colorScale" priority="12260">
      <colorScale>
        <cfvo type="min"/>
        <cfvo type="max"/>
        <color rgb="FFFCFCFF"/>
        <color rgb="FF63BE7B"/>
      </colorScale>
    </cfRule>
    <cfRule type="colorScale" priority="12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44">
    <cfRule type="cellIs" dxfId="9001" priority="12262" operator="greaterThan">
      <formula>1</formula>
    </cfRule>
    <cfRule type="colorScale" priority="12263">
      <colorScale>
        <cfvo type="min"/>
        <cfvo type="max"/>
        <color rgb="FFFCFCFF"/>
        <color rgb="FF63BE7B"/>
      </colorScale>
    </cfRule>
    <cfRule type="colorScale" priority="12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44">
    <cfRule type="colorScale" priority="12265">
      <colorScale>
        <cfvo type="min"/>
        <cfvo type="max"/>
        <color rgb="FFFCFCFF"/>
        <color rgb="FF63BE7B"/>
      </colorScale>
    </cfRule>
    <cfRule type="colorScale" priority="12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44">
    <cfRule type="colorScale" priority="12267">
      <colorScale>
        <cfvo type="min"/>
        <cfvo type="max"/>
        <color rgb="FFFCFCFF"/>
        <color rgb="FF63BE7B"/>
      </colorScale>
    </cfRule>
    <cfRule type="colorScale" priority="12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44">
    <cfRule type="cellIs" dxfId="9000" priority="12269" operator="greaterThan">
      <formula>1</formula>
    </cfRule>
    <cfRule type="colorScale" priority="12270">
      <colorScale>
        <cfvo type="min"/>
        <cfvo type="max"/>
        <color rgb="FFFCFCFF"/>
        <color rgb="FF63BE7B"/>
      </colorScale>
    </cfRule>
    <cfRule type="colorScale" priority="12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44">
    <cfRule type="colorScale" priority="12272">
      <colorScale>
        <cfvo type="min"/>
        <cfvo type="max"/>
        <color rgb="FFFCFCFF"/>
        <color rgb="FF63BE7B"/>
      </colorScale>
    </cfRule>
    <cfRule type="colorScale" priority="12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44">
    <cfRule type="colorScale" priority="12274">
      <colorScale>
        <cfvo type="min"/>
        <cfvo type="max"/>
        <color rgb="FFFCFCFF"/>
        <color rgb="FF63BE7B"/>
      </colorScale>
    </cfRule>
    <cfRule type="colorScale" priority="12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44">
    <cfRule type="cellIs" dxfId="8999" priority="12276" operator="greaterThan">
      <formula>1</formula>
    </cfRule>
    <cfRule type="colorScale" priority="12277">
      <colorScale>
        <cfvo type="min"/>
        <cfvo type="max"/>
        <color rgb="FFFCFCFF"/>
        <color rgb="FF63BE7B"/>
      </colorScale>
    </cfRule>
    <cfRule type="colorScale" priority="12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44">
    <cfRule type="colorScale" priority="12279">
      <colorScale>
        <cfvo type="min"/>
        <cfvo type="max"/>
        <color rgb="FFFCFCFF"/>
        <color rgb="FF63BE7B"/>
      </colorScale>
    </cfRule>
    <cfRule type="colorScale" priority="12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44">
    <cfRule type="colorScale" priority="12281">
      <colorScale>
        <cfvo type="min"/>
        <cfvo type="max"/>
        <color rgb="FFFCFCFF"/>
        <color rgb="FF63BE7B"/>
      </colorScale>
    </cfRule>
    <cfRule type="colorScale" priority="12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44">
    <cfRule type="cellIs" dxfId="8998" priority="12283" operator="greaterThan">
      <formula>1</formula>
    </cfRule>
    <cfRule type="colorScale" priority="12284">
      <colorScale>
        <cfvo type="min"/>
        <cfvo type="max"/>
        <color rgb="FFFCFCFF"/>
        <color rgb="FF63BE7B"/>
      </colorScale>
    </cfRule>
    <cfRule type="colorScale" priority="12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44">
    <cfRule type="colorScale" priority="12286">
      <colorScale>
        <cfvo type="min"/>
        <cfvo type="max"/>
        <color rgb="FFFCFCFF"/>
        <color rgb="FF63BE7B"/>
      </colorScale>
    </cfRule>
    <cfRule type="colorScale" priority="12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44">
    <cfRule type="colorScale" priority="12288">
      <colorScale>
        <cfvo type="min"/>
        <cfvo type="max"/>
        <color rgb="FFFCFCFF"/>
        <color rgb="FF63BE7B"/>
      </colorScale>
    </cfRule>
    <cfRule type="colorScale" priority="12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44">
    <cfRule type="cellIs" dxfId="8997" priority="12290" operator="greaterThan">
      <formula>1</formula>
    </cfRule>
    <cfRule type="colorScale" priority="12291">
      <colorScale>
        <cfvo type="min"/>
        <cfvo type="max"/>
        <color rgb="FFFCFCFF"/>
        <color rgb="FF63BE7B"/>
      </colorScale>
    </cfRule>
    <cfRule type="colorScale" priority="12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44">
    <cfRule type="colorScale" priority="12293">
      <colorScale>
        <cfvo type="min"/>
        <cfvo type="max"/>
        <color rgb="FFFCFCFF"/>
        <color rgb="FF63BE7B"/>
      </colorScale>
    </cfRule>
    <cfRule type="colorScale" priority="12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44">
    <cfRule type="colorScale" priority="12295">
      <colorScale>
        <cfvo type="min"/>
        <cfvo type="max"/>
        <color rgb="FFFCFCFF"/>
        <color rgb="FF63BE7B"/>
      </colorScale>
    </cfRule>
    <cfRule type="colorScale" priority="12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44">
    <cfRule type="cellIs" dxfId="8996" priority="12297" operator="greaterThan">
      <formula>1</formula>
    </cfRule>
    <cfRule type="colorScale" priority="12298">
      <colorScale>
        <cfvo type="min"/>
        <cfvo type="max"/>
        <color rgb="FFFCFCFF"/>
        <color rgb="FF63BE7B"/>
      </colorScale>
    </cfRule>
    <cfRule type="colorScale" priority="12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44">
    <cfRule type="colorScale" priority="12300">
      <colorScale>
        <cfvo type="min"/>
        <cfvo type="max"/>
        <color rgb="FFFCFCFF"/>
        <color rgb="FF63BE7B"/>
      </colorScale>
    </cfRule>
    <cfRule type="colorScale" priority="12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44">
    <cfRule type="colorScale" priority="12302">
      <colorScale>
        <cfvo type="min"/>
        <cfvo type="max"/>
        <color rgb="FFFCFCFF"/>
        <color rgb="FF63BE7B"/>
      </colorScale>
    </cfRule>
    <cfRule type="colorScale" priority="12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44">
    <cfRule type="cellIs" dxfId="8995" priority="12304" operator="greaterThan">
      <formula>1</formula>
    </cfRule>
    <cfRule type="colorScale" priority="12305">
      <colorScale>
        <cfvo type="min"/>
        <cfvo type="max"/>
        <color rgb="FFFCFCFF"/>
        <color rgb="FF63BE7B"/>
      </colorScale>
    </cfRule>
    <cfRule type="colorScale" priority="12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44">
    <cfRule type="colorScale" priority="12307">
      <colorScale>
        <cfvo type="min"/>
        <cfvo type="max"/>
        <color rgb="FFFCFCFF"/>
        <color rgb="FF63BE7B"/>
      </colorScale>
    </cfRule>
    <cfRule type="colorScale" priority="12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44">
    <cfRule type="colorScale" priority="12309">
      <colorScale>
        <cfvo type="min"/>
        <cfvo type="max"/>
        <color rgb="FFFCFCFF"/>
        <color rgb="FF63BE7B"/>
      </colorScale>
    </cfRule>
    <cfRule type="colorScale" priority="12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44">
    <cfRule type="cellIs" dxfId="8994" priority="12311" operator="greaterThan">
      <formula>1</formula>
    </cfRule>
    <cfRule type="colorScale" priority="12312">
      <colorScale>
        <cfvo type="min"/>
        <cfvo type="max"/>
        <color rgb="FFFCFCFF"/>
        <color rgb="FF63BE7B"/>
      </colorScale>
    </cfRule>
    <cfRule type="colorScale" priority="12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44">
    <cfRule type="colorScale" priority="12314">
      <colorScale>
        <cfvo type="min"/>
        <cfvo type="max"/>
        <color rgb="FFFCFCFF"/>
        <color rgb="FF63BE7B"/>
      </colorScale>
    </cfRule>
    <cfRule type="colorScale" priority="12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44">
    <cfRule type="colorScale" priority="12316">
      <colorScale>
        <cfvo type="min"/>
        <cfvo type="max"/>
        <color rgb="FFFCFCFF"/>
        <color rgb="FF63BE7B"/>
      </colorScale>
    </cfRule>
    <cfRule type="colorScale" priority="12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44">
    <cfRule type="cellIs" dxfId="8993" priority="12318" operator="greaterThan">
      <formula>1</formula>
    </cfRule>
    <cfRule type="colorScale" priority="12319">
      <colorScale>
        <cfvo type="min"/>
        <cfvo type="max"/>
        <color rgb="FFFCFCFF"/>
        <color rgb="FF63BE7B"/>
      </colorScale>
    </cfRule>
    <cfRule type="colorScale" priority="12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44">
    <cfRule type="colorScale" priority="12321">
      <colorScale>
        <cfvo type="min"/>
        <cfvo type="max"/>
        <color rgb="FFFCFCFF"/>
        <color rgb="FF63BE7B"/>
      </colorScale>
    </cfRule>
    <cfRule type="colorScale" priority="12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44">
    <cfRule type="colorScale" priority="12323">
      <colorScale>
        <cfvo type="min"/>
        <cfvo type="max"/>
        <color rgb="FFFCFCFF"/>
        <color rgb="FF63BE7B"/>
      </colorScale>
    </cfRule>
    <cfRule type="colorScale" priority="12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44">
    <cfRule type="cellIs" dxfId="8992" priority="12325" operator="greaterThan">
      <formula>1</formula>
    </cfRule>
    <cfRule type="colorScale" priority="12326">
      <colorScale>
        <cfvo type="min"/>
        <cfvo type="max"/>
        <color rgb="FFFCFCFF"/>
        <color rgb="FF63BE7B"/>
      </colorScale>
    </cfRule>
    <cfRule type="colorScale" priority="12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44">
    <cfRule type="colorScale" priority="12328">
      <colorScale>
        <cfvo type="min"/>
        <cfvo type="max"/>
        <color rgb="FFFCFCFF"/>
        <color rgb="FF63BE7B"/>
      </colorScale>
    </cfRule>
    <cfRule type="colorScale" priority="12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44">
    <cfRule type="colorScale" priority="12330">
      <colorScale>
        <cfvo type="min"/>
        <cfvo type="max"/>
        <color rgb="FFFCFCFF"/>
        <color rgb="FF63BE7B"/>
      </colorScale>
    </cfRule>
    <cfRule type="colorScale" priority="12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44">
    <cfRule type="cellIs" dxfId="8991" priority="12332" operator="greaterThan">
      <formula>1</formula>
    </cfRule>
    <cfRule type="colorScale" priority="12333">
      <colorScale>
        <cfvo type="min"/>
        <cfvo type="max"/>
        <color rgb="FFFCFCFF"/>
        <color rgb="FF63BE7B"/>
      </colorScale>
    </cfRule>
    <cfRule type="colorScale" priority="12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44">
    <cfRule type="cellIs" dxfId="8990" priority="12335" operator="greaterThan">
      <formula>1</formula>
    </cfRule>
    <cfRule type="colorScale" priority="12336">
      <colorScale>
        <cfvo type="min"/>
        <cfvo type="max"/>
        <color rgb="FFFCFCFF"/>
        <color rgb="FF63BE7B"/>
      </colorScale>
    </cfRule>
    <cfRule type="colorScale" priority="12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44:IA44">
    <cfRule type="colorScale" priority="12338">
      <colorScale>
        <cfvo type="min"/>
        <cfvo type="max"/>
        <color rgb="FFFCFCFF"/>
        <color rgb="FF63BE7B"/>
      </colorScale>
    </cfRule>
    <cfRule type="colorScale" priority="12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44">
    <cfRule type="colorScale" priority="12340">
      <colorScale>
        <cfvo type="min"/>
        <cfvo type="max"/>
        <color rgb="FFFCFCFF"/>
        <color rgb="FF63BE7B"/>
      </colorScale>
    </cfRule>
    <cfRule type="colorScale" priority="12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44">
    <cfRule type="colorScale" priority="12475">
      <colorScale>
        <cfvo type="min"/>
        <cfvo type="max"/>
        <color rgb="FFFCFCFF"/>
        <color rgb="FF63BE7B"/>
      </colorScale>
    </cfRule>
    <cfRule type="colorScale" priority="12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44">
    <cfRule type="cellIs" dxfId="8989" priority="12342" operator="greaterThan">
      <formula>1</formula>
    </cfRule>
    <cfRule type="colorScale" priority="12343">
      <colorScale>
        <cfvo type="min"/>
        <cfvo type="max"/>
        <color rgb="FFFCFCFF"/>
        <color rgb="FF63BE7B"/>
      </colorScale>
    </cfRule>
    <cfRule type="colorScale" priority="12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44">
    <cfRule type="colorScale" priority="12345">
      <colorScale>
        <cfvo type="min"/>
        <cfvo type="max"/>
        <color rgb="FFFCFCFF"/>
        <color rgb="FF63BE7B"/>
      </colorScale>
    </cfRule>
    <cfRule type="colorScale" priority="12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44">
    <cfRule type="colorScale" priority="12471">
      <colorScale>
        <cfvo type="min"/>
        <cfvo type="max"/>
        <color rgb="FFFCFCFF"/>
        <color rgb="FF63BE7B"/>
      </colorScale>
    </cfRule>
    <cfRule type="colorScale" priority="12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44">
    <cfRule type="cellIs" dxfId="8988" priority="12347" operator="greaterThan">
      <formula>1</formula>
    </cfRule>
    <cfRule type="colorScale" priority="12348">
      <colorScale>
        <cfvo type="min"/>
        <cfvo type="max"/>
        <color rgb="FFFCFCFF"/>
        <color rgb="FF63BE7B"/>
      </colorScale>
    </cfRule>
    <cfRule type="colorScale" priority="12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44">
    <cfRule type="colorScale" priority="12350">
      <colorScale>
        <cfvo type="min"/>
        <cfvo type="max"/>
        <color rgb="FFFCFCFF"/>
        <color rgb="FF63BE7B"/>
      </colorScale>
    </cfRule>
    <cfRule type="colorScale" priority="12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44">
    <cfRule type="colorScale" priority="12352">
      <colorScale>
        <cfvo type="min"/>
        <cfvo type="max"/>
        <color rgb="FFFCFCFF"/>
        <color rgb="FF63BE7B"/>
      </colorScale>
    </cfRule>
    <cfRule type="colorScale" priority="12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44">
    <cfRule type="cellIs" dxfId="8987" priority="12354" operator="greaterThan">
      <formula>1</formula>
    </cfRule>
    <cfRule type="colorScale" priority="12355">
      <colorScale>
        <cfvo type="min"/>
        <cfvo type="max"/>
        <color rgb="FFFCFCFF"/>
        <color rgb="FF63BE7B"/>
      </colorScale>
    </cfRule>
    <cfRule type="colorScale" priority="12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44">
    <cfRule type="colorScale" priority="12357">
      <colorScale>
        <cfvo type="min"/>
        <cfvo type="max"/>
        <color rgb="FFFCFCFF"/>
        <color rgb="FF63BE7B"/>
      </colorScale>
    </cfRule>
    <cfRule type="colorScale" priority="12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44">
    <cfRule type="colorScale" priority="12359">
      <colorScale>
        <cfvo type="min"/>
        <cfvo type="max"/>
        <color rgb="FFFCFCFF"/>
        <color rgb="FF63BE7B"/>
      </colorScale>
    </cfRule>
    <cfRule type="colorScale" priority="12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44">
    <cfRule type="cellIs" dxfId="8986" priority="12361" operator="greaterThan">
      <formula>1</formula>
    </cfRule>
    <cfRule type="colorScale" priority="12362">
      <colorScale>
        <cfvo type="min"/>
        <cfvo type="max"/>
        <color rgb="FFFCFCFF"/>
        <color rgb="FF63BE7B"/>
      </colorScale>
    </cfRule>
    <cfRule type="colorScale" priority="12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44">
    <cfRule type="colorScale" priority="12364">
      <colorScale>
        <cfvo type="min"/>
        <cfvo type="max"/>
        <color rgb="FFFCFCFF"/>
        <color rgb="FF63BE7B"/>
      </colorScale>
    </cfRule>
    <cfRule type="colorScale" priority="12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44">
    <cfRule type="colorScale" priority="12366">
      <colorScale>
        <cfvo type="min"/>
        <cfvo type="max"/>
        <color rgb="FFFCFCFF"/>
        <color rgb="FF63BE7B"/>
      </colorScale>
    </cfRule>
    <cfRule type="colorScale" priority="12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44">
    <cfRule type="cellIs" dxfId="8985" priority="12368" operator="greaterThan">
      <formula>1</formula>
    </cfRule>
    <cfRule type="colorScale" priority="12369">
      <colorScale>
        <cfvo type="min"/>
        <cfvo type="max"/>
        <color rgb="FFFCFCFF"/>
        <color rgb="FF63BE7B"/>
      </colorScale>
    </cfRule>
    <cfRule type="colorScale" priority="12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44">
    <cfRule type="colorScale" priority="12371">
      <colorScale>
        <cfvo type="min"/>
        <cfvo type="max"/>
        <color rgb="FFFCFCFF"/>
        <color rgb="FF63BE7B"/>
      </colorScale>
    </cfRule>
    <cfRule type="colorScale" priority="12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44">
    <cfRule type="colorScale" priority="12373">
      <colorScale>
        <cfvo type="min"/>
        <cfvo type="max"/>
        <color rgb="FFFCFCFF"/>
        <color rgb="FF63BE7B"/>
      </colorScale>
    </cfRule>
    <cfRule type="colorScale" priority="12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44">
    <cfRule type="cellIs" dxfId="8984" priority="12375" operator="greaterThan">
      <formula>1</formula>
    </cfRule>
    <cfRule type="colorScale" priority="12376">
      <colorScale>
        <cfvo type="min"/>
        <cfvo type="max"/>
        <color rgb="FFFCFCFF"/>
        <color rgb="FF63BE7B"/>
      </colorScale>
    </cfRule>
    <cfRule type="colorScale" priority="12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44">
    <cfRule type="colorScale" priority="12378">
      <colorScale>
        <cfvo type="min"/>
        <cfvo type="max"/>
        <color rgb="FFFCFCFF"/>
        <color rgb="FF63BE7B"/>
      </colorScale>
    </cfRule>
    <cfRule type="colorScale" priority="12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44">
    <cfRule type="colorScale" priority="12380">
      <colorScale>
        <cfvo type="min"/>
        <cfvo type="max"/>
        <color rgb="FFFCFCFF"/>
        <color rgb="FF63BE7B"/>
      </colorScale>
    </cfRule>
    <cfRule type="colorScale" priority="12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44">
    <cfRule type="cellIs" dxfId="8983" priority="12382" operator="greaterThan">
      <formula>1</formula>
    </cfRule>
    <cfRule type="colorScale" priority="12383">
      <colorScale>
        <cfvo type="min"/>
        <cfvo type="max"/>
        <color rgb="FFFCFCFF"/>
        <color rgb="FF63BE7B"/>
      </colorScale>
    </cfRule>
    <cfRule type="colorScale" priority="12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44">
    <cfRule type="colorScale" priority="12385">
      <colorScale>
        <cfvo type="min"/>
        <cfvo type="max"/>
        <color rgb="FFFCFCFF"/>
        <color rgb="FF63BE7B"/>
      </colorScale>
    </cfRule>
    <cfRule type="colorScale" priority="12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44">
    <cfRule type="colorScale" priority="12387">
      <colorScale>
        <cfvo type="min"/>
        <cfvo type="max"/>
        <color rgb="FFFCFCFF"/>
        <color rgb="FF63BE7B"/>
      </colorScale>
    </cfRule>
    <cfRule type="colorScale" priority="12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44">
    <cfRule type="cellIs" dxfId="8982" priority="12389" operator="greaterThan">
      <formula>1</formula>
    </cfRule>
    <cfRule type="colorScale" priority="12390">
      <colorScale>
        <cfvo type="min"/>
        <cfvo type="max"/>
        <color rgb="FFFCFCFF"/>
        <color rgb="FF63BE7B"/>
      </colorScale>
    </cfRule>
    <cfRule type="colorScale" priority="12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44">
    <cfRule type="colorScale" priority="12392">
      <colorScale>
        <cfvo type="min"/>
        <cfvo type="max"/>
        <color rgb="FFFCFCFF"/>
        <color rgb="FF63BE7B"/>
      </colorScale>
    </cfRule>
    <cfRule type="colorScale" priority="12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44">
    <cfRule type="colorScale" priority="12394">
      <colorScale>
        <cfvo type="min"/>
        <cfvo type="max"/>
        <color rgb="FFFCFCFF"/>
        <color rgb="FF63BE7B"/>
      </colorScale>
    </cfRule>
    <cfRule type="colorScale" priority="12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44">
    <cfRule type="cellIs" dxfId="8981" priority="12396" operator="greaterThan">
      <formula>1</formula>
    </cfRule>
    <cfRule type="colorScale" priority="12397">
      <colorScale>
        <cfvo type="min"/>
        <cfvo type="max"/>
        <color rgb="FFFCFCFF"/>
        <color rgb="FF63BE7B"/>
      </colorScale>
    </cfRule>
    <cfRule type="colorScale" priority="12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44">
    <cfRule type="colorScale" priority="12399">
      <colorScale>
        <cfvo type="min"/>
        <cfvo type="max"/>
        <color rgb="FFFCFCFF"/>
        <color rgb="FF63BE7B"/>
      </colorScale>
    </cfRule>
    <cfRule type="colorScale" priority="12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44">
    <cfRule type="colorScale" priority="12401">
      <colorScale>
        <cfvo type="min"/>
        <cfvo type="max"/>
        <color rgb="FFFCFCFF"/>
        <color rgb="FF63BE7B"/>
      </colorScale>
    </cfRule>
    <cfRule type="colorScale" priority="12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44">
    <cfRule type="cellIs" dxfId="8980" priority="12403" operator="greaterThan">
      <formula>1</formula>
    </cfRule>
    <cfRule type="colorScale" priority="12404">
      <colorScale>
        <cfvo type="min"/>
        <cfvo type="max"/>
        <color rgb="FFFCFCFF"/>
        <color rgb="FF63BE7B"/>
      </colorScale>
    </cfRule>
    <cfRule type="colorScale" priority="12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44">
    <cfRule type="colorScale" priority="12406">
      <colorScale>
        <cfvo type="min"/>
        <cfvo type="max"/>
        <color rgb="FFFCFCFF"/>
        <color rgb="FF63BE7B"/>
      </colorScale>
    </cfRule>
    <cfRule type="colorScale" priority="12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44">
    <cfRule type="colorScale" priority="12408">
      <colorScale>
        <cfvo type="min"/>
        <cfvo type="max"/>
        <color rgb="FFFCFCFF"/>
        <color rgb="FF63BE7B"/>
      </colorScale>
    </cfRule>
    <cfRule type="colorScale" priority="12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44">
    <cfRule type="cellIs" dxfId="8979" priority="12410" operator="greaterThan">
      <formula>1</formula>
    </cfRule>
    <cfRule type="colorScale" priority="12411">
      <colorScale>
        <cfvo type="min"/>
        <cfvo type="max"/>
        <color rgb="FFFCFCFF"/>
        <color rgb="FF63BE7B"/>
      </colorScale>
    </cfRule>
    <cfRule type="colorScale" priority="12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44">
    <cfRule type="colorScale" priority="12413">
      <colorScale>
        <cfvo type="min"/>
        <cfvo type="max"/>
        <color rgb="FFFCFCFF"/>
        <color rgb="FF63BE7B"/>
      </colorScale>
    </cfRule>
    <cfRule type="colorScale" priority="12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44">
    <cfRule type="colorScale" priority="12415">
      <colorScale>
        <cfvo type="min"/>
        <cfvo type="max"/>
        <color rgb="FFFCFCFF"/>
        <color rgb="FF63BE7B"/>
      </colorScale>
    </cfRule>
    <cfRule type="colorScale" priority="12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44">
    <cfRule type="cellIs" dxfId="8978" priority="12417" operator="greaterThan">
      <formula>1</formula>
    </cfRule>
    <cfRule type="colorScale" priority="12418">
      <colorScale>
        <cfvo type="min"/>
        <cfvo type="max"/>
        <color rgb="FFFCFCFF"/>
        <color rgb="FF63BE7B"/>
      </colorScale>
    </cfRule>
    <cfRule type="colorScale" priority="12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44">
    <cfRule type="colorScale" priority="12420">
      <colorScale>
        <cfvo type="min"/>
        <cfvo type="max"/>
        <color rgb="FFFCFCFF"/>
        <color rgb="FF63BE7B"/>
      </colorScale>
    </cfRule>
    <cfRule type="colorScale" priority="12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44">
    <cfRule type="colorScale" priority="12422">
      <colorScale>
        <cfvo type="min"/>
        <cfvo type="max"/>
        <color rgb="FFFCFCFF"/>
        <color rgb="FF63BE7B"/>
      </colorScale>
    </cfRule>
    <cfRule type="colorScale" priority="12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44">
    <cfRule type="cellIs" dxfId="8977" priority="12424" operator="greaterThan">
      <formula>1</formula>
    </cfRule>
    <cfRule type="colorScale" priority="12425">
      <colorScale>
        <cfvo type="min"/>
        <cfvo type="max"/>
        <color rgb="FFFCFCFF"/>
        <color rgb="FF63BE7B"/>
      </colorScale>
    </cfRule>
    <cfRule type="colorScale" priority="12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44">
    <cfRule type="colorScale" priority="12427">
      <colorScale>
        <cfvo type="min"/>
        <cfvo type="max"/>
        <color rgb="FFFCFCFF"/>
        <color rgb="FF63BE7B"/>
      </colorScale>
    </cfRule>
    <cfRule type="colorScale" priority="12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44">
    <cfRule type="colorScale" priority="12429">
      <colorScale>
        <cfvo type="min"/>
        <cfvo type="max"/>
        <color rgb="FFFCFCFF"/>
        <color rgb="FF63BE7B"/>
      </colorScale>
    </cfRule>
    <cfRule type="colorScale" priority="12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44">
    <cfRule type="cellIs" dxfId="8976" priority="12431" operator="greaterThan">
      <formula>1</formula>
    </cfRule>
    <cfRule type="colorScale" priority="12432">
      <colorScale>
        <cfvo type="min"/>
        <cfvo type="max"/>
        <color rgb="FFFCFCFF"/>
        <color rgb="FF63BE7B"/>
      </colorScale>
    </cfRule>
    <cfRule type="colorScale" priority="12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44">
    <cfRule type="colorScale" priority="12434">
      <colorScale>
        <cfvo type="min"/>
        <cfvo type="max"/>
        <color rgb="FFFCFCFF"/>
        <color rgb="FF63BE7B"/>
      </colorScale>
    </cfRule>
    <cfRule type="colorScale" priority="12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44">
    <cfRule type="colorScale" priority="12436">
      <colorScale>
        <cfvo type="min"/>
        <cfvo type="max"/>
        <color rgb="FFFCFCFF"/>
        <color rgb="FF63BE7B"/>
      </colorScale>
    </cfRule>
    <cfRule type="colorScale" priority="12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44">
    <cfRule type="cellIs" dxfId="8975" priority="12438" operator="greaterThan">
      <formula>1</formula>
    </cfRule>
    <cfRule type="colorScale" priority="12439">
      <colorScale>
        <cfvo type="min"/>
        <cfvo type="max"/>
        <color rgb="FFFCFCFF"/>
        <color rgb="FF63BE7B"/>
      </colorScale>
    </cfRule>
    <cfRule type="colorScale" priority="12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44">
    <cfRule type="colorScale" priority="12441">
      <colorScale>
        <cfvo type="min"/>
        <cfvo type="max"/>
        <color rgb="FFFCFCFF"/>
        <color rgb="FF63BE7B"/>
      </colorScale>
    </cfRule>
    <cfRule type="colorScale" priority="12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44">
    <cfRule type="colorScale" priority="12443">
      <colorScale>
        <cfvo type="min"/>
        <cfvo type="max"/>
        <color rgb="FFFCFCFF"/>
        <color rgb="FF63BE7B"/>
      </colorScale>
    </cfRule>
    <cfRule type="colorScale" priority="12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44">
    <cfRule type="cellIs" dxfId="8974" priority="12445" operator="greaterThan">
      <formula>1</formula>
    </cfRule>
    <cfRule type="colorScale" priority="12446">
      <colorScale>
        <cfvo type="min"/>
        <cfvo type="max"/>
        <color rgb="FFFCFCFF"/>
        <color rgb="FF63BE7B"/>
      </colorScale>
    </cfRule>
    <cfRule type="colorScale" priority="12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44">
    <cfRule type="colorScale" priority="12448">
      <colorScale>
        <cfvo type="min"/>
        <cfvo type="max"/>
        <color rgb="FFFCFCFF"/>
        <color rgb="FF63BE7B"/>
      </colorScale>
    </cfRule>
    <cfRule type="colorScale" priority="12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44">
    <cfRule type="colorScale" priority="12450">
      <colorScale>
        <cfvo type="min"/>
        <cfvo type="max"/>
        <color rgb="FFFCFCFF"/>
        <color rgb="FF63BE7B"/>
      </colorScale>
    </cfRule>
    <cfRule type="colorScale" priority="12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44">
    <cfRule type="cellIs" dxfId="8973" priority="12452" operator="greaterThan">
      <formula>1</formula>
    </cfRule>
    <cfRule type="colorScale" priority="12453">
      <colorScale>
        <cfvo type="min"/>
        <cfvo type="max"/>
        <color rgb="FFFCFCFF"/>
        <color rgb="FF63BE7B"/>
      </colorScale>
    </cfRule>
    <cfRule type="colorScale" priority="12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44">
    <cfRule type="colorScale" priority="12455">
      <colorScale>
        <cfvo type="min"/>
        <cfvo type="max"/>
        <color rgb="FFFCFCFF"/>
        <color rgb="FF63BE7B"/>
      </colorScale>
    </cfRule>
    <cfRule type="colorScale" priority="12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44">
    <cfRule type="colorScale" priority="12457">
      <colorScale>
        <cfvo type="min"/>
        <cfvo type="max"/>
        <color rgb="FFFCFCFF"/>
        <color rgb="FF63BE7B"/>
      </colorScale>
    </cfRule>
    <cfRule type="colorScale" priority="12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44">
    <cfRule type="cellIs" dxfId="8972" priority="12459" operator="greaterThan">
      <formula>1</formula>
    </cfRule>
    <cfRule type="colorScale" priority="12460">
      <colorScale>
        <cfvo type="min"/>
        <cfvo type="max"/>
        <color rgb="FFFCFCFF"/>
        <color rgb="FF63BE7B"/>
      </colorScale>
    </cfRule>
    <cfRule type="colorScale" priority="12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44">
    <cfRule type="colorScale" priority="12462">
      <colorScale>
        <cfvo type="min"/>
        <cfvo type="max"/>
        <color rgb="FFFCFCFF"/>
        <color rgb="FF63BE7B"/>
      </colorScale>
    </cfRule>
    <cfRule type="colorScale" priority="12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44">
    <cfRule type="colorScale" priority="12464">
      <colorScale>
        <cfvo type="min"/>
        <cfvo type="max"/>
        <color rgb="FFFCFCFF"/>
        <color rgb="FF63BE7B"/>
      </colorScale>
    </cfRule>
    <cfRule type="colorScale" priority="12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44">
    <cfRule type="cellIs" dxfId="8971" priority="12466" operator="greaterThan">
      <formula>1</formula>
    </cfRule>
    <cfRule type="colorScale" priority="12467">
      <colorScale>
        <cfvo type="min"/>
        <cfvo type="max"/>
        <color rgb="FFFCFCFF"/>
        <color rgb="FF63BE7B"/>
      </colorScale>
    </cfRule>
    <cfRule type="colorScale" priority="12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44:LD44">
    <cfRule type="cellIs" dxfId="8970" priority="12152" operator="greaterThan">
      <formula>0.31</formula>
    </cfRule>
    <cfRule type="cellIs" dxfId="8969" priority="12153" operator="greaterThan">
      <formula>0.31</formula>
    </cfRule>
    <cfRule type="cellIs" dxfId="8968" priority="12154" operator="greaterThan">
      <formula>0.31</formula>
    </cfRule>
    <cfRule type="cellIs" dxfId="8967" priority="12155" operator="greaterThan">
      <formula>0.3</formula>
    </cfRule>
    <cfRule type="cellIs" dxfId="8966" priority="12156" operator="greaterThan">
      <formula>1</formula>
    </cfRule>
    <cfRule type="cellIs" dxfId="8965" priority="12157" operator="equal">
      <formula>0</formula>
    </cfRule>
  </conditionalFormatting>
  <conditionalFormatting sqref="LJ44:LK44">
    <cfRule type="containsText" dxfId="8964" priority="7429" operator="containsText" text=" ">
      <formula>NOT(ISERROR(SEARCH(" ",LJ44)))</formula>
    </cfRule>
    <cfRule type="containsText" dxfId="8963" priority="7430" operator="containsText" text=" ">
      <formula>NOT(ISERROR(SEARCH(" ",LJ44)))</formula>
    </cfRule>
  </conditionalFormatting>
  <conditionalFormatting sqref="B45">
    <cfRule type="containsText" dxfId="8962" priority="17509" operator="containsText" text=" ">
      <formula>NOT(ISERROR(SEARCH(" ",B45)))</formula>
    </cfRule>
    <cfRule type="containsText" dxfId="8961" priority="17510" operator="containsText" text=" ">
      <formula>NOT(ISERROR(SEARCH(" ",B45)))</formula>
    </cfRule>
  </conditionalFormatting>
  <conditionalFormatting sqref="AJ45">
    <cfRule type="cellIs" dxfId="8960" priority="8769" operator="equal">
      <formula>0</formula>
    </cfRule>
    <cfRule type="cellIs" dxfId="8959" priority="8770" operator="equal">
      <formula>0</formula>
    </cfRule>
    <cfRule type="cellIs" dxfId="8958" priority="8771" operator="greaterThan">
      <formula>1</formula>
    </cfRule>
    <cfRule type="containsText" dxfId="8957" priority="8772" operator="containsText" text=" ">
      <formula>NOT(ISERROR(SEARCH(" ",AJ45)))</formula>
    </cfRule>
    <cfRule type="containsText" dxfId="8956" priority="8773" operator="containsText" text=" ">
      <formula>NOT(ISERROR(SEARCH(" ",AJ45)))</formula>
    </cfRule>
  </conditionalFormatting>
  <conditionalFormatting sqref="AK45">
    <cfRule type="cellIs" dxfId="8955" priority="8764" operator="equal">
      <formula>0</formula>
    </cfRule>
    <cfRule type="cellIs" dxfId="8954" priority="8765" operator="equal">
      <formula>0</formula>
    </cfRule>
    <cfRule type="cellIs" dxfId="8953" priority="8766" operator="greaterThan">
      <formula>1</formula>
    </cfRule>
    <cfRule type="containsText" dxfId="8952" priority="8767" operator="containsText" text=" ">
      <formula>NOT(ISERROR(SEARCH(" ",AK45)))</formula>
    </cfRule>
    <cfRule type="containsText" dxfId="8951" priority="8768" operator="containsText" text=" ">
      <formula>NOT(ISERROR(SEARCH(" ",AK45)))</formula>
    </cfRule>
  </conditionalFormatting>
  <conditionalFormatting sqref="AL45">
    <cfRule type="cellIs" dxfId="8950" priority="8759" operator="equal">
      <formula>0</formula>
    </cfRule>
    <cfRule type="cellIs" dxfId="8949" priority="8760" operator="equal">
      <formula>0</formula>
    </cfRule>
    <cfRule type="cellIs" dxfId="8948" priority="8761" operator="greaterThan">
      <formula>1</formula>
    </cfRule>
    <cfRule type="containsText" dxfId="8947" priority="8762" operator="containsText" text=" ">
      <formula>NOT(ISERROR(SEARCH(" ",AL45)))</formula>
    </cfRule>
    <cfRule type="containsText" dxfId="8946" priority="8763" operator="containsText" text=" ">
      <formula>NOT(ISERROR(SEARCH(" ",AL45)))</formula>
    </cfRule>
  </conditionalFormatting>
  <conditionalFormatting sqref="AM45">
    <cfRule type="cellIs" dxfId="8945" priority="8754" operator="equal">
      <formula>0</formula>
    </cfRule>
    <cfRule type="cellIs" dxfId="8944" priority="8755" operator="equal">
      <formula>0</formula>
    </cfRule>
    <cfRule type="cellIs" dxfId="8943" priority="8756" operator="greaterThan">
      <formula>1</formula>
    </cfRule>
    <cfRule type="containsText" dxfId="8942" priority="8757" operator="containsText" text=" ">
      <formula>NOT(ISERROR(SEARCH(" ",AM45)))</formula>
    </cfRule>
    <cfRule type="containsText" dxfId="8941" priority="8758" operator="containsText" text=" ">
      <formula>NOT(ISERROR(SEARCH(" ",AM45)))</formula>
    </cfRule>
  </conditionalFormatting>
  <conditionalFormatting sqref="BJ45">
    <cfRule type="containsText" dxfId="8940" priority="3461" operator="containsText" text=" ">
      <formula>NOT(ISERROR(SEARCH(" ",BJ45)))</formula>
    </cfRule>
    <cfRule type="containsText" dxfId="8939" priority="3462" operator="containsText" text=" ">
      <formula>NOT(ISERROR(SEARCH(" ",BJ45)))</formula>
    </cfRule>
  </conditionalFormatting>
  <conditionalFormatting sqref="CE45">
    <cfRule type="containsText" dxfId="8938" priority="3498" operator="containsText" text=" ">
      <formula>NOT(ISERROR(SEARCH(" ",CE45)))</formula>
    </cfRule>
  </conditionalFormatting>
  <conditionalFormatting sqref="CI45">
    <cfRule type="containsText" dxfId="8937" priority="3497" operator="containsText" text=" ">
      <formula>NOT(ISERROR(SEARCH(" ",CI45)))</formula>
    </cfRule>
  </conditionalFormatting>
  <conditionalFormatting sqref="CU45">
    <cfRule type="cellIs" dxfId="8936" priority="11794" operator="equal">
      <formula>1</formula>
    </cfRule>
  </conditionalFormatting>
  <conditionalFormatting sqref="DI45:DL45">
    <cfRule type="cellIs" dxfId="8935" priority="3224" operator="equal">
      <formula>1</formula>
    </cfRule>
  </conditionalFormatting>
  <conditionalFormatting sqref="DN45:DP45">
    <cfRule type="cellIs" dxfId="8934" priority="3272" operator="equal">
      <formula>1</formula>
    </cfRule>
  </conditionalFormatting>
  <conditionalFormatting sqref="DV45">
    <cfRule type="cellIs" dxfId="8933" priority="3242" operator="equal">
      <formula>1</formula>
    </cfRule>
  </conditionalFormatting>
  <conditionalFormatting sqref="B46">
    <cfRule type="containsText" dxfId="8932" priority="17515" operator="containsText" text=" ">
      <formula>NOT(ISERROR(SEARCH(" ",B46)))</formula>
    </cfRule>
    <cfRule type="containsText" dxfId="8931" priority="17516" operator="containsText" text=" ">
      <formula>NOT(ISERROR(SEARCH(" ",B46)))</formula>
    </cfRule>
  </conditionalFormatting>
  <conditionalFormatting sqref="BR46">
    <cfRule type="containsText" dxfId="8930" priority="17314" operator="containsText" text=" ">
      <formula>NOT(ISERROR(SEARCH(" ",BR46)))</formula>
    </cfRule>
    <cfRule type="containsText" dxfId="8929" priority="17315" operator="containsText" text=" ">
      <formula>NOT(ISERROR(SEARCH(" ",BR46)))</formula>
    </cfRule>
  </conditionalFormatting>
  <conditionalFormatting sqref="BS46">
    <cfRule type="containsText" dxfId="8928" priority="17577" operator="containsText" text=" ">
      <formula>NOT(ISERROR(SEARCH(" ",BS46)))</formula>
    </cfRule>
    <cfRule type="containsText" dxfId="8927" priority="17578" operator="containsText" text=" ">
      <formula>NOT(ISERROR(SEARCH(" ",BS46)))</formula>
    </cfRule>
  </conditionalFormatting>
  <conditionalFormatting sqref="CU46">
    <cfRule type="cellIs" dxfId="8926" priority="8711" operator="equal">
      <formula>1</formula>
    </cfRule>
  </conditionalFormatting>
  <conditionalFormatting sqref="DY46">
    <cfRule type="containsText" dxfId="8925" priority="8724" operator="containsText" text=" ">
      <formula>NOT(ISERROR(SEARCH(" ",DY46)))</formula>
    </cfRule>
    <cfRule type="containsText" dxfId="8924" priority="8725" operator="containsText" text=" ">
      <formula>NOT(ISERROR(SEARCH(" ",DY46)))</formula>
    </cfRule>
    <cfRule type="containsText" dxfId="8923" priority="8726" operator="containsText" text=" ">
      <formula>NOT(ISERROR(SEARCH(" ",DY46)))</formula>
    </cfRule>
    <cfRule type="containsText" dxfId="8922" priority="8727" operator="containsText" text=" ">
      <formula>NOT(ISERROR(SEARCH(" ",DY46)))</formula>
    </cfRule>
  </conditionalFormatting>
  <conditionalFormatting sqref="DZ46">
    <cfRule type="containsText" dxfId="8921" priority="8720" operator="containsText" text=" ">
      <formula>NOT(ISERROR(SEARCH(" ",DZ46)))</formula>
    </cfRule>
    <cfRule type="containsText" dxfId="8920" priority="8721" operator="containsText" text=" ">
      <formula>NOT(ISERROR(SEARCH(" ",DZ46)))</formula>
    </cfRule>
    <cfRule type="containsText" dxfId="8919" priority="8722" operator="containsText" text=" ">
      <formula>NOT(ISERROR(SEARCH(" ",DZ46)))</formula>
    </cfRule>
    <cfRule type="containsText" dxfId="8918" priority="8723" operator="containsText" text=" ">
      <formula>NOT(ISERROR(SEARCH(" ",DZ46)))</formula>
    </cfRule>
  </conditionalFormatting>
  <conditionalFormatting sqref="B47">
    <cfRule type="containsText" dxfId="8917" priority="17511" operator="containsText" text=" ">
      <formula>NOT(ISERROR(SEARCH(" ",B47)))</formula>
    </cfRule>
    <cfRule type="containsText" dxfId="8916" priority="17512" operator="containsText" text=" ">
      <formula>NOT(ISERROR(SEARCH(" ",B47)))</formula>
    </cfRule>
  </conditionalFormatting>
  <conditionalFormatting sqref="AG47">
    <cfRule type="cellIs" dxfId="8915" priority="3116" operator="equal">
      <formula>0</formula>
    </cfRule>
    <cfRule type="cellIs" dxfId="8914" priority="3117" operator="equal">
      <formula>0</formula>
    </cfRule>
    <cfRule type="cellIs" dxfId="8913" priority="3118" operator="greaterThan">
      <formula>1</formula>
    </cfRule>
    <cfRule type="containsText" dxfId="8912" priority="3119" operator="containsText" text=" ">
      <formula>NOT(ISERROR(SEARCH(" ",AG47)))</formula>
    </cfRule>
    <cfRule type="containsText" dxfId="8911" priority="3120" operator="containsText" text=" ">
      <formula>NOT(ISERROR(SEARCH(" ",AG47)))</formula>
    </cfRule>
  </conditionalFormatting>
  <conditionalFormatting sqref="AK47">
    <cfRule type="cellIs" dxfId="8910" priority="8744" operator="equal">
      <formula>0</formula>
    </cfRule>
    <cfRule type="cellIs" dxfId="8909" priority="8745" operator="equal">
      <formula>0</formula>
    </cfRule>
    <cfRule type="cellIs" dxfId="8908" priority="8746" operator="greaterThan">
      <formula>1</formula>
    </cfRule>
    <cfRule type="containsText" dxfId="8907" priority="8747" operator="containsText" text=" ">
      <formula>NOT(ISERROR(SEARCH(" ",AK47)))</formula>
    </cfRule>
    <cfRule type="containsText" dxfId="8906" priority="8748" operator="containsText" text=" ">
      <formula>NOT(ISERROR(SEARCH(" ",AK47)))</formula>
    </cfRule>
  </conditionalFormatting>
  <conditionalFormatting sqref="AL47">
    <cfRule type="cellIs" dxfId="8905" priority="8739" operator="equal">
      <formula>0</formula>
    </cfRule>
    <cfRule type="cellIs" dxfId="8904" priority="8740" operator="equal">
      <formula>0</formula>
    </cfRule>
    <cfRule type="cellIs" dxfId="8903" priority="8741" operator="greaterThan">
      <formula>1</formula>
    </cfRule>
    <cfRule type="containsText" dxfId="8902" priority="8742" operator="containsText" text=" ">
      <formula>NOT(ISERROR(SEARCH(" ",AL47)))</formula>
    </cfRule>
    <cfRule type="containsText" dxfId="8901" priority="8743" operator="containsText" text=" ">
      <formula>NOT(ISERROR(SEARCH(" ",AL47)))</formula>
    </cfRule>
  </conditionalFormatting>
  <conditionalFormatting sqref="AM47">
    <cfRule type="cellIs" dxfId="8900" priority="8734" operator="equal">
      <formula>0</formula>
    </cfRule>
    <cfRule type="cellIs" dxfId="8899" priority="8735" operator="equal">
      <formula>0</formula>
    </cfRule>
    <cfRule type="cellIs" dxfId="8898" priority="8736" operator="greaterThan">
      <formula>1</formula>
    </cfRule>
    <cfRule type="containsText" dxfId="8897" priority="8737" operator="containsText" text=" ">
      <formula>NOT(ISERROR(SEARCH(" ",AM47)))</formula>
    </cfRule>
    <cfRule type="containsText" dxfId="8896" priority="8738" operator="containsText" text=" ">
      <formula>NOT(ISERROR(SEARCH(" ",AM47)))</formula>
    </cfRule>
  </conditionalFormatting>
  <conditionalFormatting sqref="BJ47">
    <cfRule type="containsText" dxfId="8895" priority="7455" operator="containsText" text=" ">
      <formula>NOT(ISERROR(SEARCH(" ",BJ47)))</formula>
    </cfRule>
    <cfRule type="containsText" dxfId="8894" priority="7456" operator="containsText" text=" ">
      <formula>NOT(ISERROR(SEARCH(" ",BJ47)))</formula>
    </cfRule>
  </conditionalFormatting>
  <conditionalFormatting sqref="BR47">
    <cfRule type="containsText" dxfId="8893" priority="17304" operator="containsText" text=" ">
      <formula>NOT(ISERROR(SEARCH(" ",BR47)))</formula>
    </cfRule>
    <cfRule type="containsText" dxfId="8892" priority="17305" operator="containsText" text=" ">
      <formula>NOT(ISERROR(SEARCH(" ",BR47)))</formula>
    </cfRule>
  </conditionalFormatting>
  <conditionalFormatting sqref="BS47">
    <cfRule type="containsText" dxfId="8891" priority="17587" operator="containsText" text=" ">
      <formula>NOT(ISERROR(SEARCH(" ",BS47)))</formula>
    </cfRule>
    <cfRule type="containsText" dxfId="8890" priority="17588" operator="containsText" text=" ">
      <formula>NOT(ISERROR(SEARCH(" ",BS47)))</formula>
    </cfRule>
  </conditionalFormatting>
  <conditionalFormatting sqref="CF47">
    <cfRule type="containsText" dxfId="8889" priority="3453" operator="containsText" text=" ">
      <formula>NOT(ISERROR(SEARCH(" ",CF47)))</formula>
    </cfRule>
  </conditionalFormatting>
  <conditionalFormatting sqref="CU47">
    <cfRule type="cellIs" dxfId="8888" priority="8709" operator="equal">
      <formula>1</formula>
    </cfRule>
    <cfRule type="cellIs" dxfId="8887" priority="8710" operator="equal">
      <formula>1</formula>
    </cfRule>
  </conditionalFormatting>
  <conditionalFormatting sqref="DN47:DP47">
    <cfRule type="cellIs" dxfId="8886" priority="3391" operator="equal">
      <formula>1</formula>
    </cfRule>
  </conditionalFormatting>
  <conditionalFormatting sqref="DS47:DU47">
    <cfRule type="cellIs" dxfId="8885" priority="3306" operator="equal">
      <formula>1</formula>
    </cfRule>
  </conditionalFormatting>
  <conditionalFormatting sqref="HY47">
    <cfRule type="colorScale" priority="17205">
      <colorScale>
        <cfvo type="min"/>
        <cfvo type="max"/>
        <color rgb="FFFCFCFF"/>
        <color rgb="FF63BE7B"/>
      </colorScale>
    </cfRule>
    <cfRule type="colorScale" priority="17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48">
    <cfRule type="containsText" dxfId="8884" priority="17513" operator="containsText" text=" ">
      <formula>NOT(ISERROR(SEARCH(" ",B48)))</formula>
    </cfRule>
    <cfRule type="containsText" dxfId="8883" priority="17514" operator="containsText" text=" ">
      <formula>NOT(ISERROR(SEARCH(" ",B48)))</formula>
    </cfRule>
  </conditionalFormatting>
  <conditionalFormatting sqref="BR48">
    <cfRule type="containsText" dxfId="8882" priority="17316" operator="containsText" text=" ">
      <formula>NOT(ISERROR(SEARCH(" ",BR48)))</formula>
    </cfRule>
    <cfRule type="containsText" dxfId="8881" priority="17317" operator="containsText" text=" ">
      <formula>NOT(ISERROR(SEARCH(" ",BR48)))</formula>
    </cfRule>
  </conditionalFormatting>
  <conditionalFormatting sqref="BS48">
    <cfRule type="containsText" dxfId="8880" priority="16254" operator="containsText" text=" ">
      <formula>NOT(ISERROR(SEARCH(" ",BS48)))</formula>
    </cfRule>
    <cfRule type="containsText" dxfId="8879" priority="16255" operator="containsText" text=" ">
      <formula>NOT(ISERROR(SEARCH(" ",BS48)))</formula>
    </cfRule>
  </conditionalFormatting>
  <conditionalFormatting sqref="CB48:CD48">
    <cfRule type="containsText" dxfId="8878" priority="11592" operator="containsText" text=" ">
      <formula>NOT(ISERROR(SEARCH(" ",CB48)))</formula>
    </cfRule>
  </conditionalFormatting>
  <conditionalFormatting sqref="CE48">
    <cfRule type="containsText" dxfId="8877" priority="11590" operator="containsText" text=" ">
      <formula>NOT(ISERROR(SEARCH(" ",CE48)))</formula>
    </cfRule>
  </conditionalFormatting>
  <conditionalFormatting sqref="CH48">
    <cfRule type="containsText" dxfId="8876" priority="11591" operator="containsText" text=" ">
      <formula>NOT(ISERROR(SEARCH(" ",CH48)))</formula>
    </cfRule>
  </conditionalFormatting>
  <conditionalFormatting sqref="CQ48">
    <cfRule type="containsText" dxfId="8875" priority="3055" operator="containsText" text=" ">
      <formula>NOT(ISERROR(SEARCH(" ",CQ48)))</formula>
    </cfRule>
  </conditionalFormatting>
  <conditionalFormatting sqref="CU48">
    <cfRule type="cellIs" dxfId="8874" priority="8708" operator="equal">
      <formula>1</formula>
    </cfRule>
  </conditionalFormatting>
  <conditionalFormatting sqref="DG48">
    <cfRule type="cellIs" dxfId="8873" priority="3413" operator="equal">
      <formula>1</formula>
    </cfRule>
  </conditionalFormatting>
  <conditionalFormatting sqref="DI48">
    <cfRule type="cellIs" dxfId="8872" priority="3410" operator="equal">
      <formula>1</formula>
    </cfRule>
  </conditionalFormatting>
  <conditionalFormatting sqref="DJ48:DK48">
    <cfRule type="cellIs" dxfId="8871" priority="3386" operator="equal">
      <formula>1</formula>
    </cfRule>
  </conditionalFormatting>
  <conditionalFormatting sqref="DL48">
    <cfRule type="cellIs" dxfId="8870" priority="3377" operator="equal">
      <formula>1</formula>
    </cfRule>
  </conditionalFormatting>
  <conditionalFormatting sqref="DN48:DP48">
    <cfRule type="cellIs" dxfId="8869" priority="3388" operator="equal">
      <formula>1</formula>
    </cfRule>
  </conditionalFormatting>
  <conditionalFormatting sqref="DS48:DU48">
    <cfRule type="cellIs" dxfId="8868" priority="3304" operator="equal">
      <formula>1</formula>
    </cfRule>
  </conditionalFormatting>
  <conditionalFormatting sqref="N49:P49">
    <cfRule type="containsText" dxfId="8867" priority="17555" operator="containsText" text=" ">
      <formula>NOT(ISERROR(SEARCH(" ",N49)))</formula>
    </cfRule>
    <cfRule type="containsText" dxfId="8866" priority="17556" operator="containsText" text=" ">
      <formula>NOT(ISERROR(SEARCH(" ",N49)))</formula>
    </cfRule>
  </conditionalFormatting>
  <conditionalFormatting sqref="BH49">
    <cfRule type="containsText" dxfId="8865" priority="17553" operator="containsText" text=" ">
      <formula>NOT(ISERROR(SEARCH(" ",BH49)))</formula>
    </cfRule>
    <cfRule type="containsText" dxfId="8864" priority="17554" operator="containsText" text=" ">
      <formula>NOT(ISERROR(SEARCH(" ",BH49)))</formula>
    </cfRule>
  </conditionalFormatting>
  <conditionalFormatting sqref="BI49">
    <cfRule type="containsText" dxfId="8863" priority="17548" operator="containsText" text=" ">
      <formula>NOT(ISERROR(SEARCH(" ",BI49)))</formula>
    </cfRule>
    <cfRule type="containsText" dxfId="8862" priority="17549" operator="containsText" text=" ">
      <formula>NOT(ISERROR(SEARCH(" ",BI49)))</formula>
    </cfRule>
  </conditionalFormatting>
  <conditionalFormatting sqref="BR49">
    <cfRule type="containsText" dxfId="8861" priority="17306" operator="containsText" text=" ">
      <formula>NOT(ISERROR(SEARCH(" ",BR49)))</formula>
    </cfRule>
    <cfRule type="containsText" dxfId="8860" priority="17307" operator="containsText" text=" ">
      <formula>NOT(ISERROR(SEARCH(" ",BR49)))</formula>
    </cfRule>
  </conditionalFormatting>
  <conditionalFormatting sqref="CU49">
    <cfRule type="cellIs" dxfId="8859" priority="8706" operator="equal">
      <formula>1</formula>
    </cfRule>
    <cfRule type="cellIs" dxfId="8858" priority="8707" operator="equal">
      <formula>1</formula>
    </cfRule>
  </conditionalFormatting>
  <conditionalFormatting sqref="DI49">
    <cfRule type="cellIs" dxfId="8857" priority="3408" operator="equal">
      <formula>1</formula>
    </cfRule>
  </conditionalFormatting>
  <conditionalFormatting sqref="DJ49:DK49">
    <cfRule type="cellIs" dxfId="8856" priority="3407" operator="equal">
      <formula>1</formula>
    </cfRule>
  </conditionalFormatting>
  <conditionalFormatting sqref="B50">
    <cfRule type="cellIs" dxfId="8855" priority="13881" operator="equal">
      <formula>" "</formula>
    </cfRule>
    <cfRule type="containsText" dxfId="8854" priority="13882" operator="containsText" text=" ">
      <formula>NOT(ISERROR(SEARCH(" ",B50)))</formula>
    </cfRule>
    <cfRule type="containsText" dxfId="8853" priority="13883" operator="containsText" text=" ">
      <formula>NOT(ISERROR(SEARCH(" ",B50)))</formula>
    </cfRule>
  </conditionalFormatting>
  <conditionalFormatting sqref="G50">
    <cfRule type="containsText" dxfId="8852" priority="15570" operator="containsText" text=" ">
      <formula>NOT(ISERROR(SEARCH(" ",G50)))</formula>
    </cfRule>
    <cfRule type="containsText" dxfId="8851" priority="15571" operator="containsText" text=" ">
      <formula>NOT(ISERROR(SEARCH(" ",G50)))</formula>
    </cfRule>
  </conditionalFormatting>
  <conditionalFormatting sqref="H50">
    <cfRule type="containsText" dxfId="8850" priority="15595" operator="containsText" text=" ">
      <formula>NOT(ISERROR(SEARCH(" ",H50)))</formula>
    </cfRule>
    <cfRule type="containsText" dxfId="8849" priority="15596" operator="containsText" text=" ">
      <formula>NOT(ISERROR(SEARCH(" ",H50)))</formula>
    </cfRule>
  </conditionalFormatting>
  <conditionalFormatting sqref="Y50">
    <cfRule type="colorScale" priority="15619">
      <colorScale>
        <cfvo type="min"/>
        <cfvo type="max"/>
        <color rgb="FFFCFCFF"/>
        <color rgb="FF63BE7B"/>
      </colorScale>
    </cfRule>
    <cfRule type="colorScale" priority="15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50">
    <cfRule type="cellIs" dxfId="8848" priority="15601" operator="greaterThan">
      <formula>1</formula>
    </cfRule>
    <cfRule type="containsText" dxfId="8847" priority="15602" operator="containsText" text=" ">
      <formula>NOT(ISERROR(SEARCH(" ",AF50)))</formula>
    </cfRule>
    <cfRule type="containsText" dxfId="8846" priority="15603" operator="containsText" text=" ">
      <formula>NOT(ISERROR(SEARCH(" ",AF50)))</formula>
    </cfRule>
  </conditionalFormatting>
  <conditionalFormatting sqref="AJ50">
    <cfRule type="cellIs" dxfId="8845" priority="15585" operator="equal">
      <formula>0</formula>
    </cfRule>
    <cfRule type="cellIs" dxfId="8844" priority="15586" operator="greaterThan">
      <formula>1</formula>
    </cfRule>
    <cfRule type="containsText" dxfId="8843" priority="15587" operator="containsText" text=" ">
      <formula>NOT(ISERROR(SEARCH(" ",AJ50)))</formula>
    </cfRule>
    <cfRule type="containsText" dxfId="8842" priority="15588" operator="containsText" text=" ">
      <formula>NOT(ISERROR(SEARCH(" ",AJ50)))</formula>
    </cfRule>
  </conditionalFormatting>
  <conditionalFormatting sqref="AK50">
    <cfRule type="cellIs" dxfId="8841" priority="15565" operator="equal">
      <formula>0</formula>
    </cfRule>
    <cfRule type="cellIs" dxfId="8840" priority="15566" operator="equal">
      <formula>0</formula>
    </cfRule>
    <cfRule type="cellIs" dxfId="8839" priority="15567" operator="greaterThan">
      <formula>1</formula>
    </cfRule>
    <cfRule type="containsText" dxfId="8838" priority="15568" operator="containsText" text=" ">
      <formula>NOT(ISERROR(SEARCH(" ",AK50)))</formula>
    </cfRule>
    <cfRule type="containsText" dxfId="8837" priority="15569" operator="containsText" text=" ">
      <formula>NOT(ISERROR(SEARCH(" ",AK50)))</formula>
    </cfRule>
  </conditionalFormatting>
  <conditionalFormatting sqref="AL50">
    <cfRule type="cellIs" dxfId="8836" priority="15560" operator="equal">
      <formula>0</formula>
    </cfRule>
    <cfRule type="cellIs" dxfId="8835" priority="15561" operator="equal">
      <formula>0</formula>
    </cfRule>
    <cfRule type="cellIs" dxfId="8834" priority="15562" operator="greaterThan">
      <formula>1</formula>
    </cfRule>
    <cfRule type="containsText" dxfId="8833" priority="15563" operator="containsText" text=" ">
      <formula>NOT(ISERROR(SEARCH(" ",AL50)))</formula>
    </cfRule>
    <cfRule type="containsText" dxfId="8832" priority="15564" operator="containsText" text=" ">
      <formula>NOT(ISERROR(SEARCH(" ",AL50)))</formula>
    </cfRule>
  </conditionalFormatting>
  <conditionalFormatting sqref="AM50">
    <cfRule type="cellIs" dxfId="8831" priority="15555" operator="equal">
      <formula>0</formula>
    </cfRule>
    <cfRule type="cellIs" dxfId="8830" priority="15556" operator="equal">
      <formula>0</formula>
    </cfRule>
    <cfRule type="cellIs" dxfId="8829" priority="15557" operator="greaterThan">
      <formula>1</formula>
    </cfRule>
    <cfRule type="containsText" dxfId="8828" priority="15558" operator="containsText" text=" ">
      <formula>NOT(ISERROR(SEARCH(" ",AM50)))</formula>
    </cfRule>
    <cfRule type="containsText" dxfId="8827" priority="15559" operator="containsText" text=" ">
      <formula>NOT(ISERROR(SEARCH(" ",AM50)))</formula>
    </cfRule>
  </conditionalFormatting>
  <conditionalFormatting sqref="AO50:AT50">
    <cfRule type="containsText" dxfId="8826" priority="15597" operator="containsText" text=" ">
      <formula>NOT(ISERROR(SEARCH(" ",AO50)))</formula>
    </cfRule>
    <cfRule type="containsText" dxfId="8825" priority="15598" operator="containsText" text=" ">
      <formula>NOT(ISERROR(SEARCH(" ",AO50)))</formula>
    </cfRule>
  </conditionalFormatting>
  <conditionalFormatting sqref="AV50">
    <cfRule type="cellIs" dxfId="8824" priority="11546" operator="equal">
      <formula>0</formula>
    </cfRule>
    <cfRule type="containsText" dxfId="8823" priority="11547" operator="containsText" text=" ">
      <formula>NOT(ISERROR(SEARCH(" ",AV50)))</formula>
    </cfRule>
    <cfRule type="containsText" dxfId="8822" priority="11548" operator="containsText" text=" ">
      <formula>NOT(ISERROR(SEARCH(" ",AV50)))</formula>
    </cfRule>
  </conditionalFormatting>
  <conditionalFormatting sqref="AX50">
    <cfRule type="cellIs" dxfId="8821" priority="15604" operator="greaterThan">
      <formula>1</formula>
    </cfRule>
    <cfRule type="containsText" dxfId="8820" priority="15605" operator="containsText" text=" ">
      <formula>NOT(ISERROR(SEARCH(" ",AX50)))</formula>
    </cfRule>
    <cfRule type="containsText" dxfId="8819" priority="15606" operator="containsText" text=" ">
      <formula>NOT(ISERROR(SEARCH(" ",AX50)))</formula>
    </cfRule>
  </conditionalFormatting>
  <conditionalFormatting sqref="BF50:BG50">
    <cfRule type="containsText" dxfId="8818" priority="15593" operator="containsText" text=" ">
      <formula>NOT(ISERROR(SEARCH(" ",BF50)))</formula>
    </cfRule>
    <cfRule type="containsText" dxfId="8817" priority="15594" operator="containsText" text=" ">
      <formula>NOT(ISERROR(SEARCH(" ",BF50)))</formula>
    </cfRule>
  </conditionalFormatting>
  <conditionalFormatting sqref="BI50:BJ50">
    <cfRule type="containsText" dxfId="8816" priority="15599" operator="containsText" text=" ">
      <formula>NOT(ISERROR(SEARCH(" ",BI50)))</formula>
    </cfRule>
    <cfRule type="containsText" dxfId="8815" priority="15600" operator="containsText" text=" ">
      <formula>NOT(ISERROR(SEARCH(" ",BI50)))</formula>
    </cfRule>
  </conditionalFormatting>
  <conditionalFormatting sqref="BK50">
    <cfRule type="containsText" dxfId="8814" priority="15607" operator="containsText" text=" ">
      <formula>NOT(ISERROR(SEARCH(" ",BK50)))</formula>
    </cfRule>
    <cfRule type="containsText" dxfId="8813" priority="15608" operator="containsText" text=" ">
      <formula>NOT(ISERROR(SEARCH(" ",BK50)))</formula>
    </cfRule>
  </conditionalFormatting>
  <conditionalFormatting sqref="BM50">
    <cfRule type="containsText" dxfId="8812" priority="11806" operator="containsText" text=" ">
      <formula>NOT(ISERROR(SEARCH(" ",BM50)))</formula>
    </cfRule>
    <cfRule type="containsText" dxfId="8811" priority="11807" operator="containsText" text=" ">
      <formula>NOT(ISERROR(SEARCH(" ",BM50)))</formula>
    </cfRule>
  </conditionalFormatting>
  <conditionalFormatting sqref="BU50:BW50">
    <cfRule type="containsText" dxfId="8810" priority="15591" operator="containsText" text=" ">
      <formula>NOT(ISERROR(SEARCH(" ",BU50)))</formula>
    </cfRule>
    <cfRule type="containsText" dxfId="8809" priority="15592" operator="containsText" text=" ">
      <formula>NOT(ISERROR(SEARCH(" ",BU50)))</formula>
    </cfRule>
  </conditionalFormatting>
  <conditionalFormatting sqref="CQ50">
    <cfRule type="containsText" dxfId="8808" priority="3054" operator="containsText" text=" ">
      <formula>NOT(ISERROR(SEARCH(" ",CQ50)))</formula>
    </cfRule>
  </conditionalFormatting>
  <conditionalFormatting sqref="CR50">
    <cfRule type="containsText" dxfId="8807" priority="2530" operator="containsText" text=" ">
      <formula>NOT(ISERROR(SEARCH(" ",CR50)))</formula>
    </cfRule>
  </conditionalFormatting>
  <conditionalFormatting sqref="CS50">
    <cfRule type="containsText" dxfId="8806" priority="2992" operator="containsText" text=" ">
      <formula>NOT(ISERROR(SEARCH(" ",CS50)))</formula>
    </cfRule>
  </conditionalFormatting>
  <conditionalFormatting sqref="CU50">
    <cfRule type="cellIs" dxfId="8805" priority="8700" operator="equal">
      <formula>1</formula>
    </cfRule>
  </conditionalFormatting>
  <conditionalFormatting sqref="DG50">
    <cfRule type="cellIs" dxfId="8804" priority="3414" operator="equal">
      <formula>1</formula>
    </cfRule>
  </conditionalFormatting>
  <conditionalFormatting sqref="DN50:DP50">
    <cfRule type="cellIs" dxfId="8803" priority="3387" operator="equal">
      <formula>1</formula>
    </cfRule>
  </conditionalFormatting>
  <conditionalFormatting sqref="DS50:DU50">
    <cfRule type="cellIs" dxfId="8802" priority="3303" operator="equal">
      <formula>1</formula>
    </cfRule>
  </conditionalFormatting>
  <conditionalFormatting sqref="EC50:EL50">
    <cfRule type="containsText" dxfId="8801" priority="15589" operator="containsText" text=" ">
      <formula>NOT(ISERROR(SEARCH(" ",EC50)))</formula>
    </cfRule>
    <cfRule type="containsText" dxfId="8800" priority="15590" operator="containsText" text=" ">
      <formula>NOT(ISERROR(SEARCH(" ",EC50)))</formula>
    </cfRule>
  </conditionalFormatting>
  <conditionalFormatting sqref="FI50">
    <cfRule type="cellIs" dxfId="8799" priority="15621" operator="greaterThan">
      <formula>1</formula>
    </cfRule>
    <cfRule type="colorScale" priority="15622">
      <colorScale>
        <cfvo type="min"/>
        <cfvo type="max"/>
        <color rgb="FFFCFCFF"/>
        <color rgb="FF63BE7B"/>
      </colorScale>
    </cfRule>
    <cfRule type="colorScale" priority="15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50">
    <cfRule type="colorScale" priority="15582">
      <colorScale>
        <cfvo type="min"/>
        <cfvo type="max"/>
        <color rgb="FFFCFCFF"/>
        <color rgb="FF63BE7B"/>
      </colorScale>
    </cfRule>
    <cfRule type="colorScale" priority="15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0:FL50">
    <cfRule type="colorScale" priority="15624">
      <colorScale>
        <cfvo type="min"/>
        <cfvo type="max"/>
        <color rgb="FFFCFCFF"/>
        <color rgb="FF63BE7B"/>
      </colorScale>
    </cfRule>
    <cfRule type="colorScale" priority="15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0">
    <cfRule type="colorScale" priority="15626">
      <colorScale>
        <cfvo type="min"/>
        <cfvo type="max"/>
        <color rgb="FFFCFCFF"/>
        <color rgb="FF63BE7B"/>
      </colorScale>
    </cfRule>
    <cfRule type="colorScale" priority="15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0">
    <cfRule type="colorScale" priority="15893">
      <colorScale>
        <cfvo type="min"/>
        <cfvo type="max"/>
        <color rgb="FFFCFCFF"/>
        <color rgb="FF63BE7B"/>
      </colorScale>
    </cfRule>
    <cfRule type="colorScale" priority="15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0">
    <cfRule type="cellIs" dxfId="8798" priority="15628" operator="greaterThan">
      <formula>1</formula>
    </cfRule>
    <cfRule type="colorScale" priority="15629">
      <colorScale>
        <cfvo type="min"/>
        <cfvo type="max"/>
        <color rgb="FFFCFCFF"/>
        <color rgb="FF63BE7B"/>
      </colorScale>
    </cfRule>
    <cfRule type="colorScale" priority="15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0">
    <cfRule type="colorScale" priority="15631">
      <colorScale>
        <cfvo type="min"/>
        <cfvo type="max"/>
        <color rgb="FFFCFCFF"/>
        <color rgb="FF63BE7B"/>
      </colorScale>
    </cfRule>
    <cfRule type="colorScale" priority="15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0">
    <cfRule type="colorScale" priority="15889">
      <colorScale>
        <cfvo type="min"/>
        <cfvo type="max"/>
        <color rgb="FFFCFCFF"/>
        <color rgb="FF63BE7B"/>
      </colorScale>
    </cfRule>
    <cfRule type="colorScale" priority="15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0">
    <cfRule type="cellIs" dxfId="8797" priority="15633" operator="greaterThan">
      <formula>1</formula>
    </cfRule>
    <cfRule type="colorScale" priority="15634">
      <colorScale>
        <cfvo type="min"/>
        <cfvo type="max"/>
        <color rgb="FFFCFCFF"/>
        <color rgb="FF63BE7B"/>
      </colorScale>
    </cfRule>
    <cfRule type="colorScale" priority="15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0">
    <cfRule type="colorScale" priority="15636">
      <colorScale>
        <cfvo type="min"/>
        <cfvo type="max"/>
        <color rgb="FFFCFCFF"/>
        <color rgb="FF63BE7B"/>
      </colorScale>
    </cfRule>
    <cfRule type="colorScale" priority="15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0">
    <cfRule type="colorScale" priority="15638">
      <colorScale>
        <cfvo type="min"/>
        <cfvo type="max"/>
        <color rgb="FFFCFCFF"/>
        <color rgb="FF63BE7B"/>
      </colorScale>
    </cfRule>
    <cfRule type="colorScale" priority="15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0">
    <cfRule type="cellIs" dxfId="8796" priority="15640" operator="greaterThan">
      <formula>1</formula>
    </cfRule>
    <cfRule type="colorScale" priority="15641">
      <colorScale>
        <cfvo type="min"/>
        <cfvo type="max"/>
        <color rgb="FFFCFCFF"/>
        <color rgb="FF63BE7B"/>
      </colorScale>
    </cfRule>
    <cfRule type="colorScale" priority="15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0">
    <cfRule type="colorScale" priority="15643">
      <colorScale>
        <cfvo type="min"/>
        <cfvo type="max"/>
        <color rgb="FFFCFCFF"/>
        <color rgb="FF63BE7B"/>
      </colorScale>
    </cfRule>
    <cfRule type="colorScale" priority="15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0">
    <cfRule type="colorScale" priority="15645">
      <colorScale>
        <cfvo type="min"/>
        <cfvo type="max"/>
        <color rgb="FFFCFCFF"/>
        <color rgb="FF63BE7B"/>
      </colorScale>
    </cfRule>
    <cfRule type="colorScale" priority="15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0">
    <cfRule type="cellIs" dxfId="8795" priority="15647" operator="greaterThan">
      <formula>1</formula>
    </cfRule>
    <cfRule type="colorScale" priority="15648">
      <colorScale>
        <cfvo type="min"/>
        <cfvo type="max"/>
        <color rgb="FFFCFCFF"/>
        <color rgb="FF63BE7B"/>
      </colorScale>
    </cfRule>
    <cfRule type="colorScale" priority="15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0">
    <cfRule type="colorScale" priority="15650">
      <colorScale>
        <cfvo type="min"/>
        <cfvo type="max"/>
        <color rgb="FFFCFCFF"/>
        <color rgb="FF63BE7B"/>
      </colorScale>
    </cfRule>
    <cfRule type="colorScale" priority="15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0">
    <cfRule type="colorScale" priority="15652">
      <colorScale>
        <cfvo type="min"/>
        <cfvo type="max"/>
        <color rgb="FFFCFCFF"/>
        <color rgb="FF63BE7B"/>
      </colorScale>
    </cfRule>
    <cfRule type="colorScale" priority="15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0">
    <cfRule type="cellIs" dxfId="8794" priority="15654" operator="greaterThan">
      <formula>1</formula>
    </cfRule>
    <cfRule type="colorScale" priority="15655">
      <colorScale>
        <cfvo type="min"/>
        <cfvo type="max"/>
        <color rgb="FFFCFCFF"/>
        <color rgb="FF63BE7B"/>
      </colorScale>
    </cfRule>
    <cfRule type="colorScale" priority="15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0">
    <cfRule type="colorScale" priority="15657">
      <colorScale>
        <cfvo type="min"/>
        <cfvo type="max"/>
        <color rgb="FFFCFCFF"/>
        <color rgb="FF63BE7B"/>
      </colorScale>
    </cfRule>
    <cfRule type="colorScale" priority="15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0">
    <cfRule type="colorScale" priority="15659">
      <colorScale>
        <cfvo type="min"/>
        <cfvo type="max"/>
        <color rgb="FFFCFCFF"/>
        <color rgb="FF63BE7B"/>
      </colorScale>
    </cfRule>
    <cfRule type="colorScale" priority="15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0">
    <cfRule type="cellIs" dxfId="8793" priority="15661" operator="greaterThan">
      <formula>1</formula>
    </cfRule>
    <cfRule type="colorScale" priority="15662">
      <colorScale>
        <cfvo type="min"/>
        <cfvo type="max"/>
        <color rgb="FFFCFCFF"/>
        <color rgb="FF63BE7B"/>
      </colorScale>
    </cfRule>
    <cfRule type="colorScale" priority="15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0">
    <cfRule type="colorScale" priority="15664">
      <colorScale>
        <cfvo type="min"/>
        <cfvo type="max"/>
        <color rgb="FFFCFCFF"/>
        <color rgb="FF63BE7B"/>
      </colorScale>
    </cfRule>
    <cfRule type="colorScale" priority="15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0">
    <cfRule type="colorScale" priority="15666">
      <colorScale>
        <cfvo type="min"/>
        <cfvo type="max"/>
        <color rgb="FFFCFCFF"/>
        <color rgb="FF63BE7B"/>
      </colorScale>
    </cfRule>
    <cfRule type="colorScale" priority="15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0">
    <cfRule type="cellIs" dxfId="8792" priority="15668" operator="greaterThan">
      <formula>1</formula>
    </cfRule>
    <cfRule type="colorScale" priority="15669">
      <colorScale>
        <cfvo type="min"/>
        <cfvo type="max"/>
        <color rgb="FFFCFCFF"/>
        <color rgb="FF63BE7B"/>
      </colorScale>
    </cfRule>
    <cfRule type="colorScale" priority="15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0">
    <cfRule type="colorScale" priority="15671">
      <colorScale>
        <cfvo type="min"/>
        <cfvo type="max"/>
        <color rgb="FFFCFCFF"/>
        <color rgb="FF63BE7B"/>
      </colorScale>
    </cfRule>
    <cfRule type="colorScale" priority="15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0">
    <cfRule type="colorScale" priority="15673">
      <colorScale>
        <cfvo type="min"/>
        <cfvo type="max"/>
        <color rgb="FFFCFCFF"/>
        <color rgb="FF63BE7B"/>
      </colorScale>
    </cfRule>
    <cfRule type="colorScale" priority="15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0">
    <cfRule type="cellIs" dxfId="8791" priority="15675" operator="greaterThan">
      <formula>1</formula>
    </cfRule>
    <cfRule type="colorScale" priority="15676">
      <colorScale>
        <cfvo type="min"/>
        <cfvo type="max"/>
        <color rgb="FFFCFCFF"/>
        <color rgb="FF63BE7B"/>
      </colorScale>
    </cfRule>
    <cfRule type="colorScale" priority="15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0">
    <cfRule type="colorScale" priority="15678">
      <colorScale>
        <cfvo type="min"/>
        <cfvo type="max"/>
        <color rgb="FFFCFCFF"/>
        <color rgb="FF63BE7B"/>
      </colorScale>
    </cfRule>
    <cfRule type="colorScale" priority="15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0">
    <cfRule type="colorScale" priority="15680">
      <colorScale>
        <cfvo type="min"/>
        <cfvo type="max"/>
        <color rgb="FFFCFCFF"/>
        <color rgb="FF63BE7B"/>
      </colorScale>
    </cfRule>
    <cfRule type="colorScale" priority="15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0">
    <cfRule type="cellIs" dxfId="8790" priority="15682" operator="greaterThan">
      <formula>1</formula>
    </cfRule>
    <cfRule type="colorScale" priority="15683">
      <colorScale>
        <cfvo type="min"/>
        <cfvo type="max"/>
        <color rgb="FFFCFCFF"/>
        <color rgb="FF63BE7B"/>
      </colorScale>
    </cfRule>
    <cfRule type="colorScale" priority="15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0">
    <cfRule type="colorScale" priority="15685">
      <colorScale>
        <cfvo type="min"/>
        <cfvo type="max"/>
        <color rgb="FFFCFCFF"/>
        <color rgb="FF63BE7B"/>
      </colorScale>
    </cfRule>
    <cfRule type="colorScale" priority="15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0">
    <cfRule type="colorScale" priority="15687">
      <colorScale>
        <cfvo type="min"/>
        <cfvo type="max"/>
        <color rgb="FFFCFCFF"/>
        <color rgb="FF63BE7B"/>
      </colorScale>
    </cfRule>
    <cfRule type="colorScale" priority="15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0">
    <cfRule type="cellIs" dxfId="8789" priority="15689" operator="greaterThan">
      <formula>1</formula>
    </cfRule>
    <cfRule type="colorScale" priority="15690">
      <colorScale>
        <cfvo type="min"/>
        <cfvo type="max"/>
        <color rgb="FFFCFCFF"/>
        <color rgb="FF63BE7B"/>
      </colorScale>
    </cfRule>
    <cfRule type="colorScale" priority="15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0">
    <cfRule type="colorScale" priority="15692">
      <colorScale>
        <cfvo type="min"/>
        <cfvo type="max"/>
        <color rgb="FFFCFCFF"/>
        <color rgb="FF63BE7B"/>
      </colorScale>
    </cfRule>
    <cfRule type="colorScale" priority="15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0">
    <cfRule type="colorScale" priority="15694">
      <colorScale>
        <cfvo type="min"/>
        <cfvo type="max"/>
        <color rgb="FFFCFCFF"/>
        <color rgb="FF63BE7B"/>
      </colorScale>
    </cfRule>
    <cfRule type="colorScale" priority="15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0">
    <cfRule type="cellIs" dxfId="8788" priority="15696" operator="greaterThan">
      <formula>1</formula>
    </cfRule>
    <cfRule type="colorScale" priority="15697">
      <colorScale>
        <cfvo type="min"/>
        <cfvo type="max"/>
        <color rgb="FFFCFCFF"/>
        <color rgb="FF63BE7B"/>
      </colorScale>
    </cfRule>
    <cfRule type="colorScale" priority="15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0">
    <cfRule type="colorScale" priority="15699">
      <colorScale>
        <cfvo type="min"/>
        <cfvo type="max"/>
        <color rgb="FFFCFCFF"/>
        <color rgb="FF63BE7B"/>
      </colorScale>
    </cfRule>
    <cfRule type="colorScale" priority="15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0">
    <cfRule type="colorScale" priority="15701">
      <colorScale>
        <cfvo type="min"/>
        <cfvo type="max"/>
        <color rgb="FFFCFCFF"/>
        <color rgb="FF63BE7B"/>
      </colorScale>
    </cfRule>
    <cfRule type="colorScale" priority="15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0">
    <cfRule type="cellIs" dxfId="8787" priority="15703" operator="greaterThan">
      <formula>1</formula>
    </cfRule>
    <cfRule type="colorScale" priority="15704">
      <colorScale>
        <cfvo type="min"/>
        <cfvo type="max"/>
        <color rgb="FFFCFCFF"/>
        <color rgb="FF63BE7B"/>
      </colorScale>
    </cfRule>
    <cfRule type="colorScale" priority="15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0">
    <cfRule type="colorScale" priority="15706">
      <colorScale>
        <cfvo type="min"/>
        <cfvo type="max"/>
        <color rgb="FFFCFCFF"/>
        <color rgb="FF63BE7B"/>
      </colorScale>
    </cfRule>
    <cfRule type="colorScale" priority="15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0">
    <cfRule type="colorScale" priority="15708">
      <colorScale>
        <cfvo type="min"/>
        <cfvo type="max"/>
        <color rgb="FFFCFCFF"/>
        <color rgb="FF63BE7B"/>
      </colorScale>
    </cfRule>
    <cfRule type="colorScale" priority="15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0">
    <cfRule type="cellIs" dxfId="8786" priority="15710" operator="greaterThan">
      <formula>1</formula>
    </cfRule>
    <cfRule type="colorScale" priority="15711">
      <colorScale>
        <cfvo type="min"/>
        <cfvo type="max"/>
        <color rgb="FFFCFCFF"/>
        <color rgb="FF63BE7B"/>
      </colorScale>
    </cfRule>
    <cfRule type="colorScale" priority="15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0">
    <cfRule type="colorScale" priority="15713">
      <colorScale>
        <cfvo type="min"/>
        <cfvo type="max"/>
        <color rgb="FFFCFCFF"/>
        <color rgb="FF63BE7B"/>
      </colorScale>
    </cfRule>
    <cfRule type="colorScale" priority="15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0">
    <cfRule type="colorScale" priority="15715">
      <colorScale>
        <cfvo type="min"/>
        <cfvo type="max"/>
        <color rgb="FFFCFCFF"/>
        <color rgb="FF63BE7B"/>
      </colorScale>
    </cfRule>
    <cfRule type="colorScale" priority="15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0">
    <cfRule type="cellIs" dxfId="8785" priority="15717" operator="greaterThan">
      <formula>1</formula>
    </cfRule>
    <cfRule type="colorScale" priority="15718">
      <colorScale>
        <cfvo type="min"/>
        <cfvo type="max"/>
        <color rgb="FFFCFCFF"/>
        <color rgb="FF63BE7B"/>
      </colorScale>
    </cfRule>
    <cfRule type="colorScale" priority="15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0">
    <cfRule type="colorScale" priority="15720">
      <colorScale>
        <cfvo type="min"/>
        <cfvo type="max"/>
        <color rgb="FFFCFCFF"/>
        <color rgb="FF63BE7B"/>
      </colorScale>
    </cfRule>
    <cfRule type="colorScale" priority="15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0">
    <cfRule type="colorScale" priority="15722">
      <colorScale>
        <cfvo type="min"/>
        <cfvo type="max"/>
        <color rgb="FFFCFCFF"/>
        <color rgb="FF63BE7B"/>
      </colorScale>
    </cfRule>
    <cfRule type="colorScale" priority="15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0">
    <cfRule type="cellIs" dxfId="8784" priority="15724" operator="greaterThan">
      <formula>1</formula>
    </cfRule>
    <cfRule type="colorScale" priority="15725">
      <colorScale>
        <cfvo type="min"/>
        <cfvo type="max"/>
        <color rgb="FFFCFCFF"/>
        <color rgb="FF63BE7B"/>
      </colorScale>
    </cfRule>
    <cfRule type="colorScale" priority="15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0">
    <cfRule type="colorScale" priority="15727">
      <colorScale>
        <cfvo type="min"/>
        <cfvo type="max"/>
        <color rgb="FFFCFCFF"/>
        <color rgb="FF63BE7B"/>
      </colorScale>
    </cfRule>
    <cfRule type="colorScale" priority="15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0">
    <cfRule type="colorScale" priority="15729">
      <colorScale>
        <cfvo type="min"/>
        <cfvo type="max"/>
        <color rgb="FFFCFCFF"/>
        <color rgb="FF63BE7B"/>
      </colorScale>
    </cfRule>
    <cfRule type="colorScale" priority="15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0">
    <cfRule type="cellIs" dxfId="8783" priority="15731" operator="greaterThan">
      <formula>1</formula>
    </cfRule>
    <cfRule type="colorScale" priority="15732">
      <colorScale>
        <cfvo type="min"/>
        <cfvo type="max"/>
        <color rgb="FFFCFCFF"/>
        <color rgb="FF63BE7B"/>
      </colorScale>
    </cfRule>
    <cfRule type="colorScale" priority="15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0">
    <cfRule type="colorScale" priority="15734">
      <colorScale>
        <cfvo type="min"/>
        <cfvo type="max"/>
        <color rgb="FFFCFCFF"/>
        <color rgb="FF63BE7B"/>
      </colorScale>
    </cfRule>
    <cfRule type="colorScale" priority="15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0">
    <cfRule type="colorScale" priority="15736">
      <colorScale>
        <cfvo type="min"/>
        <cfvo type="max"/>
        <color rgb="FFFCFCFF"/>
        <color rgb="FF63BE7B"/>
      </colorScale>
    </cfRule>
    <cfRule type="colorScale" priority="15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0">
    <cfRule type="cellIs" dxfId="8782" priority="15738" operator="greaterThan">
      <formula>1</formula>
    </cfRule>
    <cfRule type="colorScale" priority="15739">
      <colorScale>
        <cfvo type="min"/>
        <cfvo type="max"/>
        <color rgb="FFFCFCFF"/>
        <color rgb="FF63BE7B"/>
      </colorScale>
    </cfRule>
    <cfRule type="colorScale" priority="15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0">
    <cfRule type="colorScale" priority="15741">
      <colorScale>
        <cfvo type="min"/>
        <cfvo type="max"/>
        <color rgb="FFFCFCFF"/>
        <color rgb="FF63BE7B"/>
      </colorScale>
    </cfRule>
    <cfRule type="colorScale" priority="15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0">
    <cfRule type="colorScale" priority="15743">
      <colorScale>
        <cfvo type="min"/>
        <cfvo type="max"/>
        <color rgb="FFFCFCFF"/>
        <color rgb="FF63BE7B"/>
      </colorScale>
    </cfRule>
    <cfRule type="colorScale" priority="15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0">
    <cfRule type="cellIs" dxfId="8781" priority="15745" operator="greaterThan">
      <formula>1</formula>
    </cfRule>
    <cfRule type="colorScale" priority="15746">
      <colorScale>
        <cfvo type="min"/>
        <cfvo type="max"/>
        <color rgb="FFFCFCFF"/>
        <color rgb="FF63BE7B"/>
      </colorScale>
    </cfRule>
    <cfRule type="colorScale" priority="15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0">
    <cfRule type="colorScale" priority="15748">
      <colorScale>
        <cfvo type="min"/>
        <cfvo type="max"/>
        <color rgb="FFFCFCFF"/>
        <color rgb="FF63BE7B"/>
      </colorScale>
    </cfRule>
    <cfRule type="colorScale" priority="15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50">
    <cfRule type="colorScale" priority="15750">
      <colorScale>
        <cfvo type="min"/>
        <cfvo type="max"/>
        <color rgb="FFFCFCFF"/>
        <color rgb="FF63BE7B"/>
      </colorScale>
    </cfRule>
    <cfRule type="colorScale" priority="15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50">
    <cfRule type="cellIs" dxfId="8780" priority="15752" operator="greaterThan">
      <formula>1</formula>
    </cfRule>
    <cfRule type="colorScale" priority="15753">
      <colorScale>
        <cfvo type="min"/>
        <cfvo type="max"/>
        <color rgb="FFFCFCFF"/>
        <color rgb="FF63BE7B"/>
      </colorScale>
    </cfRule>
    <cfRule type="colorScale" priority="15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0">
    <cfRule type="cellIs" dxfId="8779" priority="15755" operator="greaterThan">
      <formula>1</formula>
    </cfRule>
    <cfRule type="colorScale" priority="15756">
      <colorScale>
        <cfvo type="min"/>
        <cfvo type="max"/>
        <color rgb="FFFCFCFF"/>
        <color rgb="FF63BE7B"/>
      </colorScale>
    </cfRule>
    <cfRule type="colorScale" priority="15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50:IA50">
    <cfRule type="colorScale" priority="15758">
      <colorScale>
        <cfvo type="min"/>
        <cfvo type="max"/>
        <color rgb="FFFCFCFF"/>
        <color rgb="FF63BE7B"/>
      </colorScale>
    </cfRule>
    <cfRule type="colorScale" priority="15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0">
    <cfRule type="colorScale" priority="15760">
      <colorScale>
        <cfvo type="min"/>
        <cfvo type="max"/>
        <color rgb="FFFCFCFF"/>
        <color rgb="FF63BE7B"/>
      </colorScale>
    </cfRule>
    <cfRule type="colorScale" priority="15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0">
    <cfRule type="colorScale" priority="15895">
      <colorScale>
        <cfvo type="min"/>
        <cfvo type="max"/>
        <color rgb="FFFCFCFF"/>
        <color rgb="FF63BE7B"/>
      </colorScale>
    </cfRule>
    <cfRule type="colorScale" priority="15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0">
    <cfRule type="cellIs" dxfId="8778" priority="15762" operator="greaterThan">
      <formula>1</formula>
    </cfRule>
    <cfRule type="colorScale" priority="15763">
      <colorScale>
        <cfvo type="min"/>
        <cfvo type="max"/>
        <color rgb="FFFCFCFF"/>
        <color rgb="FF63BE7B"/>
      </colorScale>
    </cfRule>
    <cfRule type="colorScale" priority="15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0">
    <cfRule type="colorScale" priority="15765">
      <colorScale>
        <cfvo type="min"/>
        <cfvo type="max"/>
        <color rgb="FFFCFCFF"/>
        <color rgb="FF63BE7B"/>
      </colorScale>
    </cfRule>
    <cfRule type="colorScale" priority="15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0">
    <cfRule type="colorScale" priority="15891">
      <colorScale>
        <cfvo type="min"/>
        <cfvo type="max"/>
        <color rgb="FFFCFCFF"/>
        <color rgb="FF63BE7B"/>
      </colorScale>
    </cfRule>
    <cfRule type="colorScale" priority="15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0">
    <cfRule type="cellIs" dxfId="8777" priority="15767" operator="greaterThan">
      <formula>1</formula>
    </cfRule>
    <cfRule type="colorScale" priority="15768">
      <colorScale>
        <cfvo type="min"/>
        <cfvo type="max"/>
        <color rgb="FFFCFCFF"/>
        <color rgb="FF63BE7B"/>
      </colorScale>
    </cfRule>
    <cfRule type="colorScale" priority="15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0">
    <cfRule type="colorScale" priority="15770">
      <colorScale>
        <cfvo type="min"/>
        <cfvo type="max"/>
        <color rgb="FFFCFCFF"/>
        <color rgb="FF63BE7B"/>
      </colorScale>
    </cfRule>
    <cfRule type="colorScale" priority="15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0">
    <cfRule type="colorScale" priority="15772">
      <colorScale>
        <cfvo type="min"/>
        <cfvo type="max"/>
        <color rgb="FFFCFCFF"/>
        <color rgb="FF63BE7B"/>
      </colorScale>
    </cfRule>
    <cfRule type="colorScale" priority="15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0">
    <cfRule type="cellIs" dxfId="8776" priority="15774" operator="greaterThan">
      <formula>1</formula>
    </cfRule>
    <cfRule type="colorScale" priority="15775">
      <colorScale>
        <cfvo type="min"/>
        <cfvo type="max"/>
        <color rgb="FFFCFCFF"/>
        <color rgb="FF63BE7B"/>
      </colorScale>
    </cfRule>
    <cfRule type="colorScale" priority="15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0">
    <cfRule type="colorScale" priority="15777">
      <colorScale>
        <cfvo type="min"/>
        <cfvo type="max"/>
        <color rgb="FFFCFCFF"/>
        <color rgb="FF63BE7B"/>
      </colorScale>
    </cfRule>
    <cfRule type="colorScale" priority="15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0">
    <cfRule type="colorScale" priority="15779">
      <colorScale>
        <cfvo type="min"/>
        <cfvo type="max"/>
        <color rgb="FFFCFCFF"/>
        <color rgb="FF63BE7B"/>
      </colorScale>
    </cfRule>
    <cfRule type="colorScale" priority="15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0">
    <cfRule type="cellIs" dxfId="8775" priority="15781" operator="greaterThan">
      <formula>1</formula>
    </cfRule>
    <cfRule type="colorScale" priority="15782">
      <colorScale>
        <cfvo type="min"/>
        <cfvo type="max"/>
        <color rgb="FFFCFCFF"/>
        <color rgb="FF63BE7B"/>
      </colorScale>
    </cfRule>
    <cfRule type="colorScale" priority="15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0">
    <cfRule type="colorScale" priority="15784">
      <colorScale>
        <cfvo type="min"/>
        <cfvo type="max"/>
        <color rgb="FFFCFCFF"/>
        <color rgb="FF63BE7B"/>
      </colorScale>
    </cfRule>
    <cfRule type="colorScale" priority="15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0">
    <cfRule type="colorScale" priority="15786">
      <colorScale>
        <cfvo type="min"/>
        <cfvo type="max"/>
        <color rgb="FFFCFCFF"/>
        <color rgb="FF63BE7B"/>
      </colorScale>
    </cfRule>
    <cfRule type="colorScale" priority="15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0">
    <cfRule type="cellIs" dxfId="8774" priority="15788" operator="greaterThan">
      <formula>1</formula>
    </cfRule>
    <cfRule type="colorScale" priority="15789">
      <colorScale>
        <cfvo type="min"/>
        <cfvo type="max"/>
        <color rgb="FFFCFCFF"/>
        <color rgb="FF63BE7B"/>
      </colorScale>
    </cfRule>
    <cfRule type="colorScale" priority="15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0">
    <cfRule type="colorScale" priority="15791">
      <colorScale>
        <cfvo type="min"/>
        <cfvo type="max"/>
        <color rgb="FFFCFCFF"/>
        <color rgb="FF63BE7B"/>
      </colorScale>
    </cfRule>
    <cfRule type="colorScale" priority="15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0">
    <cfRule type="colorScale" priority="15793">
      <colorScale>
        <cfvo type="min"/>
        <cfvo type="max"/>
        <color rgb="FFFCFCFF"/>
        <color rgb="FF63BE7B"/>
      </colorScale>
    </cfRule>
    <cfRule type="colorScale" priority="15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0">
    <cfRule type="cellIs" dxfId="8773" priority="15795" operator="greaterThan">
      <formula>1</formula>
    </cfRule>
    <cfRule type="colorScale" priority="15796">
      <colorScale>
        <cfvo type="min"/>
        <cfvo type="max"/>
        <color rgb="FFFCFCFF"/>
        <color rgb="FF63BE7B"/>
      </colorScale>
    </cfRule>
    <cfRule type="colorScale" priority="15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0">
    <cfRule type="colorScale" priority="15798">
      <colorScale>
        <cfvo type="min"/>
        <cfvo type="max"/>
        <color rgb="FFFCFCFF"/>
        <color rgb="FF63BE7B"/>
      </colorScale>
    </cfRule>
    <cfRule type="colorScale" priority="15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0">
    <cfRule type="colorScale" priority="15800">
      <colorScale>
        <cfvo type="min"/>
        <cfvo type="max"/>
        <color rgb="FFFCFCFF"/>
        <color rgb="FF63BE7B"/>
      </colorScale>
    </cfRule>
    <cfRule type="colorScale" priority="15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0">
    <cfRule type="cellIs" dxfId="8772" priority="15802" operator="greaterThan">
      <formula>1</formula>
    </cfRule>
    <cfRule type="colorScale" priority="15803">
      <colorScale>
        <cfvo type="min"/>
        <cfvo type="max"/>
        <color rgb="FFFCFCFF"/>
        <color rgb="FF63BE7B"/>
      </colorScale>
    </cfRule>
    <cfRule type="colorScale" priority="15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0">
    <cfRule type="colorScale" priority="15805">
      <colorScale>
        <cfvo type="min"/>
        <cfvo type="max"/>
        <color rgb="FFFCFCFF"/>
        <color rgb="FF63BE7B"/>
      </colorScale>
    </cfRule>
    <cfRule type="colorScale" priority="15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0">
    <cfRule type="colorScale" priority="15807">
      <colorScale>
        <cfvo type="min"/>
        <cfvo type="max"/>
        <color rgb="FFFCFCFF"/>
        <color rgb="FF63BE7B"/>
      </colorScale>
    </cfRule>
    <cfRule type="colorScale" priority="15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0">
    <cfRule type="cellIs" dxfId="8771" priority="15809" operator="greaterThan">
      <formula>1</formula>
    </cfRule>
    <cfRule type="colorScale" priority="15810">
      <colorScale>
        <cfvo type="min"/>
        <cfvo type="max"/>
        <color rgb="FFFCFCFF"/>
        <color rgb="FF63BE7B"/>
      </colorScale>
    </cfRule>
    <cfRule type="colorScale" priority="15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0">
    <cfRule type="colorScale" priority="15812">
      <colorScale>
        <cfvo type="min"/>
        <cfvo type="max"/>
        <color rgb="FFFCFCFF"/>
        <color rgb="FF63BE7B"/>
      </colorScale>
    </cfRule>
    <cfRule type="colorScale" priority="15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0">
    <cfRule type="colorScale" priority="15814">
      <colorScale>
        <cfvo type="min"/>
        <cfvo type="max"/>
        <color rgb="FFFCFCFF"/>
        <color rgb="FF63BE7B"/>
      </colorScale>
    </cfRule>
    <cfRule type="colorScale" priority="15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0">
    <cfRule type="cellIs" dxfId="8770" priority="15816" operator="greaterThan">
      <formula>1</formula>
    </cfRule>
    <cfRule type="colorScale" priority="15817">
      <colorScale>
        <cfvo type="min"/>
        <cfvo type="max"/>
        <color rgb="FFFCFCFF"/>
        <color rgb="FF63BE7B"/>
      </colorScale>
    </cfRule>
    <cfRule type="colorScale" priority="15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0">
    <cfRule type="colorScale" priority="15819">
      <colorScale>
        <cfvo type="min"/>
        <cfvo type="max"/>
        <color rgb="FFFCFCFF"/>
        <color rgb="FF63BE7B"/>
      </colorScale>
    </cfRule>
    <cfRule type="colorScale" priority="15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0">
    <cfRule type="colorScale" priority="15821">
      <colorScale>
        <cfvo type="min"/>
        <cfvo type="max"/>
        <color rgb="FFFCFCFF"/>
        <color rgb="FF63BE7B"/>
      </colorScale>
    </cfRule>
    <cfRule type="colorScale" priority="15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0">
    <cfRule type="cellIs" dxfId="8769" priority="15823" operator="greaterThan">
      <formula>1</formula>
    </cfRule>
    <cfRule type="colorScale" priority="15824">
      <colorScale>
        <cfvo type="min"/>
        <cfvo type="max"/>
        <color rgb="FFFCFCFF"/>
        <color rgb="FF63BE7B"/>
      </colorScale>
    </cfRule>
    <cfRule type="colorScale" priority="15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0">
    <cfRule type="colorScale" priority="15826">
      <colorScale>
        <cfvo type="min"/>
        <cfvo type="max"/>
        <color rgb="FFFCFCFF"/>
        <color rgb="FF63BE7B"/>
      </colorScale>
    </cfRule>
    <cfRule type="colorScale" priority="15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0">
    <cfRule type="colorScale" priority="15828">
      <colorScale>
        <cfvo type="min"/>
        <cfvo type="max"/>
        <color rgb="FFFCFCFF"/>
        <color rgb="FF63BE7B"/>
      </colorScale>
    </cfRule>
    <cfRule type="colorScale" priority="15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0">
    <cfRule type="cellIs" dxfId="8768" priority="15830" operator="greaterThan">
      <formula>1</formula>
    </cfRule>
    <cfRule type="colorScale" priority="15831">
      <colorScale>
        <cfvo type="min"/>
        <cfvo type="max"/>
        <color rgb="FFFCFCFF"/>
        <color rgb="FF63BE7B"/>
      </colorScale>
    </cfRule>
    <cfRule type="colorScale" priority="15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0">
    <cfRule type="colorScale" priority="15833">
      <colorScale>
        <cfvo type="min"/>
        <cfvo type="max"/>
        <color rgb="FFFCFCFF"/>
        <color rgb="FF63BE7B"/>
      </colorScale>
    </cfRule>
    <cfRule type="colorScale" priority="15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0">
    <cfRule type="colorScale" priority="15835">
      <colorScale>
        <cfvo type="min"/>
        <cfvo type="max"/>
        <color rgb="FFFCFCFF"/>
        <color rgb="FF63BE7B"/>
      </colorScale>
    </cfRule>
    <cfRule type="colorScale" priority="15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0">
    <cfRule type="cellIs" dxfId="8767" priority="15837" operator="greaterThan">
      <formula>1</formula>
    </cfRule>
    <cfRule type="colorScale" priority="15838">
      <colorScale>
        <cfvo type="min"/>
        <cfvo type="max"/>
        <color rgb="FFFCFCFF"/>
        <color rgb="FF63BE7B"/>
      </colorScale>
    </cfRule>
    <cfRule type="colorScale" priority="15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0">
    <cfRule type="colorScale" priority="15840">
      <colorScale>
        <cfvo type="min"/>
        <cfvo type="max"/>
        <color rgb="FFFCFCFF"/>
        <color rgb="FF63BE7B"/>
      </colorScale>
    </cfRule>
    <cfRule type="colorScale" priority="15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0">
    <cfRule type="colorScale" priority="15842">
      <colorScale>
        <cfvo type="min"/>
        <cfvo type="max"/>
        <color rgb="FFFCFCFF"/>
        <color rgb="FF63BE7B"/>
      </colorScale>
    </cfRule>
    <cfRule type="colorScale" priority="15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0">
    <cfRule type="cellIs" dxfId="8766" priority="15844" operator="greaterThan">
      <formula>1</formula>
    </cfRule>
    <cfRule type="colorScale" priority="15845">
      <colorScale>
        <cfvo type="min"/>
        <cfvo type="max"/>
        <color rgb="FFFCFCFF"/>
        <color rgb="FF63BE7B"/>
      </colorScale>
    </cfRule>
    <cfRule type="colorScale" priority="15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0">
    <cfRule type="colorScale" priority="15847">
      <colorScale>
        <cfvo type="min"/>
        <cfvo type="max"/>
        <color rgb="FFFCFCFF"/>
        <color rgb="FF63BE7B"/>
      </colorScale>
    </cfRule>
    <cfRule type="colorScale" priority="15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0">
    <cfRule type="colorScale" priority="15849">
      <colorScale>
        <cfvo type="min"/>
        <cfvo type="max"/>
        <color rgb="FFFCFCFF"/>
        <color rgb="FF63BE7B"/>
      </colorScale>
    </cfRule>
    <cfRule type="colorScale" priority="15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0">
    <cfRule type="cellIs" dxfId="8765" priority="15851" operator="greaterThan">
      <formula>1</formula>
    </cfRule>
    <cfRule type="colorScale" priority="15852">
      <colorScale>
        <cfvo type="min"/>
        <cfvo type="max"/>
        <color rgb="FFFCFCFF"/>
        <color rgb="FF63BE7B"/>
      </colorScale>
    </cfRule>
    <cfRule type="colorScale" priority="15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0">
    <cfRule type="colorScale" priority="15854">
      <colorScale>
        <cfvo type="min"/>
        <cfvo type="max"/>
        <color rgb="FFFCFCFF"/>
        <color rgb="FF63BE7B"/>
      </colorScale>
    </cfRule>
    <cfRule type="colorScale" priority="15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0">
    <cfRule type="colorScale" priority="15856">
      <colorScale>
        <cfvo type="min"/>
        <cfvo type="max"/>
        <color rgb="FFFCFCFF"/>
        <color rgb="FF63BE7B"/>
      </colorScale>
    </cfRule>
    <cfRule type="colorScale" priority="15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0">
    <cfRule type="cellIs" dxfId="8764" priority="15858" operator="greaterThan">
      <formula>1</formula>
    </cfRule>
    <cfRule type="colorScale" priority="15859">
      <colorScale>
        <cfvo type="min"/>
        <cfvo type="max"/>
        <color rgb="FFFCFCFF"/>
        <color rgb="FF63BE7B"/>
      </colorScale>
    </cfRule>
    <cfRule type="colorScale" priority="15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0">
    <cfRule type="colorScale" priority="15861">
      <colorScale>
        <cfvo type="min"/>
        <cfvo type="max"/>
        <color rgb="FFFCFCFF"/>
        <color rgb="FF63BE7B"/>
      </colorScale>
    </cfRule>
    <cfRule type="colorScale" priority="15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0">
    <cfRule type="colorScale" priority="15863">
      <colorScale>
        <cfvo type="min"/>
        <cfvo type="max"/>
        <color rgb="FFFCFCFF"/>
        <color rgb="FF63BE7B"/>
      </colorScale>
    </cfRule>
    <cfRule type="colorScale" priority="15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0">
    <cfRule type="cellIs" dxfId="8763" priority="15865" operator="greaterThan">
      <formula>1</formula>
    </cfRule>
    <cfRule type="colorScale" priority="15866">
      <colorScale>
        <cfvo type="min"/>
        <cfvo type="max"/>
        <color rgb="FFFCFCFF"/>
        <color rgb="FF63BE7B"/>
      </colorScale>
    </cfRule>
    <cfRule type="colorScale" priority="15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0">
    <cfRule type="colorScale" priority="15868">
      <colorScale>
        <cfvo type="min"/>
        <cfvo type="max"/>
        <color rgb="FFFCFCFF"/>
        <color rgb="FF63BE7B"/>
      </colorScale>
    </cfRule>
    <cfRule type="colorScale" priority="15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0">
    <cfRule type="colorScale" priority="15870">
      <colorScale>
        <cfvo type="min"/>
        <cfvo type="max"/>
        <color rgb="FFFCFCFF"/>
        <color rgb="FF63BE7B"/>
      </colorScale>
    </cfRule>
    <cfRule type="colorScale" priority="15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0">
    <cfRule type="cellIs" dxfId="8762" priority="15872" operator="greaterThan">
      <formula>1</formula>
    </cfRule>
    <cfRule type="colorScale" priority="15873">
      <colorScale>
        <cfvo type="min"/>
        <cfvo type="max"/>
        <color rgb="FFFCFCFF"/>
        <color rgb="FF63BE7B"/>
      </colorScale>
    </cfRule>
    <cfRule type="colorScale" priority="15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0">
    <cfRule type="colorScale" priority="15875">
      <colorScale>
        <cfvo type="min"/>
        <cfvo type="max"/>
        <color rgb="FFFCFCFF"/>
        <color rgb="FF63BE7B"/>
      </colorScale>
    </cfRule>
    <cfRule type="colorScale" priority="15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0">
    <cfRule type="colorScale" priority="15877">
      <colorScale>
        <cfvo type="min"/>
        <cfvo type="max"/>
        <color rgb="FFFCFCFF"/>
        <color rgb="FF63BE7B"/>
      </colorScale>
    </cfRule>
    <cfRule type="colorScale" priority="15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0">
    <cfRule type="cellIs" dxfId="8761" priority="15879" operator="greaterThan">
      <formula>1</formula>
    </cfRule>
    <cfRule type="colorScale" priority="15880">
      <colorScale>
        <cfvo type="min"/>
        <cfvo type="max"/>
        <color rgb="FFFCFCFF"/>
        <color rgb="FF63BE7B"/>
      </colorScale>
    </cfRule>
    <cfRule type="colorScale" priority="15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0">
    <cfRule type="colorScale" priority="15882">
      <colorScale>
        <cfvo type="min"/>
        <cfvo type="max"/>
        <color rgb="FFFCFCFF"/>
        <color rgb="FF63BE7B"/>
      </colorScale>
    </cfRule>
    <cfRule type="colorScale" priority="15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50">
    <cfRule type="colorScale" priority="15884">
      <colorScale>
        <cfvo type="min"/>
        <cfvo type="max"/>
        <color rgb="FFFCFCFF"/>
        <color rgb="FF63BE7B"/>
      </colorScale>
    </cfRule>
    <cfRule type="colorScale" priority="15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0">
    <cfRule type="cellIs" dxfId="8760" priority="15886" operator="greaterThan">
      <formula>1</formula>
    </cfRule>
    <cfRule type="colorScale" priority="15887">
      <colorScale>
        <cfvo type="min"/>
        <cfvo type="max"/>
        <color rgb="FFFCFCFF"/>
        <color rgb="FF63BE7B"/>
      </colorScale>
    </cfRule>
    <cfRule type="colorScale" priority="15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50:LH50">
    <cfRule type="containsText" dxfId="8759" priority="15613" operator="containsText" text=" ">
      <formula>NOT(ISERROR(SEARCH(" ",KH50)))</formula>
    </cfRule>
    <cfRule type="containsText" dxfId="8758" priority="15614" operator="containsText" text=" ">
      <formula>NOT(ISERROR(SEARCH(" ",KH50)))</formula>
    </cfRule>
  </conditionalFormatting>
  <conditionalFormatting sqref="KK50:LD50">
    <cfRule type="cellIs" dxfId="8757" priority="15574" operator="greaterThan">
      <formula>0.31</formula>
    </cfRule>
    <cfRule type="cellIs" dxfId="8756" priority="15575" operator="greaterThan">
      <formula>0.31</formula>
    </cfRule>
    <cfRule type="cellIs" dxfId="8755" priority="15576" operator="greaterThan">
      <formula>0.31</formula>
    </cfRule>
    <cfRule type="cellIs" dxfId="8754" priority="15577" operator="greaterThan">
      <formula>0.3</formula>
    </cfRule>
    <cfRule type="cellIs" dxfId="8753" priority="15578" operator="greaterThan">
      <formula>1</formula>
    </cfRule>
    <cfRule type="cellIs" dxfId="8752" priority="15579" operator="equal">
      <formula>0</formula>
    </cfRule>
  </conditionalFormatting>
  <conditionalFormatting sqref="B51">
    <cfRule type="cellIs" dxfId="8751" priority="12499" operator="equal">
      <formula>" "</formula>
    </cfRule>
    <cfRule type="containsText" dxfId="8750" priority="12500" operator="containsText" text=" ">
      <formula>NOT(ISERROR(SEARCH(" ",B51)))</formula>
    </cfRule>
    <cfRule type="containsText" dxfId="8749" priority="12501" operator="containsText" text=" ">
      <formula>NOT(ISERROR(SEARCH(" ",B51)))</formula>
    </cfRule>
  </conditionalFormatting>
  <conditionalFormatting sqref="G51">
    <cfRule type="containsText" dxfId="8748" priority="12483" operator="containsText" text=" ">
      <formula>NOT(ISERROR(SEARCH(" ",G51)))</formula>
    </cfRule>
    <cfRule type="containsText" dxfId="8747" priority="12484" operator="containsText" text=" ">
      <formula>NOT(ISERROR(SEARCH(" ",G51)))</formula>
    </cfRule>
  </conditionalFormatting>
  <conditionalFormatting sqref="H51">
    <cfRule type="containsText" dxfId="8746" priority="12509" operator="containsText" text=" ">
      <formula>NOT(ISERROR(SEARCH(" ",H51)))</formula>
    </cfRule>
    <cfRule type="containsText" dxfId="8745" priority="12510" operator="containsText" text=" ">
      <formula>NOT(ISERROR(SEARCH(" ",H51)))</formula>
    </cfRule>
  </conditionalFormatting>
  <conditionalFormatting sqref="T51">
    <cfRule type="containsText" dxfId="8744" priority="11753" operator="containsText" text=" ">
      <formula>NOT(ISERROR(SEARCH(" ",T51)))</formula>
    </cfRule>
    <cfRule type="containsText" dxfId="8743" priority="11754" operator="containsText" text=" ">
      <formula>NOT(ISERROR(SEARCH(" ",T51)))</formula>
    </cfRule>
  </conditionalFormatting>
  <conditionalFormatting sqref="Y51">
    <cfRule type="colorScale" priority="12534">
      <colorScale>
        <cfvo type="min"/>
        <cfvo type="max"/>
        <color rgb="FFFCFCFF"/>
        <color rgb="FF63BE7B"/>
      </colorScale>
    </cfRule>
    <cfRule type="colorScale" priority="12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51">
    <cfRule type="cellIs" dxfId="8742" priority="12515" operator="greaterThan">
      <formula>1</formula>
    </cfRule>
    <cfRule type="containsText" dxfId="8741" priority="12516" operator="containsText" text=" ">
      <formula>NOT(ISERROR(SEARCH(" ",AF51)))</formula>
    </cfRule>
    <cfRule type="containsText" dxfId="8740" priority="12517" operator="containsText" text=" ">
      <formula>NOT(ISERROR(SEARCH(" ",AF51)))</formula>
    </cfRule>
  </conditionalFormatting>
  <conditionalFormatting sqref="AG51">
    <cfRule type="cellIs" dxfId="8739" priority="3131" operator="equal">
      <formula>0</formula>
    </cfRule>
    <cfRule type="cellIs" dxfId="8738" priority="3132" operator="equal">
      <formula>0</formula>
    </cfRule>
    <cfRule type="cellIs" dxfId="8737" priority="3133" operator="greaterThan">
      <formula>1</formula>
    </cfRule>
    <cfRule type="containsText" dxfId="8736" priority="3134" operator="containsText" text=" ">
      <formula>NOT(ISERROR(SEARCH(" ",AG51)))</formula>
    </cfRule>
    <cfRule type="containsText" dxfId="8735" priority="3135" operator="containsText" text=" ">
      <formula>NOT(ISERROR(SEARCH(" ",AG51)))</formula>
    </cfRule>
  </conditionalFormatting>
  <conditionalFormatting sqref="AH51">
    <cfRule type="cellIs" dxfId="8734" priority="11748" operator="equal">
      <formula>0</formula>
    </cfRule>
    <cfRule type="cellIs" dxfId="8733" priority="11749" operator="equal">
      <formula>0</formula>
    </cfRule>
    <cfRule type="cellIs" dxfId="8732" priority="11750" operator="greaterThan">
      <formula>1</formula>
    </cfRule>
    <cfRule type="containsText" dxfId="8731" priority="11751" operator="containsText" text=" ">
      <formula>NOT(ISERROR(SEARCH(" ",AH51)))</formula>
    </cfRule>
    <cfRule type="containsText" dxfId="8730" priority="11752" operator="containsText" text=" ">
      <formula>NOT(ISERROR(SEARCH(" ",AH51)))</formula>
    </cfRule>
  </conditionalFormatting>
  <conditionalFormatting sqref="AJ51">
    <cfRule type="cellIs" dxfId="8729" priority="11778" operator="equal">
      <formula>0</formula>
    </cfRule>
    <cfRule type="cellIs" dxfId="8728" priority="11779" operator="equal">
      <formula>0</formula>
    </cfRule>
    <cfRule type="cellIs" dxfId="8727" priority="11780" operator="greaterThan">
      <formula>1</formula>
    </cfRule>
    <cfRule type="containsText" dxfId="8726" priority="11781" operator="containsText" text=" ">
      <formula>NOT(ISERROR(SEARCH(" ",AJ51)))</formula>
    </cfRule>
    <cfRule type="containsText" dxfId="8725" priority="11782" operator="containsText" text=" ">
      <formula>NOT(ISERROR(SEARCH(" ",AJ51)))</formula>
    </cfRule>
  </conditionalFormatting>
  <conditionalFormatting sqref="AK51:AM51">
    <cfRule type="cellIs" dxfId="8724" priority="12478" operator="equal">
      <formula>0</formula>
    </cfRule>
    <cfRule type="cellIs" dxfId="8723" priority="12479" operator="equal">
      <formula>0</formula>
    </cfRule>
    <cfRule type="cellIs" dxfId="8722" priority="12480" operator="greaterThan">
      <formula>1</formula>
    </cfRule>
    <cfRule type="containsText" dxfId="8721" priority="12481" operator="containsText" text=" ">
      <formula>NOT(ISERROR(SEARCH(" ",AK51)))</formula>
    </cfRule>
    <cfRule type="containsText" dxfId="8720" priority="12482" operator="containsText" text=" ">
      <formula>NOT(ISERROR(SEARCH(" ",AK51)))</formula>
    </cfRule>
  </conditionalFormatting>
  <conditionalFormatting sqref="AO51:AT51">
    <cfRule type="cellIs" dxfId="8719" priority="12502" operator="equal">
      <formula>0</formula>
    </cfRule>
    <cfRule type="containsText" dxfId="8718" priority="12511" operator="containsText" text=" ">
      <formula>NOT(ISERROR(SEARCH(" ",AO51)))</formula>
    </cfRule>
    <cfRule type="containsText" dxfId="8717" priority="12512" operator="containsText" text=" ">
      <formula>NOT(ISERROR(SEARCH(" ",AO51)))</formula>
    </cfRule>
  </conditionalFormatting>
  <conditionalFormatting sqref="AV51">
    <cfRule type="cellIs" dxfId="8716" priority="11543" operator="equal">
      <formula>0</formula>
    </cfRule>
    <cfRule type="containsText" dxfId="8715" priority="11544" operator="containsText" text=" ">
      <formula>NOT(ISERROR(SEARCH(" ",AV51)))</formula>
    </cfRule>
    <cfRule type="containsText" dxfId="8714" priority="11545" operator="containsText" text=" ">
      <formula>NOT(ISERROR(SEARCH(" ",AV51)))</formula>
    </cfRule>
  </conditionalFormatting>
  <conditionalFormatting sqref="AX51">
    <cfRule type="cellIs" dxfId="8713" priority="12486" operator="greaterThan">
      <formula>1</formula>
    </cfRule>
    <cfRule type="containsText" dxfId="8712" priority="12487" operator="containsText" text=" ">
      <formula>NOT(ISERROR(SEARCH(" ",AX51)))</formula>
    </cfRule>
    <cfRule type="containsText" dxfId="8711" priority="12488" operator="containsText" text=" ">
      <formula>NOT(ISERROR(SEARCH(" ",AX51)))</formula>
    </cfRule>
  </conditionalFormatting>
  <conditionalFormatting sqref="BF51:BG51">
    <cfRule type="containsText" dxfId="8710" priority="12507" operator="containsText" text=" ">
      <formula>NOT(ISERROR(SEARCH(" ",BF51)))</formula>
    </cfRule>
    <cfRule type="containsText" dxfId="8709" priority="12508" operator="containsText" text=" ">
      <formula>NOT(ISERROR(SEARCH(" ",BF51)))</formula>
    </cfRule>
  </conditionalFormatting>
  <conditionalFormatting sqref="BI51:BJ51">
    <cfRule type="containsText" dxfId="8708" priority="12513" operator="containsText" text=" ">
      <formula>NOT(ISERROR(SEARCH(" ",BI51)))</formula>
    </cfRule>
    <cfRule type="containsText" dxfId="8707" priority="12514" operator="containsText" text=" ">
      <formula>NOT(ISERROR(SEARCH(" ",BI51)))</formula>
    </cfRule>
  </conditionalFormatting>
  <conditionalFormatting sqref="BK51">
    <cfRule type="containsText" dxfId="8706" priority="12518" operator="containsText" text=" ">
      <formula>NOT(ISERROR(SEARCH(" ",BK51)))</formula>
    </cfRule>
    <cfRule type="containsText" dxfId="8705" priority="12519" operator="containsText" text=" ">
      <formula>NOT(ISERROR(SEARCH(" ",BK51)))</formula>
    </cfRule>
  </conditionalFormatting>
  <conditionalFormatting sqref="BM51">
    <cfRule type="containsText" dxfId="8704" priority="12524" operator="containsText" text=" ">
      <formula>NOT(ISERROR(SEARCH(" ",BM51)))</formula>
    </cfRule>
    <cfRule type="containsText" dxfId="8703" priority="12525" operator="containsText" text=" ">
      <formula>NOT(ISERROR(SEARCH(" ",BM51)))</formula>
    </cfRule>
  </conditionalFormatting>
  <conditionalFormatting sqref="BR51">
    <cfRule type="containsText" dxfId="8702" priority="11614" operator="containsText" text=" ">
      <formula>NOT(ISERROR(SEARCH(" ",BR51)))</formula>
    </cfRule>
    <cfRule type="containsText" dxfId="8701" priority="11615" operator="containsText" text=" ">
      <formula>NOT(ISERROR(SEARCH(" ",BR51)))</formula>
    </cfRule>
  </conditionalFormatting>
  <conditionalFormatting sqref="BS51">
    <cfRule type="containsText" dxfId="8700" priority="11616" operator="containsText" text=" ">
      <formula>NOT(ISERROR(SEARCH(" ",BS51)))</formula>
    </cfRule>
    <cfRule type="containsText" dxfId="8699" priority="11617" operator="containsText" text=" ">
      <formula>NOT(ISERROR(SEARCH(" ",BS51)))</formula>
    </cfRule>
  </conditionalFormatting>
  <conditionalFormatting sqref="BU51">
    <cfRule type="containsText" dxfId="8698" priority="12505" operator="containsText" text=" ">
      <formula>NOT(ISERROR(SEARCH(" ",BU51)))</formula>
    </cfRule>
    <cfRule type="containsText" dxfId="8697" priority="12506" operator="containsText" text=" ">
      <formula>NOT(ISERROR(SEARCH(" ",BU51)))</formula>
    </cfRule>
  </conditionalFormatting>
  <conditionalFormatting sqref="BV51">
    <cfRule type="containsText" dxfId="8696" priority="11526" operator="containsText" text=" ">
      <formula>NOT(ISERROR(SEARCH(" ",BV51)))</formula>
    </cfRule>
    <cfRule type="containsText" dxfId="8695" priority="11527" operator="containsText" text=" ">
      <formula>NOT(ISERROR(SEARCH(" ",BV51)))</formula>
    </cfRule>
  </conditionalFormatting>
  <conditionalFormatting sqref="BW51">
    <cfRule type="containsText" dxfId="8694" priority="11674" operator="containsText" text=" ">
      <formula>NOT(ISERROR(SEARCH(" ",BW51)))</formula>
    </cfRule>
    <cfRule type="containsText" dxfId="8693" priority="11675" operator="containsText" text=" ">
      <formula>NOT(ISERROR(SEARCH(" ",BW51)))</formula>
    </cfRule>
  </conditionalFormatting>
  <conditionalFormatting sqref="BZ51">
    <cfRule type="containsText" dxfId="8692" priority="12526" operator="containsText" text=" ">
      <formula>NOT(ISERROR(SEARCH(" ",BZ51)))</formula>
    </cfRule>
    <cfRule type="containsText" dxfId="8691" priority="12527" operator="containsText" text=" ">
      <formula>NOT(ISERROR(SEARCH(" ",BZ51)))</formula>
    </cfRule>
  </conditionalFormatting>
  <conditionalFormatting sqref="CB51:CD51">
    <cfRule type="containsText" dxfId="8690" priority="11587" operator="containsText" text=" ">
      <formula>NOT(ISERROR(SEARCH(" ",CB51)))</formula>
    </cfRule>
  </conditionalFormatting>
  <conditionalFormatting sqref="CQ51">
    <cfRule type="containsText" dxfId="8689" priority="3070" operator="containsText" text=" ">
      <formula>NOT(ISERROR(SEARCH(" ",CQ51)))</formula>
    </cfRule>
  </conditionalFormatting>
  <conditionalFormatting sqref="CR51">
    <cfRule type="containsText" dxfId="8688" priority="2514" operator="containsText" text=" ">
      <formula>NOT(ISERROR(SEARCH(" ",CR51)))</formula>
    </cfRule>
  </conditionalFormatting>
  <conditionalFormatting sqref="CS51">
    <cfRule type="containsText" dxfId="8687" priority="3024" operator="containsText" text=" ">
      <formula>NOT(ISERROR(SEARCH(" ",CS51)))</formula>
    </cfRule>
  </conditionalFormatting>
  <conditionalFormatting sqref="CU51">
    <cfRule type="cellIs" dxfId="8686" priority="11793" operator="equal">
      <formula>1</formula>
    </cfRule>
  </conditionalFormatting>
  <conditionalFormatting sqref="DN51:DP51">
    <cfRule type="cellIs" dxfId="8685" priority="3393" operator="equal">
      <formula>1</formula>
    </cfRule>
  </conditionalFormatting>
  <conditionalFormatting sqref="DS51:DU51">
    <cfRule type="cellIs" dxfId="8684" priority="3308" operator="equal">
      <formula>1</formula>
    </cfRule>
  </conditionalFormatting>
  <conditionalFormatting sqref="EC51:EL51">
    <cfRule type="containsText" dxfId="8683" priority="12503" operator="containsText" text=" ">
      <formula>NOT(ISERROR(SEARCH(" ",EC51)))</formula>
    </cfRule>
    <cfRule type="containsText" dxfId="8682" priority="12504" operator="containsText" text=" ">
      <formula>NOT(ISERROR(SEARCH(" ",EC51)))</formula>
    </cfRule>
  </conditionalFormatting>
  <conditionalFormatting sqref="EN51">
    <cfRule type="cellIs" dxfId="8681" priority="11700" operator="equal">
      <formula>0</formula>
    </cfRule>
    <cfRule type="containsText" dxfId="8680" priority="11701" operator="containsText" text=" ">
      <formula>NOT(ISERROR(SEARCH(" ",EN51)))</formula>
    </cfRule>
    <cfRule type="containsText" dxfId="8679" priority="11702" operator="containsText" text=" ">
      <formula>NOT(ISERROR(SEARCH(" ",EN51)))</formula>
    </cfRule>
  </conditionalFormatting>
  <conditionalFormatting sqref="FI51">
    <cfRule type="cellIs" dxfId="8678" priority="12536" operator="greaterThan">
      <formula>1</formula>
    </cfRule>
    <cfRule type="colorScale" priority="12537">
      <colorScale>
        <cfvo type="min"/>
        <cfvo type="max"/>
        <color rgb="FFFCFCFF"/>
        <color rgb="FF63BE7B"/>
      </colorScale>
    </cfRule>
    <cfRule type="colorScale" priority="12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51">
    <cfRule type="colorScale" priority="12497">
      <colorScale>
        <cfvo type="min"/>
        <cfvo type="max"/>
        <color rgb="FFFCFCFF"/>
        <color rgb="FF63BE7B"/>
      </colorScale>
    </cfRule>
    <cfRule type="colorScale" priority="12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1:FL51">
    <cfRule type="colorScale" priority="12539">
      <colorScale>
        <cfvo type="min"/>
        <cfvo type="max"/>
        <color rgb="FFFCFCFF"/>
        <color rgb="FF63BE7B"/>
      </colorScale>
    </cfRule>
    <cfRule type="colorScale" priority="12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1">
    <cfRule type="colorScale" priority="12541">
      <colorScale>
        <cfvo type="min"/>
        <cfvo type="max"/>
        <color rgb="FFFCFCFF"/>
        <color rgb="FF63BE7B"/>
      </colorScale>
    </cfRule>
    <cfRule type="colorScale" priority="12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1">
    <cfRule type="colorScale" priority="12808">
      <colorScale>
        <cfvo type="min"/>
        <cfvo type="max"/>
        <color rgb="FFFCFCFF"/>
        <color rgb="FF63BE7B"/>
      </colorScale>
    </cfRule>
    <cfRule type="colorScale" priority="12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1">
    <cfRule type="cellIs" dxfId="8677" priority="12543" operator="greaterThan">
      <formula>1</formula>
    </cfRule>
    <cfRule type="colorScale" priority="12544">
      <colorScale>
        <cfvo type="min"/>
        <cfvo type="max"/>
        <color rgb="FFFCFCFF"/>
        <color rgb="FF63BE7B"/>
      </colorScale>
    </cfRule>
    <cfRule type="colorScale" priority="12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1">
    <cfRule type="colorScale" priority="12546">
      <colorScale>
        <cfvo type="min"/>
        <cfvo type="max"/>
        <color rgb="FFFCFCFF"/>
        <color rgb="FF63BE7B"/>
      </colorScale>
    </cfRule>
    <cfRule type="colorScale" priority="12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1">
    <cfRule type="colorScale" priority="12804">
      <colorScale>
        <cfvo type="min"/>
        <cfvo type="max"/>
        <color rgb="FFFCFCFF"/>
        <color rgb="FF63BE7B"/>
      </colorScale>
    </cfRule>
    <cfRule type="colorScale" priority="12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1">
    <cfRule type="cellIs" dxfId="8676" priority="12548" operator="greaterThan">
      <formula>1</formula>
    </cfRule>
    <cfRule type="colorScale" priority="12549">
      <colorScale>
        <cfvo type="min"/>
        <cfvo type="max"/>
        <color rgb="FFFCFCFF"/>
        <color rgb="FF63BE7B"/>
      </colorScale>
    </cfRule>
    <cfRule type="colorScale" priority="12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1">
    <cfRule type="colorScale" priority="12551">
      <colorScale>
        <cfvo type="min"/>
        <cfvo type="max"/>
        <color rgb="FFFCFCFF"/>
        <color rgb="FF63BE7B"/>
      </colorScale>
    </cfRule>
    <cfRule type="colorScale" priority="12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1">
    <cfRule type="colorScale" priority="12553">
      <colorScale>
        <cfvo type="min"/>
        <cfvo type="max"/>
        <color rgb="FFFCFCFF"/>
        <color rgb="FF63BE7B"/>
      </colorScale>
    </cfRule>
    <cfRule type="colorScale" priority="12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1">
    <cfRule type="cellIs" dxfId="8675" priority="12555" operator="greaterThan">
      <formula>1</formula>
    </cfRule>
    <cfRule type="colorScale" priority="12556">
      <colorScale>
        <cfvo type="min"/>
        <cfvo type="max"/>
        <color rgb="FFFCFCFF"/>
        <color rgb="FF63BE7B"/>
      </colorScale>
    </cfRule>
    <cfRule type="colorScale" priority="12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1">
    <cfRule type="colorScale" priority="12558">
      <colorScale>
        <cfvo type="min"/>
        <cfvo type="max"/>
        <color rgb="FFFCFCFF"/>
        <color rgb="FF63BE7B"/>
      </colorScale>
    </cfRule>
    <cfRule type="colorScale" priority="12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1">
    <cfRule type="colorScale" priority="12560">
      <colorScale>
        <cfvo type="min"/>
        <cfvo type="max"/>
        <color rgb="FFFCFCFF"/>
        <color rgb="FF63BE7B"/>
      </colorScale>
    </cfRule>
    <cfRule type="colorScale" priority="12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1">
    <cfRule type="cellIs" dxfId="8674" priority="12562" operator="greaterThan">
      <formula>1</formula>
    </cfRule>
    <cfRule type="colorScale" priority="12563">
      <colorScale>
        <cfvo type="min"/>
        <cfvo type="max"/>
        <color rgb="FFFCFCFF"/>
        <color rgb="FF63BE7B"/>
      </colorScale>
    </cfRule>
    <cfRule type="colorScale" priority="12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1">
    <cfRule type="colorScale" priority="12565">
      <colorScale>
        <cfvo type="min"/>
        <cfvo type="max"/>
        <color rgb="FFFCFCFF"/>
        <color rgb="FF63BE7B"/>
      </colorScale>
    </cfRule>
    <cfRule type="colorScale" priority="12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1">
    <cfRule type="colorScale" priority="12567">
      <colorScale>
        <cfvo type="min"/>
        <cfvo type="max"/>
        <color rgb="FFFCFCFF"/>
        <color rgb="FF63BE7B"/>
      </colorScale>
    </cfRule>
    <cfRule type="colorScale" priority="12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1">
    <cfRule type="cellIs" dxfId="8673" priority="12569" operator="greaterThan">
      <formula>1</formula>
    </cfRule>
    <cfRule type="colorScale" priority="12570">
      <colorScale>
        <cfvo type="min"/>
        <cfvo type="max"/>
        <color rgb="FFFCFCFF"/>
        <color rgb="FF63BE7B"/>
      </colorScale>
    </cfRule>
    <cfRule type="colorScale" priority="12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1">
    <cfRule type="colorScale" priority="12572">
      <colorScale>
        <cfvo type="min"/>
        <cfvo type="max"/>
        <color rgb="FFFCFCFF"/>
        <color rgb="FF63BE7B"/>
      </colorScale>
    </cfRule>
    <cfRule type="colorScale" priority="12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1">
    <cfRule type="colorScale" priority="12574">
      <colorScale>
        <cfvo type="min"/>
        <cfvo type="max"/>
        <color rgb="FFFCFCFF"/>
        <color rgb="FF63BE7B"/>
      </colorScale>
    </cfRule>
    <cfRule type="colorScale" priority="12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1">
    <cfRule type="cellIs" dxfId="8672" priority="12576" operator="greaterThan">
      <formula>1</formula>
    </cfRule>
    <cfRule type="colorScale" priority="12577">
      <colorScale>
        <cfvo type="min"/>
        <cfvo type="max"/>
        <color rgb="FFFCFCFF"/>
        <color rgb="FF63BE7B"/>
      </colorScale>
    </cfRule>
    <cfRule type="colorScale" priority="12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1">
    <cfRule type="colorScale" priority="12579">
      <colorScale>
        <cfvo type="min"/>
        <cfvo type="max"/>
        <color rgb="FFFCFCFF"/>
        <color rgb="FF63BE7B"/>
      </colorScale>
    </cfRule>
    <cfRule type="colorScale" priority="12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1">
    <cfRule type="colorScale" priority="12581">
      <colorScale>
        <cfvo type="min"/>
        <cfvo type="max"/>
        <color rgb="FFFCFCFF"/>
        <color rgb="FF63BE7B"/>
      </colorScale>
    </cfRule>
    <cfRule type="colorScale" priority="12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1">
    <cfRule type="cellIs" dxfId="8671" priority="12583" operator="greaterThan">
      <formula>1</formula>
    </cfRule>
    <cfRule type="colorScale" priority="12584">
      <colorScale>
        <cfvo type="min"/>
        <cfvo type="max"/>
        <color rgb="FFFCFCFF"/>
        <color rgb="FF63BE7B"/>
      </colorScale>
    </cfRule>
    <cfRule type="colorScale" priority="12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1">
    <cfRule type="colorScale" priority="12586">
      <colorScale>
        <cfvo type="min"/>
        <cfvo type="max"/>
        <color rgb="FFFCFCFF"/>
        <color rgb="FF63BE7B"/>
      </colorScale>
    </cfRule>
    <cfRule type="colorScale" priority="12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1">
    <cfRule type="colorScale" priority="12588">
      <colorScale>
        <cfvo type="min"/>
        <cfvo type="max"/>
        <color rgb="FFFCFCFF"/>
        <color rgb="FF63BE7B"/>
      </colorScale>
    </cfRule>
    <cfRule type="colorScale" priority="12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1">
    <cfRule type="cellIs" dxfId="8670" priority="12590" operator="greaterThan">
      <formula>1</formula>
    </cfRule>
    <cfRule type="colorScale" priority="12591">
      <colorScale>
        <cfvo type="min"/>
        <cfvo type="max"/>
        <color rgb="FFFCFCFF"/>
        <color rgb="FF63BE7B"/>
      </colorScale>
    </cfRule>
    <cfRule type="colorScale" priority="12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1">
    <cfRule type="colorScale" priority="12593">
      <colorScale>
        <cfvo type="min"/>
        <cfvo type="max"/>
        <color rgb="FFFCFCFF"/>
        <color rgb="FF63BE7B"/>
      </colorScale>
    </cfRule>
    <cfRule type="colorScale" priority="12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1">
    <cfRule type="colorScale" priority="12595">
      <colorScale>
        <cfvo type="min"/>
        <cfvo type="max"/>
        <color rgb="FFFCFCFF"/>
        <color rgb="FF63BE7B"/>
      </colorScale>
    </cfRule>
    <cfRule type="colorScale" priority="12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1">
    <cfRule type="cellIs" dxfId="8669" priority="12597" operator="greaterThan">
      <formula>1</formula>
    </cfRule>
    <cfRule type="colorScale" priority="12598">
      <colorScale>
        <cfvo type="min"/>
        <cfvo type="max"/>
        <color rgb="FFFCFCFF"/>
        <color rgb="FF63BE7B"/>
      </colorScale>
    </cfRule>
    <cfRule type="colorScale" priority="12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1">
    <cfRule type="colorScale" priority="12600">
      <colorScale>
        <cfvo type="min"/>
        <cfvo type="max"/>
        <color rgb="FFFCFCFF"/>
        <color rgb="FF63BE7B"/>
      </colorScale>
    </cfRule>
    <cfRule type="colorScale" priority="12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1">
    <cfRule type="colorScale" priority="12602">
      <colorScale>
        <cfvo type="min"/>
        <cfvo type="max"/>
        <color rgb="FFFCFCFF"/>
        <color rgb="FF63BE7B"/>
      </colorScale>
    </cfRule>
    <cfRule type="colorScale" priority="12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1">
    <cfRule type="cellIs" dxfId="8668" priority="12604" operator="greaterThan">
      <formula>1</formula>
    </cfRule>
    <cfRule type="colorScale" priority="12605">
      <colorScale>
        <cfvo type="min"/>
        <cfvo type="max"/>
        <color rgb="FFFCFCFF"/>
        <color rgb="FF63BE7B"/>
      </colorScale>
    </cfRule>
    <cfRule type="colorScale" priority="12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1">
    <cfRule type="colorScale" priority="12607">
      <colorScale>
        <cfvo type="min"/>
        <cfvo type="max"/>
        <color rgb="FFFCFCFF"/>
        <color rgb="FF63BE7B"/>
      </colorScale>
    </cfRule>
    <cfRule type="colorScale" priority="12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1">
    <cfRule type="colorScale" priority="12609">
      <colorScale>
        <cfvo type="min"/>
        <cfvo type="max"/>
        <color rgb="FFFCFCFF"/>
        <color rgb="FF63BE7B"/>
      </colorScale>
    </cfRule>
    <cfRule type="colorScale" priority="12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1">
    <cfRule type="cellIs" dxfId="8667" priority="12611" operator="greaterThan">
      <formula>1</formula>
    </cfRule>
    <cfRule type="colorScale" priority="12612">
      <colorScale>
        <cfvo type="min"/>
        <cfvo type="max"/>
        <color rgb="FFFCFCFF"/>
        <color rgb="FF63BE7B"/>
      </colorScale>
    </cfRule>
    <cfRule type="colorScale" priority="12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1">
    <cfRule type="colorScale" priority="12614">
      <colorScale>
        <cfvo type="min"/>
        <cfvo type="max"/>
        <color rgb="FFFCFCFF"/>
        <color rgb="FF63BE7B"/>
      </colorScale>
    </cfRule>
    <cfRule type="colorScale" priority="12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1">
    <cfRule type="colorScale" priority="12616">
      <colorScale>
        <cfvo type="min"/>
        <cfvo type="max"/>
        <color rgb="FFFCFCFF"/>
        <color rgb="FF63BE7B"/>
      </colorScale>
    </cfRule>
    <cfRule type="colorScale" priority="12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1">
    <cfRule type="cellIs" dxfId="8666" priority="12618" operator="greaterThan">
      <formula>1</formula>
    </cfRule>
    <cfRule type="colorScale" priority="12619">
      <colorScale>
        <cfvo type="min"/>
        <cfvo type="max"/>
        <color rgb="FFFCFCFF"/>
        <color rgb="FF63BE7B"/>
      </colorScale>
    </cfRule>
    <cfRule type="colorScale" priority="12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1">
    <cfRule type="colorScale" priority="12621">
      <colorScale>
        <cfvo type="min"/>
        <cfvo type="max"/>
        <color rgb="FFFCFCFF"/>
        <color rgb="FF63BE7B"/>
      </colorScale>
    </cfRule>
    <cfRule type="colorScale" priority="12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1">
    <cfRule type="colorScale" priority="12623">
      <colorScale>
        <cfvo type="min"/>
        <cfvo type="max"/>
        <color rgb="FFFCFCFF"/>
        <color rgb="FF63BE7B"/>
      </colorScale>
    </cfRule>
    <cfRule type="colorScale" priority="12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1">
    <cfRule type="cellIs" dxfId="8665" priority="12625" operator="greaterThan">
      <formula>1</formula>
    </cfRule>
    <cfRule type="colorScale" priority="12626">
      <colorScale>
        <cfvo type="min"/>
        <cfvo type="max"/>
        <color rgb="FFFCFCFF"/>
        <color rgb="FF63BE7B"/>
      </colorScale>
    </cfRule>
    <cfRule type="colorScale" priority="12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1">
    <cfRule type="colorScale" priority="12628">
      <colorScale>
        <cfvo type="min"/>
        <cfvo type="max"/>
        <color rgb="FFFCFCFF"/>
        <color rgb="FF63BE7B"/>
      </colorScale>
    </cfRule>
    <cfRule type="colorScale" priority="12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1">
    <cfRule type="colorScale" priority="12630">
      <colorScale>
        <cfvo type="min"/>
        <cfvo type="max"/>
        <color rgb="FFFCFCFF"/>
        <color rgb="FF63BE7B"/>
      </colorScale>
    </cfRule>
    <cfRule type="colorScale" priority="12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1">
    <cfRule type="cellIs" dxfId="8664" priority="12632" operator="greaterThan">
      <formula>1</formula>
    </cfRule>
    <cfRule type="colorScale" priority="12633">
      <colorScale>
        <cfvo type="min"/>
        <cfvo type="max"/>
        <color rgb="FFFCFCFF"/>
        <color rgb="FF63BE7B"/>
      </colorScale>
    </cfRule>
    <cfRule type="colorScale" priority="12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1">
    <cfRule type="colorScale" priority="12635">
      <colorScale>
        <cfvo type="min"/>
        <cfvo type="max"/>
        <color rgb="FFFCFCFF"/>
        <color rgb="FF63BE7B"/>
      </colorScale>
    </cfRule>
    <cfRule type="colorScale" priority="12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1">
    <cfRule type="colorScale" priority="12637">
      <colorScale>
        <cfvo type="min"/>
        <cfvo type="max"/>
        <color rgb="FFFCFCFF"/>
        <color rgb="FF63BE7B"/>
      </colorScale>
    </cfRule>
    <cfRule type="colorScale" priority="12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1">
    <cfRule type="cellIs" dxfId="8663" priority="12639" operator="greaterThan">
      <formula>1</formula>
    </cfRule>
    <cfRule type="colorScale" priority="12640">
      <colorScale>
        <cfvo type="min"/>
        <cfvo type="max"/>
        <color rgb="FFFCFCFF"/>
        <color rgb="FF63BE7B"/>
      </colorScale>
    </cfRule>
    <cfRule type="colorScale" priority="12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1">
    <cfRule type="colorScale" priority="12642">
      <colorScale>
        <cfvo type="min"/>
        <cfvo type="max"/>
        <color rgb="FFFCFCFF"/>
        <color rgb="FF63BE7B"/>
      </colorScale>
    </cfRule>
    <cfRule type="colorScale" priority="12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1">
    <cfRule type="colorScale" priority="12644">
      <colorScale>
        <cfvo type="min"/>
        <cfvo type="max"/>
        <color rgb="FFFCFCFF"/>
        <color rgb="FF63BE7B"/>
      </colorScale>
    </cfRule>
    <cfRule type="colorScale" priority="12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1">
    <cfRule type="cellIs" dxfId="8662" priority="12646" operator="greaterThan">
      <formula>1</formula>
    </cfRule>
    <cfRule type="colorScale" priority="12647">
      <colorScale>
        <cfvo type="min"/>
        <cfvo type="max"/>
        <color rgb="FFFCFCFF"/>
        <color rgb="FF63BE7B"/>
      </colorScale>
    </cfRule>
    <cfRule type="colorScale" priority="12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1">
    <cfRule type="colorScale" priority="12649">
      <colorScale>
        <cfvo type="min"/>
        <cfvo type="max"/>
        <color rgb="FFFCFCFF"/>
        <color rgb="FF63BE7B"/>
      </colorScale>
    </cfRule>
    <cfRule type="colorScale" priority="12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1">
    <cfRule type="colorScale" priority="12651">
      <colorScale>
        <cfvo type="min"/>
        <cfvo type="max"/>
        <color rgb="FFFCFCFF"/>
        <color rgb="FF63BE7B"/>
      </colorScale>
    </cfRule>
    <cfRule type="colorScale" priority="12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1">
    <cfRule type="cellIs" dxfId="8661" priority="12653" operator="greaterThan">
      <formula>1</formula>
    </cfRule>
    <cfRule type="colorScale" priority="12654">
      <colorScale>
        <cfvo type="min"/>
        <cfvo type="max"/>
        <color rgb="FFFCFCFF"/>
        <color rgb="FF63BE7B"/>
      </colorScale>
    </cfRule>
    <cfRule type="colorScale" priority="12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1">
    <cfRule type="colorScale" priority="12656">
      <colorScale>
        <cfvo type="min"/>
        <cfvo type="max"/>
        <color rgb="FFFCFCFF"/>
        <color rgb="FF63BE7B"/>
      </colorScale>
    </cfRule>
    <cfRule type="colorScale" priority="12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1">
    <cfRule type="colorScale" priority="12658">
      <colorScale>
        <cfvo type="min"/>
        <cfvo type="max"/>
        <color rgb="FFFCFCFF"/>
        <color rgb="FF63BE7B"/>
      </colorScale>
    </cfRule>
    <cfRule type="colorScale" priority="12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1">
    <cfRule type="cellIs" dxfId="8660" priority="12660" operator="greaterThan">
      <formula>1</formula>
    </cfRule>
    <cfRule type="colorScale" priority="12661">
      <colorScale>
        <cfvo type="min"/>
        <cfvo type="max"/>
        <color rgb="FFFCFCFF"/>
        <color rgb="FF63BE7B"/>
      </colorScale>
    </cfRule>
    <cfRule type="colorScale" priority="12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1">
    <cfRule type="colorScale" priority="12663">
      <colorScale>
        <cfvo type="min"/>
        <cfvo type="max"/>
        <color rgb="FFFCFCFF"/>
        <color rgb="FF63BE7B"/>
      </colorScale>
    </cfRule>
    <cfRule type="colorScale" priority="12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51">
    <cfRule type="colorScale" priority="12665">
      <colorScale>
        <cfvo type="min"/>
        <cfvo type="max"/>
        <color rgb="FFFCFCFF"/>
        <color rgb="FF63BE7B"/>
      </colorScale>
    </cfRule>
    <cfRule type="colorScale" priority="12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51">
    <cfRule type="cellIs" dxfId="8659" priority="12667" operator="greaterThan">
      <formula>1</formula>
    </cfRule>
    <cfRule type="colorScale" priority="12668">
      <colorScale>
        <cfvo type="min"/>
        <cfvo type="max"/>
        <color rgb="FFFCFCFF"/>
        <color rgb="FF63BE7B"/>
      </colorScale>
    </cfRule>
    <cfRule type="colorScale" priority="12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1">
    <cfRule type="cellIs" dxfId="8658" priority="12670" operator="greaterThan">
      <formula>1</formula>
    </cfRule>
    <cfRule type="colorScale" priority="12671">
      <colorScale>
        <cfvo type="min"/>
        <cfvo type="max"/>
        <color rgb="FFFCFCFF"/>
        <color rgb="FF63BE7B"/>
      </colorScale>
    </cfRule>
    <cfRule type="colorScale" priority="12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51:IA51">
    <cfRule type="colorScale" priority="12673">
      <colorScale>
        <cfvo type="min"/>
        <cfvo type="max"/>
        <color rgb="FFFCFCFF"/>
        <color rgb="FF63BE7B"/>
      </colorScale>
    </cfRule>
    <cfRule type="colorScale" priority="12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1">
    <cfRule type="colorScale" priority="12675">
      <colorScale>
        <cfvo type="min"/>
        <cfvo type="max"/>
        <color rgb="FFFCFCFF"/>
        <color rgb="FF63BE7B"/>
      </colorScale>
    </cfRule>
    <cfRule type="colorScale" priority="12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1">
    <cfRule type="colorScale" priority="12810">
      <colorScale>
        <cfvo type="min"/>
        <cfvo type="max"/>
        <color rgb="FFFCFCFF"/>
        <color rgb="FF63BE7B"/>
      </colorScale>
    </cfRule>
    <cfRule type="colorScale" priority="12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1">
    <cfRule type="cellIs" dxfId="8657" priority="12677" operator="greaterThan">
      <formula>1</formula>
    </cfRule>
    <cfRule type="colorScale" priority="12678">
      <colorScale>
        <cfvo type="min"/>
        <cfvo type="max"/>
        <color rgb="FFFCFCFF"/>
        <color rgb="FF63BE7B"/>
      </colorScale>
    </cfRule>
    <cfRule type="colorScale" priority="12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1">
    <cfRule type="colorScale" priority="12680">
      <colorScale>
        <cfvo type="min"/>
        <cfvo type="max"/>
        <color rgb="FFFCFCFF"/>
        <color rgb="FF63BE7B"/>
      </colorScale>
    </cfRule>
    <cfRule type="colorScale" priority="12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1">
    <cfRule type="colorScale" priority="12806">
      <colorScale>
        <cfvo type="min"/>
        <cfvo type="max"/>
        <color rgb="FFFCFCFF"/>
        <color rgb="FF63BE7B"/>
      </colorScale>
    </cfRule>
    <cfRule type="colorScale" priority="12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1">
    <cfRule type="cellIs" dxfId="8656" priority="12682" operator="greaterThan">
      <formula>1</formula>
    </cfRule>
    <cfRule type="colorScale" priority="12683">
      <colorScale>
        <cfvo type="min"/>
        <cfvo type="max"/>
        <color rgb="FFFCFCFF"/>
        <color rgb="FF63BE7B"/>
      </colorScale>
    </cfRule>
    <cfRule type="colorScale" priority="12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1">
    <cfRule type="colorScale" priority="12685">
      <colorScale>
        <cfvo type="min"/>
        <cfvo type="max"/>
        <color rgb="FFFCFCFF"/>
        <color rgb="FF63BE7B"/>
      </colorScale>
    </cfRule>
    <cfRule type="colorScale" priority="12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1">
    <cfRule type="colorScale" priority="12687">
      <colorScale>
        <cfvo type="min"/>
        <cfvo type="max"/>
        <color rgb="FFFCFCFF"/>
        <color rgb="FF63BE7B"/>
      </colorScale>
    </cfRule>
    <cfRule type="colorScale" priority="12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1">
    <cfRule type="cellIs" dxfId="8655" priority="12689" operator="greaterThan">
      <formula>1</formula>
    </cfRule>
    <cfRule type="colorScale" priority="12690">
      <colorScale>
        <cfvo type="min"/>
        <cfvo type="max"/>
        <color rgb="FFFCFCFF"/>
        <color rgb="FF63BE7B"/>
      </colorScale>
    </cfRule>
    <cfRule type="colorScale" priority="12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1">
    <cfRule type="colorScale" priority="12692">
      <colorScale>
        <cfvo type="min"/>
        <cfvo type="max"/>
        <color rgb="FFFCFCFF"/>
        <color rgb="FF63BE7B"/>
      </colorScale>
    </cfRule>
    <cfRule type="colorScale" priority="12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1">
    <cfRule type="colorScale" priority="12694">
      <colorScale>
        <cfvo type="min"/>
        <cfvo type="max"/>
        <color rgb="FFFCFCFF"/>
        <color rgb="FF63BE7B"/>
      </colorScale>
    </cfRule>
    <cfRule type="colorScale" priority="12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1">
    <cfRule type="cellIs" dxfId="8654" priority="12696" operator="greaterThan">
      <formula>1</formula>
    </cfRule>
    <cfRule type="colorScale" priority="12697">
      <colorScale>
        <cfvo type="min"/>
        <cfvo type="max"/>
        <color rgb="FFFCFCFF"/>
        <color rgb="FF63BE7B"/>
      </colorScale>
    </cfRule>
    <cfRule type="colorScale" priority="12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1">
    <cfRule type="colorScale" priority="12699">
      <colorScale>
        <cfvo type="min"/>
        <cfvo type="max"/>
        <color rgb="FFFCFCFF"/>
        <color rgb="FF63BE7B"/>
      </colorScale>
    </cfRule>
    <cfRule type="colorScale" priority="12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1">
    <cfRule type="colorScale" priority="12701">
      <colorScale>
        <cfvo type="min"/>
        <cfvo type="max"/>
        <color rgb="FFFCFCFF"/>
        <color rgb="FF63BE7B"/>
      </colorScale>
    </cfRule>
    <cfRule type="colorScale" priority="12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1">
    <cfRule type="cellIs" dxfId="8653" priority="12703" operator="greaterThan">
      <formula>1</formula>
    </cfRule>
    <cfRule type="colorScale" priority="12704">
      <colorScale>
        <cfvo type="min"/>
        <cfvo type="max"/>
        <color rgb="FFFCFCFF"/>
        <color rgb="FF63BE7B"/>
      </colorScale>
    </cfRule>
    <cfRule type="colorScale" priority="12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1">
    <cfRule type="colorScale" priority="12706">
      <colorScale>
        <cfvo type="min"/>
        <cfvo type="max"/>
        <color rgb="FFFCFCFF"/>
        <color rgb="FF63BE7B"/>
      </colorScale>
    </cfRule>
    <cfRule type="colorScale" priority="12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1">
    <cfRule type="colorScale" priority="12708">
      <colorScale>
        <cfvo type="min"/>
        <cfvo type="max"/>
        <color rgb="FFFCFCFF"/>
        <color rgb="FF63BE7B"/>
      </colorScale>
    </cfRule>
    <cfRule type="colorScale" priority="12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1">
    <cfRule type="cellIs" dxfId="8652" priority="12710" operator="greaterThan">
      <formula>1</formula>
    </cfRule>
    <cfRule type="colorScale" priority="12711">
      <colorScale>
        <cfvo type="min"/>
        <cfvo type="max"/>
        <color rgb="FFFCFCFF"/>
        <color rgb="FF63BE7B"/>
      </colorScale>
    </cfRule>
    <cfRule type="colorScale" priority="12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1">
    <cfRule type="colorScale" priority="12713">
      <colorScale>
        <cfvo type="min"/>
        <cfvo type="max"/>
        <color rgb="FFFCFCFF"/>
        <color rgb="FF63BE7B"/>
      </colorScale>
    </cfRule>
    <cfRule type="colorScale" priority="12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1">
    <cfRule type="colorScale" priority="12715">
      <colorScale>
        <cfvo type="min"/>
        <cfvo type="max"/>
        <color rgb="FFFCFCFF"/>
        <color rgb="FF63BE7B"/>
      </colorScale>
    </cfRule>
    <cfRule type="colorScale" priority="12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1">
    <cfRule type="cellIs" dxfId="8651" priority="12717" operator="greaterThan">
      <formula>1</formula>
    </cfRule>
    <cfRule type="colorScale" priority="12718">
      <colorScale>
        <cfvo type="min"/>
        <cfvo type="max"/>
        <color rgb="FFFCFCFF"/>
        <color rgb="FF63BE7B"/>
      </colorScale>
    </cfRule>
    <cfRule type="colorScale" priority="12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1">
    <cfRule type="colorScale" priority="12720">
      <colorScale>
        <cfvo type="min"/>
        <cfvo type="max"/>
        <color rgb="FFFCFCFF"/>
        <color rgb="FF63BE7B"/>
      </colorScale>
    </cfRule>
    <cfRule type="colorScale" priority="12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1">
    <cfRule type="colorScale" priority="12722">
      <colorScale>
        <cfvo type="min"/>
        <cfvo type="max"/>
        <color rgb="FFFCFCFF"/>
        <color rgb="FF63BE7B"/>
      </colorScale>
    </cfRule>
    <cfRule type="colorScale" priority="12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1">
    <cfRule type="cellIs" dxfId="8650" priority="12724" operator="greaterThan">
      <formula>1</formula>
    </cfRule>
    <cfRule type="colorScale" priority="12725">
      <colorScale>
        <cfvo type="min"/>
        <cfvo type="max"/>
        <color rgb="FFFCFCFF"/>
        <color rgb="FF63BE7B"/>
      </colorScale>
    </cfRule>
    <cfRule type="colorScale" priority="12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1">
    <cfRule type="colorScale" priority="12727">
      <colorScale>
        <cfvo type="min"/>
        <cfvo type="max"/>
        <color rgb="FFFCFCFF"/>
        <color rgb="FF63BE7B"/>
      </colorScale>
    </cfRule>
    <cfRule type="colorScale" priority="12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1">
    <cfRule type="colorScale" priority="12729">
      <colorScale>
        <cfvo type="min"/>
        <cfvo type="max"/>
        <color rgb="FFFCFCFF"/>
        <color rgb="FF63BE7B"/>
      </colorScale>
    </cfRule>
    <cfRule type="colorScale" priority="12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1">
    <cfRule type="cellIs" dxfId="8649" priority="12731" operator="greaterThan">
      <formula>1</formula>
    </cfRule>
    <cfRule type="colorScale" priority="12732">
      <colorScale>
        <cfvo type="min"/>
        <cfvo type="max"/>
        <color rgb="FFFCFCFF"/>
        <color rgb="FF63BE7B"/>
      </colorScale>
    </cfRule>
    <cfRule type="colorScale" priority="12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1">
    <cfRule type="colorScale" priority="12734">
      <colorScale>
        <cfvo type="min"/>
        <cfvo type="max"/>
        <color rgb="FFFCFCFF"/>
        <color rgb="FF63BE7B"/>
      </colorScale>
    </cfRule>
    <cfRule type="colorScale" priority="12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1">
    <cfRule type="colorScale" priority="12736">
      <colorScale>
        <cfvo type="min"/>
        <cfvo type="max"/>
        <color rgb="FFFCFCFF"/>
        <color rgb="FF63BE7B"/>
      </colorScale>
    </cfRule>
    <cfRule type="colorScale" priority="12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1">
    <cfRule type="cellIs" dxfId="8648" priority="12738" operator="greaterThan">
      <formula>1</formula>
    </cfRule>
    <cfRule type="colorScale" priority="12739">
      <colorScale>
        <cfvo type="min"/>
        <cfvo type="max"/>
        <color rgb="FFFCFCFF"/>
        <color rgb="FF63BE7B"/>
      </colorScale>
    </cfRule>
    <cfRule type="colorScale" priority="12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1">
    <cfRule type="colorScale" priority="12741">
      <colorScale>
        <cfvo type="min"/>
        <cfvo type="max"/>
        <color rgb="FFFCFCFF"/>
        <color rgb="FF63BE7B"/>
      </colorScale>
    </cfRule>
    <cfRule type="colorScale" priority="12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1">
    <cfRule type="colorScale" priority="12743">
      <colorScale>
        <cfvo type="min"/>
        <cfvo type="max"/>
        <color rgb="FFFCFCFF"/>
        <color rgb="FF63BE7B"/>
      </colorScale>
    </cfRule>
    <cfRule type="colorScale" priority="12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1">
    <cfRule type="cellIs" dxfId="8647" priority="12745" operator="greaterThan">
      <formula>1</formula>
    </cfRule>
    <cfRule type="colorScale" priority="12746">
      <colorScale>
        <cfvo type="min"/>
        <cfvo type="max"/>
        <color rgb="FFFCFCFF"/>
        <color rgb="FF63BE7B"/>
      </colorScale>
    </cfRule>
    <cfRule type="colorScale" priority="12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1">
    <cfRule type="colorScale" priority="12748">
      <colorScale>
        <cfvo type="min"/>
        <cfvo type="max"/>
        <color rgb="FFFCFCFF"/>
        <color rgb="FF63BE7B"/>
      </colorScale>
    </cfRule>
    <cfRule type="colorScale" priority="12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1">
    <cfRule type="colorScale" priority="12750">
      <colorScale>
        <cfvo type="min"/>
        <cfvo type="max"/>
        <color rgb="FFFCFCFF"/>
        <color rgb="FF63BE7B"/>
      </colorScale>
    </cfRule>
    <cfRule type="colorScale" priority="12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1">
    <cfRule type="cellIs" dxfId="8646" priority="12752" operator="greaterThan">
      <formula>1</formula>
    </cfRule>
    <cfRule type="colorScale" priority="12753">
      <colorScale>
        <cfvo type="min"/>
        <cfvo type="max"/>
        <color rgb="FFFCFCFF"/>
        <color rgb="FF63BE7B"/>
      </colorScale>
    </cfRule>
    <cfRule type="colorScale" priority="12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1">
    <cfRule type="colorScale" priority="12755">
      <colorScale>
        <cfvo type="min"/>
        <cfvo type="max"/>
        <color rgb="FFFCFCFF"/>
        <color rgb="FF63BE7B"/>
      </colorScale>
    </cfRule>
    <cfRule type="colorScale" priority="12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1">
    <cfRule type="colorScale" priority="12757">
      <colorScale>
        <cfvo type="min"/>
        <cfvo type="max"/>
        <color rgb="FFFCFCFF"/>
        <color rgb="FF63BE7B"/>
      </colorScale>
    </cfRule>
    <cfRule type="colorScale" priority="12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1">
    <cfRule type="cellIs" dxfId="8645" priority="12759" operator="greaterThan">
      <formula>1</formula>
    </cfRule>
    <cfRule type="colorScale" priority="12760">
      <colorScale>
        <cfvo type="min"/>
        <cfvo type="max"/>
        <color rgb="FFFCFCFF"/>
        <color rgb="FF63BE7B"/>
      </colorScale>
    </cfRule>
    <cfRule type="colorScale" priority="12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1">
    <cfRule type="colorScale" priority="12762">
      <colorScale>
        <cfvo type="min"/>
        <cfvo type="max"/>
        <color rgb="FFFCFCFF"/>
        <color rgb="FF63BE7B"/>
      </colorScale>
    </cfRule>
    <cfRule type="colorScale" priority="12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1">
    <cfRule type="colorScale" priority="12764">
      <colorScale>
        <cfvo type="min"/>
        <cfvo type="max"/>
        <color rgb="FFFCFCFF"/>
        <color rgb="FF63BE7B"/>
      </colorScale>
    </cfRule>
    <cfRule type="colorScale" priority="12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1">
    <cfRule type="cellIs" dxfId="8644" priority="12766" operator="greaterThan">
      <formula>1</formula>
    </cfRule>
    <cfRule type="colorScale" priority="12767">
      <colorScale>
        <cfvo type="min"/>
        <cfvo type="max"/>
        <color rgb="FFFCFCFF"/>
        <color rgb="FF63BE7B"/>
      </colorScale>
    </cfRule>
    <cfRule type="colorScale" priority="12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1">
    <cfRule type="colorScale" priority="12769">
      <colorScale>
        <cfvo type="min"/>
        <cfvo type="max"/>
        <color rgb="FFFCFCFF"/>
        <color rgb="FF63BE7B"/>
      </colorScale>
    </cfRule>
    <cfRule type="colorScale" priority="12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1">
    <cfRule type="colorScale" priority="12771">
      <colorScale>
        <cfvo type="min"/>
        <cfvo type="max"/>
        <color rgb="FFFCFCFF"/>
        <color rgb="FF63BE7B"/>
      </colorScale>
    </cfRule>
    <cfRule type="colorScale" priority="12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1">
    <cfRule type="cellIs" dxfId="8643" priority="12773" operator="greaterThan">
      <formula>1</formula>
    </cfRule>
    <cfRule type="colorScale" priority="12774">
      <colorScale>
        <cfvo type="min"/>
        <cfvo type="max"/>
        <color rgb="FFFCFCFF"/>
        <color rgb="FF63BE7B"/>
      </colorScale>
    </cfRule>
    <cfRule type="colorScale" priority="12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1">
    <cfRule type="colorScale" priority="12776">
      <colorScale>
        <cfvo type="min"/>
        <cfvo type="max"/>
        <color rgb="FFFCFCFF"/>
        <color rgb="FF63BE7B"/>
      </colorScale>
    </cfRule>
    <cfRule type="colorScale" priority="12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1">
    <cfRule type="colorScale" priority="12778">
      <colorScale>
        <cfvo type="min"/>
        <cfvo type="max"/>
        <color rgb="FFFCFCFF"/>
        <color rgb="FF63BE7B"/>
      </colorScale>
    </cfRule>
    <cfRule type="colorScale" priority="12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1">
    <cfRule type="cellIs" dxfId="8642" priority="12780" operator="greaterThan">
      <formula>1</formula>
    </cfRule>
    <cfRule type="colorScale" priority="12781">
      <colorScale>
        <cfvo type="min"/>
        <cfvo type="max"/>
        <color rgb="FFFCFCFF"/>
        <color rgb="FF63BE7B"/>
      </colorScale>
    </cfRule>
    <cfRule type="colorScale" priority="12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1">
    <cfRule type="colorScale" priority="12783">
      <colorScale>
        <cfvo type="min"/>
        <cfvo type="max"/>
        <color rgb="FFFCFCFF"/>
        <color rgb="FF63BE7B"/>
      </colorScale>
    </cfRule>
    <cfRule type="colorScale" priority="12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1">
    <cfRule type="colorScale" priority="12785">
      <colorScale>
        <cfvo type="min"/>
        <cfvo type="max"/>
        <color rgb="FFFCFCFF"/>
        <color rgb="FF63BE7B"/>
      </colorScale>
    </cfRule>
    <cfRule type="colorScale" priority="12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1">
    <cfRule type="cellIs" dxfId="8641" priority="12787" operator="greaterThan">
      <formula>1</formula>
    </cfRule>
    <cfRule type="colorScale" priority="12788">
      <colorScale>
        <cfvo type="min"/>
        <cfvo type="max"/>
        <color rgb="FFFCFCFF"/>
        <color rgb="FF63BE7B"/>
      </colorScale>
    </cfRule>
    <cfRule type="colorScale" priority="12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1">
    <cfRule type="colorScale" priority="12790">
      <colorScale>
        <cfvo type="min"/>
        <cfvo type="max"/>
        <color rgb="FFFCFCFF"/>
        <color rgb="FF63BE7B"/>
      </colorScale>
    </cfRule>
    <cfRule type="colorScale" priority="12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1">
    <cfRule type="colorScale" priority="12792">
      <colorScale>
        <cfvo type="min"/>
        <cfvo type="max"/>
        <color rgb="FFFCFCFF"/>
        <color rgb="FF63BE7B"/>
      </colorScale>
    </cfRule>
    <cfRule type="colorScale" priority="12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1">
    <cfRule type="cellIs" dxfId="8640" priority="12794" operator="greaterThan">
      <formula>1</formula>
    </cfRule>
    <cfRule type="colorScale" priority="12795">
      <colorScale>
        <cfvo type="min"/>
        <cfvo type="max"/>
        <color rgb="FFFCFCFF"/>
        <color rgb="FF63BE7B"/>
      </colorScale>
    </cfRule>
    <cfRule type="colorScale" priority="12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1">
    <cfRule type="colorScale" priority="12797">
      <colorScale>
        <cfvo type="min"/>
        <cfvo type="max"/>
        <color rgb="FFFCFCFF"/>
        <color rgb="FF63BE7B"/>
      </colorScale>
    </cfRule>
    <cfRule type="colorScale" priority="12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51">
    <cfRule type="colorScale" priority="12799">
      <colorScale>
        <cfvo type="min"/>
        <cfvo type="max"/>
        <color rgb="FFFCFCFF"/>
        <color rgb="FF63BE7B"/>
      </colorScale>
    </cfRule>
    <cfRule type="colorScale" priority="12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1">
    <cfRule type="cellIs" dxfId="8639" priority="12801" operator="greaterThan">
      <formula>1</formula>
    </cfRule>
    <cfRule type="colorScale" priority="12802">
      <colorScale>
        <cfvo type="min"/>
        <cfvo type="max"/>
        <color rgb="FFFCFCFF"/>
        <color rgb="FF63BE7B"/>
      </colorScale>
    </cfRule>
    <cfRule type="colorScale" priority="12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51:LD51">
    <cfRule type="cellIs" dxfId="8638" priority="12489" operator="greaterThan">
      <formula>0.31</formula>
    </cfRule>
    <cfRule type="cellIs" dxfId="8637" priority="12490" operator="greaterThan">
      <formula>0.31</formula>
    </cfRule>
    <cfRule type="cellIs" dxfId="8636" priority="12491" operator="greaterThan">
      <formula>0.31</formula>
    </cfRule>
    <cfRule type="cellIs" dxfId="8635" priority="12492" operator="greaterThan">
      <formula>0.3</formula>
    </cfRule>
    <cfRule type="cellIs" dxfId="8634" priority="12493" operator="greaterThan">
      <formula>1</formula>
    </cfRule>
    <cfRule type="cellIs" dxfId="8633" priority="12494" operator="equal">
      <formula>0</formula>
    </cfRule>
  </conditionalFormatting>
  <conditionalFormatting sqref="LJ51:LK51">
    <cfRule type="containsText" dxfId="8632" priority="7431" operator="containsText" text=" ">
      <formula>NOT(ISERROR(SEARCH(" ",LJ51)))</formula>
    </cfRule>
    <cfRule type="containsText" dxfId="8631" priority="7432" operator="containsText" text=" ">
      <formula>NOT(ISERROR(SEARCH(" ",LJ51)))</formula>
    </cfRule>
  </conditionalFormatting>
  <conditionalFormatting sqref="B52">
    <cfRule type="cellIs" dxfId="8630" priority="13551" operator="equal">
      <formula>" "</formula>
    </cfRule>
    <cfRule type="containsText" dxfId="8629" priority="13552" operator="containsText" text=" ">
      <formula>NOT(ISERROR(SEARCH(" ",B52)))</formula>
    </cfRule>
    <cfRule type="containsText" dxfId="8628" priority="13553" operator="containsText" text=" ">
      <formula>NOT(ISERROR(SEARCH(" ",B52)))</formula>
    </cfRule>
  </conditionalFormatting>
  <conditionalFormatting sqref="G52">
    <cfRule type="containsText" dxfId="8627" priority="13560" operator="containsText" text=" ">
      <formula>NOT(ISERROR(SEARCH(" ",G52)))</formula>
    </cfRule>
    <cfRule type="containsText" dxfId="8626" priority="13561" operator="containsText" text=" ">
      <formula>NOT(ISERROR(SEARCH(" ",G52)))</formula>
    </cfRule>
  </conditionalFormatting>
  <conditionalFormatting sqref="Y52">
    <cfRule type="colorScale" priority="13603">
      <colorScale>
        <cfvo type="min"/>
        <cfvo type="max"/>
        <color rgb="FFFCFCFF"/>
        <color rgb="FF63BE7B"/>
      </colorScale>
    </cfRule>
    <cfRule type="colorScale" priority="13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52">
    <cfRule type="cellIs" dxfId="8625" priority="13585" operator="greaterThan">
      <formula>1</formula>
    </cfRule>
    <cfRule type="containsText" dxfId="8624" priority="13586" operator="containsText" text=" ">
      <formula>NOT(ISERROR(SEARCH(" ",AF52)))</formula>
    </cfRule>
    <cfRule type="containsText" dxfId="8623" priority="13587" operator="containsText" text=" ">
      <formula>NOT(ISERROR(SEARCH(" ",AF52)))</formula>
    </cfRule>
  </conditionalFormatting>
  <conditionalFormatting sqref="AJ52">
    <cfRule type="cellIs" dxfId="8622" priority="11758" operator="equal">
      <formula>0</formula>
    </cfRule>
    <cfRule type="cellIs" dxfId="8621" priority="11759" operator="equal">
      <formula>0</formula>
    </cfRule>
    <cfRule type="cellIs" dxfId="8620" priority="11760" operator="greaterThan">
      <formula>1</formula>
    </cfRule>
    <cfRule type="containsText" dxfId="8619" priority="11761" operator="containsText" text=" ">
      <formula>NOT(ISERROR(SEARCH(" ",AJ52)))</formula>
    </cfRule>
    <cfRule type="containsText" dxfId="8618" priority="11762" operator="containsText" text=" ">
      <formula>NOT(ISERROR(SEARCH(" ",AJ52)))</formula>
    </cfRule>
  </conditionalFormatting>
  <conditionalFormatting sqref="AK52">
    <cfRule type="cellIs" dxfId="8617" priority="13555" operator="equal">
      <formula>0</formula>
    </cfRule>
    <cfRule type="cellIs" dxfId="8616" priority="13556" operator="equal">
      <formula>0</formula>
    </cfRule>
    <cfRule type="cellIs" dxfId="8615" priority="13557" operator="greaterThan">
      <formula>1</formula>
    </cfRule>
    <cfRule type="containsText" dxfId="8614" priority="13558" operator="containsText" text=" ">
      <formula>NOT(ISERROR(SEARCH(" ",AK52)))</formula>
    </cfRule>
    <cfRule type="containsText" dxfId="8613" priority="13559" operator="containsText" text=" ">
      <formula>NOT(ISERROR(SEARCH(" ",AK52)))</formula>
    </cfRule>
  </conditionalFormatting>
  <conditionalFormatting sqref="AL52">
    <cfRule type="cellIs" dxfId="8612" priority="11708" operator="equal">
      <formula>0</formula>
    </cfRule>
    <cfRule type="cellIs" dxfId="8611" priority="11709" operator="equal">
      <formula>0</formula>
    </cfRule>
    <cfRule type="cellIs" dxfId="8610" priority="11710" operator="greaterThan">
      <formula>1</formula>
    </cfRule>
    <cfRule type="containsText" dxfId="8609" priority="11711" operator="containsText" text=" ">
      <formula>NOT(ISERROR(SEARCH(" ",AL52)))</formula>
    </cfRule>
    <cfRule type="containsText" dxfId="8608" priority="11712" operator="containsText" text=" ">
      <formula>NOT(ISERROR(SEARCH(" ",AL52)))</formula>
    </cfRule>
  </conditionalFormatting>
  <conditionalFormatting sqref="AM52">
    <cfRule type="cellIs" dxfId="8607" priority="11703" operator="equal">
      <formula>0</formula>
    </cfRule>
    <cfRule type="cellIs" dxfId="8606" priority="11704" operator="equal">
      <formula>0</formula>
    </cfRule>
    <cfRule type="cellIs" dxfId="8605" priority="11705" operator="greaterThan">
      <formula>1</formula>
    </cfRule>
    <cfRule type="containsText" dxfId="8604" priority="11706" operator="containsText" text=" ">
      <formula>NOT(ISERROR(SEARCH(" ",AM52)))</formula>
    </cfRule>
    <cfRule type="containsText" dxfId="8603" priority="11707" operator="containsText" text=" ">
      <formula>NOT(ISERROR(SEARCH(" ",AM52)))</formula>
    </cfRule>
  </conditionalFormatting>
  <conditionalFormatting sqref="AO52:AT52">
    <cfRule type="cellIs" dxfId="8602" priority="13574" operator="equal">
      <formula>0</formula>
    </cfRule>
    <cfRule type="containsText" dxfId="8601" priority="13581" operator="containsText" text=" ">
      <formula>NOT(ISERROR(SEARCH(" ",AO52)))</formula>
    </cfRule>
    <cfRule type="containsText" dxfId="8600" priority="13582" operator="containsText" text=" ">
      <formula>NOT(ISERROR(SEARCH(" ",AO52)))</formula>
    </cfRule>
  </conditionalFormatting>
  <conditionalFormatting sqref="AV52">
    <cfRule type="cellIs" dxfId="8599" priority="11561" operator="equal">
      <formula>0</formula>
    </cfRule>
    <cfRule type="containsText" dxfId="8598" priority="11562" operator="containsText" text=" ">
      <formula>NOT(ISERROR(SEARCH(" ",AV52)))</formula>
    </cfRule>
    <cfRule type="containsText" dxfId="8597" priority="11563" operator="containsText" text=" ">
      <formula>NOT(ISERROR(SEARCH(" ",AV52)))</formula>
    </cfRule>
  </conditionalFormatting>
  <conditionalFormatting sqref="AX52">
    <cfRule type="cellIs" dxfId="8596" priority="13588" operator="greaterThan">
      <formula>1</formula>
    </cfRule>
    <cfRule type="containsText" dxfId="8595" priority="13589" operator="containsText" text=" ">
      <formula>NOT(ISERROR(SEARCH(" ",AX52)))</formula>
    </cfRule>
    <cfRule type="containsText" dxfId="8594" priority="13590" operator="containsText" text=" ">
      <formula>NOT(ISERROR(SEARCH(" ",AX52)))</formula>
    </cfRule>
  </conditionalFormatting>
  <conditionalFormatting sqref="BF52:BG52">
    <cfRule type="containsText" dxfId="8593" priority="13579" operator="containsText" text=" ">
      <formula>NOT(ISERROR(SEARCH(" ",BF52)))</formula>
    </cfRule>
    <cfRule type="containsText" dxfId="8592" priority="13580" operator="containsText" text=" ">
      <formula>NOT(ISERROR(SEARCH(" ",BF52)))</formula>
    </cfRule>
  </conditionalFormatting>
  <conditionalFormatting sqref="BI52:BJ52">
    <cfRule type="containsText" dxfId="8591" priority="13583" operator="containsText" text=" ">
      <formula>NOT(ISERROR(SEARCH(" ",BI52)))</formula>
    </cfRule>
    <cfRule type="containsText" dxfId="8590" priority="13584" operator="containsText" text=" ">
      <formula>NOT(ISERROR(SEARCH(" ",BI52)))</formula>
    </cfRule>
  </conditionalFormatting>
  <conditionalFormatting sqref="BK52">
    <cfRule type="containsText" dxfId="8589" priority="13591" operator="containsText" text=" ">
      <formula>NOT(ISERROR(SEARCH(" ",BK52)))</formula>
    </cfRule>
    <cfRule type="containsText" dxfId="8588" priority="13592" operator="containsText" text=" ">
      <formula>NOT(ISERROR(SEARCH(" ",BK52)))</formula>
    </cfRule>
  </conditionalFormatting>
  <conditionalFormatting sqref="BR52">
    <cfRule type="containsText" dxfId="8587" priority="11602" operator="containsText" text=" ">
      <formula>NOT(ISERROR(SEARCH(" ",BR52)))</formula>
    </cfRule>
    <cfRule type="containsText" dxfId="8586" priority="11603" operator="containsText" text=" ">
      <formula>NOT(ISERROR(SEARCH(" ",BR52)))</formula>
    </cfRule>
  </conditionalFormatting>
  <conditionalFormatting sqref="BS52">
    <cfRule type="containsText" dxfId="8585" priority="11570" operator="containsText" text=" ">
      <formula>NOT(ISERROR(SEARCH(" ",BS52)))</formula>
    </cfRule>
    <cfRule type="containsText" dxfId="8584" priority="11571" operator="containsText" text=" ">
      <formula>NOT(ISERROR(SEARCH(" ",BS52)))</formula>
    </cfRule>
  </conditionalFormatting>
  <conditionalFormatting sqref="BU52">
    <cfRule type="containsText" dxfId="8583" priority="13577" operator="containsText" text=" ">
      <formula>NOT(ISERROR(SEARCH(" ",BU52)))</formula>
    </cfRule>
    <cfRule type="containsText" dxfId="8582" priority="13578" operator="containsText" text=" ">
      <formula>NOT(ISERROR(SEARCH(" ",BU52)))</formula>
    </cfRule>
  </conditionalFormatting>
  <conditionalFormatting sqref="BV52">
    <cfRule type="containsText" dxfId="8581" priority="11668" operator="containsText" text=" ">
      <formula>NOT(ISERROR(SEARCH(" ",BV52)))</formula>
    </cfRule>
    <cfRule type="containsText" dxfId="8580" priority="11669" operator="containsText" text=" ">
      <formula>NOT(ISERROR(SEARCH(" ",BV52)))</formula>
    </cfRule>
  </conditionalFormatting>
  <conditionalFormatting sqref="BW52">
    <cfRule type="containsText" dxfId="8579" priority="11670" operator="containsText" text=" ">
      <formula>NOT(ISERROR(SEARCH(" ",BW52)))</formula>
    </cfRule>
    <cfRule type="containsText" dxfId="8578" priority="11671" operator="containsText" text=" ">
      <formula>NOT(ISERROR(SEARCH(" ",BW52)))</formula>
    </cfRule>
  </conditionalFormatting>
  <conditionalFormatting sqref="CQ52">
    <cfRule type="containsText" dxfId="8577" priority="3053" operator="containsText" text=" ">
      <formula>NOT(ISERROR(SEARCH(" ",CQ52)))</formula>
    </cfRule>
  </conditionalFormatting>
  <conditionalFormatting sqref="CR52">
    <cfRule type="containsText" dxfId="8576" priority="2524" operator="containsText" text=" ">
      <formula>NOT(ISERROR(SEARCH(" ",CR52)))</formula>
    </cfRule>
  </conditionalFormatting>
  <conditionalFormatting sqref="CS52">
    <cfRule type="containsText" dxfId="8575" priority="2998" operator="containsText" text=" ">
      <formula>NOT(ISERROR(SEARCH(" ",CS52)))</formula>
    </cfRule>
  </conditionalFormatting>
  <conditionalFormatting sqref="CU52">
    <cfRule type="cellIs" dxfId="8574" priority="8705" operator="equal">
      <formula>1</formula>
    </cfRule>
  </conditionalFormatting>
  <conditionalFormatting sqref="DG52">
    <cfRule type="cellIs" dxfId="8573" priority="3376" operator="equal">
      <formula>1</formula>
    </cfRule>
  </conditionalFormatting>
  <conditionalFormatting sqref="EC52:EL52">
    <cfRule type="containsText" dxfId="8572" priority="13575" operator="containsText" text=" ">
      <formula>NOT(ISERROR(SEARCH(" ",EC52)))</formula>
    </cfRule>
    <cfRule type="containsText" dxfId="8571" priority="13576" operator="containsText" text=" ">
      <formula>NOT(ISERROR(SEARCH(" ",EC52)))</formula>
    </cfRule>
  </conditionalFormatting>
  <conditionalFormatting sqref="EN52">
    <cfRule type="cellIs" dxfId="8570" priority="13563" operator="equal">
      <formula>0</formula>
    </cfRule>
  </conditionalFormatting>
  <conditionalFormatting sqref="FI52">
    <cfRule type="cellIs" dxfId="8569" priority="13605" operator="greaterThan">
      <formula>1</formula>
    </cfRule>
    <cfRule type="colorScale" priority="13606">
      <colorScale>
        <cfvo type="min"/>
        <cfvo type="max"/>
        <color rgb="FFFCFCFF"/>
        <color rgb="FF63BE7B"/>
      </colorScale>
    </cfRule>
    <cfRule type="colorScale" priority="13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52">
    <cfRule type="colorScale" priority="13572">
      <colorScale>
        <cfvo type="min"/>
        <cfvo type="max"/>
        <color rgb="FFFCFCFF"/>
        <color rgb="FF63BE7B"/>
      </colorScale>
    </cfRule>
    <cfRule type="colorScale" priority="13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2:FL52">
    <cfRule type="colorScale" priority="13608">
      <colorScale>
        <cfvo type="min"/>
        <cfvo type="max"/>
        <color rgb="FFFCFCFF"/>
        <color rgb="FF63BE7B"/>
      </colorScale>
    </cfRule>
    <cfRule type="colorScale" priority="13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2">
    <cfRule type="colorScale" priority="13610">
      <colorScale>
        <cfvo type="min"/>
        <cfvo type="max"/>
        <color rgb="FFFCFCFF"/>
        <color rgb="FF63BE7B"/>
      </colorScale>
    </cfRule>
    <cfRule type="colorScale" priority="13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2">
    <cfRule type="colorScale" priority="13877">
      <colorScale>
        <cfvo type="min"/>
        <cfvo type="max"/>
        <color rgb="FFFCFCFF"/>
        <color rgb="FF63BE7B"/>
      </colorScale>
    </cfRule>
    <cfRule type="colorScale" priority="13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2">
    <cfRule type="cellIs" dxfId="8568" priority="13612" operator="greaterThan">
      <formula>1</formula>
    </cfRule>
    <cfRule type="colorScale" priority="13613">
      <colorScale>
        <cfvo type="min"/>
        <cfvo type="max"/>
        <color rgb="FFFCFCFF"/>
        <color rgb="FF63BE7B"/>
      </colorScale>
    </cfRule>
    <cfRule type="colorScale" priority="13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2">
    <cfRule type="colorScale" priority="13615">
      <colorScale>
        <cfvo type="min"/>
        <cfvo type="max"/>
        <color rgb="FFFCFCFF"/>
        <color rgb="FF63BE7B"/>
      </colorScale>
    </cfRule>
    <cfRule type="colorScale" priority="13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2">
    <cfRule type="colorScale" priority="13873">
      <colorScale>
        <cfvo type="min"/>
        <cfvo type="max"/>
        <color rgb="FFFCFCFF"/>
        <color rgb="FF63BE7B"/>
      </colorScale>
    </cfRule>
    <cfRule type="colorScale" priority="13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2">
    <cfRule type="cellIs" dxfId="8567" priority="13617" operator="greaterThan">
      <formula>1</formula>
    </cfRule>
    <cfRule type="colorScale" priority="13618">
      <colorScale>
        <cfvo type="min"/>
        <cfvo type="max"/>
        <color rgb="FFFCFCFF"/>
        <color rgb="FF63BE7B"/>
      </colorScale>
    </cfRule>
    <cfRule type="colorScale" priority="13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2">
    <cfRule type="colorScale" priority="13620">
      <colorScale>
        <cfvo type="min"/>
        <cfvo type="max"/>
        <color rgb="FFFCFCFF"/>
        <color rgb="FF63BE7B"/>
      </colorScale>
    </cfRule>
    <cfRule type="colorScale" priority="13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2">
    <cfRule type="colorScale" priority="13622">
      <colorScale>
        <cfvo type="min"/>
        <cfvo type="max"/>
        <color rgb="FFFCFCFF"/>
        <color rgb="FF63BE7B"/>
      </colorScale>
    </cfRule>
    <cfRule type="colorScale" priority="13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2">
    <cfRule type="cellIs" dxfId="8566" priority="13624" operator="greaterThan">
      <formula>1</formula>
    </cfRule>
    <cfRule type="colorScale" priority="13625">
      <colorScale>
        <cfvo type="min"/>
        <cfvo type="max"/>
        <color rgb="FFFCFCFF"/>
        <color rgb="FF63BE7B"/>
      </colorScale>
    </cfRule>
    <cfRule type="colorScale" priority="13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2">
    <cfRule type="colorScale" priority="13627">
      <colorScale>
        <cfvo type="min"/>
        <cfvo type="max"/>
        <color rgb="FFFCFCFF"/>
        <color rgb="FF63BE7B"/>
      </colorScale>
    </cfRule>
    <cfRule type="colorScale" priority="13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2">
    <cfRule type="colorScale" priority="13629">
      <colorScale>
        <cfvo type="min"/>
        <cfvo type="max"/>
        <color rgb="FFFCFCFF"/>
        <color rgb="FF63BE7B"/>
      </colorScale>
    </cfRule>
    <cfRule type="colorScale" priority="13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2">
    <cfRule type="cellIs" dxfId="8565" priority="13631" operator="greaterThan">
      <formula>1</formula>
    </cfRule>
    <cfRule type="colorScale" priority="13632">
      <colorScale>
        <cfvo type="min"/>
        <cfvo type="max"/>
        <color rgb="FFFCFCFF"/>
        <color rgb="FF63BE7B"/>
      </colorScale>
    </cfRule>
    <cfRule type="colorScale" priority="13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2">
    <cfRule type="colorScale" priority="13634">
      <colorScale>
        <cfvo type="min"/>
        <cfvo type="max"/>
        <color rgb="FFFCFCFF"/>
        <color rgb="FF63BE7B"/>
      </colorScale>
    </cfRule>
    <cfRule type="colorScale" priority="13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2">
    <cfRule type="colorScale" priority="13636">
      <colorScale>
        <cfvo type="min"/>
        <cfvo type="max"/>
        <color rgb="FFFCFCFF"/>
        <color rgb="FF63BE7B"/>
      </colorScale>
    </cfRule>
    <cfRule type="colorScale" priority="13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2">
    <cfRule type="cellIs" dxfId="8564" priority="13638" operator="greaterThan">
      <formula>1</formula>
    </cfRule>
    <cfRule type="colorScale" priority="13639">
      <colorScale>
        <cfvo type="min"/>
        <cfvo type="max"/>
        <color rgb="FFFCFCFF"/>
        <color rgb="FF63BE7B"/>
      </colorScale>
    </cfRule>
    <cfRule type="colorScale" priority="13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2">
    <cfRule type="colorScale" priority="13641">
      <colorScale>
        <cfvo type="min"/>
        <cfvo type="max"/>
        <color rgb="FFFCFCFF"/>
        <color rgb="FF63BE7B"/>
      </colorScale>
    </cfRule>
    <cfRule type="colorScale" priority="13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2">
    <cfRule type="colorScale" priority="13643">
      <colorScale>
        <cfvo type="min"/>
        <cfvo type="max"/>
        <color rgb="FFFCFCFF"/>
        <color rgb="FF63BE7B"/>
      </colorScale>
    </cfRule>
    <cfRule type="colorScale" priority="13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2">
    <cfRule type="cellIs" dxfId="8563" priority="13645" operator="greaterThan">
      <formula>1</formula>
    </cfRule>
    <cfRule type="colorScale" priority="13646">
      <colorScale>
        <cfvo type="min"/>
        <cfvo type="max"/>
        <color rgb="FFFCFCFF"/>
        <color rgb="FF63BE7B"/>
      </colorScale>
    </cfRule>
    <cfRule type="colorScale" priority="13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2">
    <cfRule type="colorScale" priority="13648">
      <colorScale>
        <cfvo type="min"/>
        <cfvo type="max"/>
        <color rgb="FFFCFCFF"/>
        <color rgb="FF63BE7B"/>
      </colorScale>
    </cfRule>
    <cfRule type="colorScale" priority="13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2">
    <cfRule type="colorScale" priority="13650">
      <colorScale>
        <cfvo type="min"/>
        <cfvo type="max"/>
        <color rgb="FFFCFCFF"/>
        <color rgb="FF63BE7B"/>
      </colorScale>
    </cfRule>
    <cfRule type="colorScale" priority="13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2">
    <cfRule type="cellIs" dxfId="8562" priority="13652" operator="greaterThan">
      <formula>1</formula>
    </cfRule>
    <cfRule type="colorScale" priority="13653">
      <colorScale>
        <cfvo type="min"/>
        <cfvo type="max"/>
        <color rgb="FFFCFCFF"/>
        <color rgb="FF63BE7B"/>
      </colorScale>
    </cfRule>
    <cfRule type="colorScale" priority="13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2">
    <cfRule type="colorScale" priority="13655">
      <colorScale>
        <cfvo type="min"/>
        <cfvo type="max"/>
        <color rgb="FFFCFCFF"/>
        <color rgb="FF63BE7B"/>
      </colorScale>
    </cfRule>
    <cfRule type="colorScale" priority="13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2">
    <cfRule type="colorScale" priority="13657">
      <colorScale>
        <cfvo type="min"/>
        <cfvo type="max"/>
        <color rgb="FFFCFCFF"/>
        <color rgb="FF63BE7B"/>
      </colorScale>
    </cfRule>
    <cfRule type="colorScale" priority="13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2">
    <cfRule type="cellIs" dxfId="8561" priority="13659" operator="greaterThan">
      <formula>1</formula>
    </cfRule>
    <cfRule type="colorScale" priority="13660">
      <colorScale>
        <cfvo type="min"/>
        <cfvo type="max"/>
        <color rgb="FFFCFCFF"/>
        <color rgb="FF63BE7B"/>
      </colorScale>
    </cfRule>
    <cfRule type="colorScale" priority="13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2">
    <cfRule type="colorScale" priority="13662">
      <colorScale>
        <cfvo type="min"/>
        <cfvo type="max"/>
        <color rgb="FFFCFCFF"/>
        <color rgb="FF63BE7B"/>
      </colorScale>
    </cfRule>
    <cfRule type="colorScale" priority="13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2">
    <cfRule type="colorScale" priority="13664">
      <colorScale>
        <cfvo type="min"/>
        <cfvo type="max"/>
        <color rgb="FFFCFCFF"/>
        <color rgb="FF63BE7B"/>
      </colorScale>
    </cfRule>
    <cfRule type="colorScale" priority="13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2">
    <cfRule type="cellIs" dxfId="8560" priority="13666" operator="greaterThan">
      <formula>1</formula>
    </cfRule>
    <cfRule type="colorScale" priority="13667">
      <colorScale>
        <cfvo type="min"/>
        <cfvo type="max"/>
        <color rgb="FFFCFCFF"/>
        <color rgb="FF63BE7B"/>
      </colorScale>
    </cfRule>
    <cfRule type="colorScale" priority="13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2">
    <cfRule type="colorScale" priority="13669">
      <colorScale>
        <cfvo type="min"/>
        <cfvo type="max"/>
        <color rgb="FFFCFCFF"/>
        <color rgb="FF63BE7B"/>
      </colorScale>
    </cfRule>
    <cfRule type="colorScale" priority="13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2">
    <cfRule type="colorScale" priority="13671">
      <colorScale>
        <cfvo type="min"/>
        <cfvo type="max"/>
        <color rgb="FFFCFCFF"/>
        <color rgb="FF63BE7B"/>
      </colorScale>
    </cfRule>
    <cfRule type="colorScale" priority="13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2">
    <cfRule type="cellIs" dxfId="8559" priority="13673" operator="greaterThan">
      <formula>1</formula>
    </cfRule>
    <cfRule type="colorScale" priority="13674">
      <colorScale>
        <cfvo type="min"/>
        <cfvo type="max"/>
        <color rgb="FFFCFCFF"/>
        <color rgb="FF63BE7B"/>
      </colorScale>
    </cfRule>
    <cfRule type="colorScale" priority="13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2">
    <cfRule type="colorScale" priority="13676">
      <colorScale>
        <cfvo type="min"/>
        <cfvo type="max"/>
        <color rgb="FFFCFCFF"/>
        <color rgb="FF63BE7B"/>
      </colorScale>
    </cfRule>
    <cfRule type="colorScale" priority="13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2">
    <cfRule type="colorScale" priority="13678">
      <colorScale>
        <cfvo type="min"/>
        <cfvo type="max"/>
        <color rgb="FFFCFCFF"/>
        <color rgb="FF63BE7B"/>
      </colorScale>
    </cfRule>
    <cfRule type="colorScale" priority="13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2">
    <cfRule type="cellIs" dxfId="8558" priority="13680" operator="greaterThan">
      <formula>1</formula>
    </cfRule>
    <cfRule type="colorScale" priority="13681">
      <colorScale>
        <cfvo type="min"/>
        <cfvo type="max"/>
        <color rgb="FFFCFCFF"/>
        <color rgb="FF63BE7B"/>
      </colorScale>
    </cfRule>
    <cfRule type="colorScale" priority="13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2">
    <cfRule type="colorScale" priority="13683">
      <colorScale>
        <cfvo type="min"/>
        <cfvo type="max"/>
        <color rgb="FFFCFCFF"/>
        <color rgb="FF63BE7B"/>
      </colorScale>
    </cfRule>
    <cfRule type="colorScale" priority="13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2">
    <cfRule type="colorScale" priority="13685">
      <colorScale>
        <cfvo type="min"/>
        <cfvo type="max"/>
        <color rgb="FFFCFCFF"/>
        <color rgb="FF63BE7B"/>
      </colorScale>
    </cfRule>
    <cfRule type="colorScale" priority="13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2">
    <cfRule type="cellIs" dxfId="8557" priority="13687" operator="greaterThan">
      <formula>1</formula>
    </cfRule>
    <cfRule type="colorScale" priority="13688">
      <colorScale>
        <cfvo type="min"/>
        <cfvo type="max"/>
        <color rgb="FFFCFCFF"/>
        <color rgb="FF63BE7B"/>
      </colorScale>
    </cfRule>
    <cfRule type="colorScale" priority="13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2">
    <cfRule type="colorScale" priority="13690">
      <colorScale>
        <cfvo type="min"/>
        <cfvo type="max"/>
        <color rgb="FFFCFCFF"/>
        <color rgb="FF63BE7B"/>
      </colorScale>
    </cfRule>
    <cfRule type="colorScale" priority="13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2">
    <cfRule type="colorScale" priority="13692">
      <colorScale>
        <cfvo type="min"/>
        <cfvo type="max"/>
        <color rgb="FFFCFCFF"/>
        <color rgb="FF63BE7B"/>
      </colorScale>
    </cfRule>
    <cfRule type="colorScale" priority="13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2">
    <cfRule type="cellIs" dxfId="8556" priority="13694" operator="greaterThan">
      <formula>1</formula>
    </cfRule>
    <cfRule type="colorScale" priority="13695">
      <colorScale>
        <cfvo type="min"/>
        <cfvo type="max"/>
        <color rgb="FFFCFCFF"/>
        <color rgb="FF63BE7B"/>
      </colorScale>
    </cfRule>
    <cfRule type="colorScale" priority="13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2">
    <cfRule type="colorScale" priority="13697">
      <colorScale>
        <cfvo type="min"/>
        <cfvo type="max"/>
        <color rgb="FFFCFCFF"/>
        <color rgb="FF63BE7B"/>
      </colorScale>
    </cfRule>
    <cfRule type="colorScale" priority="13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2">
    <cfRule type="colorScale" priority="13699">
      <colorScale>
        <cfvo type="min"/>
        <cfvo type="max"/>
        <color rgb="FFFCFCFF"/>
        <color rgb="FF63BE7B"/>
      </colorScale>
    </cfRule>
    <cfRule type="colorScale" priority="13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2">
    <cfRule type="cellIs" dxfId="8555" priority="13701" operator="greaterThan">
      <formula>1</formula>
    </cfRule>
    <cfRule type="colorScale" priority="13702">
      <colorScale>
        <cfvo type="min"/>
        <cfvo type="max"/>
        <color rgb="FFFCFCFF"/>
        <color rgb="FF63BE7B"/>
      </colorScale>
    </cfRule>
    <cfRule type="colorScale" priority="13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2">
    <cfRule type="colorScale" priority="13704">
      <colorScale>
        <cfvo type="min"/>
        <cfvo type="max"/>
        <color rgb="FFFCFCFF"/>
        <color rgb="FF63BE7B"/>
      </colorScale>
    </cfRule>
    <cfRule type="colorScale" priority="13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2">
    <cfRule type="colorScale" priority="13706">
      <colorScale>
        <cfvo type="min"/>
        <cfvo type="max"/>
        <color rgb="FFFCFCFF"/>
        <color rgb="FF63BE7B"/>
      </colorScale>
    </cfRule>
    <cfRule type="colorScale" priority="13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2">
    <cfRule type="cellIs" dxfId="8554" priority="13708" operator="greaterThan">
      <formula>1</formula>
    </cfRule>
    <cfRule type="colorScale" priority="13709">
      <colorScale>
        <cfvo type="min"/>
        <cfvo type="max"/>
        <color rgb="FFFCFCFF"/>
        <color rgb="FF63BE7B"/>
      </colorScale>
    </cfRule>
    <cfRule type="colorScale" priority="13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2">
    <cfRule type="colorScale" priority="13711">
      <colorScale>
        <cfvo type="min"/>
        <cfvo type="max"/>
        <color rgb="FFFCFCFF"/>
        <color rgb="FF63BE7B"/>
      </colorScale>
    </cfRule>
    <cfRule type="colorScale" priority="13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2">
    <cfRule type="colorScale" priority="13713">
      <colorScale>
        <cfvo type="min"/>
        <cfvo type="max"/>
        <color rgb="FFFCFCFF"/>
        <color rgb="FF63BE7B"/>
      </colorScale>
    </cfRule>
    <cfRule type="colorScale" priority="13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2">
    <cfRule type="cellIs" dxfId="8553" priority="13715" operator="greaterThan">
      <formula>1</formula>
    </cfRule>
    <cfRule type="colorScale" priority="13716">
      <colorScale>
        <cfvo type="min"/>
        <cfvo type="max"/>
        <color rgb="FFFCFCFF"/>
        <color rgb="FF63BE7B"/>
      </colorScale>
    </cfRule>
    <cfRule type="colorScale" priority="13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2">
    <cfRule type="colorScale" priority="13718">
      <colorScale>
        <cfvo type="min"/>
        <cfvo type="max"/>
        <color rgb="FFFCFCFF"/>
        <color rgb="FF63BE7B"/>
      </colorScale>
    </cfRule>
    <cfRule type="colorScale" priority="13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2">
    <cfRule type="colorScale" priority="13720">
      <colorScale>
        <cfvo type="min"/>
        <cfvo type="max"/>
        <color rgb="FFFCFCFF"/>
        <color rgb="FF63BE7B"/>
      </colorScale>
    </cfRule>
    <cfRule type="colorScale" priority="13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2">
    <cfRule type="cellIs" dxfId="8552" priority="13722" operator="greaterThan">
      <formula>1</formula>
    </cfRule>
    <cfRule type="colorScale" priority="13723">
      <colorScale>
        <cfvo type="min"/>
        <cfvo type="max"/>
        <color rgb="FFFCFCFF"/>
        <color rgb="FF63BE7B"/>
      </colorScale>
    </cfRule>
    <cfRule type="colorScale" priority="13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2">
    <cfRule type="colorScale" priority="13725">
      <colorScale>
        <cfvo type="min"/>
        <cfvo type="max"/>
        <color rgb="FFFCFCFF"/>
        <color rgb="FF63BE7B"/>
      </colorScale>
    </cfRule>
    <cfRule type="colorScale" priority="13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2">
    <cfRule type="colorScale" priority="13727">
      <colorScale>
        <cfvo type="min"/>
        <cfvo type="max"/>
        <color rgb="FFFCFCFF"/>
        <color rgb="FF63BE7B"/>
      </colorScale>
    </cfRule>
    <cfRule type="colorScale" priority="13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2">
    <cfRule type="cellIs" dxfId="8551" priority="13729" operator="greaterThan">
      <formula>1</formula>
    </cfRule>
    <cfRule type="colorScale" priority="13730">
      <colorScale>
        <cfvo type="min"/>
        <cfvo type="max"/>
        <color rgb="FFFCFCFF"/>
        <color rgb="FF63BE7B"/>
      </colorScale>
    </cfRule>
    <cfRule type="colorScale" priority="13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2">
    <cfRule type="colorScale" priority="13732">
      <colorScale>
        <cfvo type="min"/>
        <cfvo type="max"/>
        <color rgb="FFFCFCFF"/>
        <color rgb="FF63BE7B"/>
      </colorScale>
    </cfRule>
    <cfRule type="colorScale" priority="13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52">
    <cfRule type="colorScale" priority="13734">
      <colorScale>
        <cfvo type="min"/>
        <cfvo type="max"/>
        <color rgb="FFFCFCFF"/>
        <color rgb="FF63BE7B"/>
      </colorScale>
    </cfRule>
    <cfRule type="colorScale" priority="13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52">
    <cfRule type="cellIs" dxfId="8550" priority="13736" operator="greaterThan">
      <formula>1</formula>
    </cfRule>
    <cfRule type="colorScale" priority="13737">
      <colorScale>
        <cfvo type="min"/>
        <cfvo type="max"/>
        <color rgb="FFFCFCFF"/>
        <color rgb="FF63BE7B"/>
      </colorScale>
    </cfRule>
    <cfRule type="colorScale" priority="13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2">
    <cfRule type="cellIs" dxfId="8549" priority="13739" operator="greaterThan">
      <formula>1</formula>
    </cfRule>
    <cfRule type="colorScale" priority="13740">
      <colorScale>
        <cfvo type="min"/>
        <cfvo type="max"/>
        <color rgb="FFFCFCFF"/>
        <color rgb="FF63BE7B"/>
      </colorScale>
    </cfRule>
    <cfRule type="colorScale" priority="13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52:IA52">
    <cfRule type="colorScale" priority="13742">
      <colorScale>
        <cfvo type="min"/>
        <cfvo type="max"/>
        <color rgb="FFFCFCFF"/>
        <color rgb="FF63BE7B"/>
      </colorScale>
    </cfRule>
    <cfRule type="colorScale" priority="13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2">
    <cfRule type="colorScale" priority="13744">
      <colorScale>
        <cfvo type="min"/>
        <cfvo type="max"/>
        <color rgb="FFFCFCFF"/>
        <color rgb="FF63BE7B"/>
      </colorScale>
    </cfRule>
    <cfRule type="colorScale" priority="13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2">
    <cfRule type="colorScale" priority="13879">
      <colorScale>
        <cfvo type="min"/>
        <cfvo type="max"/>
        <color rgb="FFFCFCFF"/>
        <color rgb="FF63BE7B"/>
      </colorScale>
    </cfRule>
    <cfRule type="colorScale" priority="13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2">
    <cfRule type="cellIs" dxfId="8548" priority="13746" operator="greaterThan">
      <formula>1</formula>
    </cfRule>
    <cfRule type="colorScale" priority="13747">
      <colorScale>
        <cfvo type="min"/>
        <cfvo type="max"/>
        <color rgb="FFFCFCFF"/>
        <color rgb="FF63BE7B"/>
      </colorScale>
    </cfRule>
    <cfRule type="colorScale" priority="13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2">
    <cfRule type="colorScale" priority="13749">
      <colorScale>
        <cfvo type="min"/>
        <cfvo type="max"/>
        <color rgb="FFFCFCFF"/>
        <color rgb="FF63BE7B"/>
      </colorScale>
    </cfRule>
    <cfRule type="colorScale" priority="13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2">
    <cfRule type="colorScale" priority="13875">
      <colorScale>
        <cfvo type="min"/>
        <cfvo type="max"/>
        <color rgb="FFFCFCFF"/>
        <color rgb="FF63BE7B"/>
      </colorScale>
    </cfRule>
    <cfRule type="colorScale" priority="13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2">
    <cfRule type="cellIs" dxfId="8547" priority="13751" operator="greaterThan">
      <formula>1</formula>
    </cfRule>
    <cfRule type="colorScale" priority="13752">
      <colorScale>
        <cfvo type="min"/>
        <cfvo type="max"/>
        <color rgb="FFFCFCFF"/>
        <color rgb="FF63BE7B"/>
      </colorScale>
    </cfRule>
    <cfRule type="colorScale" priority="13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2">
    <cfRule type="colorScale" priority="13754">
      <colorScale>
        <cfvo type="min"/>
        <cfvo type="max"/>
        <color rgb="FFFCFCFF"/>
        <color rgb="FF63BE7B"/>
      </colorScale>
    </cfRule>
    <cfRule type="colorScale" priority="13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2">
    <cfRule type="colorScale" priority="13756">
      <colorScale>
        <cfvo type="min"/>
        <cfvo type="max"/>
        <color rgb="FFFCFCFF"/>
        <color rgb="FF63BE7B"/>
      </colorScale>
    </cfRule>
    <cfRule type="colorScale" priority="13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2">
    <cfRule type="cellIs" dxfId="8546" priority="13758" operator="greaterThan">
      <formula>1</formula>
    </cfRule>
    <cfRule type="colorScale" priority="13759">
      <colorScale>
        <cfvo type="min"/>
        <cfvo type="max"/>
        <color rgb="FFFCFCFF"/>
        <color rgb="FF63BE7B"/>
      </colorScale>
    </cfRule>
    <cfRule type="colorScale" priority="13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2">
    <cfRule type="colorScale" priority="13761">
      <colorScale>
        <cfvo type="min"/>
        <cfvo type="max"/>
        <color rgb="FFFCFCFF"/>
        <color rgb="FF63BE7B"/>
      </colorScale>
    </cfRule>
    <cfRule type="colorScale" priority="13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2">
    <cfRule type="colorScale" priority="13763">
      <colorScale>
        <cfvo type="min"/>
        <cfvo type="max"/>
        <color rgb="FFFCFCFF"/>
        <color rgb="FF63BE7B"/>
      </colorScale>
    </cfRule>
    <cfRule type="colorScale" priority="13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2">
    <cfRule type="cellIs" dxfId="8545" priority="13765" operator="greaterThan">
      <formula>1</formula>
    </cfRule>
    <cfRule type="colorScale" priority="13766">
      <colorScale>
        <cfvo type="min"/>
        <cfvo type="max"/>
        <color rgb="FFFCFCFF"/>
        <color rgb="FF63BE7B"/>
      </colorScale>
    </cfRule>
    <cfRule type="colorScale" priority="13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2">
    <cfRule type="colorScale" priority="13768">
      <colorScale>
        <cfvo type="min"/>
        <cfvo type="max"/>
        <color rgb="FFFCFCFF"/>
        <color rgb="FF63BE7B"/>
      </colorScale>
    </cfRule>
    <cfRule type="colorScale" priority="13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2">
    <cfRule type="colorScale" priority="13770">
      <colorScale>
        <cfvo type="min"/>
        <cfvo type="max"/>
        <color rgb="FFFCFCFF"/>
        <color rgb="FF63BE7B"/>
      </colorScale>
    </cfRule>
    <cfRule type="colorScale" priority="13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2">
    <cfRule type="cellIs" dxfId="8544" priority="13772" operator="greaterThan">
      <formula>1</formula>
    </cfRule>
    <cfRule type="colorScale" priority="13773">
      <colorScale>
        <cfvo type="min"/>
        <cfvo type="max"/>
        <color rgb="FFFCFCFF"/>
        <color rgb="FF63BE7B"/>
      </colorScale>
    </cfRule>
    <cfRule type="colorScale" priority="13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2">
    <cfRule type="colorScale" priority="13775">
      <colorScale>
        <cfvo type="min"/>
        <cfvo type="max"/>
        <color rgb="FFFCFCFF"/>
        <color rgb="FF63BE7B"/>
      </colorScale>
    </cfRule>
    <cfRule type="colorScale" priority="13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2">
    <cfRule type="colorScale" priority="13777">
      <colorScale>
        <cfvo type="min"/>
        <cfvo type="max"/>
        <color rgb="FFFCFCFF"/>
        <color rgb="FF63BE7B"/>
      </colorScale>
    </cfRule>
    <cfRule type="colorScale" priority="13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2">
    <cfRule type="cellIs" dxfId="8543" priority="13779" operator="greaterThan">
      <formula>1</formula>
    </cfRule>
    <cfRule type="colorScale" priority="13780">
      <colorScale>
        <cfvo type="min"/>
        <cfvo type="max"/>
        <color rgb="FFFCFCFF"/>
        <color rgb="FF63BE7B"/>
      </colorScale>
    </cfRule>
    <cfRule type="colorScale" priority="13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2">
    <cfRule type="colorScale" priority="13782">
      <colorScale>
        <cfvo type="min"/>
        <cfvo type="max"/>
        <color rgb="FFFCFCFF"/>
        <color rgb="FF63BE7B"/>
      </colorScale>
    </cfRule>
    <cfRule type="colorScale" priority="13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2">
    <cfRule type="colorScale" priority="13784">
      <colorScale>
        <cfvo type="min"/>
        <cfvo type="max"/>
        <color rgb="FFFCFCFF"/>
        <color rgb="FF63BE7B"/>
      </colorScale>
    </cfRule>
    <cfRule type="colorScale" priority="13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2">
    <cfRule type="cellIs" dxfId="8542" priority="13786" operator="greaterThan">
      <formula>1</formula>
    </cfRule>
    <cfRule type="colorScale" priority="13787">
      <colorScale>
        <cfvo type="min"/>
        <cfvo type="max"/>
        <color rgb="FFFCFCFF"/>
        <color rgb="FF63BE7B"/>
      </colorScale>
    </cfRule>
    <cfRule type="colorScale" priority="13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2">
    <cfRule type="colorScale" priority="13789">
      <colorScale>
        <cfvo type="min"/>
        <cfvo type="max"/>
        <color rgb="FFFCFCFF"/>
        <color rgb="FF63BE7B"/>
      </colorScale>
    </cfRule>
    <cfRule type="colorScale" priority="13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2">
    <cfRule type="colorScale" priority="13791">
      <colorScale>
        <cfvo type="min"/>
        <cfvo type="max"/>
        <color rgb="FFFCFCFF"/>
        <color rgb="FF63BE7B"/>
      </colorScale>
    </cfRule>
    <cfRule type="colorScale" priority="13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2">
    <cfRule type="cellIs" dxfId="8541" priority="13793" operator="greaterThan">
      <formula>1</formula>
    </cfRule>
    <cfRule type="colorScale" priority="13794">
      <colorScale>
        <cfvo type="min"/>
        <cfvo type="max"/>
        <color rgb="FFFCFCFF"/>
        <color rgb="FF63BE7B"/>
      </colorScale>
    </cfRule>
    <cfRule type="colorScale" priority="13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2">
    <cfRule type="colorScale" priority="13796">
      <colorScale>
        <cfvo type="min"/>
        <cfvo type="max"/>
        <color rgb="FFFCFCFF"/>
        <color rgb="FF63BE7B"/>
      </colorScale>
    </cfRule>
    <cfRule type="colorScale" priority="13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2">
    <cfRule type="colorScale" priority="13798">
      <colorScale>
        <cfvo type="min"/>
        <cfvo type="max"/>
        <color rgb="FFFCFCFF"/>
        <color rgb="FF63BE7B"/>
      </colorScale>
    </cfRule>
    <cfRule type="colorScale" priority="13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2">
    <cfRule type="cellIs" dxfId="8540" priority="13800" operator="greaterThan">
      <formula>1</formula>
    </cfRule>
    <cfRule type="colorScale" priority="13801">
      <colorScale>
        <cfvo type="min"/>
        <cfvo type="max"/>
        <color rgb="FFFCFCFF"/>
        <color rgb="FF63BE7B"/>
      </colorScale>
    </cfRule>
    <cfRule type="colorScale" priority="13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2">
    <cfRule type="colorScale" priority="13803">
      <colorScale>
        <cfvo type="min"/>
        <cfvo type="max"/>
        <color rgb="FFFCFCFF"/>
        <color rgb="FF63BE7B"/>
      </colorScale>
    </cfRule>
    <cfRule type="colorScale" priority="13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2">
    <cfRule type="colorScale" priority="13805">
      <colorScale>
        <cfvo type="min"/>
        <cfvo type="max"/>
        <color rgb="FFFCFCFF"/>
        <color rgb="FF63BE7B"/>
      </colorScale>
    </cfRule>
    <cfRule type="colorScale" priority="13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2">
    <cfRule type="cellIs" dxfId="8539" priority="13807" operator="greaterThan">
      <formula>1</formula>
    </cfRule>
    <cfRule type="colorScale" priority="13808">
      <colorScale>
        <cfvo type="min"/>
        <cfvo type="max"/>
        <color rgb="FFFCFCFF"/>
        <color rgb="FF63BE7B"/>
      </colorScale>
    </cfRule>
    <cfRule type="colorScale" priority="13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2">
    <cfRule type="colorScale" priority="13810">
      <colorScale>
        <cfvo type="min"/>
        <cfvo type="max"/>
        <color rgb="FFFCFCFF"/>
        <color rgb="FF63BE7B"/>
      </colorScale>
    </cfRule>
    <cfRule type="colorScale" priority="13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2">
    <cfRule type="colorScale" priority="13812">
      <colorScale>
        <cfvo type="min"/>
        <cfvo type="max"/>
        <color rgb="FFFCFCFF"/>
        <color rgb="FF63BE7B"/>
      </colorScale>
    </cfRule>
    <cfRule type="colorScale" priority="13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2">
    <cfRule type="cellIs" dxfId="8538" priority="13814" operator="greaterThan">
      <formula>1</formula>
    </cfRule>
    <cfRule type="colorScale" priority="13815">
      <colorScale>
        <cfvo type="min"/>
        <cfvo type="max"/>
        <color rgb="FFFCFCFF"/>
        <color rgb="FF63BE7B"/>
      </colorScale>
    </cfRule>
    <cfRule type="colorScale" priority="13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2">
    <cfRule type="colorScale" priority="13817">
      <colorScale>
        <cfvo type="min"/>
        <cfvo type="max"/>
        <color rgb="FFFCFCFF"/>
        <color rgb="FF63BE7B"/>
      </colorScale>
    </cfRule>
    <cfRule type="colorScale" priority="13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2">
    <cfRule type="colorScale" priority="13819">
      <colorScale>
        <cfvo type="min"/>
        <cfvo type="max"/>
        <color rgb="FFFCFCFF"/>
        <color rgb="FF63BE7B"/>
      </colorScale>
    </cfRule>
    <cfRule type="colorScale" priority="13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2">
    <cfRule type="cellIs" dxfId="8537" priority="13821" operator="greaterThan">
      <formula>1</formula>
    </cfRule>
    <cfRule type="colorScale" priority="13822">
      <colorScale>
        <cfvo type="min"/>
        <cfvo type="max"/>
        <color rgb="FFFCFCFF"/>
        <color rgb="FF63BE7B"/>
      </colorScale>
    </cfRule>
    <cfRule type="colorScale" priority="13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2">
    <cfRule type="colorScale" priority="13824">
      <colorScale>
        <cfvo type="min"/>
        <cfvo type="max"/>
        <color rgb="FFFCFCFF"/>
        <color rgb="FF63BE7B"/>
      </colorScale>
    </cfRule>
    <cfRule type="colorScale" priority="13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2">
    <cfRule type="colorScale" priority="13826">
      <colorScale>
        <cfvo type="min"/>
        <cfvo type="max"/>
        <color rgb="FFFCFCFF"/>
        <color rgb="FF63BE7B"/>
      </colorScale>
    </cfRule>
    <cfRule type="colorScale" priority="13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2">
    <cfRule type="cellIs" dxfId="8536" priority="13828" operator="greaterThan">
      <formula>1</formula>
    </cfRule>
    <cfRule type="colorScale" priority="13829">
      <colorScale>
        <cfvo type="min"/>
        <cfvo type="max"/>
        <color rgb="FFFCFCFF"/>
        <color rgb="FF63BE7B"/>
      </colorScale>
    </cfRule>
    <cfRule type="colorScale" priority="13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2">
    <cfRule type="colorScale" priority="13831">
      <colorScale>
        <cfvo type="min"/>
        <cfvo type="max"/>
        <color rgb="FFFCFCFF"/>
        <color rgb="FF63BE7B"/>
      </colorScale>
    </cfRule>
    <cfRule type="colorScale" priority="13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2">
    <cfRule type="colorScale" priority="13833">
      <colorScale>
        <cfvo type="min"/>
        <cfvo type="max"/>
        <color rgb="FFFCFCFF"/>
        <color rgb="FF63BE7B"/>
      </colorScale>
    </cfRule>
    <cfRule type="colorScale" priority="13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2">
    <cfRule type="cellIs" dxfId="8535" priority="13835" operator="greaterThan">
      <formula>1</formula>
    </cfRule>
    <cfRule type="colorScale" priority="13836">
      <colorScale>
        <cfvo type="min"/>
        <cfvo type="max"/>
        <color rgb="FFFCFCFF"/>
        <color rgb="FF63BE7B"/>
      </colorScale>
    </cfRule>
    <cfRule type="colorScale" priority="13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2">
    <cfRule type="colorScale" priority="13838">
      <colorScale>
        <cfvo type="min"/>
        <cfvo type="max"/>
        <color rgb="FFFCFCFF"/>
        <color rgb="FF63BE7B"/>
      </colorScale>
    </cfRule>
    <cfRule type="colorScale" priority="13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2">
    <cfRule type="colorScale" priority="13840">
      <colorScale>
        <cfvo type="min"/>
        <cfvo type="max"/>
        <color rgb="FFFCFCFF"/>
        <color rgb="FF63BE7B"/>
      </colorScale>
    </cfRule>
    <cfRule type="colorScale" priority="13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2">
    <cfRule type="cellIs" dxfId="8534" priority="13842" operator="greaterThan">
      <formula>1</formula>
    </cfRule>
    <cfRule type="colorScale" priority="13843">
      <colorScale>
        <cfvo type="min"/>
        <cfvo type="max"/>
        <color rgb="FFFCFCFF"/>
        <color rgb="FF63BE7B"/>
      </colorScale>
    </cfRule>
    <cfRule type="colorScale" priority="13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2">
    <cfRule type="colorScale" priority="13845">
      <colorScale>
        <cfvo type="min"/>
        <cfvo type="max"/>
        <color rgb="FFFCFCFF"/>
        <color rgb="FF63BE7B"/>
      </colorScale>
    </cfRule>
    <cfRule type="colorScale" priority="13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2">
    <cfRule type="colorScale" priority="13847">
      <colorScale>
        <cfvo type="min"/>
        <cfvo type="max"/>
        <color rgb="FFFCFCFF"/>
        <color rgb="FF63BE7B"/>
      </colorScale>
    </cfRule>
    <cfRule type="colorScale" priority="13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2">
    <cfRule type="cellIs" dxfId="8533" priority="13849" operator="greaterThan">
      <formula>1</formula>
    </cfRule>
    <cfRule type="colorScale" priority="13850">
      <colorScale>
        <cfvo type="min"/>
        <cfvo type="max"/>
        <color rgb="FFFCFCFF"/>
        <color rgb="FF63BE7B"/>
      </colorScale>
    </cfRule>
    <cfRule type="colorScale" priority="13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2">
    <cfRule type="colorScale" priority="13852">
      <colorScale>
        <cfvo type="min"/>
        <cfvo type="max"/>
        <color rgb="FFFCFCFF"/>
        <color rgb="FF63BE7B"/>
      </colorScale>
    </cfRule>
    <cfRule type="colorScale" priority="13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2">
    <cfRule type="colorScale" priority="13854">
      <colorScale>
        <cfvo type="min"/>
        <cfvo type="max"/>
        <color rgb="FFFCFCFF"/>
        <color rgb="FF63BE7B"/>
      </colorScale>
    </cfRule>
    <cfRule type="colorScale" priority="13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2">
    <cfRule type="cellIs" dxfId="8532" priority="13856" operator="greaterThan">
      <formula>1</formula>
    </cfRule>
    <cfRule type="colorScale" priority="13857">
      <colorScale>
        <cfvo type="min"/>
        <cfvo type="max"/>
        <color rgb="FFFCFCFF"/>
        <color rgb="FF63BE7B"/>
      </colorScale>
    </cfRule>
    <cfRule type="colorScale" priority="13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2">
    <cfRule type="colorScale" priority="13859">
      <colorScale>
        <cfvo type="min"/>
        <cfvo type="max"/>
        <color rgb="FFFCFCFF"/>
        <color rgb="FF63BE7B"/>
      </colorScale>
    </cfRule>
    <cfRule type="colorScale" priority="13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2">
    <cfRule type="colorScale" priority="13861">
      <colorScale>
        <cfvo type="min"/>
        <cfvo type="max"/>
        <color rgb="FFFCFCFF"/>
        <color rgb="FF63BE7B"/>
      </colorScale>
    </cfRule>
    <cfRule type="colorScale" priority="13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2">
    <cfRule type="cellIs" dxfId="8531" priority="13863" operator="greaterThan">
      <formula>1</formula>
    </cfRule>
    <cfRule type="colorScale" priority="13864">
      <colorScale>
        <cfvo type="min"/>
        <cfvo type="max"/>
        <color rgb="FFFCFCFF"/>
        <color rgb="FF63BE7B"/>
      </colorScale>
    </cfRule>
    <cfRule type="colorScale" priority="13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2">
    <cfRule type="colorScale" priority="13866">
      <colorScale>
        <cfvo type="min"/>
        <cfvo type="max"/>
        <color rgb="FFFCFCFF"/>
        <color rgb="FF63BE7B"/>
      </colorScale>
    </cfRule>
    <cfRule type="colorScale" priority="13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52">
    <cfRule type="colorScale" priority="13868">
      <colorScale>
        <cfvo type="min"/>
        <cfvo type="max"/>
        <color rgb="FFFCFCFF"/>
        <color rgb="FF63BE7B"/>
      </colorScale>
    </cfRule>
    <cfRule type="colorScale" priority="13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2">
    <cfRule type="cellIs" dxfId="8530" priority="13870" operator="greaterThan">
      <formula>1</formula>
    </cfRule>
    <cfRule type="colorScale" priority="13871">
      <colorScale>
        <cfvo type="min"/>
        <cfvo type="max"/>
        <color rgb="FFFCFCFF"/>
        <color rgb="FF63BE7B"/>
      </colorScale>
    </cfRule>
    <cfRule type="colorScale" priority="13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52:LH52">
    <cfRule type="containsText" dxfId="8529" priority="13597" operator="containsText" text=" ">
      <formula>NOT(ISERROR(SEARCH(" ",KH52)))</formula>
    </cfRule>
    <cfRule type="containsText" dxfId="8528" priority="13598" operator="containsText" text=" ">
      <formula>NOT(ISERROR(SEARCH(" ",KH52)))</formula>
    </cfRule>
  </conditionalFormatting>
  <conditionalFormatting sqref="KK52:LD52">
    <cfRule type="cellIs" dxfId="8527" priority="13564" operator="greaterThan">
      <formula>0.31</formula>
    </cfRule>
    <cfRule type="cellIs" dxfId="8526" priority="13565" operator="greaterThan">
      <formula>0.31</formula>
    </cfRule>
    <cfRule type="cellIs" dxfId="8525" priority="13566" operator="greaterThan">
      <formula>0.31</formula>
    </cfRule>
    <cfRule type="cellIs" dxfId="8524" priority="13567" operator="greaterThan">
      <formula>0.3</formula>
    </cfRule>
    <cfRule type="cellIs" dxfId="8523" priority="13568" operator="greaterThan">
      <formula>1</formula>
    </cfRule>
    <cfRule type="cellIs" dxfId="8522" priority="13569" operator="equal">
      <formula>0</formula>
    </cfRule>
  </conditionalFormatting>
  <conditionalFormatting sqref="B53">
    <cfRule type="containsText" dxfId="8521" priority="17505" operator="containsText" text=" ">
      <formula>NOT(ISERROR(SEARCH(" ",B53)))</formula>
    </cfRule>
    <cfRule type="containsText" dxfId="8520" priority="17506" operator="containsText" text=" ">
      <formula>NOT(ISERROR(SEARCH(" ",B53)))</formula>
    </cfRule>
  </conditionalFormatting>
  <conditionalFormatting sqref="F53">
    <cfRule type="containsText" dxfId="8519" priority="17493" operator="containsText" text=" ">
      <formula>NOT(ISERROR(SEARCH(" ",F53)))</formula>
    </cfRule>
    <cfRule type="containsText" dxfId="8518" priority="17494" operator="containsText" text=" ">
      <formula>NOT(ISERROR(SEARCH(" ",F53)))</formula>
    </cfRule>
  </conditionalFormatting>
  <conditionalFormatting sqref="CB53:CD53">
    <cfRule type="containsText" dxfId="8517" priority="11586" operator="containsText" text=" ">
      <formula>NOT(ISERROR(SEARCH(" ",CB53)))</formula>
    </cfRule>
  </conditionalFormatting>
  <conditionalFormatting sqref="CH53">
    <cfRule type="containsText" dxfId="8516" priority="11585" operator="containsText" text=" ">
      <formula>NOT(ISERROR(SEARCH(" ",CH53)))</formula>
    </cfRule>
  </conditionalFormatting>
  <conditionalFormatting sqref="CU53">
    <cfRule type="cellIs" dxfId="8515" priority="8704" operator="equal">
      <formula>1</formula>
    </cfRule>
  </conditionalFormatting>
  <conditionalFormatting sqref="CY53:DB53">
    <cfRule type="cellIs" dxfId="8514" priority="3228" operator="equal">
      <formula>1</formula>
    </cfRule>
  </conditionalFormatting>
  <conditionalFormatting sqref="DI53:DK53">
    <cfRule type="cellIs" dxfId="8513" priority="3406" operator="equal">
      <formula>1</formula>
    </cfRule>
  </conditionalFormatting>
  <conditionalFormatting sqref="DV53">
    <cfRule type="cellIs" dxfId="8512" priority="3244" operator="equal">
      <formula>1</formula>
    </cfRule>
  </conditionalFormatting>
  <conditionalFormatting sqref="DZ53">
    <cfRule type="containsText" dxfId="8511" priority="11650" operator="containsText" text=" ">
      <formula>NOT(ISERROR(SEARCH(" ",DZ53)))</formula>
    </cfRule>
    <cfRule type="containsText" dxfId="8510" priority="11651" operator="containsText" text=" ">
      <formula>NOT(ISERROR(SEARCH(" ",DZ53)))</formula>
    </cfRule>
    <cfRule type="containsText" dxfId="8509" priority="11652" operator="containsText" text=" ">
      <formula>NOT(ISERROR(SEARCH(" ",DZ53)))</formula>
    </cfRule>
    <cfRule type="containsText" dxfId="8508" priority="11653" operator="containsText" text=" ">
      <formula>NOT(ISERROR(SEARCH(" ",DZ53)))</formula>
    </cfRule>
  </conditionalFormatting>
  <conditionalFormatting sqref="LP53">
    <cfRule type="containsText" dxfId="8507" priority="2980" operator="containsText" text=" ">
      <formula>NOT(ISERROR(SEARCH(" ",LP53)))</formula>
    </cfRule>
    <cfRule type="containsText" dxfId="8506" priority="2981" operator="containsText" text=" ">
      <formula>NOT(ISERROR(SEARCH(" ",LP53)))</formula>
    </cfRule>
  </conditionalFormatting>
  <conditionalFormatting sqref="PG53">
    <cfRule type="containsText" dxfId="8505" priority="2586" operator="containsText" text=" ">
      <formula>NOT(ISERROR(SEARCH(" ",PG53)))</formula>
    </cfRule>
    <cfRule type="containsText" dxfId="8504" priority="2587" operator="containsText" text=" ">
      <formula>NOT(ISERROR(SEARCH(" ",PG53)))</formula>
    </cfRule>
  </conditionalFormatting>
  <conditionalFormatting sqref="B54">
    <cfRule type="containsText" dxfId="8503" priority="17499" operator="containsText" text=" ">
      <formula>NOT(ISERROR(SEARCH(" ",B54)))</formula>
    </cfRule>
    <cfRule type="containsText" dxfId="8502" priority="17500" operator="containsText" text=" ">
      <formula>NOT(ISERROR(SEARCH(" ",B54)))</formula>
    </cfRule>
  </conditionalFormatting>
  <conditionalFormatting sqref="F54">
    <cfRule type="containsText" dxfId="8501" priority="17489" operator="containsText" text=" ">
      <formula>NOT(ISERROR(SEARCH(" ",F54)))</formula>
    </cfRule>
    <cfRule type="containsText" dxfId="8500" priority="17490" operator="containsText" text=" ">
      <formula>NOT(ISERROR(SEARCH(" ",F54)))</formula>
    </cfRule>
  </conditionalFormatting>
  <conditionalFormatting sqref="BR54">
    <cfRule type="containsText" dxfId="8499" priority="17326" operator="containsText" text=" ">
      <formula>NOT(ISERROR(SEARCH(" ",BR54)))</formula>
    </cfRule>
    <cfRule type="containsText" dxfId="8498" priority="17327" operator="containsText" text=" ">
      <formula>NOT(ISERROR(SEARCH(" ",BR54)))</formula>
    </cfRule>
  </conditionalFormatting>
  <conditionalFormatting sqref="CB54:CD54">
    <cfRule type="containsText" dxfId="8497" priority="13169" operator="containsText" text=" ">
      <formula>NOT(ISERROR(SEARCH(" ",CB54)))</formula>
    </cfRule>
  </conditionalFormatting>
  <conditionalFormatting sqref="CE54">
    <cfRule type="containsText" dxfId="8496" priority="13167" operator="containsText" text=" ">
      <formula>NOT(ISERROR(SEARCH(" ",CE54)))</formula>
    </cfRule>
  </conditionalFormatting>
  <conditionalFormatting sqref="CH54">
    <cfRule type="containsText" dxfId="8495" priority="13168" operator="containsText" text=" ">
      <formula>NOT(ISERROR(SEARCH(" ",CH54)))</formula>
    </cfRule>
  </conditionalFormatting>
  <conditionalFormatting sqref="CQ54">
    <cfRule type="containsText" dxfId="8494" priority="3080" operator="containsText" text=" ">
      <formula>NOT(ISERROR(SEARCH(" ",CQ54)))</formula>
    </cfRule>
  </conditionalFormatting>
  <conditionalFormatting sqref="CR54">
    <cfRule type="containsText" dxfId="8493" priority="2533" operator="containsText" text=" ">
      <formula>NOT(ISERROR(SEARCH(" ",CR54)))</formula>
    </cfRule>
  </conditionalFormatting>
  <conditionalFormatting sqref="CS54">
    <cfRule type="containsText" dxfId="8492" priority="3033" operator="containsText" text=" ">
      <formula>NOT(ISERROR(SEARCH(" ",CS54)))</formula>
    </cfRule>
  </conditionalFormatting>
  <conditionalFormatting sqref="CU54">
    <cfRule type="cellIs" dxfId="8491" priority="8703" operator="equal">
      <formula>1</formula>
    </cfRule>
  </conditionalFormatting>
  <conditionalFormatting sqref="DX54">
    <cfRule type="containsText" dxfId="8490" priority="6653" operator="containsText" text=" ">
      <formula>NOT(ISERROR(SEARCH(" ",DX54)))</formula>
    </cfRule>
    <cfRule type="containsText" dxfId="8489" priority="6654" operator="containsText" text=" ">
      <formula>NOT(ISERROR(SEARCH(" ",DX54)))</formula>
    </cfRule>
    <cfRule type="containsText" dxfId="8488" priority="6655" operator="containsText" text=" ">
      <formula>NOT(ISERROR(SEARCH(" ",DX54)))</formula>
    </cfRule>
    <cfRule type="containsText" dxfId="8487" priority="6656" operator="containsText" text=" ">
      <formula>NOT(ISERROR(SEARCH(" ",DX54)))</formula>
    </cfRule>
  </conditionalFormatting>
  <conditionalFormatting sqref="DY54">
    <cfRule type="containsText" dxfId="8486" priority="6649" operator="containsText" text=" ">
      <formula>NOT(ISERROR(SEARCH(" ",DY54)))</formula>
    </cfRule>
    <cfRule type="containsText" dxfId="8485" priority="6650" operator="containsText" text=" ">
      <formula>NOT(ISERROR(SEARCH(" ",DY54)))</formula>
    </cfRule>
    <cfRule type="containsText" dxfId="8484" priority="6651" operator="containsText" text=" ">
      <formula>NOT(ISERROR(SEARCH(" ",DY54)))</formula>
    </cfRule>
    <cfRule type="containsText" dxfId="8483" priority="6652" operator="containsText" text=" ">
      <formula>NOT(ISERROR(SEARCH(" ",DY54)))</formula>
    </cfRule>
  </conditionalFormatting>
  <conditionalFormatting sqref="DZ54">
    <cfRule type="containsText" dxfId="8482" priority="6645" operator="containsText" text=" ">
      <formula>NOT(ISERROR(SEARCH(" ",DZ54)))</formula>
    </cfRule>
    <cfRule type="containsText" dxfId="8481" priority="6646" operator="containsText" text=" ">
      <formula>NOT(ISERROR(SEARCH(" ",DZ54)))</formula>
    </cfRule>
    <cfRule type="containsText" dxfId="8480" priority="6647" operator="containsText" text=" ">
      <formula>NOT(ISERROR(SEARCH(" ",DZ54)))</formula>
    </cfRule>
    <cfRule type="containsText" dxfId="8479" priority="6648" operator="containsText" text=" ">
      <formula>NOT(ISERROR(SEARCH(" ",DZ54)))</formula>
    </cfRule>
  </conditionalFormatting>
  <conditionalFormatting sqref="LP54">
    <cfRule type="containsText" dxfId="8478" priority="2976" operator="containsText" text=" ">
      <formula>NOT(ISERROR(SEARCH(" ",LP54)))</formula>
    </cfRule>
    <cfRule type="containsText" dxfId="8477" priority="2977" operator="containsText" text=" ">
      <formula>NOT(ISERROR(SEARCH(" ",LP54)))</formula>
    </cfRule>
  </conditionalFormatting>
  <conditionalFormatting sqref="PG54">
    <cfRule type="containsText" dxfId="8476" priority="2582" operator="containsText" text=" ">
      <formula>NOT(ISERROR(SEARCH(" ",PG54)))</formula>
    </cfRule>
    <cfRule type="containsText" dxfId="8475" priority="2583" operator="containsText" text=" ">
      <formula>NOT(ISERROR(SEARCH(" ",PG54)))</formula>
    </cfRule>
  </conditionalFormatting>
  <conditionalFormatting sqref="B55">
    <cfRule type="containsText" dxfId="8474" priority="17503" operator="containsText" text=" ">
      <formula>NOT(ISERROR(SEARCH(" ",B55)))</formula>
    </cfRule>
    <cfRule type="containsText" dxfId="8473" priority="17504" operator="containsText" text=" ">
      <formula>NOT(ISERROR(SEARCH(" ",B55)))</formula>
    </cfRule>
  </conditionalFormatting>
  <conditionalFormatting sqref="C55:E55">
    <cfRule type="containsText" dxfId="8472" priority="17691" operator="containsText" text=" ">
      <formula>NOT(ISERROR(SEARCH(" ",C55)))</formula>
    </cfRule>
    <cfRule type="containsText" dxfId="8471" priority="17692" operator="containsText" text=" ">
      <formula>NOT(ISERROR(SEARCH(" ",C55)))</formula>
    </cfRule>
  </conditionalFormatting>
  <conditionalFormatting sqref="F55">
    <cfRule type="containsText" dxfId="8470" priority="17491" operator="containsText" text=" ">
      <formula>NOT(ISERROR(SEARCH(" ",F55)))</formula>
    </cfRule>
    <cfRule type="containsText" dxfId="8469" priority="17492" operator="containsText" text=" ">
      <formula>NOT(ISERROR(SEARCH(" ",F55)))</formula>
    </cfRule>
  </conditionalFormatting>
  <conditionalFormatting sqref="BR55">
    <cfRule type="containsText" dxfId="8468" priority="17330" operator="containsText" text=" ">
      <formula>NOT(ISERROR(SEARCH(" ",BR55)))</formula>
    </cfRule>
    <cfRule type="containsText" dxfId="8467" priority="17331" operator="containsText" text=" ">
      <formula>NOT(ISERROR(SEARCH(" ",BR55)))</formula>
    </cfRule>
  </conditionalFormatting>
  <conditionalFormatting sqref="BS55">
    <cfRule type="containsText" dxfId="8466" priority="16399" operator="containsText" text=" ">
      <formula>NOT(ISERROR(SEARCH(" ",BS55)))</formula>
    </cfRule>
    <cfRule type="containsText" dxfId="8465" priority="16400" operator="containsText" text=" ">
      <formula>NOT(ISERROR(SEARCH(" ",BS55)))</formula>
    </cfRule>
  </conditionalFormatting>
  <conditionalFormatting sqref="BU55:BW55">
    <cfRule type="containsText" dxfId="8464" priority="17591" operator="containsText" text=" ">
      <formula>NOT(ISERROR(SEARCH(" ",BU55)))</formula>
    </cfRule>
    <cfRule type="containsText" dxfId="8463" priority="17592" operator="containsText" text=" ">
      <formula>NOT(ISERROR(SEARCH(" ",BU55)))</formula>
    </cfRule>
  </conditionalFormatting>
  <conditionalFormatting sqref="CB55:CD55">
    <cfRule type="containsText" dxfId="8462" priority="11584" operator="containsText" text=" ">
      <formula>NOT(ISERROR(SEARCH(" ",CB55)))</formula>
    </cfRule>
  </conditionalFormatting>
  <conditionalFormatting sqref="CE55">
    <cfRule type="containsText" dxfId="8461" priority="11582" operator="containsText" text=" ">
      <formula>NOT(ISERROR(SEARCH(" ",CE55)))</formula>
    </cfRule>
  </conditionalFormatting>
  <conditionalFormatting sqref="CH55">
    <cfRule type="containsText" dxfId="8460" priority="11583" operator="containsText" text=" ">
      <formula>NOT(ISERROR(SEARCH(" ",CH55)))</formula>
    </cfRule>
  </conditionalFormatting>
  <conditionalFormatting sqref="CI55">
    <cfRule type="containsText" dxfId="8459" priority="3441" operator="containsText" text=" ">
      <formula>NOT(ISERROR(SEARCH(" ",CI55)))</formula>
    </cfRule>
  </conditionalFormatting>
  <conditionalFormatting sqref="CU55">
    <cfRule type="cellIs" dxfId="8458" priority="8702" operator="equal">
      <formula>1</formula>
    </cfRule>
  </conditionalFormatting>
  <conditionalFormatting sqref="DD55:DF55">
    <cfRule type="cellIs" dxfId="8457" priority="3390" operator="equal">
      <formula>1</formula>
    </cfRule>
  </conditionalFormatting>
  <conditionalFormatting sqref="DI55:DK55">
    <cfRule type="cellIs" dxfId="8456" priority="3405" operator="equal">
      <formula>1</formula>
    </cfRule>
  </conditionalFormatting>
  <conditionalFormatting sqref="DN55:DP55">
    <cfRule type="cellIs" dxfId="8455" priority="3392" operator="equal">
      <formula>1</formula>
    </cfRule>
  </conditionalFormatting>
  <conditionalFormatting sqref="DS55:DU55">
    <cfRule type="cellIs" dxfId="8454" priority="3307" operator="equal">
      <formula>1</formula>
    </cfRule>
  </conditionalFormatting>
  <conditionalFormatting sqref="DV55">
    <cfRule type="cellIs" dxfId="8453" priority="3245" operator="equal">
      <formula>1</formula>
    </cfRule>
  </conditionalFormatting>
  <conditionalFormatting sqref="DZ55">
    <cfRule type="containsText" dxfId="8452" priority="11646" operator="containsText" text=" ">
      <formula>NOT(ISERROR(SEARCH(" ",DZ55)))</formula>
    </cfRule>
    <cfRule type="containsText" dxfId="8451" priority="11647" operator="containsText" text=" ">
      <formula>NOT(ISERROR(SEARCH(" ",DZ55)))</formula>
    </cfRule>
    <cfRule type="containsText" dxfId="8450" priority="11648" operator="containsText" text=" ">
      <formula>NOT(ISERROR(SEARCH(" ",DZ55)))</formula>
    </cfRule>
    <cfRule type="containsText" dxfId="8449" priority="11649" operator="containsText" text=" ">
      <formula>NOT(ISERROR(SEARCH(" ",DZ55)))</formula>
    </cfRule>
  </conditionalFormatting>
  <conditionalFormatting sqref="LP55">
    <cfRule type="containsText" dxfId="8448" priority="2978" operator="containsText" text=" ">
      <formula>NOT(ISERROR(SEARCH(" ",LP55)))</formula>
    </cfRule>
    <cfRule type="containsText" dxfId="8447" priority="2979" operator="containsText" text=" ">
      <formula>NOT(ISERROR(SEARCH(" ",LP55)))</formula>
    </cfRule>
  </conditionalFormatting>
  <conditionalFormatting sqref="PG55">
    <cfRule type="containsText" dxfId="8446" priority="2584" operator="containsText" text=" ">
      <formula>NOT(ISERROR(SEARCH(" ",PG55)))</formula>
    </cfRule>
    <cfRule type="containsText" dxfId="8445" priority="2585" operator="containsText" text=" ">
      <formula>NOT(ISERROR(SEARCH(" ",PG55)))</formula>
    </cfRule>
  </conditionalFormatting>
  <conditionalFormatting sqref="B56">
    <cfRule type="containsText" dxfId="8444" priority="17501" operator="containsText" text=" ">
      <formula>NOT(ISERROR(SEARCH(" ",B56)))</formula>
    </cfRule>
    <cfRule type="containsText" dxfId="8443" priority="17502" operator="containsText" text=" ">
      <formula>NOT(ISERROR(SEARCH(" ",B56)))</formula>
    </cfRule>
  </conditionalFormatting>
  <conditionalFormatting sqref="C56:E56">
    <cfRule type="containsText" dxfId="8442" priority="17679" operator="containsText" text=" ">
      <formula>NOT(ISERROR(SEARCH(" ",C56)))</formula>
    </cfRule>
    <cfRule type="containsText" dxfId="8441" priority="17680" operator="containsText" text=" ">
      <formula>NOT(ISERROR(SEARCH(" ",C56)))</formula>
    </cfRule>
  </conditionalFormatting>
  <conditionalFormatting sqref="F56">
    <cfRule type="containsText" dxfId="8440" priority="17519" operator="containsText" text=" ">
      <formula>NOT(ISERROR(SEARCH(" ",F56)))</formula>
    </cfRule>
    <cfRule type="containsText" dxfId="8439" priority="17520" operator="containsText" text=" ">
      <formula>NOT(ISERROR(SEARCH(" ",F56)))</formula>
    </cfRule>
  </conditionalFormatting>
  <conditionalFormatting sqref="BR56">
    <cfRule type="containsText" dxfId="8438" priority="17322" operator="containsText" text=" ">
      <formula>NOT(ISERROR(SEARCH(" ",BR56)))</formula>
    </cfRule>
    <cfRule type="containsText" dxfId="8437" priority="17323" operator="containsText" text=" ">
      <formula>NOT(ISERROR(SEARCH(" ",BR56)))</formula>
    </cfRule>
  </conditionalFormatting>
  <conditionalFormatting sqref="CB56:CD56">
    <cfRule type="containsText" dxfId="8436" priority="2458" operator="containsText" text=" ">
      <formula>NOT(ISERROR(SEARCH(" ",CB56)))</formula>
    </cfRule>
  </conditionalFormatting>
  <conditionalFormatting sqref="CE56">
    <cfRule type="containsText" dxfId="8435" priority="2456" operator="containsText" text=" ">
      <formula>NOT(ISERROR(SEARCH(" ",CE56)))</formula>
    </cfRule>
  </conditionalFormatting>
  <conditionalFormatting sqref="CF56">
    <cfRule type="containsText" dxfId="8434" priority="2455" operator="containsText" text=" ">
      <formula>NOT(ISERROR(SEARCH(" ",CF56)))</formula>
    </cfRule>
  </conditionalFormatting>
  <conditionalFormatting sqref="CH56">
    <cfRule type="containsText" dxfId="8433" priority="2457" operator="containsText" text=" ">
      <formula>NOT(ISERROR(SEARCH(" ",CH56)))</formula>
    </cfRule>
  </conditionalFormatting>
  <conditionalFormatting sqref="CI56">
    <cfRule type="containsText" dxfId="8432" priority="2459" operator="containsText" text=" ">
      <formula>NOT(ISERROR(SEARCH(" ",CI56)))</formula>
    </cfRule>
  </conditionalFormatting>
  <conditionalFormatting sqref="CU56">
    <cfRule type="cellIs" dxfId="8431" priority="8701" operator="equal">
      <formula>1</formula>
    </cfRule>
  </conditionalFormatting>
  <conditionalFormatting sqref="CY56:DA56">
    <cfRule type="cellIs" dxfId="8430" priority="3231" operator="equal">
      <formula>1</formula>
    </cfRule>
  </conditionalFormatting>
  <conditionalFormatting sqref="DB56">
    <cfRule type="cellIs" dxfId="8429" priority="3230" operator="equal">
      <formula>1</formula>
    </cfRule>
  </conditionalFormatting>
  <conditionalFormatting sqref="DI56:DK56">
    <cfRule type="cellIs" dxfId="8428" priority="3404" operator="equal">
      <formula>1</formula>
    </cfRule>
  </conditionalFormatting>
  <conditionalFormatting sqref="DV56">
    <cfRule type="cellIs" dxfId="8427" priority="3246" operator="equal">
      <formula>1</formula>
    </cfRule>
  </conditionalFormatting>
  <conditionalFormatting sqref="DZ56">
    <cfRule type="containsText" dxfId="8426" priority="11642" operator="containsText" text=" ">
      <formula>NOT(ISERROR(SEARCH(" ",DZ56)))</formula>
    </cfRule>
    <cfRule type="containsText" dxfId="8425" priority="11643" operator="containsText" text=" ">
      <formula>NOT(ISERROR(SEARCH(" ",DZ56)))</formula>
    </cfRule>
    <cfRule type="containsText" dxfId="8424" priority="11644" operator="containsText" text=" ">
      <formula>NOT(ISERROR(SEARCH(" ",DZ56)))</formula>
    </cfRule>
    <cfRule type="containsText" dxfId="8423" priority="11645" operator="containsText" text=" ">
      <formula>NOT(ISERROR(SEARCH(" ",DZ56)))</formula>
    </cfRule>
  </conditionalFormatting>
  <conditionalFormatting sqref="LP56">
    <cfRule type="containsText" dxfId="8422" priority="2982" operator="containsText" text=" ">
      <formula>NOT(ISERROR(SEARCH(" ",LP56)))</formula>
    </cfRule>
    <cfRule type="containsText" dxfId="8421" priority="2983" operator="containsText" text=" ">
      <formula>NOT(ISERROR(SEARCH(" ",LP56)))</formula>
    </cfRule>
  </conditionalFormatting>
  <conditionalFormatting sqref="PG56">
    <cfRule type="containsText" dxfId="8420" priority="2588" operator="containsText" text=" ">
      <formula>NOT(ISERROR(SEARCH(" ",PG56)))</formula>
    </cfRule>
    <cfRule type="containsText" dxfId="8419" priority="2589" operator="containsText" text=" ">
      <formula>NOT(ISERROR(SEARCH(" ",PG56)))</formula>
    </cfRule>
  </conditionalFormatting>
  <conditionalFormatting sqref="D57:E57">
    <cfRule type="containsText" dxfId="8418" priority="17279" operator="containsText" text=" ">
      <formula>NOT(ISERROR(SEARCH(" ",D57)))</formula>
    </cfRule>
    <cfRule type="containsText" dxfId="8417" priority="17280" operator="containsText" text=" ">
      <formula>NOT(ISERROR(SEARCH(" ",D57)))</formula>
    </cfRule>
  </conditionalFormatting>
  <conditionalFormatting sqref="F57">
    <cfRule type="containsText" dxfId="8416" priority="17250" operator="containsText" text=" ">
      <formula>NOT(ISERROR(SEARCH(" ",F57)))</formula>
    </cfRule>
    <cfRule type="containsText" dxfId="8415" priority="17251" operator="containsText" text=" ">
      <formula>NOT(ISERROR(SEARCH(" ",F57)))</formula>
    </cfRule>
  </conditionalFormatting>
  <conditionalFormatting sqref="G57">
    <cfRule type="containsText" dxfId="8414" priority="16413" operator="containsText" text=" ">
      <formula>NOT(ISERROR(SEARCH(" ",G57)))</formula>
    </cfRule>
    <cfRule type="containsText" dxfId="8413" priority="16414" operator="containsText" text=" ">
      <formula>NOT(ISERROR(SEARCH(" ",G57)))</formula>
    </cfRule>
  </conditionalFormatting>
  <conditionalFormatting sqref="H57">
    <cfRule type="containsText" dxfId="8412" priority="17261" operator="containsText" text=" ">
      <formula>NOT(ISERROR(SEARCH(" ",H57)))</formula>
    </cfRule>
    <cfRule type="containsText" dxfId="8411" priority="17262" operator="containsText" text=" ">
      <formula>NOT(ISERROR(SEARCH(" ",H57)))</formula>
    </cfRule>
  </conditionalFormatting>
  <conditionalFormatting sqref="Y57">
    <cfRule type="colorScale" priority="17253">
      <colorScale>
        <cfvo type="min"/>
        <cfvo type="max"/>
        <color rgb="FFFCFCFF"/>
        <color rgb="FF63BE7B"/>
      </colorScale>
    </cfRule>
    <cfRule type="colorScale" priority="17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7">
    <cfRule type="containsText" dxfId="8410" priority="17283" operator="containsText" text=" ">
      <formula>NOT(ISERROR(SEARCH(" ",AE57)))</formula>
    </cfRule>
    <cfRule type="containsText" dxfId="8409" priority="17284" operator="containsText" text=" ">
      <formula>NOT(ISERROR(SEARCH(" ",AE57)))</formula>
    </cfRule>
  </conditionalFormatting>
  <conditionalFormatting sqref="AF57">
    <cfRule type="cellIs" dxfId="8408" priority="17267" operator="greaterThan">
      <formula>1</formula>
    </cfRule>
    <cfRule type="containsText" dxfId="8407" priority="17268" operator="containsText" text=" ">
      <formula>NOT(ISERROR(SEARCH(" ",AF57)))</formula>
    </cfRule>
    <cfRule type="containsText" dxfId="8406" priority="17269" operator="containsText" text=" ">
      <formula>NOT(ISERROR(SEARCH(" ",AF57)))</formula>
    </cfRule>
  </conditionalFormatting>
  <conditionalFormatting sqref="AJ57">
    <cfRule type="cellIs" dxfId="8405" priority="17255" operator="equal">
      <formula>0</formula>
    </cfRule>
    <cfRule type="cellIs" dxfId="8404" priority="17256" operator="greaterThan">
      <formula>1</formula>
    </cfRule>
    <cfRule type="containsText" dxfId="8403" priority="17257" operator="containsText" text=" ">
      <formula>NOT(ISERROR(SEARCH(" ",AJ57)))</formula>
    </cfRule>
    <cfRule type="containsText" dxfId="8402" priority="17258" operator="containsText" text=" ">
      <formula>NOT(ISERROR(SEARCH(" ",AJ57)))</formula>
    </cfRule>
  </conditionalFormatting>
  <conditionalFormatting sqref="AX57">
    <cfRule type="cellIs" dxfId="8401" priority="17270" operator="greaterThan">
      <formula>1</formula>
    </cfRule>
    <cfRule type="containsText" dxfId="8400" priority="17271" operator="containsText" text=" ">
      <formula>NOT(ISERROR(SEARCH(" ",AX57)))</formula>
    </cfRule>
    <cfRule type="containsText" dxfId="8399" priority="17272" operator="containsText" text=" ">
      <formula>NOT(ISERROR(SEARCH(" ",AX57)))</formula>
    </cfRule>
  </conditionalFormatting>
  <conditionalFormatting sqref="BI57">
    <cfRule type="containsText" dxfId="8398" priority="17265" operator="containsText" text=" ">
      <formula>NOT(ISERROR(SEARCH(" ",BI57)))</formula>
    </cfRule>
    <cfRule type="containsText" dxfId="8397" priority="17266" operator="containsText" text=" ">
      <formula>NOT(ISERROR(SEARCH(" ",BI57)))</formula>
    </cfRule>
  </conditionalFormatting>
  <conditionalFormatting sqref="BJ57">
    <cfRule type="containsText" dxfId="8396" priority="11612" operator="containsText" text=" ">
      <formula>NOT(ISERROR(SEARCH(" ",BJ57)))</formula>
    </cfRule>
    <cfRule type="containsText" dxfId="8395" priority="11613" operator="containsText" text=" ">
      <formula>NOT(ISERROR(SEARCH(" ",BJ57)))</formula>
    </cfRule>
  </conditionalFormatting>
  <conditionalFormatting sqref="BK57">
    <cfRule type="containsText" dxfId="8394" priority="17277" operator="containsText" text=" ">
      <formula>NOT(ISERROR(SEARCH(" ",BK57)))</formula>
    </cfRule>
    <cfRule type="containsText" dxfId="8393" priority="17278" operator="containsText" text=" ">
      <formula>NOT(ISERROR(SEARCH(" ",BK57)))</formula>
    </cfRule>
  </conditionalFormatting>
  <conditionalFormatting sqref="BR57">
    <cfRule type="containsText" dxfId="8392" priority="17248" operator="containsText" text=" ">
      <formula>NOT(ISERROR(SEARCH(" ",BR57)))</formula>
    </cfRule>
    <cfRule type="containsText" dxfId="8391" priority="17249" operator="containsText" text=" ">
      <formula>NOT(ISERROR(SEARCH(" ",BR57)))</formula>
    </cfRule>
  </conditionalFormatting>
  <conditionalFormatting sqref="CB57:CD57">
    <cfRule type="containsText" dxfId="8390" priority="11581" operator="containsText" text=" ">
      <formula>NOT(ISERROR(SEARCH(" ",CB57)))</formula>
    </cfRule>
  </conditionalFormatting>
  <conditionalFormatting sqref="CE57">
    <cfRule type="containsText" dxfId="8389" priority="11579" operator="containsText" text=" ">
      <formula>NOT(ISERROR(SEARCH(" ",CE57)))</formula>
    </cfRule>
  </conditionalFormatting>
  <conditionalFormatting sqref="CH57">
    <cfRule type="containsText" dxfId="8388" priority="11580" operator="containsText" text=" ">
      <formula>NOT(ISERROR(SEARCH(" ",CH57)))</formula>
    </cfRule>
  </conditionalFormatting>
  <conditionalFormatting sqref="CU57">
    <cfRule type="cellIs" dxfId="8387" priority="8698" operator="equal">
      <formula>1</formula>
    </cfRule>
    <cfRule type="cellIs" dxfId="8386" priority="8699" operator="equal">
      <formula>1</formula>
    </cfRule>
  </conditionalFormatting>
  <conditionalFormatting sqref="DZ57">
    <cfRule type="containsText" dxfId="8385" priority="11638" operator="containsText" text=" ">
      <formula>NOT(ISERROR(SEARCH(" ",DZ57)))</formula>
    </cfRule>
    <cfRule type="containsText" dxfId="8384" priority="11639" operator="containsText" text=" ">
      <formula>NOT(ISERROR(SEARCH(" ",DZ57)))</formula>
    </cfRule>
    <cfRule type="containsText" dxfId="8383" priority="11640" operator="containsText" text=" ">
      <formula>NOT(ISERROR(SEARCH(" ",DZ57)))</formula>
    </cfRule>
    <cfRule type="containsText" dxfId="8382" priority="11641" operator="containsText" text=" ">
      <formula>NOT(ISERROR(SEARCH(" ",DZ57)))</formula>
    </cfRule>
  </conditionalFormatting>
  <conditionalFormatting sqref="LP57">
    <cfRule type="containsText" dxfId="8381" priority="2972" operator="containsText" text=" ">
      <formula>NOT(ISERROR(SEARCH(" ",LP57)))</formula>
    </cfRule>
    <cfRule type="containsText" dxfId="8380" priority="2973" operator="containsText" text=" ">
      <formula>NOT(ISERROR(SEARCH(" ",LP57)))</formula>
    </cfRule>
  </conditionalFormatting>
  <conditionalFormatting sqref="PG57">
    <cfRule type="containsText" dxfId="8379" priority="2580" operator="containsText" text=" ">
      <formula>NOT(ISERROR(SEARCH(" ",PG57)))</formula>
    </cfRule>
    <cfRule type="containsText" dxfId="8378" priority="2581" operator="containsText" text=" ">
      <formula>NOT(ISERROR(SEARCH(" ",PG57)))</formula>
    </cfRule>
  </conditionalFormatting>
  <conditionalFormatting sqref="C58">
    <cfRule type="containsText" dxfId="8377" priority="17687" operator="containsText" text=" ">
      <formula>NOT(ISERROR(SEARCH(" ",C58)))</formula>
    </cfRule>
    <cfRule type="containsText" dxfId="8376" priority="17688" operator="containsText" text=" ">
      <formula>NOT(ISERROR(SEARCH(" ",C58)))</formula>
    </cfRule>
  </conditionalFormatting>
  <conditionalFormatting sqref="D58:E58">
    <cfRule type="containsText" dxfId="8375" priority="17685" operator="containsText" text=" ">
      <formula>NOT(ISERROR(SEARCH(" ",D58)))</formula>
    </cfRule>
    <cfRule type="containsText" dxfId="8374" priority="17686" operator="containsText" text=" ">
      <formula>NOT(ISERROR(SEARCH(" ",D58)))</formula>
    </cfRule>
  </conditionalFormatting>
  <conditionalFormatting sqref="F58">
    <cfRule type="containsText" dxfId="8373" priority="17649" operator="containsText" text=" ">
      <formula>NOT(ISERROR(SEARCH(" ",F58)))</formula>
    </cfRule>
    <cfRule type="containsText" dxfId="8372" priority="17650" operator="containsText" text=" ">
      <formula>NOT(ISERROR(SEARCH(" ",F58)))</formula>
    </cfRule>
  </conditionalFormatting>
  <conditionalFormatting sqref="CB58:CD58">
    <cfRule type="containsText" dxfId="8371" priority="13166" operator="containsText" text=" ">
      <formula>NOT(ISERROR(SEARCH(" ",CB58)))</formula>
    </cfRule>
  </conditionalFormatting>
  <conditionalFormatting sqref="CE58">
    <cfRule type="containsText" dxfId="8370" priority="13164" operator="containsText" text=" ">
      <formula>NOT(ISERROR(SEARCH(" ",CE58)))</formula>
    </cfRule>
  </conditionalFormatting>
  <conditionalFormatting sqref="CH58">
    <cfRule type="containsText" dxfId="8369" priority="13165" operator="containsText" text=" ">
      <formula>NOT(ISERROR(SEARCH(" ",CH58)))</formula>
    </cfRule>
  </conditionalFormatting>
  <conditionalFormatting sqref="CU58">
    <cfRule type="cellIs" dxfId="8368" priority="11792" operator="equal">
      <formula>1</formula>
    </cfRule>
  </conditionalFormatting>
  <conditionalFormatting sqref="LP58">
    <cfRule type="containsText" dxfId="8367" priority="2988" operator="containsText" text=" ">
      <formula>NOT(ISERROR(SEARCH(" ",LP58)))</formula>
    </cfRule>
    <cfRule type="containsText" dxfId="8366" priority="2989" operator="containsText" text=" ">
      <formula>NOT(ISERROR(SEARCH(" ",LP58)))</formula>
    </cfRule>
  </conditionalFormatting>
  <conditionalFormatting sqref="PG58">
    <cfRule type="containsText" dxfId="8365" priority="2594" operator="containsText" text=" ">
      <formula>NOT(ISERROR(SEARCH(" ",PG58)))</formula>
    </cfRule>
    <cfRule type="containsText" dxfId="8364" priority="2595" operator="containsText" text=" ">
      <formula>NOT(ISERROR(SEARCH(" ",PG58)))</formula>
    </cfRule>
  </conditionalFormatting>
  <conditionalFormatting sqref="F59">
    <cfRule type="containsText" dxfId="8363" priority="15926" operator="containsText" text=" ">
      <formula>NOT(ISERROR(SEARCH(" ",F59)))</formula>
    </cfRule>
    <cfRule type="containsText" dxfId="8362" priority="15927" operator="containsText" text=" ">
      <formula>NOT(ISERROR(SEARCH(" ",F59)))</formula>
    </cfRule>
  </conditionalFormatting>
  <conditionalFormatting sqref="H59">
    <cfRule type="containsText" dxfId="8361" priority="15937" operator="containsText" text=" ">
      <formula>NOT(ISERROR(SEARCH(" ",H59)))</formula>
    </cfRule>
    <cfRule type="containsText" dxfId="8360" priority="15938" operator="containsText" text=" ">
      <formula>NOT(ISERROR(SEARCH(" ",H59)))</formula>
    </cfRule>
  </conditionalFormatting>
  <conditionalFormatting sqref="Y59">
    <cfRule type="colorScale" priority="15961">
      <colorScale>
        <cfvo type="min"/>
        <cfvo type="max"/>
        <color rgb="FFFCFCFF"/>
        <color rgb="FF63BE7B"/>
      </colorScale>
    </cfRule>
    <cfRule type="colorScale" priority="15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59">
    <cfRule type="cellIs" dxfId="8359" priority="15943" operator="greaterThan">
      <formula>1</formula>
    </cfRule>
    <cfRule type="containsText" dxfId="8358" priority="15944" operator="containsText" text=" ">
      <formula>NOT(ISERROR(SEARCH(" ",AF59)))</formula>
    </cfRule>
    <cfRule type="containsText" dxfId="8357" priority="15945" operator="containsText" text=" ">
      <formula>NOT(ISERROR(SEARCH(" ",AF59)))</formula>
    </cfRule>
  </conditionalFormatting>
  <conditionalFormatting sqref="AJ59">
    <cfRule type="cellIs" dxfId="8356" priority="15929" operator="equal">
      <formula>0</formula>
    </cfRule>
    <cfRule type="cellIs" dxfId="8355" priority="15930" operator="greaterThan">
      <formula>1</formula>
    </cfRule>
    <cfRule type="containsText" dxfId="8354" priority="15931" operator="containsText" text=" ">
      <formula>NOT(ISERROR(SEARCH(" ",AJ59)))</formula>
    </cfRule>
    <cfRule type="containsText" dxfId="8353" priority="15932" operator="containsText" text=" ">
      <formula>NOT(ISERROR(SEARCH(" ",AJ59)))</formula>
    </cfRule>
  </conditionalFormatting>
  <conditionalFormatting sqref="AK59">
    <cfRule type="cellIs" dxfId="8352" priority="15908" operator="equal">
      <formula>0</formula>
    </cfRule>
    <cfRule type="cellIs" dxfId="8351" priority="15909" operator="equal">
      <formula>0</formula>
    </cfRule>
    <cfRule type="cellIs" dxfId="8350" priority="15910" operator="greaterThan">
      <formula>1</formula>
    </cfRule>
    <cfRule type="containsText" dxfId="8349" priority="15911" operator="containsText" text=" ">
      <formula>NOT(ISERROR(SEARCH(" ",AK59)))</formula>
    </cfRule>
    <cfRule type="containsText" dxfId="8348" priority="15912" operator="containsText" text=" ">
      <formula>NOT(ISERROR(SEARCH(" ",AK59)))</formula>
    </cfRule>
  </conditionalFormatting>
  <conditionalFormatting sqref="AL59">
    <cfRule type="cellIs" dxfId="8347" priority="15903" operator="equal">
      <formula>0</formula>
    </cfRule>
    <cfRule type="cellIs" dxfId="8346" priority="15904" operator="equal">
      <formula>0</formula>
    </cfRule>
    <cfRule type="cellIs" dxfId="8345" priority="15905" operator="greaterThan">
      <formula>1</formula>
    </cfRule>
    <cfRule type="containsText" dxfId="8344" priority="15906" operator="containsText" text=" ">
      <formula>NOT(ISERROR(SEARCH(" ",AL59)))</formula>
    </cfRule>
    <cfRule type="containsText" dxfId="8343" priority="15907" operator="containsText" text=" ">
      <formula>NOT(ISERROR(SEARCH(" ",AL59)))</formula>
    </cfRule>
  </conditionalFormatting>
  <conditionalFormatting sqref="AM59">
    <cfRule type="cellIs" dxfId="8342" priority="15898" operator="equal">
      <formula>0</formula>
    </cfRule>
    <cfRule type="cellIs" dxfId="8341" priority="15899" operator="equal">
      <formula>0</formula>
    </cfRule>
    <cfRule type="cellIs" dxfId="8340" priority="15900" operator="greaterThan">
      <formula>1</formula>
    </cfRule>
    <cfRule type="containsText" dxfId="8339" priority="15901" operator="containsText" text=" ">
      <formula>NOT(ISERROR(SEARCH(" ",AM59)))</formula>
    </cfRule>
    <cfRule type="containsText" dxfId="8338" priority="15902" operator="containsText" text=" ">
      <formula>NOT(ISERROR(SEARCH(" ",AM59)))</formula>
    </cfRule>
  </conditionalFormatting>
  <conditionalFormatting sqref="AO59:AT59">
    <cfRule type="containsText" dxfId="8337" priority="15939" operator="containsText" text=" ">
      <formula>NOT(ISERROR(SEARCH(" ",AO59)))</formula>
    </cfRule>
    <cfRule type="containsText" dxfId="8336" priority="15940" operator="containsText" text=" ">
      <formula>NOT(ISERROR(SEARCH(" ",AO59)))</formula>
    </cfRule>
  </conditionalFormatting>
  <conditionalFormatting sqref="AV59">
    <cfRule type="cellIs" dxfId="8335" priority="11564" operator="equal">
      <formula>0</formula>
    </cfRule>
    <cfRule type="containsText" dxfId="8334" priority="11565" operator="containsText" text=" ">
      <formula>NOT(ISERROR(SEARCH(" ",AV59)))</formula>
    </cfRule>
    <cfRule type="containsText" dxfId="8333" priority="11566" operator="containsText" text=" ">
      <formula>NOT(ISERROR(SEARCH(" ",AV59)))</formula>
    </cfRule>
  </conditionalFormatting>
  <conditionalFormatting sqref="AX59">
    <cfRule type="cellIs" dxfId="8332" priority="15946" operator="greaterThan">
      <formula>1</formula>
    </cfRule>
    <cfRule type="containsText" dxfId="8331" priority="15947" operator="containsText" text=" ">
      <formula>NOT(ISERROR(SEARCH(" ",AX59)))</formula>
    </cfRule>
    <cfRule type="containsText" dxfId="8330" priority="15948" operator="containsText" text=" ">
      <formula>NOT(ISERROR(SEARCH(" ",AX59)))</formula>
    </cfRule>
  </conditionalFormatting>
  <conditionalFormatting sqref="BF59:BG59">
    <cfRule type="containsText" dxfId="8329" priority="15935" operator="containsText" text=" ">
      <formula>NOT(ISERROR(SEARCH(" ",BF59)))</formula>
    </cfRule>
    <cfRule type="containsText" dxfId="8328" priority="15936" operator="containsText" text=" ">
      <formula>NOT(ISERROR(SEARCH(" ",BF59)))</formula>
    </cfRule>
  </conditionalFormatting>
  <conditionalFormatting sqref="BI59:BJ59">
    <cfRule type="containsText" dxfId="8327" priority="15941" operator="containsText" text=" ">
      <formula>NOT(ISERROR(SEARCH(" ",BI59)))</formula>
    </cfRule>
    <cfRule type="containsText" dxfId="8326" priority="15942" operator="containsText" text=" ">
      <formula>NOT(ISERROR(SEARCH(" ",BI59)))</formula>
    </cfRule>
  </conditionalFormatting>
  <conditionalFormatting sqref="BK59">
    <cfRule type="containsText" dxfId="8325" priority="15953" operator="containsText" text=" ">
      <formula>NOT(ISERROR(SEARCH(" ",BK59)))</formula>
    </cfRule>
    <cfRule type="containsText" dxfId="8324" priority="15954" operator="containsText" text=" ">
      <formula>NOT(ISERROR(SEARCH(" ",BK59)))</formula>
    </cfRule>
  </conditionalFormatting>
  <conditionalFormatting sqref="BM59">
    <cfRule type="containsText" dxfId="8323" priority="11802" operator="containsText" text=" ">
      <formula>NOT(ISERROR(SEARCH(" ",BM59)))</formula>
    </cfRule>
    <cfRule type="containsText" dxfId="8322" priority="11803" operator="containsText" text=" ">
      <formula>NOT(ISERROR(SEARCH(" ",BM59)))</formula>
    </cfRule>
  </conditionalFormatting>
  <conditionalFormatting sqref="CE59">
    <cfRule type="containsText" dxfId="8321" priority="3456" operator="containsText" text=" ">
      <formula>NOT(ISERROR(SEARCH(" ",CE59)))</formula>
    </cfRule>
  </conditionalFormatting>
  <conditionalFormatting sqref="CF59">
    <cfRule type="containsText" dxfId="8320" priority="3452" operator="containsText" text=" ">
      <formula>NOT(ISERROR(SEARCH(" ",CF59)))</formula>
    </cfRule>
  </conditionalFormatting>
  <conditionalFormatting sqref="CI59">
    <cfRule type="containsText" dxfId="8319" priority="3446" operator="containsText" text=" ">
      <formula>NOT(ISERROR(SEARCH(" ",CI59)))</formula>
    </cfRule>
  </conditionalFormatting>
  <conditionalFormatting sqref="CQ59">
    <cfRule type="containsText" dxfId="8318" priority="3078" operator="containsText" text=" ">
      <formula>NOT(ISERROR(SEARCH(" ",CQ59)))</formula>
    </cfRule>
  </conditionalFormatting>
  <conditionalFormatting sqref="CR59">
    <cfRule type="containsText" dxfId="8317" priority="2531" operator="containsText" text=" ">
      <formula>NOT(ISERROR(SEARCH(" ",CR59)))</formula>
    </cfRule>
  </conditionalFormatting>
  <conditionalFormatting sqref="CS59">
    <cfRule type="containsText" dxfId="8316" priority="3032" operator="containsText" text=" ">
      <formula>NOT(ISERROR(SEARCH(" ",CS59)))</formula>
    </cfRule>
  </conditionalFormatting>
  <conditionalFormatting sqref="CU59">
    <cfRule type="cellIs" dxfId="8315" priority="8654" operator="equal">
      <formula>1</formula>
    </cfRule>
  </conditionalFormatting>
  <conditionalFormatting sqref="DI59:DK59">
    <cfRule type="cellIs" dxfId="8314" priority="3403" operator="equal">
      <formula>1</formula>
    </cfRule>
  </conditionalFormatting>
  <conditionalFormatting sqref="DZ59">
    <cfRule type="containsText" dxfId="8313" priority="11626" operator="containsText" text=" ">
      <formula>NOT(ISERROR(SEARCH(" ",DZ59)))</formula>
    </cfRule>
    <cfRule type="containsText" dxfId="8312" priority="11627" operator="containsText" text=" ">
      <formula>NOT(ISERROR(SEARCH(" ",DZ59)))</formula>
    </cfRule>
    <cfRule type="containsText" dxfId="8311" priority="11628" operator="containsText" text=" ">
      <formula>NOT(ISERROR(SEARCH(" ",DZ59)))</formula>
    </cfRule>
    <cfRule type="containsText" dxfId="8310" priority="11629" operator="containsText" text=" ">
      <formula>NOT(ISERROR(SEARCH(" ",DZ59)))</formula>
    </cfRule>
  </conditionalFormatting>
  <conditionalFormatting sqref="EC59:EL59">
    <cfRule type="containsText" dxfId="8309" priority="15933" operator="containsText" text=" ">
      <formula>NOT(ISERROR(SEARCH(" ",EC59)))</formula>
    </cfRule>
    <cfRule type="containsText" dxfId="8308" priority="15934" operator="containsText" text=" ">
      <formula>NOT(ISERROR(SEARCH(" ",EC59)))</formula>
    </cfRule>
  </conditionalFormatting>
  <conditionalFormatting sqref="EN59">
    <cfRule type="cellIs" dxfId="8307" priority="11755" operator="equal">
      <formula>0</formula>
    </cfRule>
    <cfRule type="containsText" dxfId="8306" priority="11756" operator="containsText" text=" ">
      <formula>NOT(ISERROR(SEARCH(" ",EN59)))</formula>
    </cfRule>
    <cfRule type="containsText" dxfId="8305" priority="11757" operator="containsText" text=" ">
      <formula>NOT(ISERROR(SEARCH(" ",EN59)))</formula>
    </cfRule>
  </conditionalFormatting>
  <conditionalFormatting sqref="FI59">
    <cfRule type="cellIs" dxfId="8304" priority="15963" operator="greaterThan">
      <formula>1</formula>
    </cfRule>
    <cfRule type="colorScale" priority="15964">
      <colorScale>
        <cfvo type="min"/>
        <cfvo type="max"/>
        <color rgb="FFFCFCFF"/>
        <color rgb="FF63BE7B"/>
      </colorScale>
    </cfRule>
    <cfRule type="colorScale" priority="15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59">
    <cfRule type="colorScale" priority="15924">
      <colorScale>
        <cfvo type="min"/>
        <cfvo type="max"/>
        <color rgb="FFFCFCFF"/>
        <color rgb="FF63BE7B"/>
      </colorScale>
    </cfRule>
    <cfRule type="colorScale" priority="15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9:FL59">
    <cfRule type="colorScale" priority="15966">
      <colorScale>
        <cfvo type="min"/>
        <cfvo type="max"/>
        <color rgb="FFFCFCFF"/>
        <color rgb="FF63BE7B"/>
      </colorScale>
    </cfRule>
    <cfRule type="colorScale" priority="15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9">
    <cfRule type="colorScale" priority="15968">
      <colorScale>
        <cfvo type="min"/>
        <cfvo type="max"/>
        <color rgb="FFFCFCFF"/>
        <color rgb="FF63BE7B"/>
      </colorScale>
    </cfRule>
    <cfRule type="colorScale" priority="15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9">
    <cfRule type="colorScale" priority="16235">
      <colorScale>
        <cfvo type="min"/>
        <cfvo type="max"/>
        <color rgb="FFFCFCFF"/>
        <color rgb="FF63BE7B"/>
      </colorScale>
    </cfRule>
    <cfRule type="colorScale" priority="16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9">
    <cfRule type="cellIs" dxfId="8303" priority="15970" operator="greaterThan">
      <formula>1</formula>
    </cfRule>
    <cfRule type="colorScale" priority="15971">
      <colorScale>
        <cfvo type="min"/>
        <cfvo type="max"/>
        <color rgb="FFFCFCFF"/>
        <color rgb="FF63BE7B"/>
      </colorScale>
    </cfRule>
    <cfRule type="colorScale" priority="15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9">
    <cfRule type="colorScale" priority="15973">
      <colorScale>
        <cfvo type="min"/>
        <cfvo type="max"/>
        <color rgb="FFFCFCFF"/>
        <color rgb="FF63BE7B"/>
      </colorScale>
    </cfRule>
    <cfRule type="colorScale" priority="15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9">
    <cfRule type="colorScale" priority="16231">
      <colorScale>
        <cfvo type="min"/>
        <cfvo type="max"/>
        <color rgb="FFFCFCFF"/>
        <color rgb="FF63BE7B"/>
      </colorScale>
    </cfRule>
    <cfRule type="colorScale" priority="16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9">
    <cfRule type="cellIs" dxfId="8302" priority="15975" operator="greaterThan">
      <formula>1</formula>
    </cfRule>
    <cfRule type="colorScale" priority="15976">
      <colorScale>
        <cfvo type="min"/>
        <cfvo type="max"/>
        <color rgb="FFFCFCFF"/>
        <color rgb="FF63BE7B"/>
      </colorScale>
    </cfRule>
    <cfRule type="colorScale" priority="15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9">
    <cfRule type="colorScale" priority="15978">
      <colorScale>
        <cfvo type="min"/>
        <cfvo type="max"/>
        <color rgb="FFFCFCFF"/>
        <color rgb="FF63BE7B"/>
      </colorScale>
    </cfRule>
    <cfRule type="colorScale" priority="15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9">
    <cfRule type="colorScale" priority="15980">
      <colorScale>
        <cfvo type="min"/>
        <cfvo type="max"/>
        <color rgb="FFFCFCFF"/>
        <color rgb="FF63BE7B"/>
      </colorScale>
    </cfRule>
    <cfRule type="colorScale" priority="15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9">
    <cfRule type="cellIs" dxfId="8301" priority="15982" operator="greaterThan">
      <formula>1</formula>
    </cfRule>
    <cfRule type="colorScale" priority="15983">
      <colorScale>
        <cfvo type="min"/>
        <cfvo type="max"/>
        <color rgb="FFFCFCFF"/>
        <color rgb="FF63BE7B"/>
      </colorScale>
    </cfRule>
    <cfRule type="colorScale" priority="15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9">
    <cfRule type="colorScale" priority="15985">
      <colorScale>
        <cfvo type="min"/>
        <cfvo type="max"/>
        <color rgb="FFFCFCFF"/>
        <color rgb="FF63BE7B"/>
      </colorScale>
    </cfRule>
    <cfRule type="colorScale" priority="15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9">
    <cfRule type="colorScale" priority="15987">
      <colorScale>
        <cfvo type="min"/>
        <cfvo type="max"/>
        <color rgb="FFFCFCFF"/>
        <color rgb="FF63BE7B"/>
      </colorScale>
    </cfRule>
    <cfRule type="colorScale" priority="15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9">
    <cfRule type="cellIs" dxfId="8300" priority="15989" operator="greaterThan">
      <formula>1</formula>
    </cfRule>
    <cfRule type="colorScale" priority="15990">
      <colorScale>
        <cfvo type="min"/>
        <cfvo type="max"/>
        <color rgb="FFFCFCFF"/>
        <color rgb="FF63BE7B"/>
      </colorScale>
    </cfRule>
    <cfRule type="colorScale" priority="15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9">
    <cfRule type="colorScale" priority="15992">
      <colorScale>
        <cfvo type="min"/>
        <cfvo type="max"/>
        <color rgb="FFFCFCFF"/>
        <color rgb="FF63BE7B"/>
      </colorScale>
    </cfRule>
    <cfRule type="colorScale" priority="15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9">
    <cfRule type="colorScale" priority="15994">
      <colorScale>
        <cfvo type="min"/>
        <cfvo type="max"/>
        <color rgb="FFFCFCFF"/>
        <color rgb="FF63BE7B"/>
      </colorScale>
    </cfRule>
    <cfRule type="colorScale" priority="15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9">
    <cfRule type="cellIs" dxfId="8299" priority="15996" operator="greaterThan">
      <formula>1</formula>
    </cfRule>
    <cfRule type="colorScale" priority="15997">
      <colorScale>
        <cfvo type="min"/>
        <cfvo type="max"/>
        <color rgb="FFFCFCFF"/>
        <color rgb="FF63BE7B"/>
      </colorScale>
    </cfRule>
    <cfRule type="colorScale" priority="15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9">
    <cfRule type="colorScale" priority="15999">
      <colorScale>
        <cfvo type="min"/>
        <cfvo type="max"/>
        <color rgb="FFFCFCFF"/>
        <color rgb="FF63BE7B"/>
      </colorScale>
    </cfRule>
    <cfRule type="colorScale" priority="16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9">
    <cfRule type="colorScale" priority="16001">
      <colorScale>
        <cfvo type="min"/>
        <cfvo type="max"/>
        <color rgb="FFFCFCFF"/>
        <color rgb="FF63BE7B"/>
      </colorScale>
    </cfRule>
    <cfRule type="colorScale" priority="16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9">
    <cfRule type="cellIs" dxfId="8298" priority="16003" operator="greaterThan">
      <formula>1</formula>
    </cfRule>
    <cfRule type="colorScale" priority="16004">
      <colorScale>
        <cfvo type="min"/>
        <cfvo type="max"/>
        <color rgb="FFFCFCFF"/>
        <color rgb="FF63BE7B"/>
      </colorScale>
    </cfRule>
    <cfRule type="colorScale" priority="16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9">
    <cfRule type="colorScale" priority="16006">
      <colorScale>
        <cfvo type="min"/>
        <cfvo type="max"/>
        <color rgb="FFFCFCFF"/>
        <color rgb="FF63BE7B"/>
      </colorScale>
    </cfRule>
    <cfRule type="colorScale" priority="16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9">
    <cfRule type="colorScale" priority="16008">
      <colorScale>
        <cfvo type="min"/>
        <cfvo type="max"/>
        <color rgb="FFFCFCFF"/>
        <color rgb="FF63BE7B"/>
      </colorScale>
    </cfRule>
    <cfRule type="colorScale" priority="16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9">
    <cfRule type="cellIs" dxfId="8297" priority="16010" operator="greaterThan">
      <formula>1</formula>
    </cfRule>
    <cfRule type="colorScale" priority="16011">
      <colorScale>
        <cfvo type="min"/>
        <cfvo type="max"/>
        <color rgb="FFFCFCFF"/>
        <color rgb="FF63BE7B"/>
      </colorScale>
    </cfRule>
    <cfRule type="colorScale" priority="16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9">
    <cfRule type="colorScale" priority="16013">
      <colorScale>
        <cfvo type="min"/>
        <cfvo type="max"/>
        <color rgb="FFFCFCFF"/>
        <color rgb="FF63BE7B"/>
      </colorScale>
    </cfRule>
    <cfRule type="colorScale" priority="16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9">
    <cfRule type="colorScale" priority="16015">
      <colorScale>
        <cfvo type="min"/>
        <cfvo type="max"/>
        <color rgb="FFFCFCFF"/>
        <color rgb="FF63BE7B"/>
      </colorScale>
    </cfRule>
    <cfRule type="colorScale" priority="16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9">
    <cfRule type="cellIs" dxfId="8296" priority="16017" operator="greaterThan">
      <formula>1</formula>
    </cfRule>
    <cfRule type="colorScale" priority="16018">
      <colorScale>
        <cfvo type="min"/>
        <cfvo type="max"/>
        <color rgb="FFFCFCFF"/>
        <color rgb="FF63BE7B"/>
      </colorScale>
    </cfRule>
    <cfRule type="colorScale" priority="16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9">
    <cfRule type="colorScale" priority="16020">
      <colorScale>
        <cfvo type="min"/>
        <cfvo type="max"/>
        <color rgb="FFFCFCFF"/>
        <color rgb="FF63BE7B"/>
      </colorScale>
    </cfRule>
    <cfRule type="colorScale" priority="16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9">
    <cfRule type="colorScale" priority="16022">
      <colorScale>
        <cfvo type="min"/>
        <cfvo type="max"/>
        <color rgb="FFFCFCFF"/>
        <color rgb="FF63BE7B"/>
      </colorScale>
    </cfRule>
    <cfRule type="colorScale" priority="16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9">
    <cfRule type="cellIs" dxfId="8295" priority="16024" operator="greaterThan">
      <formula>1</formula>
    </cfRule>
    <cfRule type="colorScale" priority="16025">
      <colorScale>
        <cfvo type="min"/>
        <cfvo type="max"/>
        <color rgb="FFFCFCFF"/>
        <color rgb="FF63BE7B"/>
      </colorScale>
    </cfRule>
    <cfRule type="colorScale" priority="16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9">
    <cfRule type="colorScale" priority="16027">
      <colorScale>
        <cfvo type="min"/>
        <cfvo type="max"/>
        <color rgb="FFFCFCFF"/>
        <color rgb="FF63BE7B"/>
      </colorScale>
    </cfRule>
    <cfRule type="colorScale" priority="16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9">
    <cfRule type="colorScale" priority="16029">
      <colorScale>
        <cfvo type="min"/>
        <cfvo type="max"/>
        <color rgb="FFFCFCFF"/>
        <color rgb="FF63BE7B"/>
      </colorScale>
    </cfRule>
    <cfRule type="colorScale" priority="16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9">
    <cfRule type="cellIs" dxfId="8294" priority="16031" operator="greaterThan">
      <formula>1</formula>
    </cfRule>
    <cfRule type="colorScale" priority="16032">
      <colorScale>
        <cfvo type="min"/>
        <cfvo type="max"/>
        <color rgb="FFFCFCFF"/>
        <color rgb="FF63BE7B"/>
      </colorScale>
    </cfRule>
    <cfRule type="colorScale" priority="16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9">
    <cfRule type="colorScale" priority="16034">
      <colorScale>
        <cfvo type="min"/>
        <cfvo type="max"/>
        <color rgb="FFFCFCFF"/>
        <color rgb="FF63BE7B"/>
      </colorScale>
    </cfRule>
    <cfRule type="colorScale" priority="16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9">
    <cfRule type="colorScale" priority="16036">
      <colorScale>
        <cfvo type="min"/>
        <cfvo type="max"/>
        <color rgb="FFFCFCFF"/>
        <color rgb="FF63BE7B"/>
      </colorScale>
    </cfRule>
    <cfRule type="colorScale" priority="16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9">
    <cfRule type="cellIs" dxfId="8293" priority="16038" operator="greaterThan">
      <formula>1</formula>
    </cfRule>
    <cfRule type="colorScale" priority="16039">
      <colorScale>
        <cfvo type="min"/>
        <cfvo type="max"/>
        <color rgb="FFFCFCFF"/>
        <color rgb="FF63BE7B"/>
      </colorScale>
    </cfRule>
    <cfRule type="colorScale" priority="16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9">
    <cfRule type="colorScale" priority="16041">
      <colorScale>
        <cfvo type="min"/>
        <cfvo type="max"/>
        <color rgb="FFFCFCFF"/>
        <color rgb="FF63BE7B"/>
      </colorScale>
    </cfRule>
    <cfRule type="colorScale" priority="16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9">
    <cfRule type="colorScale" priority="16043">
      <colorScale>
        <cfvo type="min"/>
        <cfvo type="max"/>
        <color rgb="FFFCFCFF"/>
        <color rgb="FF63BE7B"/>
      </colorScale>
    </cfRule>
    <cfRule type="colorScale" priority="16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9">
    <cfRule type="cellIs" dxfId="8292" priority="16045" operator="greaterThan">
      <formula>1</formula>
    </cfRule>
    <cfRule type="colorScale" priority="16046">
      <colorScale>
        <cfvo type="min"/>
        <cfvo type="max"/>
        <color rgb="FFFCFCFF"/>
        <color rgb="FF63BE7B"/>
      </colorScale>
    </cfRule>
    <cfRule type="colorScale" priority="16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9">
    <cfRule type="colorScale" priority="16048">
      <colorScale>
        <cfvo type="min"/>
        <cfvo type="max"/>
        <color rgb="FFFCFCFF"/>
        <color rgb="FF63BE7B"/>
      </colorScale>
    </cfRule>
    <cfRule type="colorScale" priority="16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9">
    <cfRule type="colorScale" priority="16050">
      <colorScale>
        <cfvo type="min"/>
        <cfvo type="max"/>
        <color rgb="FFFCFCFF"/>
        <color rgb="FF63BE7B"/>
      </colorScale>
    </cfRule>
    <cfRule type="colorScale" priority="16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9">
    <cfRule type="cellIs" dxfId="8291" priority="16052" operator="greaterThan">
      <formula>1</formula>
    </cfRule>
    <cfRule type="colorScale" priority="16053">
      <colorScale>
        <cfvo type="min"/>
        <cfvo type="max"/>
        <color rgb="FFFCFCFF"/>
        <color rgb="FF63BE7B"/>
      </colorScale>
    </cfRule>
    <cfRule type="colorScale" priority="16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9">
    <cfRule type="colorScale" priority="16055">
      <colorScale>
        <cfvo type="min"/>
        <cfvo type="max"/>
        <color rgb="FFFCFCFF"/>
        <color rgb="FF63BE7B"/>
      </colorScale>
    </cfRule>
    <cfRule type="colorScale" priority="16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9">
    <cfRule type="colorScale" priority="16057">
      <colorScale>
        <cfvo type="min"/>
        <cfvo type="max"/>
        <color rgb="FFFCFCFF"/>
        <color rgb="FF63BE7B"/>
      </colorScale>
    </cfRule>
    <cfRule type="colorScale" priority="16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9">
    <cfRule type="cellIs" dxfId="8290" priority="16059" operator="greaterThan">
      <formula>1</formula>
    </cfRule>
    <cfRule type="colorScale" priority="16060">
      <colorScale>
        <cfvo type="min"/>
        <cfvo type="max"/>
        <color rgb="FFFCFCFF"/>
        <color rgb="FF63BE7B"/>
      </colorScale>
    </cfRule>
    <cfRule type="colorScale" priority="16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9">
    <cfRule type="colorScale" priority="16062">
      <colorScale>
        <cfvo type="min"/>
        <cfvo type="max"/>
        <color rgb="FFFCFCFF"/>
        <color rgb="FF63BE7B"/>
      </colorScale>
    </cfRule>
    <cfRule type="colorScale" priority="16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9">
    <cfRule type="colorScale" priority="16064">
      <colorScale>
        <cfvo type="min"/>
        <cfvo type="max"/>
        <color rgb="FFFCFCFF"/>
        <color rgb="FF63BE7B"/>
      </colorScale>
    </cfRule>
    <cfRule type="colorScale" priority="16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9">
    <cfRule type="cellIs" dxfId="8289" priority="16066" operator="greaterThan">
      <formula>1</formula>
    </cfRule>
    <cfRule type="colorScale" priority="16067">
      <colorScale>
        <cfvo type="min"/>
        <cfvo type="max"/>
        <color rgb="FFFCFCFF"/>
        <color rgb="FF63BE7B"/>
      </colorScale>
    </cfRule>
    <cfRule type="colorScale" priority="16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9">
    <cfRule type="colorScale" priority="16069">
      <colorScale>
        <cfvo type="min"/>
        <cfvo type="max"/>
        <color rgb="FFFCFCFF"/>
        <color rgb="FF63BE7B"/>
      </colorScale>
    </cfRule>
    <cfRule type="colorScale" priority="16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9">
    <cfRule type="colorScale" priority="16071">
      <colorScale>
        <cfvo type="min"/>
        <cfvo type="max"/>
        <color rgb="FFFCFCFF"/>
        <color rgb="FF63BE7B"/>
      </colorScale>
    </cfRule>
    <cfRule type="colorScale" priority="16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9">
    <cfRule type="cellIs" dxfId="8288" priority="16073" operator="greaterThan">
      <formula>1</formula>
    </cfRule>
    <cfRule type="colorScale" priority="16074">
      <colorScale>
        <cfvo type="min"/>
        <cfvo type="max"/>
        <color rgb="FFFCFCFF"/>
        <color rgb="FF63BE7B"/>
      </colorScale>
    </cfRule>
    <cfRule type="colorScale" priority="16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9">
    <cfRule type="colorScale" priority="16076">
      <colorScale>
        <cfvo type="min"/>
        <cfvo type="max"/>
        <color rgb="FFFCFCFF"/>
        <color rgb="FF63BE7B"/>
      </colorScale>
    </cfRule>
    <cfRule type="colorScale" priority="16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9">
    <cfRule type="colorScale" priority="16078">
      <colorScale>
        <cfvo type="min"/>
        <cfvo type="max"/>
        <color rgb="FFFCFCFF"/>
        <color rgb="FF63BE7B"/>
      </colorScale>
    </cfRule>
    <cfRule type="colorScale" priority="16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9">
    <cfRule type="cellIs" dxfId="8287" priority="16080" operator="greaterThan">
      <formula>1</formula>
    </cfRule>
    <cfRule type="colorScale" priority="16081">
      <colorScale>
        <cfvo type="min"/>
        <cfvo type="max"/>
        <color rgb="FFFCFCFF"/>
        <color rgb="FF63BE7B"/>
      </colorScale>
    </cfRule>
    <cfRule type="colorScale" priority="16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9">
    <cfRule type="colorScale" priority="16083">
      <colorScale>
        <cfvo type="min"/>
        <cfvo type="max"/>
        <color rgb="FFFCFCFF"/>
        <color rgb="FF63BE7B"/>
      </colorScale>
    </cfRule>
    <cfRule type="colorScale" priority="16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9">
    <cfRule type="colorScale" priority="16085">
      <colorScale>
        <cfvo type="min"/>
        <cfvo type="max"/>
        <color rgb="FFFCFCFF"/>
        <color rgb="FF63BE7B"/>
      </colorScale>
    </cfRule>
    <cfRule type="colorScale" priority="16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9">
    <cfRule type="cellIs" dxfId="8286" priority="16087" operator="greaterThan">
      <formula>1</formula>
    </cfRule>
    <cfRule type="colorScale" priority="16088">
      <colorScale>
        <cfvo type="min"/>
        <cfvo type="max"/>
        <color rgb="FFFCFCFF"/>
        <color rgb="FF63BE7B"/>
      </colorScale>
    </cfRule>
    <cfRule type="colorScale" priority="16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9">
    <cfRule type="colorScale" priority="16090">
      <colorScale>
        <cfvo type="min"/>
        <cfvo type="max"/>
        <color rgb="FFFCFCFF"/>
        <color rgb="FF63BE7B"/>
      </colorScale>
    </cfRule>
    <cfRule type="colorScale" priority="16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59">
    <cfRule type="colorScale" priority="16092">
      <colorScale>
        <cfvo type="min"/>
        <cfvo type="max"/>
        <color rgb="FFFCFCFF"/>
        <color rgb="FF63BE7B"/>
      </colorScale>
    </cfRule>
    <cfRule type="colorScale" priority="16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59">
    <cfRule type="cellIs" dxfId="8285" priority="16094" operator="greaterThan">
      <formula>1</formula>
    </cfRule>
    <cfRule type="colorScale" priority="16095">
      <colorScale>
        <cfvo type="min"/>
        <cfvo type="max"/>
        <color rgb="FFFCFCFF"/>
        <color rgb="FF63BE7B"/>
      </colorScale>
    </cfRule>
    <cfRule type="colorScale" priority="16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9">
    <cfRule type="cellIs" dxfId="8284" priority="16097" operator="greaterThan">
      <formula>1</formula>
    </cfRule>
    <cfRule type="colorScale" priority="16098">
      <colorScale>
        <cfvo type="min"/>
        <cfvo type="max"/>
        <color rgb="FFFCFCFF"/>
        <color rgb="FF63BE7B"/>
      </colorScale>
    </cfRule>
    <cfRule type="colorScale" priority="16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59">
    <cfRule type="colorScale" priority="15914">
      <colorScale>
        <cfvo type="min"/>
        <cfvo type="max"/>
        <color rgb="FFFCFCFF"/>
        <color rgb="FF63BE7B"/>
      </colorScale>
    </cfRule>
    <cfRule type="colorScale" priority="15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9:IA59">
    <cfRule type="colorScale" priority="16100">
      <colorScale>
        <cfvo type="min"/>
        <cfvo type="max"/>
        <color rgb="FFFCFCFF"/>
        <color rgb="FF63BE7B"/>
      </colorScale>
    </cfRule>
    <cfRule type="colorScale" priority="16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9">
    <cfRule type="colorScale" priority="16102">
      <colorScale>
        <cfvo type="min"/>
        <cfvo type="max"/>
        <color rgb="FFFCFCFF"/>
        <color rgb="FF63BE7B"/>
      </colorScale>
    </cfRule>
    <cfRule type="colorScale" priority="16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9">
    <cfRule type="colorScale" priority="16237">
      <colorScale>
        <cfvo type="min"/>
        <cfvo type="max"/>
        <color rgb="FFFCFCFF"/>
        <color rgb="FF63BE7B"/>
      </colorScale>
    </cfRule>
    <cfRule type="colorScale" priority="16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9">
    <cfRule type="cellIs" dxfId="8283" priority="16104" operator="greaterThan">
      <formula>1</formula>
    </cfRule>
    <cfRule type="colorScale" priority="16105">
      <colorScale>
        <cfvo type="min"/>
        <cfvo type="max"/>
        <color rgb="FFFCFCFF"/>
        <color rgb="FF63BE7B"/>
      </colorScale>
    </cfRule>
    <cfRule type="colorScale" priority="16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9">
    <cfRule type="colorScale" priority="16107">
      <colorScale>
        <cfvo type="min"/>
        <cfvo type="max"/>
        <color rgb="FFFCFCFF"/>
        <color rgb="FF63BE7B"/>
      </colorScale>
    </cfRule>
    <cfRule type="colorScale" priority="16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9">
    <cfRule type="colorScale" priority="16233">
      <colorScale>
        <cfvo type="min"/>
        <cfvo type="max"/>
        <color rgb="FFFCFCFF"/>
        <color rgb="FF63BE7B"/>
      </colorScale>
    </cfRule>
    <cfRule type="colorScale" priority="162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9">
    <cfRule type="cellIs" dxfId="8282" priority="16109" operator="greaterThan">
      <formula>1</formula>
    </cfRule>
    <cfRule type="colorScale" priority="16110">
      <colorScale>
        <cfvo type="min"/>
        <cfvo type="max"/>
        <color rgb="FFFCFCFF"/>
        <color rgb="FF63BE7B"/>
      </colorScale>
    </cfRule>
    <cfRule type="colorScale" priority="16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9">
    <cfRule type="colorScale" priority="16112">
      <colorScale>
        <cfvo type="min"/>
        <cfvo type="max"/>
        <color rgb="FFFCFCFF"/>
        <color rgb="FF63BE7B"/>
      </colorScale>
    </cfRule>
    <cfRule type="colorScale" priority="16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9">
    <cfRule type="colorScale" priority="16114">
      <colorScale>
        <cfvo type="min"/>
        <cfvo type="max"/>
        <color rgb="FFFCFCFF"/>
        <color rgb="FF63BE7B"/>
      </colorScale>
    </cfRule>
    <cfRule type="colorScale" priority="16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9">
    <cfRule type="cellIs" dxfId="8281" priority="16116" operator="greaterThan">
      <formula>1</formula>
    </cfRule>
    <cfRule type="colorScale" priority="16117">
      <colorScale>
        <cfvo type="min"/>
        <cfvo type="max"/>
        <color rgb="FFFCFCFF"/>
        <color rgb="FF63BE7B"/>
      </colorScale>
    </cfRule>
    <cfRule type="colorScale" priority="16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9">
    <cfRule type="colorScale" priority="16119">
      <colorScale>
        <cfvo type="min"/>
        <cfvo type="max"/>
        <color rgb="FFFCFCFF"/>
        <color rgb="FF63BE7B"/>
      </colorScale>
    </cfRule>
    <cfRule type="colorScale" priority="16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9">
    <cfRule type="colorScale" priority="16121">
      <colorScale>
        <cfvo type="min"/>
        <cfvo type="max"/>
        <color rgb="FFFCFCFF"/>
        <color rgb="FF63BE7B"/>
      </colorScale>
    </cfRule>
    <cfRule type="colorScale" priority="16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9">
    <cfRule type="cellIs" dxfId="8280" priority="16123" operator="greaterThan">
      <formula>1</formula>
    </cfRule>
    <cfRule type="colorScale" priority="16124">
      <colorScale>
        <cfvo type="min"/>
        <cfvo type="max"/>
        <color rgb="FFFCFCFF"/>
        <color rgb="FF63BE7B"/>
      </colorScale>
    </cfRule>
    <cfRule type="colorScale" priority="16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9">
    <cfRule type="colorScale" priority="16126">
      <colorScale>
        <cfvo type="min"/>
        <cfvo type="max"/>
        <color rgb="FFFCFCFF"/>
        <color rgb="FF63BE7B"/>
      </colorScale>
    </cfRule>
    <cfRule type="colorScale" priority="16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9">
    <cfRule type="colorScale" priority="16128">
      <colorScale>
        <cfvo type="min"/>
        <cfvo type="max"/>
        <color rgb="FFFCFCFF"/>
        <color rgb="FF63BE7B"/>
      </colorScale>
    </cfRule>
    <cfRule type="colorScale" priority="16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9">
    <cfRule type="cellIs" dxfId="8279" priority="16130" operator="greaterThan">
      <formula>1</formula>
    </cfRule>
    <cfRule type="colorScale" priority="16131">
      <colorScale>
        <cfvo type="min"/>
        <cfvo type="max"/>
        <color rgb="FFFCFCFF"/>
        <color rgb="FF63BE7B"/>
      </colorScale>
    </cfRule>
    <cfRule type="colorScale" priority="16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9">
    <cfRule type="colorScale" priority="16133">
      <colorScale>
        <cfvo type="min"/>
        <cfvo type="max"/>
        <color rgb="FFFCFCFF"/>
        <color rgb="FF63BE7B"/>
      </colorScale>
    </cfRule>
    <cfRule type="colorScale" priority="16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9">
    <cfRule type="colorScale" priority="16135">
      <colorScale>
        <cfvo type="min"/>
        <cfvo type="max"/>
        <color rgb="FFFCFCFF"/>
        <color rgb="FF63BE7B"/>
      </colorScale>
    </cfRule>
    <cfRule type="colorScale" priority="16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9">
    <cfRule type="cellIs" dxfId="8278" priority="16137" operator="greaterThan">
      <formula>1</formula>
    </cfRule>
    <cfRule type="colorScale" priority="16138">
      <colorScale>
        <cfvo type="min"/>
        <cfvo type="max"/>
        <color rgb="FFFCFCFF"/>
        <color rgb="FF63BE7B"/>
      </colorScale>
    </cfRule>
    <cfRule type="colorScale" priority="16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9">
    <cfRule type="colorScale" priority="16140">
      <colorScale>
        <cfvo type="min"/>
        <cfvo type="max"/>
        <color rgb="FFFCFCFF"/>
        <color rgb="FF63BE7B"/>
      </colorScale>
    </cfRule>
    <cfRule type="colorScale" priority="16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9">
    <cfRule type="colorScale" priority="16142">
      <colorScale>
        <cfvo type="min"/>
        <cfvo type="max"/>
        <color rgb="FFFCFCFF"/>
        <color rgb="FF63BE7B"/>
      </colorScale>
    </cfRule>
    <cfRule type="colorScale" priority="16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9">
    <cfRule type="cellIs" dxfId="8277" priority="16144" operator="greaterThan">
      <formula>1</formula>
    </cfRule>
    <cfRule type="colorScale" priority="16145">
      <colorScale>
        <cfvo type="min"/>
        <cfvo type="max"/>
        <color rgb="FFFCFCFF"/>
        <color rgb="FF63BE7B"/>
      </colorScale>
    </cfRule>
    <cfRule type="colorScale" priority="16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9">
    <cfRule type="colorScale" priority="16147">
      <colorScale>
        <cfvo type="min"/>
        <cfvo type="max"/>
        <color rgb="FFFCFCFF"/>
        <color rgb="FF63BE7B"/>
      </colorScale>
    </cfRule>
    <cfRule type="colorScale" priority="16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9">
    <cfRule type="colorScale" priority="16149">
      <colorScale>
        <cfvo type="min"/>
        <cfvo type="max"/>
        <color rgb="FFFCFCFF"/>
        <color rgb="FF63BE7B"/>
      </colorScale>
    </cfRule>
    <cfRule type="colorScale" priority="16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9">
    <cfRule type="cellIs" dxfId="8276" priority="16151" operator="greaterThan">
      <formula>1</formula>
    </cfRule>
    <cfRule type="colorScale" priority="16152">
      <colorScale>
        <cfvo type="min"/>
        <cfvo type="max"/>
        <color rgb="FFFCFCFF"/>
        <color rgb="FF63BE7B"/>
      </colorScale>
    </cfRule>
    <cfRule type="colorScale" priority="16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9">
    <cfRule type="colorScale" priority="16154">
      <colorScale>
        <cfvo type="min"/>
        <cfvo type="max"/>
        <color rgb="FFFCFCFF"/>
        <color rgb="FF63BE7B"/>
      </colorScale>
    </cfRule>
    <cfRule type="colorScale" priority="16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9">
    <cfRule type="colorScale" priority="16156">
      <colorScale>
        <cfvo type="min"/>
        <cfvo type="max"/>
        <color rgb="FFFCFCFF"/>
        <color rgb="FF63BE7B"/>
      </colorScale>
    </cfRule>
    <cfRule type="colorScale" priority="16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9">
    <cfRule type="cellIs" dxfId="8275" priority="16158" operator="greaterThan">
      <formula>1</formula>
    </cfRule>
    <cfRule type="colorScale" priority="16159">
      <colorScale>
        <cfvo type="min"/>
        <cfvo type="max"/>
        <color rgb="FFFCFCFF"/>
        <color rgb="FF63BE7B"/>
      </colorScale>
    </cfRule>
    <cfRule type="colorScale" priority="16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9">
    <cfRule type="colorScale" priority="16161">
      <colorScale>
        <cfvo type="min"/>
        <cfvo type="max"/>
        <color rgb="FFFCFCFF"/>
        <color rgb="FF63BE7B"/>
      </colorScale>
    </cfRule>
    <cfRule type="colorScale" priority="16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9">
    <cfRule type="colorScale" priority="16163">
      <colorScale>
        <cfvo type="min"/>
        <cfvo type="max"/>
        <color rgb="FFFCFCFF"/>
        <color rgb="FF63BE7B"/>
      </colorScale>
    </cfRule>
    <cfRule type="colorScale" priority="16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9">
    <cfRule type="cellIs" dxfId="8274" priority="16165" operator="greaterThan">
      <formula>1</formula>
    </cfRule>
    <cfRule type="colorScale" priority="16166">
      <colorScale>
        <cfvo type="min"/>
        <cfvo type="max"/>
        <color rgb="FFFCFCFF"/>
        <color rgb="FF63BE7B"/>
      </colorScale>
    </cfRule>
    <cfRule type="colorScale" priority="16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9">
    <cfRule type="colorScale" priority="16168">
      <colorScale>
        <cfvo type="min"/>
        <cfvo type="max"/>
        <color rgb="FFFCFCFF"/>
        <color rgb="FF63BE7B"/>
      </colorScale>
    </cfRule>
    <cfRule type="colorScale" priority="16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9">
    <cfRule type="colorScale" priority="16170">
      <colorScale>
        <cfvo type="min"/>
        <cfvo type="max"/>
        <color rgb="FFFCFCFF"/>
        <color rgb="FF63BE7B"/>
      </colorScale>
    </cfRule>
    <cfRule type="colorScale" priority="16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9">
    <cfRule type="cellIs" dxfId="8273" priority="16172" operator="greaterThan">
      <formula>1</formula>
    </cfRule>
    <cfRule type="colorScale" priority="16173">
      <colorScale>
        <cfvo type="min"/>
        <cfvo type="max"/>
        <color rgb="FFFCFCFF"/>
        <color rgb="FF63BE7B"/>
      </colorScale>
    </cfRule>
    <cfRule type="colorScale" priority="16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9">
    <cfRule type="colorScale" priority="16175">
      <colorScale>
        <cfvo type="min"/>
        <cfvo type="max"/>
        <color rgb="FFFCFCFF"/>
        <color rgb="FF63BE7B"/>
      </colorScale>
    </cfRule>
    <cfRule type="colorScale" priority="16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9">
    <cfRule type="colorScale" priority="16177">
      <colorScale>
        <cfvo type="min"/>
        <cfvo type="max"/>
        <color rgb="FFFCFCFF"/>
        <color rgb="FF63BE7B"/>
      </colorScale>
    </cfRule>
    <cfRule type="colorScale" priority="16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9">
    <cfRule type="cellIs" dxfId="8272" priority="16179" operator="greaterThan">
      <formula>1</formula>
    </cfRule>
    <cfRule type="colorScale" priority="16180">
      <colorScale>
        <cfvo type="min"/>
        <cfvo type="max"/>
        <color rgb="FFFCFCFF"/>
        <color rgb="FF63BE7B"/>
      </colorScale>
    </cfRule>
    <cfRule type="colorScale" priority="16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9">
    <cfRule type="colorScale" priority="16182">
      <colorScale>
        <cfvo type="min"/>
        <cfvo type="max"/>
        <color rgb="FFFCFCFF"/>
        <color rgb="FF63BE7B"/>
      </colorScale>
    </cfRule>
    <cfRule type="colorScale" priority="16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9">
    <cfRule type="colorScale" priority="16184">
      <colorScale>
        <cfvo type="min"/>
        <cfvo type="max"/>
        <color rgb="FFFCFCFF"/>
        <color rgb="FF63BE7B"/>
      </colorScale>
    </cfRule>
    <cfRule type="colorScale" priority="16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9">
    <cfRule type="cellIs" dxfId="8271" priority="16186" operator="greaterThan">
      <formula>1</formula>
    </cfRule>
    <cfRule type="colorScale" priority="16187">
      <colorScale>
        <cfvo type="min"/>
        <cfvo type="max"/>
        <color rgb="FFFCFCFF"/>
        <color rgb="FF63BE7B"/>
      </colorScale>
    </cfRule>
    <cfRule type="colorScale" priority="16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9">
    <cfRule type="colorScale" priority="16189">
      <colorScale>
        <cfvo type="min"/>
        <cfvo type="max"/>
        <color rgb="FFFCFCFF"/>
        <color rgb="FF63BE7B"/>
      </colorScale>
    </cfRule>
    <cfRule type="colorScale" priority="16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9">
    <cfRule type="colorScale" priority="16191">
      <colorScale>
        <cfvo type="min"/>
        <cfvo type="max"/>
        <color rgb="FFFCFCFF"/>
        <color rgb="FF63BE7B"/>
      </colorScale>
    </cfRule>
    <cfRule type="colorScale" priority="16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9">
    <cfRule type="cellIs" dxfId="8270" priority="16193" operator="greaterThan">
      <formula>1</formula>
    </cfRule>
    <cfRule type="colorScale" priority="16194">
      <colorScale>
        <cfvo type="min"/>
        <cfvo type="max"/>
        <color rgb="FFFCFCFF"/>
        <color rgb="FF63BE7B"/>
      </colorScale>
    </cfRule>
    <cfRule type="colorScale" priority="16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9">
    <cfRule type="colorScale" priority="16196">
      <colorScale>
        <cfvo type="min"/>
        <cfvo type="max"/>
        <color rgb="FFFCFCFF"/>
        <color rgb="FF63BE7B"/>
      </colorScale>
    </cfRule>
    <cfRule type="colorScale" priority="16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9">
    <cfRule type="colorScale" priority="16198">
      <colorScale>
        <cfvo type="min"/>
        <cfvo type="max"/>
        <color rgb="FFFCFCFF"/>
        <color rgb="FF63BE7B"/>
      </colorScale>
    </cfRule>
    <cfRule type="colorScale" priority="16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9">
    <cfRule type="cellIs" dxfId="8269" priority="16200" operator="greaterThan">
      <formula>1</formula>
    </cfRule>
    <cfRule type="colorScale" priority="16201">
      <colorScale>
        <cfvo type="min"/>
        <cfvo type="max"/>
        <color rgb="FFFCFCFF"/>
        <color rgb="FF63BE7B"/>
      </colorScale>
    </cfRule>
    <cfRule type="colorScale" priority="16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9">
    <cfRule type="colorScale" priority="16203">
      <colorScale>
        <cfvo type="min"/>
        <cfvo type="max"/>
        <color rgb="FFFCFCFF"/>
        <color rgb="FF63BE7B"/>
      </colorScale>
    </cfRule>
    <cfRule type="colorScale" priority="16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9">
    <cfRule type="colorScale" priority="16205">
      <colorScale>
        <cfvo type="min"/>
        <cfvo type="max"/>
        <color rgb="FFFCFCFF"/>
        <color rgb="FF63BE7B"/>
      </colorScale>
    </cfRule>
    <cfRule type="colorScale" priority="16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9">
    <cfRule type="cellIs" dxfId="8268" priority="16207" operator="greaterThan">
      <formula>1</formula>
    </cfRule>
    <cfRule type="colorScale" priority="16208">
      <colorScale>
        <cfvo type="min"/>
        <cfvo type="max"/>
        <color rgb="FFFCFCFF"/>
        <color rgb="FF63BE7B"/>
      </colorScale>
    </cfRule>
    <cfRule type="colorScale" priority="16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9">
    <cfRule type="colorScale" priority="16210">
      <colorScale>
        <cfvo type="min"/>
        <cfvo type="max"/>
        <color rgb="FFFCFCFF"/>
        <color rgb="FF63BE7B"/>
      </colorScale>
    </cfRule>
    <cfRule type="colorScale" priority="16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9">
    <cfRule type="colorScale" priority="16212">
      <colorScale>
        <cfvo type="min"/>
        <cfvo type="max"/>
        <color rgb="FFFCFCFF"/>
        <color rgb="FF63BE7B"/>
      </colorScale>
    </cfRule>
    <cfRule type="colorScale" priority="16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9">
    <cfRule type="cellIs" dxfId="8267" priority="16214" operator="greaterThan">
      <formula>1</formula>
    </cfRule>
    <cfRule type="colorScale" priority="16215">
      <colorScale>
        <cfvo type="min"/>
        <cfvo type="max"/>
        <color rgb="FFFCFCFF"/>
        <color rgb="FF63BE7B"/>
      </colorScale>
    </cfRule>
    <cfRule type="colorScale" priority="16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9">
    <cfRule type="colorScale" priority="16217">
      <colorScale>
        <cfvo type="min"/>
        <cfvo type="max"/>
        <color rgb="FFFCFCFF"/>
        <color rgb="FF63BE7B"/>
      </colorScale>
    </cfRule>
    <cfRule type="colorScale" priority="16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9">
    <cfRule type="colorScale" priority="16219">
      <colorScale>
        <cfvo type="min"/>
        <cfvo type="max"/>
        <color rgb="FFFCFCFF"/>
        <color rgb="FF63BE7B"/>
      </colorScale>
    </cfRule>
    <cfRule type="colorScale" priority="16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9">
    <cfRule type="cellIs" dxfId="8266" priority="16221" operator="greaterThan">
      <formula>1</formula>
    </cfRule>
    <cfRule type="colorScale" priority="16222">
      <colorScale>
        <cfvo type="min"/>
        <cfvo type="max"/>
        <color rgb="FFFCFCFF"/>
        <color rgb="FF63BE7B"/>
      </colorScale>
    </cfRule>
    <cfRule type="colorScale" priority="16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9">
    <cfRule type="colorScale" priority="16224">
      <colorScale>
        <cfvo type="min"/>
        <cfvo type="max"/>
        <color rgb="FFFCFCFF"/>
        <color rgb="FF63BE7B"/>
      </colorScale>
    </cfRule>
    <cfRule type="colorScale" priority="16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59">
    <cfRule type="colorScale" priority="16226">
      <colorScale>
        <cfvo type="min"/>
        <cfvo type="max"/>
        <color rgb="FFFCFCFF"/>
        <color rgb="FF63BE7B"/>
      </colorScale>
    </cfRule>
    <cfRule type="colorScale" priority="16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9">
    <cfRule type="cellIs" dxfId="8265" priority="16228" operator="greaterThan">
      <formula>1</formula>
    </cfRule>
    <cfRule type="colorScale" priority="16229">
      <colorScale>
        <cfvo type="min"/>
        <cfvo type="max"/>
        <color rgb="FFFCFCFF"/>
        <color rgb="FF63BE7B"/>
      </colorScale>
    </cfRule>
    <cfRule type="colorScale" priority="16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59:LH59">
    <cfRule type="containsText" dxfId="8264" priority="15955" operator="containsText" text=" ">
      <formula>NOT(ISERROR(SEARCH(" ",KH59)))</formula>
    </cfRule>
    <cfRule type="containsText" dxfId="8263" priority="15956" operator="containsText" text=" ">
      <formula>NOT(ISERROR(SEARCH(" ",KH59)))</formula>
    </cfRule>
  </conditionalFormatting>
  <conditionalFormatting sqref="KK59:LD59">
    <cfRule type="cellIs" dxfId="8262" priority="15916" operator="greaterThan">
      <formula>0.31</formula>
    </cfRule>
    <cfRule type="cellIs" dxfId="8261" priority="15917" operator="greaterThan">
      <formula>0.31</formula>
    </cfRule>
    <cfRule type="cellIs" dxfId="8260" priority="15918" operator="greaterThan">
      <formula>0.31</formula>
    </cfRule>
    <cfRule type="cellIs" dxfId="8259" priority="15919" operator="greaterThan">
      <formula>0.3</formula>
    </cfRule>
    <cfRule type="cellIs" dxfId="8258" priority="15920" operator="greaterThan">
      <formula>1</formula>
    </cfRule>
    <cfRule type="cellIs" dxfId="8257" priority="15921" operator="equal">
      <formula>0</formula>
    </cfRule>
  </conditionalFormatting>
  <conditionalFormatting sqref="LP59">
    <cfRule type="containsText" dxfId="8256" priority="2962" operator="containsText" text=" ">
      <formula>NOT(ISERROR(SEARCH(" ",LP59)))</formula>
    </cfRule>
    <cfRule type="containsText" dxfId="8255" priority="2963" operator="containsText" text=" ">
      <formula>NOT(ISERROR(SEARCH(" ",LP59)))</formula>
    </cfRule>
  </conditionalFormatting>
  <conditionalFormatting sqref="PG59">
    <cfRule type="containsText" dxfId="8254" priority="2578" operator="containsText" text=" ">
      <formula>NOT(ISERROR(SEARCH(" ",PG59)))</formula>
    </cfRule>
    <cfRule type="containsText" dxfId="8253" priority="2579" operator="containsText" text=" ">
      <formula>NOT(ISERROR(SEARCH(" ",PG59)))</formula>
    </cfRule>
  </conditionalFormatting>
  <conditionalFormatting sqref="A60">
    <cfRule type="containsText" dxfId="8252" priority="17677" operator="containsText" text=" ">
      <formula>NOT(ISERROR(SEARCH(" ",A60)))</formula>
    </cfRule>
    <cfRule type="containsText" dxfId="8251" priority="17678" operator="containsText" text=" ">
      <formula>NOT(ISERROR(SEARCH(" ",A60)))</formula>
    </cfRule>
  </conditionalFormatting>
  <conditionalFormatting sqref="C60">
    <cfRule type="containsText" dxfId="8250" priority="17675" operator="containsText" text=" ">
      <formula>NOT(ISERROR(SEARCH(" ",C60)))</formula>
    </cfRule>
    <cfRule type="containsText" dxfId="8249" priority="17676" operator="containsText" text=" ">
      <formula>NOT(ISERROR(SEARCH(" ",C60)))</formula>
    </cfRule>
  </conditionalFormatting>
  <conditionalFormatting sqref="D60:E60">
    <cfRule type="containsText" dxfId="8248" priority="17673" operator="containsText" text=" ">
      <formula>NOT(ISERROR(SEARCH(" ",D60)))</formula>
    </cfRule>
    <cfRule type="containsText" dxfId="8247" priority="17674" operator="containsText" text=" ">
      <formula>NOT(ISERROR(SEARCH(" ",D60)))</formula>
    </cfRule>
  </conditionalFormatting>
  <conditionalFormatting sqref="F60">
    <cfRule type="containsText" dxfId="8246" priority="17647" operator="containsText" text=" ">
      <formula>NOT(ISERROR(SEARCH(" ",F60)))</formula>
    </cfRule>
    <cfRule type="containsText" dxfId="8245" priority="17648" operator="containsText" text=" ">
      <formula>NOT(ISERROR(SEARCH(" ",F60)))</formula>
    </cfRule>
  </conditionalFormatting>
  <conditionalFormatting sqref="AV60">
    <cfRule type="cellIs" dxfId="8244" priority="11540" operator="equal">
      <formula>0</formula>
    </cfRule>
    <cfRule type="containsText" dxfId="8243" priority="11541" operator="containsText" text=" ">
      <formula>NOT(ISERROR(SEARCH(" ",AV60)))</formula>
    </cfRule>
    <cfRule type="containsText" dxfId="8242" priority="11542" operator="containsText" text=" ">
      <formula>NOT(ISERROR(SEARCH(" ",AV60)))</formula>
    </cfRule>
  </conditionalFormatting>
  <conditionalFormatting sqref="BP60">
    <cfRule type="containsText" dxfId="8241" priority="16256" operator="containsText" text=" ">
      <formula>NOT(ISERROR(SEARCH(" ",BP60)))</formula>
    </cfRule>
    <cfRule type="containsText" dxfId="8240" priority="16257" operator="containsText" text=" ">
      <formula>NOT(ISERROR(SEARCH(" ",BP60)))</formula>
    </cfRule>
  </conditionalFormatting>
  <conditionalFormatting sqref="BR60">
    <cfRule type="containsText" dxfId="8239" priority="17318" operator="containsText" text=" ">
      <formula>NOT(ISERROR(SEARCH(" ",BR60)))</formula>
    </cfRule>
    <cfRule type="containsText" dxfId="8238" priority="17319" operator="containsText" text=" ">
      <formula>NOT(ISERROR(SEARCH(" ",BR60)))</formula>
    </cfRule>
  </conditionalFormatting>
  <conditionalFormatting sqref="DI60:DK60">
    <cfRule type="cellIs" dxfId="8237" priority="3402" operator="equal">
      <formula>1</formula>
    </cfRule>
  </conditionalFormatting>
  <conditionalFormatting sqref="DZ60">
    <cfRule type="containsText" dxfId="8236" priority="11630" operator="containsText" text=" ">
      <formula>NOT(ISERROR(SEARCH(" ",DZ60)))</formula>
    </cfRule>
    <cfRule type="containsText" dxfId="8235" priority="11631" operator="containsText" text=" ">
      <formula>NOT(ISERROR(SEARCH(" ",DZ60)))</formula>
    </cfRule>
    <cfRule type="containsText" dxfId="8234" priority="11632" operator="containsText" text=" ">
      <formula>NOT(ISERROR(SEARCH(" ",DZ60)))</formula>
    </cfRule>
    <cfRule type="containsText" dxfId="8233" priority="11633" operator="containsText" text=" ">
      <formula>NOT(ISERROR(SEARCH(" ",DZ60)))</formula>
    </cfRule>
  </conditionalFormatting>
  <conditionalFormatting sqref="LP60">
    <cfRule type="containsText" dxfId="8232" priority="2986" operator="containsText" text=" ">
      <formula>NOT(ISERROR(SEARCH(" ",LP60)))</formula>
    </cfRule>
    <cfRule type="containsText" dxfId="8231" priority="2987" operator="containsText" text=" ">
      <formula>NOT(ISERROR(SEARCH(" ",LP60)))</formula>
    </cfRule>
  </conditionalFormatting>
  <conditionalFormatting sqref="PG60">
    <cfRule type="containsText" dxfId="8230" priority="2592" operator="containsText" text=" ">
      <formula>NOT(ISERROR(SEARCH(" ",PG60)))</formula>
    </cfRule>
    <cfRule type="containsText" dxfId="8229" priority="2593" operator="containsText" text=" ">
      <formula>NOT(ISERROR(SEARCH(" ",PG60)))</formula>
    </cfRule>
  </conditionalFormatting>
  <conditionalFormatting sqref="F61">
    <cfRule type="containsText" dxfId="8228" priority="15241" operator="containsText" text=" ">
      <formula>NOT(ISERROR(SEARCH(" ",F61)))</formula>
    </cfRule>
    <cfRule type="containsText" dxfId="8227" priority="15242" operator="containsText" text=" ">
      <formula>NOT(ISERROR(SEARCH(" ",F61)))</formula>
    </cfRule>
  </conditionalFormatting>
  <conditionalFormatting sqref="G61">
    <cfRule type="containsText" dxfId="8226" priority="15226" operator="containsText" text=" ">
      <formula>NOT(ISERROR(SEARCH(" ",G61)))</formula>
    </cfRule>
    <cfRule type="containsText" dxfId="8225" priority="15227" operator="containsText" text=" ">
      <formula>NOT(ISERROR(SEARCH(" ",G61)))</formula>
    </cfRule>
  </conditionalFormatting>
  <conditionalFormatting sqref="H61">
    <cfRule type="containsText" dxfId="8224" priority="15252" operator="containsText" text=" ">
      <formula>NOT(ISERROR(SEARCH(" ",H61)))</formula>
    </cfRule>
    <cfRule type="containsText" dxfId="8223" priority="15253" operator="containsText" text=" ">
      <formula>NOT(ISERROR(SEARCH(" ",H61)))</formula>
    </cfRule>
  </conditionalFormatting>
  <conditionalFormatting sqref="Y61">
    <cfRule type="colorScale" priority="15276">
      <colorScale>
        <cfvo type="min"/>
        <cfvo type="max"/>
        <color rgb="FFFCFCFF"/>
        <color rgb="FF63BE7B"/>
      </colorScale>
    </cfRule>
    <cfRule type="colorScale" priority="15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61">
    <cfRule type="cellIs" dxfId="8222" priority="15258" operator="greaterThan">
      <formula>1</formula>
    </cfRule>
    <cfRule type="containsText" dxfId="8221" priority="15259" operator="containsText" text=" ">
      <formula>NOT(ISERROR(SEARCH(" ",AF61)))</formula>
    </cfRule>
    <cfRule type="containsText" dxfId="8220" priority="15260" operator="containsText" text=" ">
      <formula>NOT(ISERROR(SEARCH(" ",AF61)))</formula>
    </cfRule>
  </conditionalFormatting>
  <conditionalFormatting sqref="AJ61">
    <cfRule type="cellIs" dxfId="8219" priority="15244" operator="equal">
      <formula>0</formula>
    </cfRule>
    <cfRule type="cellIs" dxfId="8218" priority="15245" operator="greaterThan">
      <formula>1</formula>
    </cfRule>
    <cfRule type="containsText" dxfId="8217" priority="15246" operator="containsText" text=" ">
      <formula>NOT(ISERROR(SEARCH(" ",AJ61)))</formula>
    </cfRule>
    <cfRule type="containsText" dxfId="8216" priority="15247" operator="containsText" text=" ">
      <formula>NOT(ISERROR(SEARCH(" ",AJ61)))</formula>
    </cfRule>
  </conditionalFormatting>
  <conditionalFormatting sqref="AK61">
    <cfRule type="cellIs" dxfId="8215" priority="15221" operator="equal">
      <formula>0</formula>
    </cfRule>
    <cfRule type="cellIs" dxfId="8214" priority="15222" operator="equal">
      <formula>0</formula>
    </cfRule>
    <cfRule type="cellIs" dxfId="8213" priority="15223" operator="greaterThan">
      <formula>1</formula>
    </cfRule>
    <cfRule type="containsText" dxfId="8212" priority="15224" operator="containsText" text=" ">
      <formula>NOT(ISERROR(SEARCH(" ",AK61)))</formula>
    </cfRule>
    <cfRule type="containsText" dxfId="8211" priority="15225" operator="containsText" text=" ">
      <formula>NOT(ISERROR(SEARCH(" ",AK61)))</formula>
    </cfRule>
  </conditionalFormatting>
  <conditionalFormatting sqref="AL61">
    <cfRule type="cellIs" dxfId="8210" priority="15216" operator="equal">
      <formula>0</formula>
    </cfRule>
    <cfRule type="cellIs" dxfId="8209" priority="15217" operator="equal">
      <formula>0</formula>
    </cfRule>
    <cfRule type="cellIs" dxfId="8208" priority="15218" operator="greaterThan">
      <formula>1</formula>
    </cfRule>
    <cfRule type="containsText" dxfId="8207" priority="15219" operator="containsText" text=" ">
      <formula>NOT(ISERROR(SEARCH(" ",AL61)))</formula>
    </cfRule>
    <cfRule type="containsText" dxfId="8206" priority="15220" operator="containsText" text=" ">
      <formula>NOT(ISERROR(SEARCH(" ",AL61)))</formula>
    </cfRule>
  </conditionalFormatting>
  <conditionalFormatting sqref="AM61">
    <cfRule type="cellIs" dxfId="8205" priority="15211" operator="equal">
      <formula>0</formula>
    </cfRule>
    <cfRule type="cellIs" dxfId="8204" priority="15212" operator="equal">
      <formula>0</formula>
    </cfRule>
    <cfRule type="cellIs" dxfId="8203" priority="15213" operator="greaterThan">
      <formula>1</formula>
    </cfRule>
    <cfRule type="containsText" dxfId="8202" priority="15214" operator="containsText" text=" ">
      <formula>NOT(ISERROR(SEARCH(" ",AM61)))</formula>
    </cfRule>
    <cfRule type="containsText" dxfId="8201" priority="15215" operator="containsText" text=" ">
      <formula>NOT(ISERROR(SEARCH(" ",AM61)))</formula>
    </cfRule>
  </conditionalFormatting>
  <conditionalFormatting sqref="AO61:AQ61">
    <cfRule type="containsText" dxfId="8200" priority="15254" operator="containsText" text=" ">
      <formula>NOT(ISERROR(SEARCH(" ",AO61)))</formula>
    </cfRule>
    <cfRule type="containsText" dxfId="8199" priority="15255" operator="containsText" text=" ">
      <formula>NOT(ISERROR(SEARCH(" ",AO61)))</formula>
    </cfRule>
  </conditionalFormatting>
  <conditionalFormatting sqref="AV61">
    <cfRule type="cellIs" dxfId="8198" priority="11528" operator="equal">
      <formula>0</formula>
    </cfRule>
    <cfRule type="containsText" dxfId="8197" priority="11529" operator="containsText" text=" ">
      <formula>NOT(ISERROR(SEARCH(" ",AV61)))</formula>
    </cfRule>
    <cfRule type="containsText" dxfId="8196" priority="11530" operator="containsText" text=" ">
      <formula>NOT(ISERROR(SEARCH(" ",AV61)))</formula>
    </cfRule>
  </conditionalFormatting>
  <conditionalFormatting sqref="AX61">
    <cfRule type="cellIs" dxfId="8195" priority="15261" operator="greaterThan">
      <formula>1</formula>
    </cfRule>
    <cfRule type="containsText" dxfId="8194" priority="15262" operator="containsText" text=" ">
      <formula>NOT(ISERROR(SEARCH(" ",AX61)))</formula>
    </cfRule>
    <cfRule type="containsText" dxfId="8193" priority="15263" operator="containsText" text=" ">
      <formula>NOT(ISERROR(SEARCH(" ",AX61)))</formula>
    </cfRule>
  </conditionalFormatting>
  <conditionalFormatting sqref="BF61:BG61">
    <cfRule type="containsText" dxfId="8192" priority="15250" operator="containsText" text=" ">
      <formula>NOT(ISERROR(SEARCH(" ",BF61)))</formula>
    </cfRule>
    <cfRule type="containsText" dxfId="8191" priority="15251" operator="containsText" text=" ">
      <formula>NOT(ISERROR(SEARCH(" ",BF61)))</formula>
    </cfRule>
  </conditionalFormatting>
  <conditionalFormatting sqref="BI61:BJ61">
    <cfRule type="containsText" dxfId="8190" priority="15256" operator="containsText" text=" ">
      <formula>NOT(ISERROR(SEARCH(" ",BI61)))</formula>
    </cfRule>
    <cfRule type="containsText" dxfId="8189" priority="15257" operator="containsText" text=" ">
      <formula>NOT(ISERROR(SEARCH(" ",BI61)))</formula>
    </cfRule>
  </conditionalFormatting>
  <conditionalFormatting sqref="BK61">
    <cfRule type="containsText" dxfId="8188" priority="15268" operator="containsText" text=" ">
      <formula>NOT(ISERROR(SEARCH(" ",BK61)))</formula>
    </cfRule>
    <cfRule type="containsText" dxfId="8187" priority="15269" operator="containsText" text=" ">
      <formula>NOT(ISERROR(SEARCH(" ",BK61)))</formula>
    </cfRule>
  </conditionalFormatting>
  <conditionalFormatting sqref="BM61">
    <cfRule type="containsText" dxfId="8186" priority="11800" operator="containsText" text=" ">
      <formula>NOT(ISERROR(SEARCH(" ",BM61)))</formula>
    </cfRule>
    <cfRule type="containsText" dxfId="8185" priority="11801" operator="containsText" text=" ">
      <formula>NOT(ISERROR(SEARCH(" ",BM61)))</formula>
    </cfRule>
  </conditionalFormatting>
  <conditionalFormatting sqref="CB61:CD61">
    <cfRule type="containsText" dxfId="8184" priority="11578" operator="containsText" text=" ">
      <formula>NOT(ISERROR(SEARCH(" ",CB61)))</formula>
    </cfRule>
  </conditionalFormatting>
  <conditionalFormatting sqref="CH61">
    <cfRule type="containsText" dxfId="8183" priority="11577" operator="containsText" text=" ">
      <formula>NOT(ISERROR(SEARCH(" ",CH61)))</formula>
    </cfRule>
  </conditionalFormatting>
  <conditionalFormatting sqref="CQ61">
    <cfRule type="containsText" dxfId="8182" priority="3077" operator="containsText" text=" ">
      <formula>NOT(ISERROR(SEARCH(" ",CQ61)))</formula>
    </cfRule>
  </conditionalFormatting>
  <conditionalFormatting sqref="CR61">
    <cfRule type="containsText" dxfId="8181" priority="2529" operator="containsText" text=" ">
      <formula>NOT(ISERROR(SEARCH(" ",CR61)))</formula>
    </cfRule>
  </conditionalFormatting>
  <conditionalFormatting sqref="CS61">
    <cfRule type="containsText" dxfId="8180" priority="3031" operator="containsText" text=" ">
      <formula>NOT(ISERROR(SEARCH(" ",CS61)))</formula>
    </cfRule>
  </conditionalFormatting>
  <conditionalFormatting sqref="DI61:DK61">
    <cfRule type="cellIs" dxfId="8179" priority="3401" operator="equal">
      <formula>1</formula>
    </cfRule>
  </conditionalFormatting>
  <conditionalFormatting sqref="DZ61">
    <cfRule type="containsText" dxfId="8178" priority="11634" operator="containsText" text=" ">
      <formula>NOT(ISERROR(SEARCH(" ",DZ61)))</formula>
    </cfRule>
    <cfRule type="containsText" dxfId="8177" priority="11635" operator="containsText" text=" ">
      <formula>NOT(ISERROR(SEARCH(" ",DZ61)))</formula>
    </cfRule>
    <cfRule type="containsText" dxfId="8176" priority="11636" operator="containsText" text=" ">
      <formula>NOT(ISERROR(SEARCH(" ",DZ61)))</formula>
    </cfRule>
    <cfRule type="containsText" dxfId="8175" priority="11637" operator="containsText" text=" ">
      <formula>NOT(ISERROR(SEARCH(" ",DZ61)))</formula>
    </cfRule>
  </conditionalFormatting>
  <conditionalFormatting sqref="EC61:EL61">
    <cfRule type="containsText" dxfId="8174" priority="15248" operator="containsText" text=" ">
      <formula>NOT(ISERROR(SEARCH(" ",EC61)))</formula>
    </cfRule>
    <cfRule type="containsText" dxfId="8173" priority="15249" operator="containsText" text=" ">
      <formula>NOT(ISERROR(SEARCH(" ",EC61)))</formula>
    </cfRule>
  </conditionalFormatting>
  <conditionalFormatting sqref="EN61">
    <cfRule type="cellIs" dxfId="8172" priority="11783" operator="equal">
      <formula>0</formula>
    </cfRule>
    <cfRule type="containsText" dxfId="8171" priority="11784" operator="containsText" text=" ">
      <formula>NOT(ISERROR(SEARCH(" ",EN61)))</formula>
    </cfRule>
    <cfRule type="containsText" dxfId="8170" priority="11785" operator="containsText" text=" ">
      <formula>NOT(ISERROR(SEARCH(" ",EN61)))</formula>
    </cfRule>
  </conditionalFormatting>
  <conditionalFormatting sqref="FI61">
    <cfRule type="cellIs" dxfId="8169" priority="15278" operator="greaterThan">
      <formula>1</formula>
    </cfRule>
    <cfRule type="colorScale" priority="15279">
      <colorScale>
        <cfvo type="min"/>
        <cfvo type="max"/>
        <color rgb="FFFCFCFF"/>
        <color rgb="FF63BE7B"/>
      </colorScale>
    </cfRule>
    <cfRule type="colorScale" priority="15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1">
    <cfRule type="colorScale" priority="15239">
      <colorScale>
        <cfvo type="min"/>
        <cfvo type="max"/>
        <color rgb="FFFCFCFF"/>
        <color rgb="FF63BE7B"/>
      </colorScale>
    </cfRule>
    <cfRule type="colorScale" priority="15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1:FL61">
    <cfRule type="colorScale" priority="15281">
      <colorScale>
        <cfvo type="min"/>
        <cfvo type="max"/>
        <color rgb="FFFCFCFF"/>
        <color rgb="FF63BE7B"/>
      </colorScale>
    </cfRule>
    <cfRule type="colorScale" priority="15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1">
    <cfRule type="colorScale" priority="15283">
      <colorScale>
        <cfvo type="min"/>
        <cfvo type="max"/>
        <color rgb="FFFCFCFF"/>
        <color rgb="FF63BE7B"/>
      </colorScale>
    </cfRule>
    <cfRule type="colorScale" priority="15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1">
    <cfRule type="colorScale" priority="15550">
      <colorScale>
        <cfvo type="min"/>
        <cfvo type="max"/>
        <color rgb="FFFCFCFF"/>
        <color rgb="FF63BE7B"/>
      </colorScale>
    </cfRule>
    <cfRule type="colorScale" priority="15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1">
    <cfRule type="cellIs" dxfId="8168" priority="15285" operator="greaterThan">
      <formula>1</formula>
    </cfRule>
    <cfRule type="colorScale" priority="15286">
      <colorScale>
        <cfvo type="min"/>
        <cfvo type="max"/>
        <color rgb="FFFCFCFF"/>
        <color rgb="FF63BE7B"/>
      </colorScale>
    </cfRule>
    <cfRule type="colorScale" priority="15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1">
    <cfRule type="colorScale" priority="15288">
      <colorScale>
        <cfvo type="min"/>
        <cfvo type="max"/>
        <color rgb="FFFCFCFF"/>
        <color rgb="FF63BE7B"/>
      </colorScale>
    </cfRule>
    <cfRule type="colorScale" priority="15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1">
    <cfRule type="colorScale" priority="15546">
      <colorScale>
        <cfvo type="min"/>
        <cfvo type="max"/>
        <color rgb="FFFCFCFF"/>
        <color rgb="FF63BE7B"/>
      </colorScale>
    </cfRule>
    <cfRule type="colorScale" priority="15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1">
    <cfRule type="cellIs" dxfId="8167" priority="15290" operator="greaterThan">
      <formula>1</formula>
    </cfRule>
    <cfRule type="colorScale" priority="15291">
      <colorScale>
        <cfvo type="min"/>
        <cfvo type="max"/>
        <color rgb="FFFCFCFF"/>
        <color rgb="FF63BE7B"/>
      </colorScale>
    </cfRule>
    <cfRule type="colorScale" priority="15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1">
    <cfRule type="colorScale" priority="15293">
      <colorScale>
        <cfvo type="min"/>
        <cfvo type="max"/>
        <color rgb="FFFCFCFF"/>
        <color rgb="FF63BE7B"/>
      </colorScale>
    </cfRule>
    <cfRule type="colorScale" priority="15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1">
    <cfRule type="colorScale" priority="15295">
      <colorScale>
        <cfvo type="min"/>
        <cfvo type="max"/>
        <color rgb="FFFCFCFF"/>
        <color rgb="FF63BE7B"/>
      </colorScale>
    </cfRule>
    <cfRule type="colorScale" priority="15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1">
    <cfRule type="cellIs" dxfId="8166" priority="15297" operator="greaterThan">
      <formula>1</formula>
    </cfRule>
    <cfRule type="colorScale" priority="15298">
      <colorScale>
        <cfvo type="min"/>
        <cfvo type="max"/>
        <color rgb="FFFCFCFF"/>
        <color rgb="FF63BE7B"/>
      </colorScale>
    </cfRule>
    <cfRule type="colorScale" priority="15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1">
    <cfRule type="colorScale" priority="15300">
      <colorScale>
        <cfvo type="min"/>
        <cfvo type="max"/>
        <color rgb="FFFCFCFF"/>
        <color rgb="FF63BE7B"/>
      </colorScale>
    </cfRule>
    <cfRule type="colorScale" priority="15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1">
    <cfRule type="colorScale" priority="15302">
      <colorScale>
        <cfvo type="min"/>
        <cfvo type="max"/>
        <color rgb="FFFCFCFF"/>
        <color rgb="FF63BE7B"/>
      </colorScale>
    </cfRule>
    <cfRule type="colorScale" priority="15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1">
    <cfRule type="cellIs" dxfId="8165" priority="15304" operator="greaterThan">
      <formula>1</formula>
    </cfRule>
    <cfRule type="colorScale" priority="15305">
      <colorScale>
        <cfvo type="min"/>
        <cfvo type="max"/>
        <color rgb="FFFCFCFF"/>
        <color rgb="FF63BE7B"/>
      </colorScale>
    </cfRule>
    <cfRule type="colorScale" priority="15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1">
    <cfRule type="colorScale" priority="15307">
      <colorScale>
        <cfvo type="min"/>
        <cfvo type="max"/>
        <color rgb="FFFCFCFF"/>
        <color rgb="FF63BE7B"/>
      </colorScale>
    </cfRule>
    <cfRule type="colorScale" priority="15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1">
    <cfRule type="colorScale" priority="15309">
      <colorScale>
        <cfvo type="min"/>
        <cfvo type="max"/>
        <color rgb="FFFCFCFF"/>
        <color rgb="FF63BE7B"/>
      </colorScale>
    </cfRule>
    <cfRule type="colorScale" priority="15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1">
    <cfRule type="cellIs" dxfId="8164" priority="15311" operator="greaterThan">
      <formula>1</formula>
    </cfRule>
    <cfRule type="colorScale" priority="15312">
      <colorScale>
        <cfvo type="min"/>
        <cfvo type="max"/>
        <color rgb="FFFCFCFF"/>
        <color rgb="FF63BE7B"/>
      </colorScale>
    </cfRule>
    <cfRule type="colorScale" priority="15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1">
    <cfRule type="colorScale" priority="15314">
      <colorScale>
        <cfvo type="min"/>
        <cfvo type="max"/>
        <color rgb="FFFCFCFF"/>
        <color rgb="FF63BE7B"/>
      </colorScale>
    </cfRule>
    <cfRule type="colorScale" priority="15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1">
    <cfRule type="colorScale" priority="15316">
      <colorScale>
        <cfvo type="min"/>
        <cfvo type="max"/>
        <color rgb="FFFCFCFF"/>
        <color rgb="FF63BE7B"/>
      </colorScale>
    </cfRule>
    <cfRule type="colorScale" priority="15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1">
    <cfRule type="cellIs" dxfId="8163" priority="15318" operator="greaterThan">
      <formula>1</formula>
    </cfRule>
    <cfRule type="colorScale" priority="15319">
      <colorScale>
        <cfvo type="min"/>
        <cfvo type="max"/>
        <color rgb="FFFCFCFF"/>
        <color rgb="FF63BE7B"/>
      </colorScale>
    </cfRule>
    <cfRule type="colorScale" priority="15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1">
    <cfRule type="colorScale" priority="15321">
      <colorScale>
        <cfvo type="min"/>
        <cfvo type="max"/>
        <color rgb="FFFCFCFF"/>
        <color rgb="FF63BE7B"/>
      </colorScale>
    </cfRule>
    <cfRule type="colorScale" priority="15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1">
    <cfRule type="colorScale" priority="15323">
      <colorScale>
        <cfvo type="min"/>
        <cfvo type="max"/>
        <color rgb="FFFCFCFF"/>
        <color rgb="FF63BE7B"/>
      </colorScale>
    </cfRule>
    <cfRule type="colorScale" priority="15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1">
    <cfRule type="cellIs" dxfId="8162" priority="15325" operator="greaterThan">
      <formula>1</formula>
    </cfRule>
    <cfRule type="colorScale" priority="15326">
      <colorScale>
        <cfvo type="min"/>
        <cfvo type="max"/>
        <color rgb="FFFCFCFF"/>
        <color rgb="FF63BE7B"/>
      </colorScale>
    </cfRule>
    <cfRule type="colorScale" priority="15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1">
    <cfRule type="colorScale" priority="15328">
      <colorScale>
        <cfvo type="min"/>
        <cfvo type="max"/>
        <color rgb="FFFCFCFF"/>
        <color rgb="FF63BE7B"/>
      </colorScale>
    </cfRule>
    <cfRule type="colorScale" priority="15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1">
    <cfRule type="colorScale" priority="15330">
      <colorScale>
        <cfvo type="min"/>
        <cfvo type="max"/>
        <color rgb="FFFCFCFF"/>
        <color rgb="FF63BE7B"/>
      </colorScale>
    </cfRule>
    <cfRule type="colorScale" priority="15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1">
    <cfRule type="cellIs" dxfId="8161" priority="15332" operator="greaterThan">
      <formula>1</formula>
    </cfRule>
    <cfRule type="colorScale" priority="15333">
      <colorScale>
        <cfvo type="min"/>
        <cfvo type="max"/>
        <color rgb="FFFCFCFF"/>
        <color rgb="FF63BE7B"/>
      </colorScale>
    </cfRule>
    <cfRule type="colorScale" priority="15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1">
    <cfRule type="colorScale" priority="15335">
      <colorScale>
        <cfvo type="min"/>
        <cfvo type="max"/>
        <color rgb="FFFCFCFF"/>
        <color rgb="FF63BE7B"/>
      </colorScale>
    </cfRule>
    <cfRule type="colorScale" priority="15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1">
    <cfRule type="colorScale" priority="15337">
      <colorScale>
        <cfvo type="min"/>
        <cfvo type="max"/>
        <color rgb="FFFCFCFF"/>
        <color rgb="FF63BE7B"/>
      </colorScale>
    </cfRule>
    <cfRule type="colorScale" priority="15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1">
    <cfRule type="cellIs" dxfId="8160" priority="15339" operator="greaterThan">
      <formula>1</formula>
    </cfRule>
    <cfRule type="colorScale" priority="15340">
      <colorScale>
        <cfvo type="min"/>
        <cfvo type="max"/>
        <color rgb="FFFCFCFF"/>
        <color rgb="FF63BE7B"/>
      </colorScale>
    </cfRule>
    <cfRule type="colorScale" priority="15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1">
    <cfRule type="colorScale" priority="15342">
      <colorScale>
        <cfvo type="min"/>
        <cfvo type="max"/>
        <color rgb="FFFCFCFF"/>
        <color rgb="FF63BE7B"/>
      </colorScale>
    </cfRule>
    <cfRule type="colorScale" priority="15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1">
    <cfRule type="colorScale" priority="15344">
      <colorScale>
        <cfvo type="min"/>
        <cfvo type="max"/>
        <color rgb="FFFCFCFF"/>
        <color rgb="FF63BE7B"/>
      </colorScale>
    </cfRule>
    <cfRule type="colorScale" priority="15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1">
    <cfRule type="cellIs" dxfId="8159" priority="15346" operator="greaterThan">
      <formula>1</formula>
    </cfRule>
    <cfRule type="colorScale" priority="15347">
      <colorScale>
        <cfvo type="min"/>
        <cfvo type="max"/>
        <color rgb="FFFCFCFF"/>
        <color rgb="FF63BE7B"/>
      </colorScale>
    </cfRule>
    <cfRule type="colorScale" priority="15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1">
    <cfRule type="colorScale" priority="15349">
      <colorScale>
        <cfvo type="min"/>
        <cfvo type="max"/>
        <color rgb="FFFCFCFF"/>
        <color rgb="FF63BE7B"/>
      </colorScale>
    </cfRule>
    <cfRule type="colorScale" priority="15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1">
    <cfRule type="colorScale" priority="15351">
      <colorScale>
        <cfvo type="min"/>
        <cfvo type="max"/>
        <color rgb="FFFCFCFF"/>
        <color rgb="FF63BE7B"/>
      </colorScale>
    </cfRule>
    <cfRule type="colorScale" priority="15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1">
    <cfRule type="cellIs" dxfId="8158" priority="15353" operator="greaterThan">
      <formula>1</formula>
    </cfRule>
    <cfRule type="colorScale" priority="15354">
      <colorScale>
        <cfvo type="min"/>
        <cfvo type="max"/>
        <color rgb="FFFCFCFF"/>
        <color rgb="FF63BE7B"/>
      </colorScale>
    </cfRule>
    <cfRule type="colorScale" priority="15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1">
    <cfRule type="colorScale" priority="15356">
      <colorScale>
        <cfvo type="min"/>
        <cfvo type="max"/>
        <color rgb="FFFCFCFF"/>
        <color rgb="FF63BE7B"/>
      </colorScale>
    </cfRule>
    <cfRule type="colorScale" priority="15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1">
    <cfRule type="colorScale" priority="15358">
      <colorScale>
        <cfvo type="min"/>
        <cfvo type="max"/>
        <color rgb="FFFCFCFF"/>
        <color rgb="FF63BE7B"/>
      </colorScale>
    </cfRule>
    <cfRule type="colorScale" priority="15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1">
    <cfRule type="cellIs" dxfId="8157" priority="15360" operator="greaterThan">
      <formula>1</formula>
    </cfRule>
    <cfRule type="colorScale" priority="15361">
      <colorScale>
        <cfvo type="min"/>
        <cfvo type="max"/>
        <color rgb="FFFCFCFF"/>
        <color rgb="FF63BE7B"/>
      </colorScale>
    </cfRule>
    <cfRule type="colorScale" priority="15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1">
    <cfRule type="colorScale" priority="15363">
      <colorScale>
        <cfvo type="min"/>
        <cfvo type="max"/>
        <color rgb="FFFCFCFF"/>
        <color rgb="FF63BE7B"/>
      </colorScale>
    </cfRule>
    <cfRule type="colorScale" priority="15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1">
    <cfRule type="colorScale" priority="15365">
      <colorScale>
        <cfvo type="min"/>
        <cfvo type="max"/>
        <color rgb="FFFCFCFF"/>
        <color rgb="FF63BE7B"/>
      </colorScale>
    </cfRule>
    <cfRule type="colorScale" priority="15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1">
    <cfRule type="cellIs" dxfId="8156" priority="15367" operator="greaterThan">
      <formula>1</formula>
    </cfRule>
    <cfRule type="colorScale" priority="15368">
      <colorScale>
        <cfvo type="min"/>
        <cfvo type="max"/>
        <color rgb="FFFCFCFF"/>
        <color rgb="FF63BE7B"/>
      </colorScale>
    </cfRule>
    <cfRule type="colorScale" priority="15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1">
    <cfRule type="colorScale" priority="15370">
      <colorScale>
        <cfvo type="min"/>
        <cfvo type="max"/>
        <color rgb="FFFCFCFF"/>
        <color rgb="FF63BE7B"/>
      </colorScale>
    </cfRule>
    <cfRule type="colorScale" priority="15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1">
    <cfRule type="colorScale" priority="15372">
      <colorScale>
        <cfvo type="min"/>
        <cfvo type="max"/>
        <color rgb="FFFCFCFF"/>
        <color rgb="FF63BE7B"/>
      </colorScale>
    </cfRule>
    <cfRule type="colorScale" priority="15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1">
    <cfRule type="cellIs" dxfId="8155" priority="15374" operator="greaterThan">
      <formula>1</formula>
    </cfRule>
    <cfRule type="colorScale" priority="15375">
      <colorScale>
        <cfvo type="min"/>
        <cfvo type="max"/>
        <color rgb="FFFCFCFF"/>
        <color rgb="FF63BE7B"/>
      </colorScale>
    </cfRule>
    <cfRule type="colorScale" priority="15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1">
    <cfRule type="colorScale" priority="15377">
      <colorScale>
        <cfvo type="min"/>
        <cfvo type="max"/>
        <color rgb="FFFCFCFF"/>
        <color rgb="FF63BE7B"/>
      </colorScale>
    </cfRule>
    <cfRule type="colorScale" priority="15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1">
    <cfRule type="colorScale" priority="15379">
      <colorScale>
        <cfvo type="min"/>
        <cfvo type="max"/>
        <color rgb="FFFCFCFF"/>
        <color rgb="FF63BE7B"/>
      </colorScale>
    </cfRule>
    <cfRule type="colorScale" priority="15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1">
    <cfRule type="cellIs" dxfId="8154" priority="15381" operator="greaterThan">
      <formula>1</formula>
    </cfRule>
    <cfRule type="colorScale" priority="15382">
      <colorScale>
        <cfvo type="min"/>
        <cfvo type="max"/>
        <color rgb="FFFCFCFF"/>
        <color rgb="FF63BE7B"/>
      </colorScale>
    </cfRule>
    <cfRule type="colorScale" priority="15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1">
    <cfRule type="colorScale" priority="15384">
      <colorScale>
        <cfvo type="min"/>
        <cfvo type="max"/>
        <color rgb="FFFCFCFF"/>
        <color rgb="FF63BE7B"/>
      </colorScale>
    </cfRule>
    <cfRule type="colorScale" priority="15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1">
    <cfRule type="colorScale" priority="15386">
      <colorScale>
        <cfvo type="min"/>
        <cfvo type="max"/>
        <color rgb="FFFCFCFF"/>
        <color rgb="FF63BE7B"/>
      </colorScale>
    </cfRule>
    <cfRule type="colorScale" priority="15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1">
    <cfRule type="cellIs" dxfId="8153" priority="15388" operator="greaterThan">
      <formula>1</formula>
    </cfRule>
    <cfRule type="colorScale" priority="15389">
      <colorScale>
        <cfvo type="min"/>
        <cfvo type="max"/>
        <color rgb="FFFCFCFF"/>
        <color rgb="FF63BE7B"/>
      </colorScale>
    </cfRule>
    <cfRule type="colorScale" priority="15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1">
    <cfRule type="colorScale" priority="15391">
      <colorScale>
        <cfvo type="min"/>
        <cfvo type="max"/>
        <color rgb="FFFCFCFF"/>
        <color rgb="FF63BE7B"/>
      </colorScale>
    </cfRule>
    <cfRule type="colorScale" priority="15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1">
    <cfRule type="colorScale" priority="15393">
      <colorScale>
        <cfvo type="min"/>
        <cfvo type="max"/>
        <color rgb="FFFCFCFF"/>
        <color rgb="FF63BE7B"/>
      </colorScale>
    </cfRule>
    <cfRule type="colorScale" priority="153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1">
    <cfRule type="cellIs" dxfId="8152" priority="15395" operator="greaterThan">
      <formula>1</formula>
    </cfRule>
    <cfRule type="colorScale" priority="15396">
      <colorScale>
        <cfvo type="min"/>
        <cfvo type="max"/>
        <color rgb="FFFCFCFF"/>
        <color rgb="FF63BE7B"/>
      </colorScale>
    </cfRule>
    <cfRule type="colorScale" priority="15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1">
    <cfRule type="colorScale" priority="15398">
      <colorScale>
        <cfvo type="min"/>
        <cfvo type="max"/>
        <color rgb="FFFCFCFF"/>
        <color rgb="FF63BE7B"/>
      </colorScale>
    </cfRule>
    <cfRule type="colorScale" priority="15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1">
    <cfRule type="colorScale" priority="15400">
      <colorScale>
        <cfvo type="min"/>
        <cfvo type="max"/>
        <color rgb="FFFCFCFF"/>
        <color rgb="FF63BE7B"/>
      </colorScale>
    </cfRule>
    <cfRule type="colorScale" priority="15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1">
    <cfRule type="cellIs" dxfId="8151" priority="15402" operator="greaterThan">
      <formula>1</formula>
    </cfRule>
    <cfRule type="colorScale" priority="15403">
      <colorScale>
        <cfvo type="min"/>
        <cfvo type="max"/>
        <color rgb="FFFCFCFF"/>
        <color rgb="FF63BE7B"/>
      </colorScale>
    </cfRule>
    <cfRule type="colorScale" priority="15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1">
    <cfRule type="colorScale" priority="15405">
      <colorScale>
        <cfvo type="min"/>
        <cfvo type="max"/>
        <color rgb="FFFCFCFF"/>
        <color rgb="FF63BE7B"/>
      </colorScale>
    </cfRule>
    <cfRule type="colorScale" priority="15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1">
    <cfRule type="colorScale" priority="15407">
      <colorScale>
        <cfvo type="min"/>
        <cfvo type="max"/>
        <color rgb="FFFCFCFF"/>
        <color rgb="FF63BE7B"/>
      </colorScale>
    </cfRule>
    <cfRule type="colorScale" priority="15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1">
    <cfRule type="cellIs" dxfId="8150" priority="15409" operator="greaterThan">
      <formula>1</formula>
    </cfRule>
    <cfRule type="colorScale" priority="15410">
      <colorScale>
        <cfvo type="min"/>
        <cfvo type="max"/>
        <color rgb="FFFCFCFF"/>
        <color rgb="FF63BE7B"/>
      </colorScale>
    </cfRule>
    <cfRule type="colorScale" priority="15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1">
    <cfRule type="cellIs" dxfId="8149" priority="15412" operator="greaterThan">
      <formula>1</formula>
    </cfRule>
    <cfRule type="colorScale" priority="15413">
      <colorScale>
        <cfvo type="min"/>
        <cfvo type="max"/>
        <color rgb="FFFCFCFF"/>
        <color rgb="FF63BE7B"/>
      </colorScale>
    </cfRule>
    <cfRule type="colorScale" priority="15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1">
    <cfRule type="colorScale" priority="15229">
      <colorScale>
        <cfvo type="min"/>
        <cfvo type="max"/>
        <color rgb="FFFCFCFF"/>
        <color rgb="FF63BE7B"/>
      </colorScale>
    </cfRule>
    <cfRule type="colorScale" priority="15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1:IA61">
    <cfRule type="colorScale" priority="15415">
      <colorScale>
        <cfvo type="min"/>
        <cfvo type="max"/>
        <color rgb="FFFCFCFF"/>
        <color rgb="FF63BE7B"/>
      </colorScale>
    </cfRule>
    <cfRule type="colorScale" priority="15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1">
    <cfRule type="colorScale" priority="15417">
      <colorScale>
        <cfvo type="min"/>
        <cfvo type="max"/>
        <color rgb="FFFCFCFF"/>
        <color rgb="FF63BE7B"/>
      </colorScale>
    </cfRule>
    <cfRule type="colorScale" priority="15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1">
    <cfRule type="colorScale" priority="15552">
      <colorScale>
        <cfvo type="min"/>
        <cfvo type="max"/>
        <color rgb="FFFCFCFF"/>
        <color rgb="FF63BE7B"/>
      </colorScale>
    </cfRule>
    <cfRule type="colorScale" priority="15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1">
    <cfRule type="cellIs" dxfId="8148" priority="15419" operator="greaterThan">
      <formula>1</formula>
    </cfRule>
    <cfRule type="colorScale" priority="15420">
      <colorScale>
        <cfvo type="min"/>
        <cfvo type="max"/>
        <color rgb="FFFCFCFF"/>
        <color rgb="FF63BE7B"/>
      </colorScale>
    </cfRule>
    <cfRule type="colorScale" priority="15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1">
    <cfRule type="colorScale" priority="15422">
      <colorScale>
        <cfvo type="min"/>
        <cfvo type="max"/>
        <color rgb="FFFCFCFF"/>
        <color rgb="FF63BE7B"/>
      </colorScale>
    </cfRule>
    <cfRule type="colorScale" priority="15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1">
    <cfRule type="colorScale" priority="15548">
      <colorScale>
        <cfvo type="min"/>
        <cfvo type="max"/>
        <color rgb="FFFCFCFF"/>
        <color rgb="FF63BE7B"/>
      </colorScale>
    </cfRule>
    <cfRule type="colorScale" priority="15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1">
    <cfRule type="cellIs" dxfId="8147" priority="15424" operator="greaterThan">
      <formula>1</formula>
    </cfRule>
    <cfRule type="colorScale" priority="15425">
      <colorScale>
        <cfvo type="min"/>
        <cfvo type="max"/>
        <color rgb="FFFCFCFF"/>
        <color rgb="FF63BE7B"/>
      </colorScale>
    </cfRule>
    <cfRule type="colorScale" priority="15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1">
    <cfRule type="colorScale" priority="15427">
      <colorScale>
        <cfvo type="min"/>
        <cfvo type="max"/>
        <color rgb="FFFCFCFF"/>
        <color rgb="FF63BE7B"/>
      </colorScale>
    </cfRule>
    <cfRule type="colorScale" priority="15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1">
    <cfRule type="colorScale" priority="15429">
      <colorScale>
        <cfvo type="min"/>
        <cfvo type="max"/>
        <color rgb="FFFCFCFF"/>
        <color rgb="FF63BE7B"/>
      </colorScale>
    </cfRule>
    <cfRule type="colorScale" priority="15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1">
    <cfRule type="cellIs" dxfId="8146" priority="15431" operator="greaterThan">
      <formula>1</formula>
    </cfRule>
    <cfRule type="colorScale" priority="15432">
      <colorScale>
        <cfvo type="min"/>
        <cfvo type="max"/>
        <color rgb="FFFCFCFF"/>
        <color rgb="FF63BE7B"/>
      </colorScale>
    </cfRule>
    <cfRule type="colorScale" priority="15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1">
    <cfRule type="colorScale" priority="15434">
      <colorScale>
        <cfvo type="min"/>
        <cfvo type="max"/>
        <color rgb="FFFCFCFF"/>
        <color rgb="FF63BE7B"/>
      </colorScale>
    </cfRule>
    <cfRule type="colorScale" priority="15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1">
    <cfRule type="colorScale" priority="15436">
      <colorScale>
        <cfvo type="min"/>
        <cfvo type="max"/>
        <color rgb="FFFCFCFF"/>
        <color rgb="FF63BE7B"/>
      </colorScale>
    </cfRule>
    <cfRule type="colorScale" priority="15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1">
    <cfRule type="cellIs" dxfId="8145" priority="15438" operator="greaterThan">
      <formula>1</formula>
    </cfRule>
    <cfRule type="colorScale" priority="15439">
      <colorScale>
        <cfvo type="min"/>
        <cfvo type="max"/>
        <color rgb="FFFCFCFF"/>
        <color rgb="FF63BE7B"/>
      </colorScale>
    </cfRule>
    <cfRule type="colorScale" priority="15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1">
    <cfRule type="colorScale" priority="15441">
      <colorScale>
        <cfvo type="min"/>
        <cfvo type="max"/>
        <color rgb="FFFCFCFF"/>
        <color rgb="FF63BE7B"/>
      </colorScale>
    </cfRule>
    <cfRule type="colorScale" priority="15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1">
    <cfRule type="colorScale" priority="15443">
      <colorScale>
        <cfvo type="min"/>
        <cfvo type="max"/>
        <color rgb="FFFCFCFF"/>
        <color rgb="FF63BE7B"/>
      </colorScale>
    </cfRule>
    <cfRule type="colorScale" priority="15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1">
    <cfRule type="cellIs" dxfId="8144" priority="15445" operator="greaterThan">
      <formula>1</formula>
    </cfRule>
    <cfRule type="colorScale" priority="15446">
      <colorScale>
        <cfvo type="min"/>
        <cfvo type="max"/>
        <color rgb="FFFCFCFF"/>
        <color rgb="FF63BE7B"/>
      </colorScale>
    </cfRule>
    <cfRule type="colorScale" priority="15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1">
    <cfRule type="colorScale" priority="15448">
      <colorScale>
        <cfvo type="min"/>
        <cfvo type="max"/>
        <color rgb="FFFCFCFF"/>
        <color rgb="FF63BE7B"/>
      </colorScale>
    </cfRule>
    <cfRule type="colorScale" priority="15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1">
    <cfRule type="colorScale" priority="15450">
      <colorScale>
        <cfvo type="min"/>
        <cfvo type="max"/>
        <color rgb="FFFCFCFF"/>
        <color rgb="FF63BE7B"/>
      </colorScale>
    </cfRule>
    <cfRule type="colorScale" priority="15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1">
    <cfRule type="cellIs" dxfId="8143" priority="15452" operator="greaterThan">
      <formula>1</formula>
    </cfRule>
    <cfRule type="colorScale" priority="15453">
      <colorScale>
        <cfvo type="min"/>
        <cfvo type="max"/>
        <color rgb="FFFCFCFF"/>
        <color rgb="FF63BE7B"/>
      </colorScale>
    </cfRule>
    <cfRule type="colorScale" priority="15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1">
    <cfRule type="colorScale" priority="15455">
      <colorScale>
        <cfvo type="min"/>
        <cfvo type="max"/>
        <color rgb="FFFCFCFF"/>
        <color rgb="FF63BE7B"/>
      </colorScale>
    </cfRule>
    <cfRule type="colorScale" priority="15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1">
    <cfRule type="colorScale" priority="15457">
      <colorScale>
        <cfvo type="min"/>
        <cfvo type="max"/>
        <color rgb="FFFCFCFF"/>
        <color rgb="FF63BE7B"/>
      </colorScale>
    </cfRule>
    <cfRule type="colorScale" priority="15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1">
    <cfRule type="cellIs" dxfId="8142" priority="15459" operator="greaterThan">
      <formula>1</formula>
    </cfRule>
    <cfRule type="colorScale" priority="15460">
      <colorScale>
        <cfvo type="min"/>
        <cfvo type="max"/>
        <color rgb="FFFCFCFF"/>
        <color rgb="FF63BE7B"/>
      </colorScale>
    </cfRule>
    <cfRule type="colorScale" priority="15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1">
    <cfRule type="colorScale" priority="15462">
      <colorScale>
        <cfvo type="min"/>
        <cfvo type="max"/>
        <color rgb="FFFCFCFF"/>
        <color rgb="FF63BE7B"/>
      </colorScale>
    </cfRule>
    <cfRule type="colorScale" priority="15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1">
    <cfRule type="colorScale" priority="15464">
      <colorScale>
        <cfvo type="min"/>
        <cfvo type="max"/>
        <color rgb="FFFCFCFF"/>
        <color rgb="FF63BE7B"/>
      </colorScale>
    </cfRule>
    <cfRule type="colorScale" priority="15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1">
    <cfRule type="cellIs" dxfId="8141" priority="15466" operator="greaterThan">
      <formula>1</formula>
    </cfRule>
    <cfRule type="colorScale" priority="15467">
      <colorScale>
        <cfvo type="min"/>
        <cfvo type="max"/>
        <color rgb="FFFCFCFF"/>
        <color rgb="FF63BE7B"/>
      </colorScale>
    </cfRule>
    <cfRule type="colorScale" priority="15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1">
    <cfRule type="colorScale" priority="15469">
      <colorScale>
        <cfvo type="min"/>
        <cfvo type="max"/>
        <color rgb="FFFCFCFF"/>
        <color rgb="FF63BE7B"/>
      </colorScale>
    </cfRule>
    <cfRule type="colorScale" priority="15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1">
    <cfRule type="colorScale" priority="15471">
      <colorScale>
        <cfvo type="min"/>
        <cfvo type="max"/>
        <color rgb="FFFCFCFF"/>
        <color rgb="FF63BE7B"/>
      </colorScale>
    </cfRule>
    <cfRule type="colorScale" priority="15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1">
    <cfRule type="cellIs" dxfId="8140" priority="15473" operator="greaterThan">
      <formula>1</formula>
    </cfRule>
    <cfRule type="colorScale" priority="15474">
      <colorScale>
        <cfvo type="min"/>
        <cfvo type="max"/>
        <color rgb="FFFCFCFF"/>
        <color rgb="FF63BE7B"/>
      </colorScale>
    </cfRule>
    <cfRule type="colorScale" priority="15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1">
    <cfRule type="colorScale" priority="15476">
      <colorScale>
        <cfvo type="min"/>
        <cfvo type="max"/>
        <color rgb="FFFCFCFF"/>
        <color rgb="FF63BE7B"/>
      </colorScale>
    </cfRule>
    <cfRule type="colorScale" priority="15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1">
    <cfRule type="colorScale" priority="15478">
      <colorScale>
        <cfvo type="min"/>
        <cfvo type="max"/>
        <color rgb="FFFCFCFF"/>
        <color rgb="FF63BE7B"/>
      </colorScale>
    </cfRule>
    <cfRule type="colorScale" priority="15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1">
    <cfRule type="cellIs" dxfId="8139" priority="15480" operator="greaterThan">
      <formula>1</formula>
    </cfRule>
    <cfRule type="colorScale" priority="15481">
      <colorScale>
        <cfvo type="min"/>
        <cfvo type="max"/>
        <color rgb="FFFCFCFF"/>
        <color rgb="FF63BE7B"/>
      </colorScale>
    </cfRule>
    <cfRule type="colorScale" priority="15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1">
    <cfRule type="colorScale" priority="15483">
      <colorScale>
        <cfvo type="min"/>
        <cfvo type="max"/>
        <color rgb="FFFCFCFF"/>
        <color rgb="FF63BE7B"/>
      </colorScale>
    </cfRule>
    <cfRule type="colorScale" priority="15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1">
    <cfRule type="colorScale" priority="15485">
      <colorScale>
        <cfvo type="min"/>
        <cfvo type="max"/>
        <color rgb="FFFCFCFF"/>
        <color rgb="FF63BE7B"/>
      </colorScale>
    </cfRule>
    <cfRule type="colorScale" priority="15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1">
    <cfRule type="cellIs" dxfId="8138" priority="15487" operator="greaterThan">
      <formula>1</formula>
    </cfRule>
    <cfRule type="colorScale" priority="15488">
      <colorScale>
        <cfvo type="min"/>
        <cfvo type="max"/>
        <color rgb="FFFCFCFF"/>
        <color rgb="FF63BE7B"/>
      </colorScale>
    </cfRule>
    <cfRule type="colorScale" priority="15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1">
    <cfRule type="colorScale" priority="15490">
      <colorScale>
        <cfvo type="min"/>
        <cfvo type="max"/>
        <color rgb="FFFCFCFF"/>
        <color rgb="FF63BE7B"/>
      </colorScale>
    </cfRule>
    <cfRule type="colorScale" priority="15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1">
    <cfRule type="colorScale" priority="15492">
      <colorScale>
        <cfvo type="min"/>
        <cfvo type="max"/>
        <color rgb="FFFCFCFF"/>
        <color rgb="FF63BE7B"/>
      </colorScale>
    </cfRule>
    <cfRule type="colorScale" priority="15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1">
    <cfRule type="cellIs" dxfId="8137" priority="15494" operator="greaterThan">
      <formula>1</formula>
    </cfRule>
    <cfRule type="colorScale" priority="15495">
      <colorScale>
        <cfvo type="min"/>
        <cfvo type="max"/>
        <color rgb="FFFCFCFF"/>
        <color rgb="FF63BE7B"/>
      </colorScale>
    </cfRule>
    <cfRule type="colorScale" priority="15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1">
    <cfRule type="colorScale" priority="15497">
      <colorScale>
        <cfvo type="min"/>
        <cfvo type="max"/>
        <color rgb="FFFCFCFF"/>
        <color rgb="FF63BE7B"/>
      </colorScale>
    </cfRule>
    <cfRule type="colorScale" priority="15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1">
    <cfRule type="colorScale" priority="15499">
      <colorScale>
        <cfvo type="min"/>
        <cfvo type="max"/>
        <color rgb="FFFCFCFF"/>
        <color rgb="FF63BE7B"/>
      </colorScale>
    </cfRule>
    <cfRule type="colorScale" priority="15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1">
    <cfRule type="cellIs" dxfId="8136" priority="15501" operator="greaterThan">
      <formula>1</formula>
    </cfRule>
    <cfRule type="colorScale" priority="15502">
      <colorScale>
        <cfvo type="min"/>
        <cfvo type="max"/>
        <color rgb="FFFCFCFF"/>
        <color rgb="FF63BE7B"/>
      </colorScale>
    </cfRule>
    <cfRule type="colorScale" priority="15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1">
    <cfRule type="colorScale" priority="15504">
      <colorScale>
        <cfvo type="min"/>
        <cfvo type="max"/>
        <color rgb="FFFCFCFF"/>
        <color rgb="FF63BE7B"/>
      </colorScale>
    </cfRule>
    <cfRule type="colorScale" priority="15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1">
    <cfRule type="colorScale" priority="15506">
      <colorScale>
        <cfvo type="min"/>
        <cfvo type="max"/>
        <color rgb="FFFCFCFF"/>
        <color rgb="FF63BE7B"/>
      </colorScale>
    </cfRule>
    <cfRule type="colorScale" priority="15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1">
    <cfRule type="cellIs" dxfId="8135" priority="15508" operator="greaterThan">
      <formula>1</formula>
    </cfRule>
    <cfRule type="colorScale" priority="15509">
      <colorScale>
        <cfvo type="min"/>
        <cfvo type="max"/>
        <color rgb="FFFCFCFF"/>
        <color rgb="FF63BE7B"/>
      </colorScale>
    </cfRule>
    <cfRule type="colorScale" priority="15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1">
    <cfRule type="colorScale" priority="15511">
      <colorScale>
        <cfvo type="min"/>
        <cfvo type="max"/>
        <color rgb="FFFCFCFF"/>
        <color rgb="FF63BE7B"/>
      </colorScale>
    </cfRule>
    <cfRule type="colorScale" priority="15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1">
    <cfRule type="colorScale" priority="15513">
      <colorScale>
        <cfvo type="min"/>
        <cfvo type="max"/>
        <color rgb="FFFCFCFF"/>
        <color rgb="FF63BE7B"/>
      </colorScale>
    </cfRule>
    <cfRule type="colorScale" priority="15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1">
    <cfRule type="cellIs" dxfId="8134" priority="15515" operator="greaterThan">
      <formula>1</formula>
    </cfRule>
    <cfRule type="colorScale" priority="15516">
      <colorScale>
        <cfvo type="min"/>
        <cfvo type="max"/>
        <color rgb="FFFCFCFF"/>
        <color rgb="FF63BE7B"/>
      </colorScale>
    </cfRule>
    <cfRule type="colorScale" priority="15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1">
    <cfRule type="colorScale" priority="15518">
      <colorScale>
        <cfvo type="min"/>
        <cfvo type="max"/>
        <color rgb="FFFCFCFF"/>
        <color rgb="FF63BE7B"/>
      </colorScale>
    </cfRule>
    <cfRule type="colorScale" priority="15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1">
    <cfRule type="colorScale" priority="15520">
      <colorScale>
        <cfvo type="min"/>
        <cfvo type="max"/>
        <color rgb="FFFCFCFF"/>
        <color rgb="FF63BE7B"/>
      </colorScale>
    </cfRule>
    <cfRule type="colorScale" priority="15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1">
    <cfRule type="cellIs" dxfId="8133" priority="15522" operator="greaterThan">
      <formula>1</formula>
    </cfRule>
    <cfRule type="colorScale" priority="15523">
      <colorScale>
        <cfvo type="min"/>
        <cfvo type="max"/>
        <color rgb="FFFCFCFF"/>
        <color rgb="FF63BE7B"/>
      </colorScale>
    </cfRule>
    <cfRule type="colorScale" priority="15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1">
    <cfRule type="colorScale" priority="15525">
      <colorScale>
        <cfvo type="min"/>
        <cfvo type="max"/>
        <color rgb="FFFCFCFF"/>
        <color rgb="FF63BE7B"/>
      </colorScale>
    </cfRule>
    <cfRule type="colorScale" priority="15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1">
    <cfRule type="colorScale" priority="15527">
      <colorScale>
        <cfvo type="min"/>
        <cfvo type="max"/>
        <color rgb="FFFCFCFF"/>
        <color rgb="FF63BE7B"/>
      </colorScale>
    </cfRule>
    <cfRule type="colorScale" priority="15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1">
    <cfRule type="cellIs" dxfId="8132" priority="15529" operator="greaterThan">
      <formula>1</formula>
    </cfRule>
    <cfRule type="colorScale" priority="15530">
      <colorScale>
        <cfvo type="min"/>
        <cfvo type="max"/>
        <color rgb="FFFCFCFF"/>
        <color rgb="FF63BE7B"/>
      </colorScale>
    </cfRule>
    <cfRule type="colorScale" priority="15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1">
    <cfRule type="colorScale" priority="15532">
      <colorScale>
        <cfvo type="min"/>
        <cfvo type="max"/>
        <color rgb="FFFCFCFF"/>
        <color rgb="FF63BE7B"/>
      </colorScale>
    </cfRule>
    <cfRule type="colorScale" priority="15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1">
    <cfRule type="colorScale" priority="15534">
      <colorScale>
        <cfvo type="min"/>
        <cfvo type="max"/>
        <color rgb="FFFCFCFF"/>
        <color rgb="FF63BE7B"/>
      </colorScale>
    </cfRule>
    <cfRule type="colorScale" priority="15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1">
    <cfRule type="cellIs" dxfId="8131" priority="15536" operator="greaterThan">
      <formula>1</formula>
    </cfRule>
    <cfRule type="colorScale" priority="15537">
      <colorScale>
        <cfvo type="min"/>
        <cfvo type="max"/>
        <color rgb="FFFCFCFF"/>
        <color rgb="FF63BE7B"/>
      </colorScale>
    </cfRule>
    <cfRule type="colorScale" priority="15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1">
    <cfRule type="colorScale" priority="15539">
      <colorScale>
        <cfvo type="min"/>
        <cfvo type="max"/>
        <color rgb="FFFCFCFF"/>
        <color rgb="FF63BE7B"/>
      </colorScale>
    </cfRule>
    <cfRule type="colorScale" priority="15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1">
    <cfRule type="colorScale" priority="15541">
      <colorScale>
        <cfvo type="min"/>
        <cfvo type="max"/>
        <color rgb="FFFCFCFF"/>
        <color rgb="FF63BE7B"/>
      </colorScale>
    </cfRule>
    <cfRule type="colorScale" priority="15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1">
    <cfRule type="cellIs" dxfId="8130" priority="15543" operator="greaterThan">
      <formula>1</formula>
    </cfRule>
    <cfRule type="colorScale" priority="15544">
      <colorScale>
        <cfvo type="min"/>
        <cfvo type="max"/>
        <color rgb="FFFCFCFF"/>
        <color rgb="FF63BE7B"/>
      </colorScale>
    </cfRule>
    <cfRule type="colorScale" priority="15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61:LH61">
    <cfRule type="containsText" dxfId="8129" priority="15270" operator="containsText" text=" ">
      <formula>NOT(ISERROR(SEARCH(" ",KH61)))</formula>
    </cfRule>
    <cfRule type="containsText" dxfId="8128" priority="15271" operator="containsText" text=" ">
      <formula>NOT(ISERROR(SEARCH(" ",KH61)))</formula>
    </cfRule>
  </conditionalFormatting>
  <conditionalFormatting sqref="KK61:LD61">
    <cfRule type="cellIs" dxfId="8127" priority="15231" operator="greaterThan">
      <formula>0.31</formula>
    </cfRule>
    <cfRule type="cellIs" dxfId="8126" priority="15232" operator="greaterThan">
      <formula>0.31</formula>
    </cfRule>
    <cfRule type="cellIs" dxfId="8125" priority="15233" operator="greaterThan">
      <formula>0.31</formula>
    </cfRule>
    <cfRule type="cellIs" dxfId="8124" priority="15234" operator="greaterThan">
      <formula>0.3</formula>
    </cfRule>
    <cfRule type="cellIs" dxfId="8123" priority="15235" operator="greaterThan">
      <formula>1</formula>
    </cfRule>
    <cfRule type="cellIs" dxfId="8122" priority="15236" operator="equal">
      <formula>0</formula>
    </cfRule>
  </conditionalFormatting>
  <conditionalFormatting sqref="LP61">
    <cfRule type="containsText" dxfId="8121" priority="2960" operator="containsText" text=" ">
      <formula>NOT(ISERROR(SEARCH(" ",LP61)))</formula>
    </cfRule>
    <cfRule type="containsText" dxfId="8120" priority="2961" operator="containsText" text=" ">
      <formula>NOT(ISERROR(SEARCH(" ",LP61)))</formula>
    </cfRule>
  </conditionalFormatting>
  <conditionalFormatting sqref="PG61">
    <cfRule type="containsText" dxfId="8119" priority="2576" operator="containsText" text=" ">
      <formula>NOT(ISERROR(SEARCH(" ",PG61)))</formula>
    </cfRule>
    <cfRule type="containsText" dxfId="8118" priority="2577" operator="containsText" text=" ">
      <formula>NOT(ISERROR(SEARCH(" ",PG61)))</formula>
    </cfRule>
  </conditionalFormatting>
  <conditionalFormatting sqref="Y62">
    <cfRule type="colorScale" priority="14872">
      <colorScale>
        <cfvo type="min"/>
        <cfvo type="max"/>
        <color rgb="FFFCFCFF"/>
        <color rgb="FF63BE7B"/>
      </colorScale>
    </cfRule>
    <cfRule type="colorScale" priority="14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62">
    <cfRule type="cellIs" dxfId="8117" priority="11773" operator="equal">
      <formula>0</formula>
    </cfRule>
    <cfRule type="cellIs" dxfId="8116" priority="11774" operator="equal">
      <formula>0</formula>
    </cfRule>
    <cfRule type="cellIs" dxfId="8115" priority="11775" operator="greaterThan">
      <formula>1</formula>
    </cfRule>
    <cfRule type="containsText" dxfId="8114" priority="11776" operator="containsText" text=" ">
      <formula>NOT(ISERROR(SEARCH(" ",AJ62)))</formula>
    </cfRule>
    <cfRule type="containsText" dxfId="8113" priority="11777" operator="containsText" text=" ">
      <formula>NOT(ISERROR(SEARCH(" ",AJ62)))</formula>
    </cfRule>
  </conditionalFormatting>
  <conditionalFormatting sqref="AK62">
    <cfRule type="cellIs" dxfId="8112" priority="14246" operator="equal">
      <formula>0</formula>
    </cfRule>
    <cfRule type="cellIs" dxfId="8111" priority="14247" operator="equal">
      <formula>0</formula>
    </cfRule>
    <cfRule type="cellIs" dxfId="8110" priority="14248" operator="greaterThan">
      <formula>1</formula>
    </cfRule>
    <cfRule type="containsText" dxfId="8109" priority="14249" operator="containsText" text=" ">
      <formula>NOT(ISERROR(SEARCH(" ",AK62)))</formula>
    </cfRule>
    <cfRule type="containsText" dxfId="8108" priority="14250" operator="containsText" text=" ">
      <formula>NOT(ISERROR(SEARCH(" ",AK62)))</formula>
    </cfRule>
  </conditionalFormatting>
  <conditionalFormatting sqref="AL62">
    <cfRule type="cellIs" dxfId="8107" priority="14236" operator="equal">
      <formula>0</formula>
    </cfRule>
    <cfRule type="cellIs" dxfId="8106" priority="14237" operator="equal">
      <formula>0</formula>
    </cfRule>
    <cfRule type="cellIs" dxfId="8105" priority="14238" operator="greaterThan">
      <formula>1</formula>
    </cfRule>
    <cfRule type="containsText" dxfId="8104" priority="14239" operator="containsText" text=" ">
      <formula>NOT(ISERROR(SEARCH(" ",AL62)))</formula>
    </cfRule>
    <cfRule type="containsText" dxfId="8103" priority="14240" operator="containsText" text=" ">
      <formula>NOT(ISERROR(SEARCH(" ",AL62)))</formula>
    </cfRule>
  </conditionalFormatting>
  <conditionalFormatting sqref="AM62">
    <cfRule type="cellIs" dxfId="8102" priority="14226" operator="equal">
      <formula>0</formula>
    </cfRule>
    <cfRule type="cellIs" dxfId="8101" priority="14227" operator="equal">
      <formula>0</formula>
    </cfRule>
    <cfRule type="cellIs" dxfId="8100" priority="14228" operator="greaterThan">
      <formula>1</formula>
    </cfRule>
    <cfRule type="containsText" dxfId="8099" priority="14229" operator="containsText" text=" ">
      <formula>NOT(ISERROR(SEARCH(" ",AM62)))</formula>
    </cfRule>
    <cfRule type="containsText" dxfId="8098" priority="14230" operator="containsText" text=" ">
      <formula>NOT(ISERROR(SEARCH(" ",AM62)))</formula>
    </cfRule>
  </conditionalFormatting>
  <conditionalFormatting sqref="AO62:AQ62">
    <cfRule type="cellIs" dxfId="8097" priority="14871" operator="equal">
      <formula>0</formula>
    </cfRule>
    <cfRule type="containsText" dxfId="8096" priority="14888" operator="containsText" text=" ">
      <formula>NOT(ISERROR(SEARCH(" ",AO62)))</formula>
    </cfRule>
    <cfRule type="containsText" dxfId="8095" priority="14889" operator="containsText" text=" ">
      <formula>NOT(ISERROR(SEARCH(" ",AO62)))</formula>
    </cfRule>
  </conditionalFormatting>
  <conditionalFormatting sqref="AV62">
    <cfRule type="cellIs" dxfId="8094" priority="11534" operator="equal">
      <formula>0</formula>
    </cfRule>
    <cfRule type="containsText" dxfId="8093" priority="11535" operator="containsText" text=" ">
      <formula>NOT(ISERROR(SEARCH(" ",AV62)))</formula>
    </cfRule>
    <cfRule type="containsText" dxfId="8092" priority="11536" operator="containsText" text=" ">
      <formula>NOT(ISERROR(SEARCH(" ",AV62)))</formula>
    </cfRule>
  </conditionalFormatting>
  <conditionalFormatting sqref="BF62">
    <cfRule type="containsText" dxfId="8091" priority="13146" operator="containsText" text=" ">
      <formula>NOT(ISERROR(SEARCH(" ",BF62)))</formula>
    </cfRule>
    <cfRule type="containsText" dxfId="8090" priority="13147" operator="containsText" text=" ">
      <formula>NOT(ISERROR(SEARCH(" ",BF62)))</formula>
    </cfRule>
  </conditionalFormatting>
  <conditionalFormatting sqref="BG62">
    <cfRule type="containsText" dxfId="8089" priority="13142" operator="containsText" text=" ">
      <formula>NOT(ISERROR(SEARCH(" ",BG62)))</formula>
    </cfRule>
    <cfRule type="containsText" dxfId="8088" priority="13143" operator="containsText" text=" ">
      <formula>NOT(ISERROR(SEARCH(" ",BG62)))</formula>
    </cfRule>
  </conditionalFormatting>
  <conditionalFormatting sqref="BI62:BJ62">
    <cfRule type="containsText" dxfId="8087" priority="14890" operator="containsText" text=" ">
      <formula>NOT(ISERROR(SEARCH(" ",BI62)))</formula>
    </cfRule>
    <cfRule type="containsText" dxfId="8086" priority="14891" operator="containsText" text=" ">
      <formula>NOT(ISERROR(SEARCH(" ",BI62)))</formula>
    </cfRule>
  </conditionalFormatting>
  <conditionalFormatting sqref="BR62">
    <cfRule type="containsText" dxfId="8085" priority="14729" operator="containsText" text=" ">
      <formula>NOT(ISERROR(SEARCH(" ",BR62)))</formula>
    </cfRule>
    <cfRule type="containsText" dxfId="8084" priority="14730" operator="containsText" text=" ">
      <formula>NOT(ISERROR(SEARCH(" ",BR62)))</formula>
    </cfRule>
  </conditionalFormatting>
  <conditionalFormatting sqref="BS62">
    <cfRule type="containsText" dxfId="8083" priority="14253" operator="containsText" text=" ">
      <formula>NOT(ISERROR(SEARCH(" ",BS62)))</formula>
    </cfRule>
    <cfRule type="containsText" dxfId="8082" priority="14254" operator="containsText" text=" ">
      <formula>NOT(ISERROR(SEARCH(" ",BS62)))</formula>
    </cfRule>
  </conditionalFormatting>
  <conditionalFormatting sqref="BU62:BW62">
    <cfRule type="containsText" dxfId="8081" priority="14884" operator="containsText" text=" ">
      <formula>NOT(ISERROR(SEARCH(" ",BU62)))</formula>
    </cfRule>
    <cfRule type="containsText" dxfId="8080" priority="14885" operator="containsText" text=" ">
      <formula>NOT(ISERROR(SEARCH(" ",BU62)))</formula>
    </cfRule>
  </conditionalFormatting>
  <conditionalFormatting sqref="DY62">
    <cfRule type="containsText" dxfId="8079" priority="13535" operator="containsText" text=" ">
      <formula>NOT(ISERROR(SEARCH(" ",DY62)))</formula>
    </cfRule>
    <cfRule type="containsText" dxfId="8078" priority="13536" operator="containsText" text=" ">
      <formula>NOT(ISERROR(SEARCH(" ",DY62)))</formula>
    </cfRule>
    <cfRule type="containsText" dxfId="8077" priority="13537" operator="containsText" text=" ">
      <formula>NOT(ISERROR(SEARCH(" ",DY62)))</formula>
    </cfRule>
    <cfRule type="containsText" dxfId="8076" priority="13538" operator="containsText" text=" ">
      <formula>NOT(ISERROR(SEARCH(" ",DY62)))</formula>
    </cfRule>
  </conditionalFormatting>
  <conditionalFormatting sqref="EY62">
    <cfRule type="containsText" dxfId="8075" priority="14877" operator="containsText" text=" ">
      <formula>NOT(ISERROR(SEARCH(" ",EY62)))</formula>
    </cfRule>
    <cfRule type="containsText" dxfId="8074" priority="14878" operator="containsText" text=" ">
      <formula>NOT(ISERROR(SEARCH(" ",EY62)))</formula>
    </cfRule>
  </conditionalFormatting>
  <conditionalFormatting sqref="FA62">
    <cfRule type="containsText" dxfId="8073" priority="14875" operator="containsText" text=" ">
      <formula>NOT(ISERROR(SEARCH(" ",FA62)))</formula>
    </cfRule>
    <cfRule type="containsText" dxfId="8072" priority="14876" operator="containsText" text=" ">
      <formula>NOT(ISERROR(SEARCH(" ",FA62)))</formula>
    </cfRule>
  </conditionalFormatting>
  <conditionalFormatting sqref="FI62">
    <cfRule type="cellIs" dxfId="8071" priority="14731" operator="greaterThan">
      <formula>1</formula>
    </cfRule>
    <cfRule type="colorScale" priority="14732">
      <colorScale>
        <cfvo type="min"/>
        <cfvo type="max"/>
        <color rgb="FFFCFCFF"/>
        <color rgb="FF63BE7B"/>
      </colorScale>
    </cfRule>
    <cfRule type="colorScale" priority="14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2:FL62">
    <cfRule type="colorScale" priority="14868">
      <colorScale>
        <cfvo type="min"/>
        <cfvo type="max"/>
        <color rgb="FFFCFCFF"/>
        <color rgb="FF63BE7B"/>
      </colorScale>
    </cfRule>
    <cfRule type="colorScale" priority="14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2">
    <cfRule type="colorScale" priority="14866">
      <colorScale>
        <cfvo type="min"/>
        <cfvo type="max"/>
        <color rgb="FFFCFCFF"/>
        <color rgb="FF63BE7B"/>
      </colorScale>
    </cfRule>
    <cfRule type="colorScale" priority="14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2">
    <cfRule type="colorScale" priority="14840">
      <colorScale>
        <cfvo type="min"/>
        <cfvo type="max"/>
        <color rgb="FFFCFCFF"/>
        <color rgb="FF63BE7B"/>
      </colorScale>
    </cfRule>
    <cfRule type="colorScale" priority="14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2">
    <cfRule type="cellIs" dxfId="8070" priority="14817" operator="greaterThan">
      <formula>1</formula>
    </cfRule>
    <cfRule type="colorScale" priority="14818">
      <colorScale>
        <cfvo type="min"/>
        <cfvo type="max"/>
        <color rgb="FFFCFCFF"/>
        <color rgb="FF63BE7B"/>
      </colorScale>
    </cfRule>
    <cfRule type="colorScale" priority="14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2">
    <cfRule type="colorScale" priority="14764">
      <colorScale>
        <cfvo type="min"/>
        <cfvo type="max"/>
        <color rgb="FFFCFCFF"/>
        <color rgb="FF63BE7B"/>
      </colorScale>
    </cfRule>
    <cfRule type="colorScale" priority="14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2">
    <cfRule type="colorScale" priority="14762">
      <colorScale>
        <cfvo type="min"/>
        <cfvo type="max"/>
        <color rgb="FFFCFCFF"/>
        <color rgb="FF63BE7B"/>
      </colorScale>
    </cfRule>
    <cfRule type="colorScale" priority="14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2">
    <cfRule type="cellIs" dxfId="8069" priority="14814" operator="greaterThan">
      <formula>1</formula>
    </cfRule>
    <cfRule type="colorScale" priority="14815">
      <colorScale>
        <cfvo type="min"/>
        <cfvo type="max"/>
        <color rgb="FFFCFCFF"/>
        <color rgb="FF63BE7B"/>
      </colorScale>
    </cfRule>
    <cfRule type="colorScale" priority="14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2">
    <cfRule type="colorScale" priority="14760">
      <colorScale>
        <cfvo type="min"/>
        <cfvo type="max"/>
        <color rgb="FFFCFCFF"/>
        <color rgb="FF63BE7B"/>
      </colorScale>
    </cfRule>
    <cfRule type="colorScale" priority="14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2">
    <cfRule type="colorScale" priority="14758">
      <colorScale>
        <cfvo type="min"/>
        <cfvo type="max"/>
        <color rgb="FFFCFCFF"/>
        <color rgb="FF63BE7B"/>
      </colorScale>
    </cfRule>
    <cfRule type="colorScale" priority="14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2">
    <cfRule type="cellIs" dxfId="8068" priority="14811" operator="greaterThan">
      <formula>1</formula>
    </cfRule>
    <cfRule type="colorScale" priority="14812">
      <colorScale>
        <cfvo type="min"/>
        <cfvo type="max"/>
        <color rgb="FFFCFCFF"/>
        <color rgb="FF63BE7B"/>
      </colorScale>
    </cfRule>
    <cfRule type="colorScale" priority="14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2">
    <cfRule type="colorScale" priority="14756">
      <colorScale>
        <cfvo type="min"/>
        <cfvo type="max"/>
        <color rgb="FFFCFCFF"/>
        <color rgb="FF63BE7B"/>
      </colorScale>
    </cfRule>
    <cfRule type="colorScale" priority="14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2">
    <cfRule type="colorScale" priority="14754">
      <colorScale>
        <cfvo type="min"/>
        <cfvo type="max"/>
        <color rgb="FFFCFCFF"/>
        <color rgb="FF63BE7B"/>
      </colorScale>
    </cfRule>
    <cfRule type="colorScale" priority="14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2">
    <cfRule type="cellIs" dxfId="8067" priority="14808" operator="greaterThan">
      <formula>1</formula>
    </cfRule>
    <cfRule type="colorScale" priority="14809">
      <colorScale>
        <cfvo type="min"/>
        <cfvo type="max"/>
        <color rgb="FFFCFCFF"/>
        <color rgb="FF63BE7B"/>
      </colorScale>
    </cfRule>
    <cfRule type="colorScale" priority="14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2">
    <cfRule type="colorScale" priority="14752">
      <colorScale>
        <cfvo type="min"/>
        <cfvo type="max"/>
        <color rgb="FFFCFCFF"/>
        <color rgb="FF63BE7B"/>
      </colorScale>
    </cfRule>
    <cfRule type="colorScale" priority="14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2">
    <cfRule type="colorScale" priority="14750">
      <colorScale>
        <cfvo type="min"/>
        <cfvo type="max"/>
        <color rgb="FFFCFCFF"/>
        <color rgb="FF63BE7B"/>
      </colorScale>
    </cfRule>
    <cfRule type="colorScale" priority="14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2">
    <cfRule type="cellIs" dxfId="8066" priority="14805" operator="greaterThan">
      <formula>1</formula>
    </cfRule>
    <cfRule type="colorScale" priority="14806">
      <colorScale>
        <cfvo type="min"/>
        <cfvo type="max"/>
        <color rgb="FFFCFCFF"/>
        <color rgb="FF63BE7B"/>
      </colorScale>
    </cfRule>
    <cfRule type="colorScale" priority="14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2">
    <cfRule type="colorScale" priority="14748">
      <colorScale>
        <cfvo type="min"/>
        <cfvo type="max"/>
        <color rgb="FFFCFCFF"/>
        <color rgb="FF63BE7B"/>
      </colorScale>
    </cfRule>
    <cfRule type="colorScale" priority="14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2">
    <cfRule type="colorScale" priority="14746">
      <colorScale>
        <cfvo type="min"/>
        <cfvo type="max"/>
        <color rgb="FFFCFCFF"/>
        <color rgb="FF63BE7B"/>
      </colorScale>
    </cfRule>
    <cfRule type="colorScale" priority="14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2">
    <cfRule type="cellIs" dxfId="8065" priority="14802" operator="greaterThan">
      <formula>1</formula>
    </cfRule>
    <cfRule type="colorScale" priority="14803">
      <colorScale>
        <cfvo type="min"/>
        <cfvo type="max"/>
        <color rgb="FFFCFCFF"/>
        <color rgb="FF63BE7B"/>
      </colorScale>
    </cfRule>
    <cfRule type="colorScale" priority="14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2">
    <cfRule type="colorScale" priority="14744">
      <colorScale>
        <cfvo type="min"/>
        <cfvo type="max"/>
        <color rgb="FFFCFCFF"/>
        <color rgb="FF63BE7B"/>
      </colorScale>
    </cfRule>
    <cfRule type="colorScale" priority="14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2">
    <cfRule type="colorScale" priority="14742">
      <colorScale>
        <cfvo type="min"/>
        <cfvo type="max"/>
        <color rgb="FFFCFCFF"/>
        <color rgb="FF63BE7B"/>
      </colorScale>
    </cfRule>
    <cfRule type="colorScale" priority="14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2">
    <cfRule type="cellIs" dxfId="8064" priority="14799" operator="greaterThan">
      <formula>1</formula>
    </cfRule>
    <cfRule type="colorScale" priority="14800">
      <colorScale>
        <cfvo type="min"/>
        <cfvo type="max"/>
        <color rgb="FFFCFCFF"/>
        <color rgb="FF63BE7B"/>
      </colorScale>
    </cfRule>
    <cfRule type="colorScale" priority="14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2">
    <cfRule type="colorScale" priority="14740">
      <colorScale>
        <cfvo type="min"/>
        <cfvo type="max"/>
        <color rgb="FFFCFCFF"/>
        <color rgb="FF63BE7B"/>
      </colorScale>
    </cfRule>
    <cfRule type="colorScale" priority="14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2">
    <cfRule type="colorScale" priority="14738">
      <colorScale>
        <cfvo type="min"/>
        <cfvo type="max"/>
        <color rgb="FFFCFCFF"/>
        <color rgb="FF63BE7B"/>
      </colorScale>
    </cfRule>
    <cfRule type="colorScale" priority="14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2">
    <cfRule type="cellIs" dxfId="8063" priority="14796" operator="greaterThan">
      <formula>1</formula>
    </cfRule>
    <cfRule type="colorScale" priority="14797">
      <colorScale>
        <cfvo type="min"/>
        <cfvo type="max"/>
        <color rgb="FFFCFCFF"/>
        <color rgb="FF63BE7B"/>
      </colorScale>
    </cfRule>
    <cfRule type="colorScale" priority="14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2">
    <cfRule type="colorScale" priority="14736">
      <colorScale>
        <cfvo type="min"/>
        <cfvo type="max"/>
        <color rgb="FFFCFCFF"/>
        <color rgb="FF63BE7B"/>
      </colorScale>
    </cfRule>
    <cfRule type="colorScale" priority="14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2">
    <cfRule type="colorScale" priority="14734">
      <colorScale>
        <cfvo type="min"/>
        <cfvo type="max"/>
        <color rgb="FFFCFCFF"/>
        <color rgb="FF63BE7B"/>
      </colorScale>
    </cfRule>
    <cfRule type="colorScale" priority="14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2">
    <cfRule type="cellIs" dxfId="8062" priority="14793" operator="greaterThan">
      <formula>1</formula>
    </cfRule>
    <cfRule type="colorScale" priority="14794">
      <colorScale>
        <cfvo type="min"/>
        <cfvo type="max"/>
        <color rgb="FFFCFCFF"/>
        <color rgb="FF63BE7B"/>
      </colorScale>
    </cfRule>
    <cfRule type="colorScale" priority="14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2">
    <cfRule type="colorScale" priority="14864">
      <colorScale>
        <cfvo type="min"/>
        <cfvo type="max"/>
        <color rgb="FFFCFCFF"/>
        <color rgb="FF63BE7B"/>
      </colorScale>
    </cfRule>
    <cfRule type="colorScale" priority="14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2">
    <cfRule type="colorScale" priority="14838">
      <colorScale>
        <cfvo type="min"/>
        <cfvo type="max"/>
        <color rgb="FFFCFCFF"/>
        <color rgb="FF63BE7B"/>
      </colorScale>
    </cfRule>
    <cfRule type="colorScale" priority="14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2">
    <cfRule type="cellIs" dxfId="8061" priority="14860" operator="greaterThan">
      <formula>1</formula>
    </cfRule>
    <cfRule type="colorScale" priority="14861">
      <colorScale>
        <cfvo type="min"/>
        <cfvo type="max"/>
        <color rgb="FFFCFCFF"/>
        <color rgb="FF63BE7B"/>
      </colorScale>
    </cfRule>
    <cfRule type="colorScale" priority="14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2">
    <cfRule type="colorScale" priority="14858">
      <colorScale>
        <cfvo type="min"/>
        <cfvo type="max"/>
        <color rgb="FFFCFCFF"/>
        <color rgb="FF63BE7B"/>
      </colorScale>
    </cfRule>
    <cfRule type="colorScale" priority="14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2">
    <cfRule type="colorScale" priority="14836">
      <colorScale>
        <cfvo type="min"/>
        <cfvo type="max"/>
        <color rgb="FFFCFCFF"/>
        <color rgb="FF63BE7B"/>
      </colorScale>
    </cfRule>
    <cfRule type="colorScale" priority="14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2">
    <cfRule type="cellIs" dxfId="8060" priority="14790" operator="greaterThan">
      <formula>1</formula>
    </cfRule>
    <cfRule type="colorScale" priority="14791">
      <colorScale>
        <cfvo type="min"/>
        <cfvo type="max"/>
        <color rgb="FFFCFCFF"/>
        <color rgb="FF63BE7B"/>
      </colorScale>
    </cfRule>
    <cfRule type="colorScale" priority="14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2">
    <cfRule type="colorScale" priority="14856">
      <colorScale>
        <cfvo type="min"/>
        <cfvo type="max"/>
        <color rgb="FFFCFCFF"/>
        <color rgb="FF63BE7B"/>
      </colorScale>
    </cfRule>
    <cfRule type="colorScale" priority="14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2">
    <cfRule type="colorScale" priority="14834">
      <colorScale>
        <cfvo type="min"/>
        <cfvo type="max"/>
        <color rgb="FFFCFCFF"/>
        <color rgb="FF63BE7B"/>
      </colorScale>
    </cfRule>
    <cfRule type="colorScale" priority="14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2">
    <cfRule type="cellIs" dxfId="8059" priority="14787" operator="greaterThan">
      <formula>1</formula>
    </cfRule>
    <cfRule type="colorScale" priority="14788">
      <colorScale>
        <cfvo type="min"/>
        <cfvo type="max"/>
        <color rgb="FFFCFCFF"/>
        <color rgb="FF63BE7B"/>
      </colorScale>
    </cfRule>
    <cfRule type="colorScale" priority="14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2">
    <cfRule type="colorScale" priority="14854">
      <colorScale>
        <cfvo type="min"/>
        <cfvo type="max"/>
        <color rgb="FFFCFCFF"/>
        <color rgb="FF63BE7B"/>
      </colorScale>
    </cfRule>
    <cfRule type="colorScale" priority="14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2">
    <cfRule type="colorScale" priority="14832">
      <colorScale>
        <cfvo type="min"/>
        <cfvo type="max"/>
        <color rgb="FFFCFCFF"/>
        <color rgb="FF63BE7B"/>
      </colorScale>
    </cfRule>
    <cfRule type="colorScale" priority="14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2">
    <cfRule type="cellIs" dxfId="8058" priority="14784" operator="greaterThan">
      <formula>1</formula>
    </cfRule>
    <cfRule type="colorScale" priority="14785">
      <colorScale>
        <cfvo type="min"/>
        <cfvo type="max"/>
        <color rgb="FFFCFCFF"/>
        <color rgb="FF63BE7B"/>
      </colorScale>
    </cfRule>
    <cfRule type="colorScale" priority="14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2">
    <cfRule type="colorScale" priority="14852">
      <colorScale>
        <cfvo type="min"/>
        <cfvo type="max"/>
        <color rgb="FFFCFCFF"/>
        <color rgb="FF63BE7B"/>
      </colorScale>
    </cfRule>
    <cfRule type="colorScale" priority="14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2">
    <cfRule type="colorScale" priority="14830">
      <colorScale>
        <cfvo type="min"/>
        <cfvo type="max"/>
        <color rgb="FFFCFCFF"/>
        <color rgb="FF63BE7B"/>
      </colorScale>
    </cfRule>
    <cfRule type="colorScale" priority="14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2">
    <cfRule type="cellIs" dxfId="8057" priority="14781" operator="greaterThan">
      <formula>1</formula>
    </cfRule>
    <cfRule type="colorScale" priority="14782">
      <colorScale>
        <cfvo type="min"/>
        <cfvo type="max"/>
        <color rgb="FFFCFCFF"/>
        <color rgb="FF63BE7B"/>
      </colorScale>
    </cfRule>
    <cfRule type="colorScale" priority="14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2">
    <cfRule type="colorScale" priority="14850">
      <colorScale>
        <cfvo type="min"/>
        <cfvo type="max"/>
        <color rgb="FFFCFCFF"/>
        <color rgb="FF63BE7B"/>
      </colorScale>
    </cfRule>
    <cfRule type="colorScale" priority="14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2">
    <cfRule type="colorScale" priority="14828">
      <colorScale>
        <cfvo type="min"/>
        <cfvo type="max"/>
        <color rgb="FFFCFCFF"/>
        <color rgb="FF63BE7B"/>
      </colorScale>
    </cfRule>
    <cfRule type="colorScale" priority="14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2">
    <cfRule type="cellIs" dxfId="8056" priority="14778" operator="greaterThan">
      <formula>1</formula>
    </cfRule>
    <cfRule type="colorScale" priority="14779">
      <colorScale>
        <cfvo type="min"/>
        <cfvo type="max"/>
        <color rgb="FFFCFCFF"/>
        <color rgb="FF63BE7B"/>
      </colorScale>
    </cfRule>
    <cfRule type="colorScale" priority="14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2">
    <cfRule type="colorScale" priority="14848">
      <colorScale>
        <cfvo type="min"/>
        <cfvo type="max"/>
        <color rgb="FFFCFCFF"/>
        <color rgb="FF63BE7B"/>
      </colorScale>
    </cfRule>
    <cfRule type="colorScale" priority="14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2">
    <cfRule type="colorScale" priority="14826">
      <colorScale>
        <cfvo type="min"/>
        <cfvo type="max"/>
        <color rgb="FFFCFCFF"/>
        <color rgb="FF63BE7B"/>
      </colorScale>
    </cfRule>
    <cfRule type="colorScale" priority="14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2">
    <cfRule type="cellIs" dxfId="8055" priority="14775" operator="greaterThan">
      <formula>1</formula>
    </cfRule>
    <cfRule type="colorScale" priority="14776">
      <colorScale>
        <cfvo type="min"/>
        <cfvo type="max"/>
        <color rgb="FFFCFCFF"/>
        <color rgb="FF63BE7B"/>
      </colorScale>
    </cfRule>
    <cfRule type="colorScale" priority="14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2">
    <cfRule type="colorScale" priority="14846">
      <colorScale>
        <cfvo type="min"/>
        <cfvo type="max"/>
        <color rgb="FFFCFCFF"/>
        <color rgb="FF63BE7B"/>
      </colorScale>
    </cfRule>
    <cfRule type="colorScale" priority="14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2">
    <cfRule type="colorScale" priority="14824">
      <colorScale>
        <cfvo type="min"/>
        <cfvo type="max"/>
        <color rgb="FFFCFCFF"/>
        <color rgb="FF63BE7B"/>
      </colorScale>
    </cfRule>
    <cfRule type="colorScale" priority="14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2">
    <cfRule type="cellIs" dxfId="8054" priority="14772" operator="greaterThan">
      <formula>1</formula>
    </cfRule>
    <cfRule type="colorScale" priority="14773">
      <colorScale>
        <cfvo type="min"/>
        <cfvo type="max"/>
        <color rgb="FFFCFCFF"/>
        <color rgb="FF63BE7B"/>
      </colorScale>
    </cfRule>
    <cfRule type="colorScale" priority="14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2">
    <cfRule type="colorScale" priority="14844">
      <colorScale>
        <cfvo type="min"/>
        <cfvo type="max"/>
        <color rgb="FFFCFCFF"/>
        <color rgb="FF63BE7B"/>
      </colorScale>
    </cfRule>
    <cfRule type="colorScale" priority="14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2">
    <cfRule type="colorScale" priority="14822">
      <colorScale>
        <cfvo type="min"/>
        <cfvo type="max"/>
        <color rgb="FFFCFCFF"/>
        <color rgb="FF63BE7B"/>
      </colorScale>
    </cfRule>
    <cfRule type="colorScale" priority="14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2">
    <cfRule type="cellIs" dxfId="8053" priority="14769" operator="greaterThan">
      <formula>1</formula>
    </cfRule>
    <cfRule type="colorScale" priority="14770">
      <colorScale>
        <cfvo type="min"/>
        <cfvo type="max"/>
        <color rgb="FFFCFCFF"/>
        <color rgb="FF63BE7B"/>
      </colorScale>
    </cfRule>
    <cfRule type="colorScale" priority="14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2">
    <cfRule type="colorScale" priority="14842">
      <colorScale>
        <cfvo type="min"/>
        <cfvo type="max"/>
        <color rgb="FFFCFCFF"/>
        <color rgb="FF63BE7B"/>
      </colorScale>
    </cfRule>
    <cfRule type="colorScale" priority="14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2">
    <cfRule type="colorScale" priority="14820">
      <colorScale>
        <cfvo type="min"/>
        <cfvo type="max"/>
        <color rgb="FFFCFCFF"/>
        <color rgb="FF63BE7B"/>
      </colorScale>
    </cfRule>
    <cfRule type="colorScale" priority="14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2">
    <cfRule type="cellIs" dxfId="8052" priority="14766" operator="greaterThan">
      <formula>1</formula>
    </cfRule>
    <cfRule type="colorScale" priority="14767">
      <colorScale>
        <cfvo type="min"/>
        <cfvo type="max"/>
        <color rgb="FFFCFCFF"/>
        <color rgb="FF63BE7B"/>
      </colorScale>
    </cfRule>
    <cfRule type="colorScale" priority="14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S62:HW62">
    <cfRule type="containsText" dxfId="8051" priority="14718" operator="containsText" text=" ">
      <formula>NOT(ISERROR(SEARCH(" ",HS62)))</formula>
    </cfRule>
    <cfRule type="containsText" dxfId="8050" priority="14719" operator="containsText" text=" ">
      <formula>NOT(ISERROR(SEARCH(" ",HS62)))</formula>
    </cfRule>
  </conditionalFormatting>
  <conditionalFormatting sqref="HX62">
    <cfRule type="cellIs" dxfId="8049" priority="14619" operator="greaterThan">
      <formula>1</formula>
    </cfRule>
    <cfRule type="colorScale" priority="14620">
      <colorScale>
        <cfvo type="min"/>
        <cfvo type="max"/>
        <color rgb="FFFCFCFF"/>
        <color rgb="FF63BE7B"/>
      </colorScale>
    </cfRule>
    <cfRule type="colorScale" priority="14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2:IA62">
    <cfRule type="colorScale" priority="14716">
      <colorScale>
        <cfvo type="min"/>
        <cfvo type="max"/>
        <color rgb="FFFCFCFF"/>
        <color rgb="FF63BE7B"/>
      </colorScale>
    </cfRule>
    <cfRule type="colorScale" priority="14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2">
    <cfRule type="cellIs" dxfId="8048" priority="14713" operator="greaterThan">
      <formula>1</formula>
    </cfRule>
  </conditionalFormatting>
  <conditionalFormatting sqref="IB62">
    <cfRule type="colorScale" priority="14714">
      <colorScale>
        <cfvo type="min"/>
        <cfvo type="max"/>
        <color rgb="FFFCFCFF"/>
        <color rgb="FF63BE7B"/>
      </colorScale>
    </cfRule>
    <cfRule type="colorScale" priority="14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2">
    <cfRule type="colorScale" priority="14708">
      <colorScale>
        <cfvo type="min"/>
        <cfvo type="max"/>
        <color rgb="FFFCFCFF"/>
        <color rgb="FF63BE7B"/>
      </colorScale>
    </cfRule>
    <cfRule type="colorScale" priority="14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2">
    <cfRule type="cellIs" dxfId="8047" priority="14705" operator="greaterThan">
      <formula>1</formula>
    </cfRule>
    <cfRule type="colorScale" priority="14706">
      <colorScale>
        <cfvo type="min"/>
        <cfvo type="max"/>
        <color rgb="FFFCFCFF"/>
        <color rgb="FF63BE7B"/>
      </colorScale>
    </cfRule>
    <cfRule type="colorScale" priority="14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2">
    <cfRule type="colorScale" priority="14652">
      <colorScale>
        <cfvo type="min"/>
        <cfvo type="max"/>
        <color rgb="FFFCFCFF"/>
        <color rgb="FF63BE7B"/>
      </colorScale>
    </cfRule>
    <cfRule type="colorScale" priority="14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2">
    <cfRule type="colorScale" priority="14650">
      <colorScale>
        <cfvo type="min"/>
        <cfvo type="max"/>
        <color rgb="FFFCFCFF"/>
        <color rgb="FF63BE7B"/>
      </colorScale>
    </cfRule>
    <cfRule type="colorScale" priority="14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2">
    <cfRule type="cellIs" dxfId="8046" priority="14702" operator="greaterThan">
      <formula>1</formula>
    </cfRule>
    <cfRule type="colorScale" priority="14703">
      <colorScale>
        <cfvo type="min"/>
        <cfvo type="max"/>
        <color rgb="FFFCFCFF"/>
        <color rgb="FF63BE7B"/>
      </colorScale>
    </cfRule>
    <cfRule type="colorScale" priority="14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2">
    <cfRule type="colorScale" priority="14648">
      <colorScale>
        <cfvo type="min"/>
        <cfvo type="max"/>
        <color rgb="FFFCFCFF"/>
        <color rgb="FF63BE7B"/>
      </colorScale>
    </cfRule>
    <cfRule type="colorScale" priority="14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2">
    <cfRule type="colorScale" priority="14646">
      <colorScale>
        <cfvo type="min"/>
        <cfvo type="max"/>
        <color rgb="FFFCFCFF"/>
        <color rgb="FF63BE7B"/>
      </colorScale>
    </cfRule>
    <cfRule type="colorScale" priority="14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2">
    <cfRule type="cellIs" dxfId="8045" priority="14699" operator="greaterThan">
      <formula>1</formula>
    </cfRule>
    <cfRule type="colorScale" priority="14700">
      <colorScale>
        <cfvo type="min"/>
        <cfvo type="max"/>
        <color rgb="FFFCFCFF"/>
        <color rgb="FF63BE7B"/>
      </colorScale>
    </cfRule>
    <cfRule type="colorScale" priority="14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2">
    <cfRule type="colorScale" priority="14644">
      <colorScale>
        <cfvo type="min"/>
        <cfvo type="max"/>
        <color rgb="FFFCFCFF"/>
        <color rgb="FF63BE7B"/>
      </colorScale>
    </cfRule>
    <cfRule type="colorScale" priority="14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2">
    <cfRule type="colorScale" priority="14642">
      <colorScale>
        <cfvo type="min"/>
        <cfvo type="max"/>
        <color rgb="FFFCFCFF"/>
        <color rgb="FF63BE7B"/>
      </colorScale>
    </cfRule>
    <cfRule type="colorScale" priority="14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2">
    <cfRule type="cellIs" dxfId="8044" priority="14696" operator="greaterThan">
      <formula>1</formula>
    </cfRule>
    <cfRule type="colorScale" priority="14697">
      <colorScale>
        <cfvo type="min"/>
        <cfvo type="max"/>
        <color rgb="FFFCFCFF"/>
        <color rgb="FF63BE7B"/>
      </colorScale>
    </cfRule>
    <cfRule type="colorScale" priority="14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2">
    <cfRule type="colorScale" priority="14640">
      <colorScale>
        <cfvo type="min"/>
        <cfvo type="max"/>
        <color rgb="FFFCFCFF"/>
        <color rgb="FF63BE7B"/>
      </colorScale>
    </cfRule>
    <cfRule type="colorScale" priority="14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2">
    <cfRule type="colorScale" priority="14638">
      <colorScale>
        <cfvo type="min"/>
        <cfvo type="max"/>
        <color rgb="FFFCFCFF"/>
        <color rgb="FF63BE7B"/>
      </colorScale>
    </cfRule>
    <cfRule type="colorScale" priority="14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2">
    <cfRule type="cellIs" dxfId="8043" priority="14693" operator="greaterThan">
      <formula>1</formula>
    </cfRule>
    <cfRule type="colorScale" priority="14694">
      <colorScale>
        <cfvo type="min"/>
        <cfvo type="max"/>
        <color rgb="FFFCFCFF"/>
        <color rgb="FF63BE7B"/>
      </colorScale>
    </cfRule>
    <cfRule type="colorScale" priority="14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2">
    <cfRule type="colorScale" priority="14636">
      <colorScale>
        <cfvo type="min"/>
        <cfvo type="max"/>
        <color rgb="FFFCFCFF"/>
        <color rgb="FF63BE7B"/>
      </colorScale>
    </cfRule>
    <cfRule type="colorScale" priority="14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2">
    <cfRule type="colorScale" priority="14634">
      <colorScale>
        <cfvo type="min"/>
        <cfvo type="max"/>
        <color rgb="FFFCFCFF"/>
        <color rgb="FF63BE7B"/>
      </colorScale>
    </cfRule>
    <cfRule type="colorScale" priority="14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2">
    <cfRule type="cellIs" dxfId="8042" priority="14690" operator="greaterThan">
      <formula>1</formula>
    </cfRule>
    <cfRule type="colorScale" priority="14691">
      <colorScale>
        <cfvo type="min"/>
        <cfvo type="max"/>
        <color rgb="FFFCFCFF"/>
        <color rgb="FF63BE7B"/>
      </colorScale>
    </cfRule>
    <cfRule type="colorScale" priority="14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2">
    <cfRule type="colorScale" priority="14632">
      <colorScale>
        <cfvo type="min"/>
        <cfvo type="max"/>
        <color rgb="FFFCFCFF"/>
        <color rgb="FF63BE7B"/>
      </colorScale>
    </cfRule>
    <cfRule type="colorScale" priority="14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2">
    <cfRule type="colorScale" priority="14630">
      <colorScale>
        <cfvo type="min"/>
        <cfvo type="max"/>
        <color rgb="FFFCFCFF"/>
        <color rgb="FF63BE7B"/>
      </colorScale>
    </cfRule>
    <cfRule type="colorScale" priority="14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2">
    <cfRule type="cellIs" dxfId="8041" priority="14687" operator="greaterThan">
      <formula>1</formula>
    </cfRule>
    <cfRule type="colorScale" priority="14688">
      <colorScale>
        <cfvo type="min"/>
        <cfvo type="max"/>
        <color rgb="FFFCFCFF"/>
        <color rgb="FF63BE7B"/>
      </colorScale>
    </cfRule>
    <cfRule type="colorScale" priority="14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2">
    <cfRule type="colorScale" priority="14628">
      <colorScale>
        <cfvo type="min"/>
        <cfvo type="max"/>
        <color rgb="FFFCFCFF"/>
        <color rgb="FF63BE7B"/>
      </colorScale>
    </cfRule>
    <cfRule type="colorScale" priority="14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2">
    <cfRule type="colorScale" priority="14626">
      <colorScale>
        <cfvo type="min"/>
        <cfvo type="max"/>
        <color rgb="FFFCFCFF"/>
        <color rgb="FF63BE7B"/>
      </colorScale>
    </cfRule>
    <cfRule type="colorScale" priority="14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2">
    <cfRule type="cellIs" dxfId="8040" priority="14684" operator="greaterThan">
      <formula>1</formula>
    </cfRule>
    <cfRule type="colorScale" priority="14685">
      <colorScale>
        <cfvo type="min"/>
        <cfvo type="max"/>
        <color rgb="FFFCFCFF"/>
        <color rgb="FF63BE7B"/>
      </colorScale>
    </cfRule>
    <cfRule type="colorScale" priority="14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2">
    <cfRule type="colorScale" priority="14624">
      <colorScale>
        <cfvo type="min"/>
        <cfvo type="max"/>
        <color rgb="FFFCFCFF"/>
        <color rgb="FF63BE7B"/>
      </colorScale>
    </cfRule>
    <cfRule type="colorScale" priority="14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2">
    <cfRule type="colorScale" priority="14622">
      <colorScale>
        <cfvo type="min"/>
        <cfvo type="max"/>
        <color rgb="FFFCFCFF"/>
        <color rgb="FF63BE7B"/>
      </colorScale>
    </cfRule>
    <cfRule type="colorScale" priority="14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2">
    <cfRule type="cellIs" dxfId="8039" priority="14681" operator="greaterThan">
      <formula>1</formula>
    </cfRule>
    <cfRule type="colorScale" priority="14682">
      <colorScale>
        <cfvo type="min"/>
        <cfvo type="max"/>
        <color rgb="FFFCFCFF"/>
        <color rgb="FF63BE7B"/>
      </colorScale>
    </cfRule>
    <cfRule type="colorScale" priority="14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2">
    <cfRule type="colorScale" priority="14617">
      <colorScale>
        <cfvo type="min"/>
        <cfvo type="max"/>
        <color rgb="FFFCFCFF"/>
        <color rgb="FF63BE7B"/>
      </colorScale>
    </cfRule>
    <cfRule type="colorScale" priority="14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2">
    <cfRule type="colorScale" priority="14597">
      <colorScale>
        <cfvo type="min"/>
        <cfvo type="max"/>
        <color rgb="FFFCFCFF"/>
        <color rgb="FF63BE7B"/>
      </colorScale>
    </cfRule>
    <cfRule type="colorScale" priority="14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2">
    <cfRule type="cellIs" dxfId="8038" priority="14710" operator="greaterThan">
      <formula>1</formula>
    </cfRule>
    <cfRule type="colorScale" priority="14711">
      <colorScale>
        <cfvo type="min"/>
        <cfvo type="max"/>
        <color rgb="FFFCFCFF"/>
        <color rgb="FF63BE7B"/>
      </colorScale>
    </cfRule>
    <cfRule type="colorScale" priority="14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2">
    <cfRule type="colorScale" priority="14615">
      <colorScale>
        <cfvo type="min"/>
        <cfvo type="max"/>
        <color rgb="FFFCFCFF"/>
        <color rgb="FF63BE7B"/>
      </colorScale>
    </cfRule>
    <cfRule type="colorScale" priority="14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2">
    <cfRule type="colorScale" priority="14595">
      <colorScale>
        <cfvo type="min"/>
        <cfvo type="max"/>
        <color rgb="FFFCFCFF"/>
        <color rgb="FF63BE7B"/>
      </colorScale>
    </cfRule>
    <cfRule type="colorScale" priority="14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2">
    <cfRule type="cellIs" dxfId="8037" priority="14678" operator="greaterThan">
      <formula>1</formula>
    </cfRule>
    <cfRule type="colorScale" priority="14679">
      <colorScale>
        <cfvo type="min"/>
        <cfvo type="max"/>
        <color rgb="FFFCFCFF"/>
        <color rgb="FF63BE7B"/>
      </colorScale>
    </cfRule>
    <cfRule type="colorScale" priority="14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2">
    <cfRule type="colorScale" priority="14613">
      <colorScale>
        <cfvo type="min"/>
        <cfvo type="max"/>
        <color rgb="FFFCFCFF"/>
        <color rgb="FF63BE7B"/>
      </colorScale>
    </cfRule>
    <cfRule type="colorScale" priority="14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2">
    <cfRule type="colorScale" priority="14593">
      <colorScale>
        <cfvo type="min"/>
        <cfvo type="max"/>
        <color rgb="FFFCFCFF"/>
        <color rgb="FF63BE7B"/>
      </colorScale>
    </cfRule>
    <cfRule type="colorScale" priority="14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2">
    <cfRule type="cellIs" dxfId="8036" priority="14675" operator="greaterThan">
      <formula>1</formula>
    </cfRule>
    <cfRule type="colorScale" priority="14676">
      <colorScale>
        <cfvo type="min"/>
        <cfvo type="max"/>
        <color rgb="FFFCFCFF"/>
        <color rgb="FF63BE7B"/>
      </colorScale>
    </cfRule>
    <cfRule type="colorScale" priority="14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2">
    <cfRule type="colorScale" priority="14611">
      <colorScale>
        <cfvo type="min"/>
        <cfvo type="max"/>
        <color rgb="FFFCFCFF"/>
        <color rgb="FF63BE7B"/>
      </colorScale>
    </cfRule>
    <cfRule type="colorScale" priority="14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2">
    <cfRule type="colorScale" priority="14591">
      <colorScale>
        <cfvo type="min"/>
        <cfvo type="max"/>
        <color rgb="FFFCFCFF"/>
        <color rgb="FF63BE7B"/>
      </colorScale>
    </cfRule>
    <cfRule type="colorScale" priority="14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2">
    <cfRule type="cellIs" dxfId="8035" priority="14672" operator="greaterThan">
      <formula>1</formula>
    </cfRule>
    <cfRule type="colorScale" priority="14673">
      <colorScale>
        <cfvo type="min"/>
        <cfvo type="max"/>
        <color rgb="FFFCFCFF"/>
        <color rgb="FF63BE7B"/>
      </colorScale>
    </cfRule>
    <cfRule type="colorScale" priority="14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2">
    <cfRule type="colorScale" priority="14609">
      <colorScale>
        <cfvo type="min"/>
        <cfvo type="max"/>
        <color rgb="FFFCFCFF"/>
        <color rgb="FF63BE7B"/>
      </colorScale>
    </cfRule>
    <cfRule type="colorScale" priority="14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2">
    <cfRule type="colorScale" priority="14589">
      <colorScale>
        <cfvo type="min"/>
        <cfvo type="max"/>
        <color rgb="FFFCFCFF"/>
        <color rgb="FF63BE7B"/>
      </colorScale>
    </cfRule>
    <cfRule type="colorScale" priority="14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2">
    <cfRule type="cellIs" dxfId="8034" priority="14669" operator="greaterThan">
      <formula>1</formula>
    </cfRule>
    <cfRule type="colorScale" priority="14670">
      <colorScale>
        <cfvo type="min"/>
        <cfvo type="max"/>
        <color rgb="FFFCFCFF"/>
        <color rgb="FF63BE7B"/>
      </colorScale>
    </cfRule>
    <cfRule type="colorScale" priority="14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2">
    <cfRule type="colorScale" priority="14607">
      <colorScale>
        <cfvo type="min"/>
        <cfvo type="max"/>
        <color rgb="FFFCFCFF"/>
        <color rgb="FF63BE7B"/>
      </colorScale>
    </cfRule>
    <cfRule type="colorScale" priority="14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2">
    <cfRule type="colorScale" priority="14587">
      <colorScale>
        <cfvo type="min"/>
        <cfvo type="max"/>
        <color rgb="FFFCFCFF"/>
        <color rgb="FF63BE7B"/>
      </colorScale>
    </cfRule>
    <cfRule type="colorScale" priority="14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2">
    <cfRule type="cellIs" dxfId="8033" priority="14666" operator="greaterThan">
      <formula>1</formula>
    </cfRule>
    <cfRule type="colorScale" priority="14667">
      <colorScale>
        <cfvo type="min"/>
        <cfvo type="max"/>
        <color rgb="FFFCFCFF"/>
        <color rgb="FF63BE7B"/>
      </colorScale>
    </cfRule>
    <cfRule type="colorScale" priority="14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2">
    <cfRule type="colorScale" priority="14605">
      <colorScale>
        <cfvo type="min"/>
        <cfvo type="max"/>
        <color rgb="FFFCFCFF"/>
        <color rgb="FF63BE7B"/>
      </colorScale>
    </cfRule>
    <cfRule type="colorScale" priority="14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2">
    <cfRule type="colorScale" priority="14585">
      <colorScale>
        <cfvo type="min"/>
        <cfvo type="max"/>
        <color rgb="FFFCFCFF"/>
        <color rgb="FF63BE7B"/>
      </colorScale>
    </cfRule>
    <cfRule type="colorScale" priority="14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2">
    <cfRule type="cellIs" dxfId="8032" priority="14663" operator="greaterThan">
      <formula>1</formula>
    </cfRule>
    <cfRule type="colorScale" priority="14664">
      <colorScale>
        <cfvo type="min"/>
        <cfvo type="max"/>
        <color rgb="FFFCFCFF"/>
        <color rgb="FF63BE7B"/>
      </colorScale>
    </cfRule>
    <cfRule type="colorScale" priority="14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2">
    <cfRule type="colorScale" priority="14603">
      <colorScale>
        <cfvo type="min"/>
        <cfvo type="max"/>
        <color rgb="FFFCFCFF"/>
        <color rgb="FF63BE7B"/>
      </colorScale>
    </cfRule>
    <cfRule type="colorScale" priority="14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2">
    <cfRule type="colorScale" priority="14583">
      <colorScale>
        <cfvo type="min"/>
        <cfvo type="max"/>
        <color rgb="FFFCFCFF"/>
        <color rgb="FF63BE7B"/>
      </colorScale>
    </cfRule>
    <cfRule type="colorScale" priority="14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2">
    <cfRule type="cellIs" dxfId="8031" priority="14660" operator="greaterThan">
      <formula>1</formula>
    </cfRule>
    <cfRule type="colorScale" priority="14661">
      <colorScale>
        <cfvo type="min"/>
        <cfvo type="max"/>
        <color rgb="FFFCFCFF"/>
        <color rgb="FF63BE7B"/>
      </colorScale>
    </cfRule>
    <cfRule type="colorScale" priority="14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2">
    <cfRule type="colorScale" priority="14601">
      <colorScale>
        <cfvo type="min"/>
        <cfvo type="max"/>
        <color rgb="FFFCFCFF"/>
        <color rgb="FF63BE7B"/>
      </colorScale>
    </cfRule>
    <cfRule type="colorScale" priority="14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2">
    <cfRule type="colorScale" priority="14581">
      <colorScale>
        <cfvo type="min"/>
        <cfvo type="max"/>
        <color rgb="FFFCFCFF"/>
        <color rgb="FF63BE7B"/>
      </colorScale>
    </cfRule>
    <cfRule type="colorScale" priority="14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2">
    <cfRule type="cellIs" dxfId="8030" priority="14657" operator="greaterThan">
      <formula>1</formula>
    </cfRule>
    <cfRule type="colorScale" priority="14658">
      <colorScale>
        <cfvo type="min"/>
        <cfvo type="max"/>
        <color rgb="FFFCFCFF"/>
        <color rgb="FF63BE7B"/>
      </colorScale>
    </cfRule>
    <cfRule type="colorScale" priority="14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2">
    <cfRule type="colorScale" priority="14599">
      <colorScale>
        <cfvo type="min"/>
        <cfvo type="max"/>
        <color rgb="FFFCFCFF"/>
        <color rgb="FF63BE7B"/>
      </colorScale>
    </cfRule>
    <cfRule type="colorScale" priority="14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2">
    <cfRule type="colorScale" priority="14579">
      <colorScale>
        <cfvo type="min"/>
        <cfvo type="max"/>
        <color rgb="FFFCFCFF"/>
        <color rgb="FF63BE7B"/>
      </colorScale>
    </cfRule>
    <cfRule type="colorScale" priority="14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2">
    <cfRule type="cellIs" dxfId="8029" priority="14654" operator="greaterThan">
      <formula>1</formula>
    </cfRule>
    <cfRule type="colorScale" priority="14655">
      <colorScale>
        <cfvo type="min"/>
        <cfvo type="max"/>
        <color rgb="FFFCFCFF"/>
        <color rgb="FF63BE7B"/>
      </colorScale>
    </cfRule>
    <cfRule type="colorScale" priority="14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G62">
    <cfRule type="containsText" dxfId="8028" priority="14720" operator="containsText" text=" ">
      <formula>NOT(ISERROR(SEARCH(" ",KG62)))</formula>
    </cfRule>
    <cfRule type="containsText" dxfId="8027" priority="14721" operator="containsText" text=" ">
      <formula>NOT(ISERROR(SEARCH(" ",KG62)))</formula>
    </cfRule>
  </conditionalFormatting>
  <conditionalFormatting sqref="KK62:LD62">
    <cfRule type="cellIs" dxfId="8026" priority="14722" operator="greaterThan">
      <formula>0.31</formula>
    </cfRule>
    <cfRule type="cellIs" dxfId="8025" priority="14723" operator="greaterThan">
      <formula>0.31</formula>
    </cfRule>
    <cfRule type="cellIs" dxfId="8024" priority="14724" operator="greaterThan">
      <formula>0.31</formula>
    </cfRule>
    <cfRule type="cellIs" dxfId="8023" priority="14725" operator="greaterThan">
      <formula>0.31</formula>
    </cfRule>
    <cfRule type="cellIs" dxfId="8022" priority="14726" operator="greaterThan">
      <formula>0.3</formula>
    </cfRule>
    <cfRule type="cellIs" dxfId="8021" priority="14727" operator="greaterThan">
      <formula>1</formula>
    </cfRule>
    <cfRule type="cellIs" dxfId="8020" priority="14728" operator="equal">
      <formula>0</formula>
    </cfRule>
  </conditionalFormatting>
  <conditionalFormatting sqref="LJ62:LK62">
    <cfRule type="containsText" dxfId="8019" priority="7439" operator="containsText" text=" ">
      <formula>NOT(ISERROR(SEARCH(" ",LJ62)))</formula>
    </cfRule>
    <cfRule type="containsText" dxfId="8018" priority="7440" operator="containsText" text=" ">
      <formula>NOT(ISERROR(SEARCH(" ",LJ62)))</formula>
    </cfRule>
  </conditionalFormatting>
  <conditionalFormatting sqref="D63:E63">
    <cfRule type="containsText" dxfId="8017" priority="14211" operator="containsText" text=" ">
      <formula>NOT(ISERROR(SEARCH(" ",D63)))</formula>
    </cfRule>
    <cfRule type="containsText" dxfId="8016" priority="14212" operator="containsText" text=" ">
      <formula>NOT(ISERROR(SEARCH(" ",D63)))</formula>
    </cfRule>
  </conditionalFormatting>
  <conditionalFormatting sqref="F63">
    <cfRule type="containsText" dxfId="8015" priority="14205" operator="containsText" text=" ">
      <formula>NOT(ISERROR(SEARCH(" ",F63)))</formula>
    </cfRule>
    <cfRule type="containsText" dxfId="8014" priority="14206" operator="containsText" text=" ">
      <formula>NOT(ISERROR(SEARCH(" ",F63)))</formula>
    </cfRule>
  </conditionalFormatting>
  <conditionalFormatting sqref="H63">
    <cfRule type="containsText" dxfId="8013" priority="14209" operator="containsText" text=" ">
      <formula>NOT(ISERROR(SEARCH(" ",H63)))</formula>
    </cfRule>
    <cfRule type="containsText" dxfId="8012" priority="14210" operator="containsText" text=" ">
      <formula>NOT(ISERROR(SEARCH(" ",H63)))</formula>
    </cfRule>
  </conditionalFormatting>
  <conditionalFormatting sqref="AK63:AM63">
    <cfRule type="cellIs" dxfId="8011" priority="14874" operator="equal">
      <formula>0</formula>
    </cfRule>
    <cfRule type="cellIs" dxfId="8010" priority="14879" operator="greaterThan">
      <formula>1</formula>
    </cfRule>
    <cfRule type="containsText" dxfId="8009" priority="14880" operator="containsText" text=" ">
      <formula>NOT(ISERROR(SEARCH(" ",AK63)))</formula>
    </cfRule>
    <cfRule type="containsText" dxfId="8008" priority="14881" operator="containsText" text=" ">
      <formula>NOT(ISERROR(SEARCH(" ",AK63)))</formula>
    </cfRule>
  </conditionalFormatting>
  <conditionalFormatting sqref="AO63:AP63">
    <cfRule type="containsText" dxfId="8007" priority="14922" operator="containsText" text=" ">
      <formula>NOT(ISERROR(SEARCH(" ",AO63)))</formula>
    </cfRule>
    <cfRule type="containsText" dxfId="8006" priority="14923" operator="containsText" text=" ">
      <formula>NOT(ISERROR(SEARCH(" ",AO63)))</formula>
    </cfRule>
  </conditionalFormatting>
  <conditionalFormatting sqref="BH63">
    <cfRule type="containsText" dxfId="8005" priority="14926" operator="containsText" text=" ">
      <formula>NOT(ISERROR(SEARCH(" ",BH63)))</formula>
    </cfRule>
    <cfRule type="containsText" dxfId="8004" priority="14927" operator="containsText" text=" ">
      <formula>NOT(ISERROR(SEARCH(" ",BH63)))</formula>
    </cfRule>
  </conditionalFormatting>
  <conditionalFormatting sqref="BI63">
    <cfRule type="containsText" dxfId="8003" priority="14924" operator="containsText" text=" ">
      <formula>NOT(ISERROR(SEARCH(" ",BI63)))</formula>
    </cfRule>
    <cfRule type="containsText" dxfId="8002" priority="14925" operator="containsText" text=" ">
      <formula>NOT(ISERROR(SEARCH(" ",BI63)))</formula>
    </cfRule>
  </conditionalFormatting>
  <conditionalFormatting sqref="BJ63">
    <cfRule type="containsText" dxfId="8001" priority="11610" operator="containsText" text=" ">
      <formula>NOT(ISERROR(SEARCH(" ",BJ63)))</formula>
    </cfRule>
    <cfRule type="containsText" dxfId="8000" priority="11611" operator="containsText" text=" ">
      <formula>NOT(ISERROR(SEARCH(" ",BJ63)))</formula>
    </cfRule>
  </conditionalFormatting>
  <conditionalFormatting sqref="BR63">
    <cfRule type="containsText" dxfId="7999" priority="14913" operator="containsText" text=" ">
      <formula>NOT(ISERROR(SEARCH(" ",BR63)))</formula>
    </cfRule>
    <cfRule type="containsText" dxfId="7998" priority="14914" operator="containsText" text=" ">
      <formula>NOT(ISERROR(SEARCH(" ",BR63)))</formula>
    </cfRule>
  </conditionalFormatting>
  <conditionalFormatting sqref="CQ63">
    <cfRule type="cellIs" dxfId="7997" priority="3076" operator="equal">
      <formula>1</formula>
    </cfRule>
  </conditionalFormatting>
  <conditionalFormatting sqref="CR63">
    <cfRule type="cellIs" dxfId="7996" priority="2528" operator="equal">
      <formula>1</formula>
    </cfRule>
  </conditionalFormatting>
  <conditionalFormatting sqref="CS63">
    <cfRule type="cellIs" dxfId="7995" priority="3030" operator="equal">
      <formula>1</formula>
    </cfRule>
  </conditionalFormatting>
  <conditionalFormatting sqref="DN63:DP63">
    <cfRule type="cellIs" dxfId="7994" priority="3271" operator="equal">
      <formula>1</formula>
    </cfRule>
  </conditionalFormatting>
  <conditionalFormatting sqref="DV63">
    <cfRule type="cellIs" dxfId="7993" priority="3248" operator="equal">
      <formula>1</formula>
    </cfRule>
  </conditionalFormatting>
  <conditionalFormatting sqref="DY63">
    <cfRule type="containsText" dxfId="7992" priority="13531" operator="containsText" text=" ">
      <formula>NOT(ISERROR(SEARCH(" ",DY63)))</formula>
    </cfRule>
    <cfRule type="containsText" dxfId="7991" priority="13532" operator="containsText" text=" ">
      <formula>NOT(ISERROR(SEARCH(" ",DY63)))</formula>
    </cfRule>
    <cfRule type="containsText" dxfId="7990" priority="13533" operator="containsText" text=" ">
      <formula>NOT(ISERROR(SEARCH(" ",DY63)))</formula>
    </cfRule>
    <cfRule type="containsText" dxfId="7989" priority="13534" operator="containsText" text=" ">
      <formula>NOT(ISERROR(SEARCH(" ",DY63)))</formula>
    </cfRule>
  </conditionalFormatting>
  <conditionalFormatting sqref="LJ63:LK63">
    <cfRule type="containsText" dxfId="7988" priority="7441" operator="containsText" text=" ">
      <formula>NOT(ISERROR(SEARCH(" ",LJ63)))</formula>
    </cfRule>
    <cfRule type="containsText" dxfId="7987" priority="7442" operator="containsText" text=" ">
      <formula>NOT(ISERROR(SEARCH(" ",LJ63)))</formula>
    </cfRule>
  </conditionalFormatting>
  <conditionalFormatting sqref="LP63">
    <cfRule type="containsText" dxfId="7986" priority="2956" operator="containsText" text=" ">
      <formula>NOT(ISERROR(SEARCH(" ",LP63)))</formula>
    </cfRule>
    <cfRule type="containsText" dxfId="7985" priority="2957" operator="containsText" text=" ">
      <formula>NOT(ISERROR(SEARCH(" ",LP63)))</formula>
    </cfRule>
  </conditionalFormatting>
  <conditionalFormatting sqref="PG63">
    <cfRule type="containsText" dxfId="7984" priority="2572" operator="containsText" text=" ">
      <formula>NOT(ISERROR(SEARCH(" ",PG63)))</formula>
    </cfRule>
    <cfRule type="containsText" dxfId="7983" priority="2573" operator="containsText" text=" ">
      <formula>NOT(ISERROR(SEARCH(" ",PG63)))</formula>
    </cfRule>
  </conditionalFormatting>
  <conditionalFormatting sqref="F64">
    <cfRule type="containsText" dxfId="7982" priority="14203" operator="containsText" text=" ">
      <formula>NOT(ISERROR(SEARCH(" ",F64)))</formula>
    </cfRule>
    <cfRule type="containsText" dxfId="7981" priority="14204" operator="containsText" text=" ">
      <formula>NOT(ISERROR(SEARCH(" ",F64)))</formula>
    </cfRule>
  </conditionalFormatting>
  <conditionalFormatting sqref="Y64">
    <cfRule type="colorScale" priority="14549">
      <colorScale>
        <cfvo type="min"/>
        <cfvo type="max"/>
        <color rgb="FFFCFCFF"/>
        <color rgb="FF63BE7B"/>
      </colorScale>
    </cfRule>
    <cfRule type="colorScale" priority="14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64">
    <cfRule type="cellIs" dxfId="7980" priority="14551" operator="equal">
      <formula>0</formula>
    </cfRule>
    <cfRule type="cellIs" dxfId="7979" priority="14556" operator="greaterThan">
      <formula>1</formula>
    </cfRule>
    <cfRule type="containsText" dxfId="7978" priority="14557" operator="containsText" text=" ">
      <formula>NOT(ISERROR(SEARCH(" ",AJ64)))</formula>
    </cfRule>
    <cfRule type="containsText" dxfId="7977" priority="14558" operator="containsText" text=" ">
      <formula>NOT(ISERROR(SEARCH(" ",AJ64)))</formula>
    </cfRule>
  </conditionalFormatting>
  <conditionalFormatting sqref="AK64">
    <cfRule type="cellIs" dxfId="7976" priority="14241" operator="equal">
      <formula>0</formula>
    </cfRule>
    <cfRule type="cellIs" dxfId="7975" priority="14242" operator="equal">
      <formula>0</formula>
    </cfRule>
    <cfRule type="cellIs" dxfId="7974" priority="14243" operator="greaterThan">
      <formula>1</formula>
    </cfRule>
    <cfRule type="containsText" dxfId="7973" priority="14244" operator="containsText" text=" ">
      <formula>NOT(ISERROR(SEARCH(" ",AK64)))</formula>
    </cfRule>
    <cfRule type="containsText" dxfId="7972" priority="14245" operator="containsText" text=" ">
      <formula>NOT(ISERROR(SEARCH(" ",AK64)))</formula>
    </cfRule>
  </conditionalFormatting>
  <conditionalFormatting sqref="AL64">
    <cfRule type="cellIs" dxfId="7971" priority="14231" operator="equal">
      <formula>0</formula>
    </cfRule>
    <cfRule type="cellIs" dxfId="7970" priority="14232" operator="equal">
      <formula>0</formula>
    </cfRule>
    <cfRule type="cellIs" dxfId="7969" priority="14233" operator="greaterThan">
      <formula>1</formula>
    </cfRule>
    <cfRule type="containsText" dxfId="7968" priority="14234" operator="containsText" text=" ">
      <formula>NOT(ISERROR(SEARCH(" ",AL64)))</formula>
    </cfRule>
    <cfRule type="containsText" dxfId="7967" priority="14235" operator="containsText" text=" ">
      <formula>NOT(ISERROR(SEARCH(" ",AL64)))</formula>
    </cfRule>
  </conditionalFormatting>
  <conditionalFormatting sqref="AM64">
    <cfRule type="cellIs" dxfId="7966" priority="14221" operator="equal">
      <formula>0</formula>
    </cfRule>
    <cfRule type="cellIs" dxfId="7965" priority="14222" operator="equal">
      <formula>0</formula>
    </cfRule>
    <cfRule type="cellIs" dxfId="7964" priority="14223" operator="greaterThan">
      <formula>1</formula>
    </cfRule>
    <cfRule type="containsText" dxfId="7963" priority="14224" operator="containsText" text=" ">
      <formula>NOT(ISERROR(SEARCH(" ",AM64)))</formula>
    </cfRule>
    <cfRule type="containsText" dxfId="7962" priority="14225" operator="containsText" text=" ">
      <formula>NOT(ISERROR(SEARCH(" ",AM64)))</formula>
    </cfRule>
  </conditionalFormatting>
  <conditionalFormatting sqref="AO64:AQ64">
    <cfRule type="containsText" dxfId="7961" priority="14565" operator="containsText" text=" ">
      <formula>NOT(ISERROR(SEARCH(" ",AO64)))</formula>
    </cfRule>
    <cfRule type="containsText" dxfId="7960" priority="14566" operator="containsText" text=" ">
      <formula>NOT(ISERROR(SEARCH(" ",AO64)))</formula>
    </cfRule>
  </conditionalFormatting>
  <conditionalFormatting sqref="AV64">
    <cfRule type="cellIs" dxfId="7959" priority="11531" operator="equal">
      <formula>0</formula>
    </cfRule>
    <cfRule type="containsText" dxfId="7958" priority="11532" operator="containsText" text=" ">
      <formula>NOT(ISERROR(SEARCH(" ",AV64)))</formula>
    </cfRule>
    <cfRule type="containsText" dxfId="7957" priority="11533" operator="containsText" text=" ">
      <formula>NOT(ISERROR(SEARCH(" ",AV64)))</formula>
    </cfRule>
  </conditionalFormatting>
  <conditionalFormatting sqref="AX64">
    <cfRule type="cellIs" dxfId="7956" priority="11685" operator="greaterThan">
      <formula>1</formula>
    </cfRule>
    <cfRule type="containsText" dxfId="7955" priority="11686" operator="containsText" text=" ">
      <formula>NOT(ISERROR(SEARCH(" ",AX64)))</formula>
    </cfRule>
    <cfRule type="containsText" dxfId="7954" priority="11687" operator="containsText" text=" ">
      <formula>NOT(ISERROR(SEARCH(" ",AX64)))</formula>
    </cfRule>
  </conditionalFormatting>
  <conditionalFormatting sqref="BE64">
    <cfRule type="containsText" dxfId="7953" priority="2600" operator="containsText" text=" ">
      <formula>NOT(ISERROR(SEARCH(" ",BE64)))</formula>
    </cfRule>
    <cfRule type="containsText" dxfId="7952" priority="2601" operator="containsText" text=" ">
      <formula>NOT(ISERROR(SEARCH(" ",BE64)))</formula>
    </cfRule>
  </conditionalFormatting>
  <conditionalFormatting sqref="BG64">
    <cfRule type="containsText" dxfId="7951" priority="13144" operator="containsText" text=" ">
      <formula>NOT(ISERROR(SEARCH(" ",BG64)))</formula>
    </cfRule>
    <cfRule type="containsText" dxfId="7950" priority="13145" operator="containsText" text=" ">
      <formula>NOT(ISERROR(SEARCH(" ",BG64)))</formula>
    </cfRule>
  </conditionalFormatting>
  <conditionalFormatting sqref="BH64">
    <cfRule type="containsText" dxfId="7949" priority="14569" operator="containsText" text=" ">
      <formula>NOT(ISERROR(SEARCH(" ",BH64)))</formula>
    </cfRule>
    <cfRule type="containsText" dxfId="7948" priority="14570" operator="containsText" text=" ">
      <formula>NOT(ISERROR(SEARCH(" ",BH64)))</formula>
    </cfRule>
  </conditionalFormatting>
  <conditionalFormatting sqref="BI64">
    <cfRule type="containsText" dxfId="7947" priority="14567" operator="containsText" text=" ">
      <formula>NOT(ISERROR(SEARCH(" ",BI64)))</formula>
    </cfRule>
    <cfRule type="containsText" dxfId="7946" priority="14568" operator="containsText" text=" ">
      <formula>NOT(ISERROR(SEARCH(" ",BI64)))</formula>
    </cfRule>
  </conditionalFormatting>
  <conditionalFormatting sqref="BJ64">
    <cfRule type="containsText" dxfId="7945" priority="11608" operator="containsText" text=" ">
      <formula>NOT(ISERROR(SEARCH(" ",BJ64)))</formula>
    </cfRule>
    <cfRule type="containsText" dxfId="7944" priority="11609" operator="containsText" text=" ">
      <formula>NOT(ISERROR(SEARCH(" ",BJ64)))</formula>
    </cfRule>
  </conditionalFormatting>
  <conditionalFormatting sqref="BR64">
    <cfRule type="containsText" dxfId="7943" priority="14255" operator="containsText" text=" ">
      <formula>NOT(ISERROR(SEARCH(" ",BR64)))</formula>
    </cfRule>
    <cfRule type="containsText" dxfId="7942" priority="14256" operator="containsText" text=" ">
      <formula>NOT(ISERROR(SEARCH(" ",BR64)))</formula>
    </cfRule>
  </conditionalFormatting>
  <conditionalFormatting sqref="BS64">
    <cfRule type="containsText" dxfId="7941" priority="14251" operator="containsText" text=" ">
      <formula>NOT(ISERROR(SEARCH(" ",BS64)))</formula>
    </cfRule>
    <cfRule type="containsText" dxfId="7940" priority="14252" operator="containsText" text=" ">
      <formula>NOT(ISERROR(SEARCH(" ",BS64)))</formula>
    </cfRule>
  </conditionalFormatting>
  <conditionalFormatting sqref="BU64:BW64">
    <cfRule type="containsText" dxfId="7939" priority="14561" operator="containsText" text=" ">
      <formula>NOT(ISERROR(SEARCH(" ",BU64)))</formula>
    </cfRule>
    <cfRule type="containsText" dxfId="7938" priority="14562" operator="containsText" text=" ">
      <formula>NOT(ISERROR(SEARCH(" ",BU64)))</formula>
    </cfRule>
  </conditionalFormatting>
  <conditionalFormatting sqref="CF64">
    <cfRule type="cellIs" dxfId="7937" priority="2543" operator="equal">
      <formula>1</formula>
    </cfRule>
  </conditionalFormatting>
  <conditionalFormatting sqref="CQ64">
    <cfRule type="cellIs" dxfId="7936" priority="3074" operator="equal">
      <formula>1</formula>
    </cfRule>
  </conditionalFormatting>
  <conditionalFormatting sqref="CR64">
    <cfRule type="cellIs" dxfId="7935" priority="2526" operator="equal">
      <formula>1</formula>
    </cfRule>
  </conditionalFormatting>
  <conditionalFormatting sqref="CS64">
    <cfRule type="cellIs" dxfId="7934" priority="3028" operator="equal">
      <formula>1</formula>
    </cfRule>
  </conditionalFormatting>
  <conditionalFormatting sqref="DY64">
    <cfRule type="containsText" dxfId="7933" priority="13527" operator="containsText" text=" ">
      <formula>NOT(ISERROR(SEARCH(" ",DY64)))</formula>
    </cfRule>
    <cfRule type="containsText" dxfId="7932" priority="13528" operator="containsText" text=" ">
      <formula>NOT(ISERROR(SEARCH(" ",DY64)))</formula>
    </cfRule>
    <cfRule type="containsText" dxfId="7931" priority="13529" operator="containsText" text=" ">
      <formula>NOT(ISERROR(SEARCH(" ",DY64)))</formula>
    </cfRule>
    <cfRule type="containsText" dxfId="7930" priority="13530" operator="containsText" text=" ">
      <formula>NOT(ISERROR(SEARCH(" ",DY64)))</formula>
    </cfRule>
  </conditionalFormatting>
  <conditionalFormatting sqref="ED64:EJ64">
    <cfRule type="containsText" dxfId="7929" priority="14546" operator="containsText" text=" ">
      <formula>NOT(ISERROR(SEARCH(" ",ED64)))</formula>
    </cfRule>
    <cfRule type="containsText" dxfId="7928" priority="14547" operator="containsText" text=" ">
      <formula>NOT(ISERROR(SEARCH(" ",ED64)))</formula>
    </cfRule>
  </conditionalFormatting>
  <conditionalFormatting sqref="EY64">
    <cfRule type="containsText" dxfId="7927" priority="14554" operator="containsText" text=" ">
      <formula>NOT(ISERROR(SEARCH(" ",EY64)))</formula>
    </cfRule>
    <cfRule type="containsText" dxfId="7926" priority="14555" operator="containsText" text=" ">
      <formula>NOT(ISERROR(SEARCH(" ",EY64)))</formula>
    </cfRule>
  </conditionalFormatting>
  <conditionalFormatting sqref="FA64">
    <cfRule type="containsText" dxfId="7925" priority="14552" operator="containsText" text=" ">
      <formula>NOT(ISERROR(SEARCH(" ",FA64)))</formula>
    </cfRule>
    <cfRule type="containsText" dxfId="7924" priority="14553" operator="containsText" text=" ">
      <formula>NOT(ISERROR(SEARCH(" ",FA64)))</formula>
    </cfRule>
  </conditionalFormatting>
  <conditionalFormatting sqref="FI64">
    <cfRule type="cellIs" dxfId="7923" priority="14407" operator="greaterThan">
      <formula>1</formula>
    </cfRule>
    <cfRule type="colorScale" priority="14408">
      <colorScale>
        <cfvo type="min"/>
        <cfvo type="max"/>
        <color rgb="FFFCFCFF"/>
        <color rgb="FF63BE7B"/>
      </colorScale>
    </cfRule>
    <cfRule type="colorScale" priority="14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4:FL64">
    <cfRule type="colorScale" priority="14544">
      <colorScale>
        <cfvo type="min"/>
        <cfvo type="max"/>
        <color rgb="FFFCFCFF"/>
        <color rgb="FF63BE7B"/>
      </colorScale>
    </cfRule>
    <cfRule type="colorScale" priority="14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4">
    <cfRule type="cellIs" dxfId="7922" priority="14539" operator="greaterThan">
      <formula>1</formula>
    </cfRule>
  </conditionalFormatting>
  <conditionalFormatting sqref="FM64">
    <cfRule type="colorScale" priority="14542">
      <colorScale>
        <cfvo type="min"/>
        <cfvo type="max"/>
        <color rgb="FFFCFCFF"/>
        <color rgb="FF63BE7B"/>
      </colorScale>
    </cfRule>
    <cfRule type="colorScale" priority="14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4">
    <cfRule type="colorScale" priority="14516">
      <colorScale>
        <cfvo type="min"/>
        <cfvo type="max"/>
        <color rgb="FFFCFCFF"/>
        <color rgb="FF63BE7B"/>
      </colorScale>
    </cfRule>
    <cfRule type="colorScale" priority="14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4">
    <cfRule type="cellIs" dxfId="7921" priority="14493" operator="greaterThan">
      <formula>1</formula>
    </cfRule>
    <cfRule type="colorScale" priority="14494">
      <colorScale>
        <cfvo type="min"/>
        <cfvo type="max"/>
        <color rgb="FFFCFCFF"/>
        <color rgb="FF63BE7B"/>
      </colorScale>
    </cfRule>
    <cfRule type="colorScale" priority="14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4">
    <cfRule type="colorScale" priority="14440">
      <colorScale>
        <cfvo type="min"/>
        <cfvo type="max"/>
        <color rgb="FFFCFCFF"/>
        <color rgb="FF63BE7B"/>
      </colorScale>
    </cfRule>
    <cfRule type="colorScale" priority="14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4">
    <cfRule type="colorScale" priority="14438">
      <colorScale>
        <cfvo type="min"/>
        <cfvo type="max"/>
        <color rgb="FFFCFCFF"/>
        <color rgb="FF63BE7B"/>
      </colorScale>
    </cfRule>
    <cfRule type="colorScale" priority="14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4">
    <cfRule type="cellIs" dxfId="7920" priority="14490" operator="greaterThan">
      <formula>1</formula>
    </cfRule>
    <cfRule type="colorScale" priority="14491">
      <colorScale>
        <cfvo type="min"/>
        <cfvo type="max"/>
        <color rgb="FFFCFCFF"/>
        <color rgb="FF63BE7B"/>
      </colorScale>
    </cfRule>
    <cfRule type="colorScale" priority="14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4">
    <cfRule type="colorScale" priority="14436">
      <colorScale>
        <cfvo type="min"/>
        <cfvo type="max"/>
        <color rgb="FFFCFCFF"/>
        <color rgb="FF63BE7B"/>
      </colorScale>
    </cfRule>
    <cfRule type="colorScale" priority="14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4">
    <cfRule type="colorScale" priority="14434">
      <colorScale>
        <cfvo type="min"/>
        <cfvo type="max"/>
        <color rgb="FFFCFCFF"/>
        <color rgb="FF63BE7B"/>
      </colorScale>
    </cfRule>
    <cfRule type="colorScale" priority="14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4">
    <cfRule type="cellIs" dxfId="7919" priority="14487" operator="greaterThan">
      <formula>1</formula>
    </cfRule>
    <cfRule type="colorScale" priority="14488">
      <colorScale>
        <cfvo type="min"/>
        <cfvo type="max"/>
        <color rgb="FFFCFCFF"/>
        <color rgb="FF63BE7B"/>
      </colorScale>
    </cfRule>
    <cfRule type="colorScale" priority="14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4">
    <cfRule type="colorScale" priority="14432">
      <colorScale>
        <cfvo type="min"/>
        <cfvo type="max"/>
        <color rgb="FFFCFCFF"/>
        <color rgb="FF63BE7B"/>
      </colorScale>
    </cfRule>
    <cfRule type="colorScale" priority="14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4">
    <cfRule type="colorScale" priority="14430">
      <colorScale>
        <cfvo type="min"/>
        <cfvo type="max"/>
        <color rgb="FFFCFCFF"/>
        <color rgb="FF63BE7B"/>
      </colorScale>
    </cfRule>
    <cfRule type="colorScale" priority="14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4">
    <cfRule type="cellIs" dxfId="7918" priority="14484" operator="greaterThan">
      <formula>1</formula>
    </cfRule>
    <cfRule type="colorScale" priority="14485">
      <colorScale>
        <cfvo type="min"/>
        <cfvo type="max"/>
        <color rgb="FFFCFCFF"/>
        <color rgb="FF63BE7B"/>
      </colorScale>
    </cfRule>
    <cfRule type="colorScale" priority="14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4">
    <cfRule type="colorScale" priority="14428">
      <colorScale>
        <cfvo type="min"/>
        <cfvo type="max"/>
        <color rgb="FFFCFCFF"/>
        <color rgb="FF63BE7B"/>
      </colorScale>
    </cfRule>
    <cfRule type="colorScale" priority="14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4">
    <cfRule type="colorScale" priority="14426">
      <colorScale>
        <cfvo type="min"/>
        <cfvo type="max"/>
        <color rgb="FFFCFCFF"/>
        <color rgb="FF63BE7B"/>
      </colorScale>
    </cfRule>
    <cfRule type="colorScale" priority="14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4">
    <cfRule type="cellIs" dxfId="7917" priority="14481" operator="greaterThan">
      <formula>1</formula>
    </cfRule>
    <cfRule type="colorScale" priority="14482">
      <colorScale>
        <cfvo type="min"/>
        <cfvo type="max"/>
        <color rgb="FFFCFCFF"/>
        <color rgb="FF63BE7B"/>
      </colorScale>
    </cfRule>
    <cfRule type="colorScale" priority="14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4">
    <cfRule type="colorScale" priority="14424">
      <colorScale>
        <cfvo type="min"/>
        <cfvo type="max"/>
        <color rgb="FFFCFCFF"/>
        <color rgb="FF63BE7B"/>
      </colorScale>
    </cfRule>
    <cfRule type="colorScale" priority="14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4">
    <cfRule type="colorScale" priority="14422">
      <colorScale>
        <cfvo type="min"/>
        <cfvo type="max"/>
        <color rgb="FFFCFCFF"/>
        <color rgb="FF63BE7B"/>
      </colorScale>
    </cfRule>
    <cfRule type="colorScale" priority="14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4">
    <cfRule type="cellIs" dxfId="7916" priority="14478" operator="greaterThan">
      <formula>1</formula>
    </cfRule>
    <cfRule type="colorScale" priority="14479">
      <colorScale>
        <cfvo type="min"/>
        <cfvo type="max"/>
        <color rgb="FFFCFCFF"/>
        <color rgb="FF63BE7B"/>
      </colorScale>
    </cfRule>
    <cfRule type="colorScale" priority="14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4">
    <cfRule type="colorScale" priority="14420">
      <colorScale>
        <cfvo type="min"/>
        <cfvo type="max"/>
        <color rgb="FFFCFCFF"/>
        <color rgb="FF63BE7B"/>
      </colorScale>
    </cfRule>
    <cfRule type="colorScale" priority="14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4">
    <cfRule type="colorScale" priority="14418">
      <colorScale>
        <cfvo type="min"/>
        <cfvo type="max"/>
        <color rgb="FFFCFCFF"/>
        <color rgb="FF63BE7B"/>
      </colorScale>
    </cfRule>
    <cfRule type="colorScale" priority="14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4">
    <cfRule type="cellIs" dxfId="7915" priority="14475" operator="greaterThan">
      <formula>1</formula>
    </cfRule>
    <cfRule type="colorScale" priority="14476">
      <colorScale>
        <cfvo type="min"/>
        <cfvo type="max"/>
        <color rgb="FFFCFCFF"/>
        <color rgb="FF63BE7B"/>
      </colorScale>
    </cfRule>
    <cfRule type="colorScale" priority="14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4">
    <cfRule type="colorScale" priority="14416">
      <colorScale>
        <cfvo type="min"/>
        <cfvo type="max"/>
        <color rgb="FFFCFCFF"/>
        <color rgb="FF63BE7B"/>
      </colorScale>
    </cfRule>
    <cfRule type="colorScale" priority="14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4">
    <cfRule type="colorScale" priority="14414">
      <colorScale>
        <cfvo type="min"/>
        <cfvo type="max"/>
        <color rgb="FFFCFCFF"/>
        <color rgb="FF63BE7B"/>
      </colorScale>
    </cfRule>
    <cfRule type="colorScale" priority="14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4">
    <cfRule type="cellIs" dxfId="7914" priority="14472" operator="greaterThan">
      <formula>1</formula>
    </cfRule>
    <cfRule type="colorScale" priority="14473">
      <colorScale>
        <cfvo type="min"/>
        <cfvo type="max"/>
        <color rgb="FFFCFCFF"/>
        <color rgb="FF63BE7B"/>
      </colorScale>
    </cfRule>
    <cfRule type="colorScale" priority="14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4">
    <cfRule type="colorScale" priority="14412">
      <colorScale>
        <cfvo type="min"/>
        <cfvo type="max"/>
        <color rgb="FFFCFCFF"/>
        <color rgb="FF63BE7B"/>
      </colorScale>
    </cfRule>
    <cfRule type="colorScale" priority="14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4">
    <cfRule type="colorScale" priority="14410">
      <colorScale>
        <cfvo type="min"/>
        <cfvo type="max"/>
        <color rgb="FFFCFCFF"/>
        <color rgb="FF63BE7B"/>
      </colorScale>
    </cfRule>
    <cfRule type="colorScale" priority="14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4">
    <cfRule type="cellIs" dxfId="7913" priority="14469" operator="greaterThan">
      <formula>1</formula>
    </cfRule>
    <cfRule type="colorScale" priority="14470">
      <colorScale>
        <cfvo type="min"/>
        <cfvo type="max"/>
        <color rgb="FFFCFCFF"/>
        <color rgb="FF63BE7B"/>
      </colorScale>
    </cfRule>
    <cfRule type="colorScale" priority="14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4">
    <cfRule type="colorScale" priority="14540">
      <colorScale>
        <cfvo type="min"/>
        <cfvo type="max"/>
        <color rgb="FFFCFCFF"/>
        <color rgb="FF63BE7B"/>
      </colorScale>
    </cfRule>
    <cfRule type="colorScale" priority="14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4">
    <cfRule type="colorScale" priority="14514">
      <colorScale>
        <cfvo type="min"/>
        <cfvo type="max"/>
        <color rgb="FFFCFCFF"/>
        <color rgb="FF63BE7B"/>
      </colorScale>
    </cfRule>
    <cfRule type="colorScale" priority="14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4">
    <cfRule type="cellIs" dxfId="7912" priority="14536" operator="greaterThan">
      <formula>1</formula>
    </cfRule>
    <cfRule type="colorScale" priority="14537">
      <colorScale>
        <cfvo type="min"/>
        <cfvo type="max"/>
        <color rgb="FFFCFCFF"/>
        <color rgb="FF63BE7B"/>
      </colorScale>
    </cfRule>
    <cfRule type="colorScale" priority="14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4">
    <cfRule type="colorScale" priority="14534">
      <colorScale>
        <cfvo type="min"/>
        <cfvo type="max"/>
        <color rgb="FFFCFCFF"/>
        <color rgb="FF63BE7B"/>
      </colorScale>
    </cfRule>
    <cfRule type="colorScale" priority="14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4">
    <cfRule type="colorScale" priority="14512">
      <colorScale>
        <cfvo type="min"/>
        <cfvo type="max"/>
        <color rgb="FFFCFCFF"/>
        <color rgb="FF63BE7B"/>
      </colorScale>
    </cfRule>
    <cfRule type="colorScale" priority="14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4">
    <cfRule type="cellIs" dxfId="7911" priority="14466" operator="greaterThan">
      <formula>1</formula>
    </cfRule>
    <cfRule type="colorScale" priority="14467">
      <colorScale>
        <cfvo type="min"/>
        <cfvo type="max"/>
        <color rgb="FFFCFCFF"/>
        <color rgb="FF63BE7B"/>
      </colorScale>
    </cfRule>
    <cfRule type="colorScale" priority="14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4">
    <cfRule type="colorScale" priority="14532">
      <colorScale>
        <cfvo type="min"/>
        <cfvo type="max"/>
        <color rgb="FFFCFCFF"/>
        <color rgb="FF63BE7B"/>
      </colorScale>
    </cfRule>
    <cfRule type="colorScale" priority="14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4">
    <cfRule type="colorScale" priority="14510">
      <colorScale>
        <cfvo type="min"/>
        <cfvo type="max"/>
        <color rgb="FFFCFCFF"/>
        <color rgb="FF63BE7B"/>
      </colorScale>
    </cfRule>
    <cfRule type="colorScale" priority="14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4">
    <cfRule type="cellIs" dxfId="7910" priority="14463" operator="greaterThan">
      <formula>1</formula>
    </cfRule>
    <cfRule type="colorScale" priority="14464">
      <colorScale>
        <cfvo type="min"/>
        <cfvo type="max"/>
        <color rgb="FFFCFCFF"/>
        <color rgb="FF63BE7B"/>
      </colorScale>
    </cfRule>
    <cfRule type="colorScale" priority="14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4">
    <cfRule type="colorScale" priority="14530">
      <colorScale>
        <cfvo type="min"/>
        <cfvo type="max"/>
        <color rgb="FFFCFCFF"/>
        <color rgb="FF63BE7B"/>
      </colorScale>
    </cfRule>
    <cfRule type="colorScale" priority="14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4">
    <cfRule type="colorScale" priority="14508">
      <colorScale>
        <cfvo type="min"/>
        <cfvo type="max"/>
        <color rgb="FFFCFCFF"/>
        <color rgb="FF63BE7B"/>
      </colorScale>
    </cfRule>
    <cfRule type="colorScale" priority="14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4">
    <cfRule type="cellIs" dxfId="7909" priority="14460" operator="greaterThan">
      <formula>1</formula>
    </cfRule>
    <cfRule type="colorScale" priority="14461">
      <colorScale>
        <cfvo type="min"/>
        <cfvo type="max"/>
        <color rgb="FFFCFCFF"/>
        <color rgb="FF63BE7B"/>
      </colorScale>
    </cfRule>
    <cfRule type="colorScale" priority="14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4">
    <cfRule type="colorScale" priority="14528">
      <colorScale>
        <cfvo type="min"/>
        <cfvo type="max"/>
        <color rgb="FFFCFCFF"/>
        <color rgb="FF63BE7B"/>
      </colorScale>
    </cfRule>
    <cfRule type="colorScale" priority="14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4">
    <cfRule type="colorScale" priority="14506">
      <colorScale>
        <cfvo type="min"/>
        <cfvo type="max"/>
        <color rgb="FFFCFCFF"/>
        <color rgb="FF63BE7B"/>
      </colorScale>
    </cfRule>
    <cfRule type="colorScale" priority="14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4">
    <cfRule type="cellIs" dxfId="7908" priority="14457" operator="greaterThan">
      <formula>1</formula>
    </cfRule>
    <cfRule type="colorScale" priority="14458">
      <colorScale>
        <cfvo type="min"/>
        <cfvo type="max"/>
        <color rgb="FFFCFCFF"/>
        <color rgb="FF63BE7B"/>
      </colorScale>
    </cfRule>
    <cfRule type="colorScale" priority="14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4">
    <cfRule type="colorScale" priority="14526">
      <colorScale>
        <cfvo type="min"/>
        <cfvo type="max"/>
        <color rgb="FFFCFCFF"/>
        <color rgb="FF63BE7B"/>
      </colorScale>
    </cfRule>
    <cfRule type="colorScale" priority="14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4">
    <cfRule type="colorScale" priority="14504">
      <colorScale>
        <cfvo type="min"/>
        <cfvo type="max"/>
        <color rgb="FFFCFCFF"/>
        <color rgb="FF63BE7B"/>
      </colorScale>
    </cfRule>
    <cfRule type="colorScale" priority="14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4">
    <cfRule type="cellIs" dxfId="7907" priority="14454" operator="greaterThan">
      <formula>1</formula>
    </cfRule>
    <cfRule type="colorScale" priority="14455">
      <colorScale>
        <cfvo type="min"/>
        <cfvo type="max"/>
        <color rgb="FFFCFCFF"/>
        <color rgb="FF63BE7B"/>
      </colorScale>
    </cfRule>
    <cfRule type="colorScale" priority="14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4">
    <cfRule type="colorScale" priority="14524">
      <colorScale>
        <cfvo type="min"/>
        <cfvo type="max"/>
        <color rgb="FFFCFCFF"/>
        <color rgb="FF63BE7B"/>
      </colorScale>
    </cfRule>
    <cfRule type="colorScale" priority="14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4">
    <cfRule type="colorScale" priority="14502">
      <colorScale>
        <cfvo type="min"/>
        <cfvo type="max"/>
        <color rgb="FFFCFCFF"/>
        <color rgb="FF63BE7B"/>
      </colorScale>
    </cfRule>
    <cfRule type="colorScale" priority="14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4">
    <cfRule type="cellIs" dxfId="7906" priority="14451" operator="greaterThan">
      <formula>1</formula>
    </cfRule>
    <cfRule type="colorScale" priority="14452">
      <colorScale>
        <cfvo type="min"/>
        <cfvo type="max"/>
        <color rgb="FFFCFCFF"/>
        <color rgb="FF63BE7B"/>
      </colorScale>
    </cfRule>
    <cfRule type="colorScale" priority="14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4">
    <cfRule type="colorScale" priority="14522">
      <colorScale>
        <cfvo type="min"/>
        <cfvo type="max"/>
        <color rgb="FFFCFCFF"/>
        <color rgb="FF63BE7B"/>
      </colorScale>
    </cfRule>
    <cfRule type="colorScale" priority="14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4">
    <cfRule type="colorScale" priority="14500">
      <colorScale>
        <cfvo type="min"/>
        <cfvo type="max"/>
        <color rgb="FFFCFCFF"/>
        <color rgb="FF63BE7B"/>
      </colorScale>
    </cfRule>
    <cfRule type="colorScale" priority="14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4">
    <cfRule type="cellIs" dxfId="7905" priority="14448" operator="greaterThan">
      <formula>1</formula>
    </cfRule>
    <cfRule type="colorScale" priority="14449">
      <colorScale>
        <cfvo type="min"/>
        <cfvo type="max"/>
        <color rgb="FFFCFCFF"/>
        <color rgb="FF63BE7B"/>
      </colorScale>
    </cfRule>
    <cfRule type="colorScale" priority="14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4">
    <cfRule type="colorScale" priority="14520">
      <colorScale>
        <cfvo type="min"/>
        <cfvo type="max"/>
        <color rgb="FFFCFCFF"/>
        <color rgb="FF63BE7B"/>
      </colorScale>
    </cfRule>
    <cfRule type="colorScale" priority="14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4">
    <cfRule type="colorScale" priority="14498">
      <colorScale>
        <cfvo type="min"/>
        <cfvo type="max"/>
        <color rgb="FFFCFCFF"/>
        <color rgb="FF63BE7B"/>
      </colorScale>
    </cfRule>
    <cfRule type="colorScale" priority="14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4">
    <cfRule type="cellIs" dxfId="7904" priority="14445" operator="greaterThan">
      <formula>1</formula>
    </cfRule>
    <cfRule type="colorScale" priority="14446">
      <colorScale>
        <cfvo type="min"/>
        <cfvo type="max"/>
        <color rgb="FFFCFCFF"/>
        <color rgb="FF63BE7B"/>
      </colorScale>
    </cfRule>
    <cfRule type="colorScale" priority="14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4">
    <cfRule type="colorScale" priority="14518">
      <colorScale>
        <cfvo type="min"/>
        <cfvo type="max"/>
        <color rgb="FFFCFCFF"/>
        <color rgb="FF63BE7B"/>
      </colorScale>
    </cfRule>
    <cfRule type="colorScale" priority="14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4">
    <cfRule type="colorScale" priority="14496">
      <colorScale>
        <cfvo type="min"/>
        <cfvo type="max"/>
        <color rgb="FFFCFCFF"/>
        <color rgb="FF63BE7B"/>
      </colorScale>
    </cfRule>
    <cfRule type="colorScale" priority="14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4">
    <cfRule type="cellIs" dxfId="7903" priority="14442" operator="greaterThan">
      <formula>1</formula>
    </cfRule>
    <cfRule type="colorScale" priority="14443">
      <colorScale>
        <cfvo type="min"/>
        <cfvo type="max"/>
        <color rgb="FFFCFCFF"/>
        <color rgb="FF63BE7B"/>
      </colorScale>
    </cfRule>
    <cfRule type="colorScale" priority="14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S64:HW64">
    <cfRule type="containsText" dxfId="7902" priority="14396" operator="containsText" text=" ">
      <formula>NOT(ISERROR(SEARCH(" ",HS64)))</formula>
    </cfRule>
    <cfRule type="containsText" dxfId="7901" priority="14397" operator="containsText" text=" ">
      <formula>NOT(ISERROR(SEARCH(" ",HS64)))</formula>
    </cfRule>
  </conditionalFormatting>
  <conditionalFormatting sqref="HX64">
    <cfRule type="cellIs" dxfId="7900" priority="14297" operator="greaterThan">
      <formula>1</formula>
    </cfRule>
    <cfRule type="colorScale" priority="14298">
      <colorScale>
        <cfvo type="min"/>
        <cfvo type="max"/>
        <color rgb="FFFCFCFF"/>
        <color rgb="FF63BE7B"/>
      </colorScale>
    </cfRule>
    <cfRule type="colorScale" priority="14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4:IA64">
    <cfRule type="colorScale" priority="14394">
      <colorScale>
        <cfvo type="min"/>
        <cfvo type="max"/>
        <color rgb="FFFCFCFF"/>
        <color rgb="FF63BE7B"/>
      </colorScale>
    </cfRule>
    <cfRule type="colorScale" priority="14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4">
    <cfRule type="cellIs" dxfId="7899" priority="14391" operator="greaterThan">
      <formula>1</formula>
    </cfRule>
  </conditionalFormatting>
  <conditionalFormatting sqref="IB64">
    <cfRule type="colorScale" priority="14392">
      <colorScale>
        <cfvo type="min"/>
        <cfvo type="max"/>
        <color rgb="FFFCFCFF"/>
        <color rgb="FF63BE7B"/>
      </colorScale>
    </cfRule>
    <cfRule type="colorScale" priority="14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4">
    <cfRule type="colorScale" priority="14386">
      <colorScale>
        <cfvo type="min"/>
        <cfvo type="max"/>
        <color rgb="FFFCFCFF"/>
        <color rgb="FF63BE7B"/>
      </colorScale>
    </cfRule>
    <cfRule type="colorScale" priority="14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4">
    <cfRule type="cellIs" dxfId="7898" priority="14383" operator="greaterThan">
      <formula>1</formula>
    </cfRule>
    <cfRule type="colorScale" priority="14384">
      <colorScale>
        <cfvo type="min"/>
        <cfvo type="max"/>
        <color rgb="FFFCFCFF"/>
        <color rgb="FF63BE7B"/>
      </colorScale>
    </cfRule>
    <cfRule type="colorScale" priority="14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4">
    <cfRule type="colorScale" priority="14330">
      <colorScale>
        <cfvo type="min"/>
        <cfvo type="max"/>
        <color rgb="FFFCFCFF"/>
        <color rgb="FF63BE7B"/>
      </colorScale>
    </cfRule>
    <cfRule type="colorScale" priority="14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4">
    <cfRule type="colorScale" priority="14328">
      <colorScale>
        <cfvo type="min"/>
        <cfvo type="max"/>
        <color rgb="FFFCFCFF"/>
        <color rgb="FF63BE7B"/>
      </colorScale>
    </cfRule>
    <cfRule type="colorScale" priority="14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4">
    <cfRule type="cellIs" dxfId="7897" priority="14380" operator="greaterThan">
      <formula>1</formula>
    </cfRule>
    <cfRule type="colorScale" priority="14381">
      <colorScale>
        <cfvo type="min"/>
        <cfvo type="max"/>
        <color rgb="FFFCFCFF"/>
        <color rgb="FF63BE7B"/>
      </colorScale>
    </cfRule>
    <cfRule type="colorScale" priority="14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4">
    <cfRule type="colorScale" priority="14326">
      <colorScale>
        <cfvo type="min"/>
        <cfvo type="max"/>
        <color rgb="FFFCFCFF"/>
        <color rgb="FF63BE7B"/>
      </colorScale>
    </cfRule>
    <cfRule type="colorScale" priority="14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4">
    <cfRule type="colorScale" priority="14324">
      <colorScale>
        <cfvo type="min"/>
        <cfvo type="max"/>
        <color rgb="FFFCFCFF"/>
        <color rgb="FF63BE7B"/>
      </colorScale>
    </cfRule>
    <cfRule type="colorScale" priority="14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4">
    <cfRule type="cellIs" dxfId="7896" priority="14377" operator="greaterThan">
      <formula>1</formula>
    </cfRule>
    <cfRule type="colorScale" priority="14378">
      <colorScale>
        <cfvo type="min"/>
        <cfvo type="max"/>
        <color rgb="FFFCFCFF"/>
        <color rgb="FF63BE7B"/>
      </colorScale>
    </cfRule>
    <cfRule type="colorScale" priority="14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4">
    <cfRule type="colorScale" priority="14322">
      <colorScale>
        <cfvo type="min"/>
        <cfvo type="max"/>
        <color rgb="FFFCFCFF"/>
        <color rgb="FF63BE7B"/>
      </colorScale>
    </cfRule>
    <cfRule type="colorScale" priority="14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4">
    <cfRule type="colorScale" priority="14320">
      <colorScale>
        <cfvo type="min"/>
        <cfvo type="max"/>
        <color rgb="FFFCFCFF"/>
        <color rgb="FF63BE7B"/>
      </colorScale>
    </cfRule>
    <cfRule type="colorScale" priority="14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4">
    <cfRule type="cellIs" dxfId="7895" priority="14374" operator="greaterThan">
      <formula>1</formula>
    </cfRule>
    <cfRule type="colorScale" priority="14375">
      <colorScale>
        <cfvo type="min"/>
        <cfvo type="max"/>
        <color rgb="FFFCFCFF"/>
        <color rgb="FF63BE7B"/>
      </colorScale>
    </cfRule>
    <cfRule type="colorScale" priority="14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4">
    <cfRule type="colorScale" priority="14318">
      <colorScale>
        <cfvo type="min"/>
        <cfvo type="max"/>
        <color rgb="FFFCFCFF"/>
        <color rgb="FF63BE7B"/>
      </colorScale>
    </cfRule>
    <cfRule type="colorScale" priority="14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4">
    <cfRule type="colorScale" priority="14316">
      <colorScale>
        <cfvo type="min"/>
        <cfvo type="max"/>
        <color rgb="FFFCFCFF"/>
        <color rgb="FF63BE7B"/>
      </colorScale>
    </cfRule>
    <cfRule type="colorScale" priority="14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4">
    <cfRule type="cellIs" dxfId="7894" priority="14371" operator="greaterThan">
      <formula>1</formula>
    </cfRule>
    <cfRule type="colorScale" priority="14372">
      <colorScale>
        <cfvo type="min"/>
        <cfvo type="max"/>
        <color rgb="FFFCFCFF"/>
        <color rgb="FF63BE7B"/>
      </colorScale>
    </cfRule>
    <cfRule type="colorScale" priority="14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4">
    <cfRule type="colorScale" priority="14314">
      <colorScale>
        <cfvo type="min"/>
        <cfvo type="max"/>
        <color rgb="FFFCFCFF"/>
        <color rgb="FF63BE7B"/>
      </colorScale>
    </cfRule>
    <cfRule type="colorScale" priority="14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4">
    <cfRule type="colorScale" priority="14312">
      <colorScale>
        <cfvo type="min"/>
        <cfvo type="max"/>
        <color rgb="FFFCFCFF"/>
        <color rgb="FF63BE7B"/>
      </colorScale>
    </cfRule>
    <cfRule type="colorScale" priority="14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4">
    <cfRule type="cellIs" dxfId="7893" priority="14368" operator="greaterThan">
      <formula>1</formula>
    </cfRule>
    <cfRule type="colorScale" priority="14369">
      <colorScale>
        <cfvo type="min"/>
        <cfvo type="max"/>
        <color rgb="FFFCFCFF"/>
        <color rgb="FF63BE7B"/>
      </colorScale>
    </cfRule>
    <cfRule type="colorScale" priority="14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4">
    <cfRule type="colorScale" priority="14310">
      <colorScale>
        <cfvo type="min"/>
        <cfvo type="max"/>
        <color rgb="FFFCFCFF"/>
        <color rgb="FF63BE7B"/>
      </colorScale>
    </cfRule>
    <cfRule type="colorScale" priority="14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4">
    <cfRule type="colorScale" priority="14308">
      <colorScale>
        <cfvo type="min"/>
        <cfvo type="max"/>
        <color rgb="FFFCFCFF"/>
        <color rgb="FF63BE7B"/>
      </colorScale>
    </cfRule>
    <cfRule type="colorScale" priority="14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4">
    <cfRule type="cellIs" dxfId="7892" priority="14365" operator="greaterThan">
      <formula>1</formula>
    </cfRule>
    <cfRule type="colorScale" priority="14366">
      <colorScale>
        <cfvo type="min"/>
        <cfvo type="max"/>
        <color rgb="FFFCFCFF"/>
        <color rgb="FF63BE7B"/>
      </colorScale>
    </cfRule>
    <cfRule type="colorScale" priority="14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4">
    <cfRule type="colorScale" priority="14306">
      <colorScale>
        <cfvo type="min"/>
        <cfvo type="max"/>
        <color rgb="FFFCFCFF"/>
        <color rgb="FF63BE7B"/>
      </colorScale>
    </cfRule>
    <cfRule type="colorScale" priority="14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4">
    <cfRule type="colorScale" priority="14304">
      <colorScale>
        <cfvo type="min"/>
        <cfvo type="max"/>
        <color rgb="FFFCFCFF"/>
        <color rgb="FF63BE7B"/>
      </colorScale>
    </cfRule>
    <cfRule type="colorScale" priority="14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4">
    <cfRule type="cellIs" dxfId="7891" priority="14362" operator="greaterThan">
      <formula>1</formula>
    </cfRule>
    <cfRule type="colorScale" priority="14363">
      <colorScale>
        <cfvo type="min"/>
        <cfvo type="max"/>
        <color rgb="FFFCFCFF"/>
        <color rgb="FF63BE7B"/>
      </colorScale>
    </cfRule>
    <cfRule type="colorScale" priority="14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4">
    <cfRule type="colorScale" priority="14302">
      <colorScale>
        <cfvo type="min"/>
        <cfvo type="max"/>
        <color rgb="FFFCFCFF"/>
        <color rgb="FF63BE7B"/>
      </colorScale>
    </cfRule>
    <cfRule type="colorScale" priority="14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4">
    <cfRule type="colorScale" priority="14300">
      <colorScale>
        <cfvo type="min"/>
        <cfvo type="max"/>
        <color rgb="FFFCFCFF"/>
        <color rgb="FF63BE7B"/>
      </colorScale>
    </cfRule>
    <cfRule type="colorScale" priority="14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4">
    <cfRule type="cellIs" dxfId="7890" priority="14359" operator="greaterThan">
      <formula>1</formula>
    </cfRule>
    <cfRule type="colorScale" priority="14360">
      <colorScale>
        <cfvo type="min"/>
        <cfvo type="max"/>
        <color rgb="FFFCFCFF"/>
        <color rgb="FF63BE7B"/>
      </colorScale>
    </cfRule>
    <cfRule type="colorScale" priority="14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4">
    <cfRule type="colorScale" priority="14295">
      <colorScale>
        <cfvo type="min"/>
        <cfvo type="max"/>
        <color rgb="FFFCFCFF"/>
        <color rgb="FF63BE7B"/>
      </colorScale>
    </cfRule>
    <cfRule type="colorScale" priority="14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4">
    <cfRule type="colorScale" priority="14275">
      <colorScale>
        <cfvo type="min"/>
        <cfvo type="max"/>
        <color rgb="FFFCFCFF"/>
        <color rgb="FF63BE7B"/>
      </colorScale>
    </cfRule>
    <cfRule type="colorScale" priority="14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4">
    <cfRule type="cellIs" dxfId="7889" priority="14388" operator="greaterThan">
      <formula>1</formula>
    </cfRule>
    <cfRule type="colorScale" priority="14389">
      <colorScale>
        <cfvo type="min"/>
        <cfvo type="max"/>
        <color rgb="FFFCFCFF"/>
        <color rgb="FF63BE7B"/>
      </colorScale>
    </cfRule>
    <cfRule type="colorScale" priority="14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4">
    <cfRule type="colorScale" priority="14293">
      <colorScale>
        <cfvo type="min"/>
        <cfvo type="max"/>
        <color rgb="FFFCFCFF"/>
        <color rgb="FF63BE7B"/>
      </colorScale>
    </cfRule>
    <cfRule type="colorScale" priority="14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4">
    <cfRule type="colorScale" priority="14273">
      <colorScale>
        <cfvo type="min"/>
        <cfvo type="max"/>
        <color rgb="FFFCFCFF"/>
        <color rgb="FF63BE7B"/>
      </colorScale>
    </cfRule>
    <cfRule type="colorScale" priority="14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4">
    <cfRule type="cellIs" dxfId="7888" priority="14356" operator="greaterThan">
      <formula>1</formula>
    </cfRule>
    <cfRule type="colorScale" priority="14357">
      <colorScale>
        <cfvo type="min"/>
        <cfvo type="max"/>
        <color rgb="FFFCFCFF"/>
        <color rgb="FF63BE7B"/>
      </colorScale>
    </cfRule>
    <cfRule type="colorScale" priority="14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4">
    <cfRule type="colorScale" priority="14291">
      <colorScale>
        <cfvo type="min"/>
        <cfvo type="max"/>
        <color rgb="FFFCFCFF"/>
        <color rgb="FF63BE7B"/>
      </colorScale>
    </cfRule>
    <cfRule type="colorScale" priority="14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4">
    <cfRule type="colorScale" priority="14271">
      <colorScale>
        <cfvo type="min"/>
        <cfvo type="max"/>
        <color rgb="FFFCFCFF"/>
        <color rgb="FF63BE7B"/>
      </colorScale>
    </cfRule>
    <cfRule type="colorScale" priority="14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4">
    <cfRule type="cellIs" dxfId="7887" priority="14353" operator="greaterThan">
      <formula>1</formula>
    </cfRule>
    <cfRule type="colorScale" priority="14354">
      <colorScale>
        <cfvo type="min"/>
        <cfvo type="max"/>
        <color rgb="FFFCFCFF"/>
        <color rgb="FF63BE7B"/>
      </colorScale>
    </cfRule>
    <cfRule type="colorScale" priority="14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4">
    <cfRule type="colorScale" priority="14289">
      <colorScale>
        <cfvo type="min"/>
        <cfvo type="max"/>
        <color rgb="FFFCFCFF"/>
        <color rgb="FF63BE7B"/>
      </colorScale>
    </cfRule>
    <cfRule type="colorScale" priority="14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4">
    <cfRule type="colorScale" priority="14269">
      <colorScale>
        <cfvo type="min"/>
        <cfvo type="max"/>
        <color rgb="FFFCFCFF"/>
        <color rgb="FF63BE7B"/>
      </colorScale>
    </cfRule>
    <cfRule type="colorScale" priority="14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4">
    <cfRule type="cellIs" dxfId="7886" priority="14350" operator="greaterThan">
      <formula>1</formula>
    </cfRule>
    <cfRule type="colorScale" priority="14351">
      <colorScale>
        <cfvo type="min"/>
        <cfvo type="max"/>
        <color rgb="FFFCFCFF"/>
        <color rgb="FF63BE7B"/>
      </colorScale>
    </cfRule>
    <cfRule type="colorScale" priority="14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4">
    <cfRule type="colorScale" priority="14287">
      <colorScale>
        <cfvo type="min"/>
        <cfvo type="max"/>
        <color rgb="FFFCFCFF"/>
        <color rgb="FF63BE7B"/>
      </colorScale>
    </cfRule>
    <cfRule type="colorScale" priority="14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4">
    <cfRule type="colorScale" priority="14267">
      <colorScale>
        <cfvo type="min"/>
        <cfvo type="max"/>
        <color rgb="FFFCFCFF"/>
        <color rgb="FF63BE7B"/>
      </colorScale>
    </cfRule>
    <cfRule type="colorScale" priority="14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4">
    <cfRule type="cellIs" dxfId="7885" priority="14347" operator="greaterThan">
      <formula>1</formula>
    </cfRule>
    <cfRule type="colorScale" priority="14348">
      <colorScale>
        <cfvo type="min"/>
        <cfvo type="max"/>
        <color rgb="FFFCFCFF"/>
        <color rgb="FF63BE7B"/>
      </colorScale>
    </cfRule>
    <cfRule type="colorScale" priority="14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4">
    <cfRule type="colorScale" priority="14285">
      <colorScale>
        <cfvo type="min"/>
        <cfvo type="max"/>
        <color rgb="FFFCFCFF"/>
        <color rgb="FF63BE7B"/>
      </colorScale>
    </cfRule>
    <cfRule type="colorScale" priority="14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4">
    <cfRule type="colorScale" priority="14265">
      <colorScale>
        <cfvo type="min"/>
        <cfvo type="max"/>
        <color rgb="FFFCFCFF"/>
        <color rgb="FF63BE7B"/>
      </colorScale>
    </cfRule>
    <cfRule type="colorScale" priority="14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4">
    <cfRule type="cellIs" dxfId="7884" priority="14344" operator="greaterThan">
      <formula>1</formula>
    </cfRule>
    <cfRule type="colorScale" priority="14345">
      <colorScale>
        <cfvo type="min"/>
        <cfvo type="max"/>
        <color rgb="FFFCFCFF"/>
        <color rgb="FF63BE7B"/>
      </colorScale>
    </cfRule>
    <cfRule type="colorScale" priority="14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4">
    <cfRule type="colorScale" priority="14283">
      <colorScale>
        <cfvo type="min"/>
        <cfvo type="max"/>
        <color rgb="FFFCFCFF"/>
        <color rgb="FF63BE7B"/>
      </colorScale>
    </cfRule>
    <cfRule type="colorScale" priority="14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4">
    <cfRule type="colorScale" priority="14263">
      <colorScale>
        <cfvo type="min"/>
        <cfvo type="max"/>
        <color rgb="FFFCFCFF"/>
        <color rgb="FF63BE7B"/>
      </colorScale>
    </cfRule>
    <cfRule type="colorScale" priority="14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4">
    <cfRule type="cellIs" dxfId="7883" priority="14341" operator="greaterThan">
      <formula>1</formula>
    </cfRule>
    <cfRule type="colorScale" priority="14342">
      <colorScale>
        <cfvo type="min"/>
        <cfvo type="max"/>
        <color rgb="FFFCFCFF"/>
        <color rgb="FF63BE7B"/>
      </colorScale>
    </cfRule>
    <cfRule type="colorScale" priority="14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4">
    <cfRule type="colorScale" priority="14281">
      <colorScale>
        <cfvo type="min"/>
        <cfvo type="max"/>
        <color rgb="FFFCFCFF"/>
        <color rgb="FF63BE7B"/>
      </colorScale>
    </cfRule>
    <cfRule type="colorScale" priority="14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4">
    <cfRule type="colorScale" priority="14261">
      <colorScale>
        <cfvo type="min"/>
        <cfvo type="max"/>
        <color rgb="FFFCFCFF"/>
        <color rgb="FF63BE7B"/>
      </colorScale>
    </cfRule>
    <cfRule type="colorScale" priority="14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4">
    <cfRule type="cellIs" dxfId="7882" priority="14338" operator="greaterThan">
      <formula>1</formula>
    </cfRule>
    <cfRule type="colorScale" priority="14339">
      <colorScale>
        <cfvo type="min"/>
        <cfvo type="max"/>
        <color rgb="FFFCFCFF"/>
        <color rgb="FF63BE7B"/>
      </colorScale>
    </cfRule>
    <cfRule type="colorScale" priority="14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4">
    <cfRule type="colorScale" priority="14279">
      <colorScale>
        <cfvo type="min"/>
        <cfvo type="max"/>
        <color rgb="FFFCFCFF"/>
        <color rgb="FF63BE7B"/>
      </colorScale>
    </cfRule>
    <cfRule type="colorScale" priority="14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4">
    <cfRule type="colorScale" priority="14259">
      <colorScale>
        <cfvo type="min"/>
        <cfvo type="max"/>
        <color rgb="FFFCFCFF"/>
        <color rgb="FF63BE7B"/>
      </colorScale>
    </cfRule>
    <cfRule type="colorScale" priority="14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4">
    <cfRule type="cellIs" dxfId="7881" priority="14335" operator="greaterThan">
      <formula>1</formula>
    </cfRule>
    <cfRule type="colorScale" priority="14336">
      <colorScale>
        <cfvo type="min"/>
        <cfvo type="max"/>
        <color rgb="FFFCFCFF"/>
        <color rgb="FF63BE7B"/>
      </colorScale>
    </cfRule>
    <cfRule type="colorScale" priority="14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4">
    <cfRule type="colorScale" priority="14277">
      <colorScale>
        <cfvo type="min"/>
        <cfvo type="max"/>
        <color rgb="FFFCFCFF"/>
        <color rgb="FF63BE7B"/>
      </colorScale>
    </cfRule>
    <cfRule type="colorScale" priority="14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4">
    <cfRule type="colorScale" priority="14257">
      <colorScale>
        <cfvo type="min"/>
        <cfvo type="max"/>
        <color rgb="FFFCFCFF"/>
        <color rgb="FF63BE7B"/>
      </colorScale>
    </cfRule>
    <cfRule type="colorScale" priority="14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4">
    <cfRule type="cellIs" dxfId="7880" priority="14332" operator="greaterThan">
      <formula>1</formula>
    </cfRule>
    <cfRule type="colorScale" priority="14333">
      <colorScale>
        <cfvo type="min"/>
        <cfvo type="max"/>
        <color rgb="FFFCFCFF"/>
        <color rgb="FF63BE7B"/>
      </colorScale>
    </cfRule>
    <cfRule type="colorScale" priority="14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G64">
    <cfRule type="containsText" dxfId="7879" priority="14398" operator="containsText" text=" ">
      <formula>NOT(ISERROR(SEARCH(" ",KG64)))</formula>
    </cfRule>
    <cfRule type="containsText" dxfId="7878" priority="14399" operator="containsText" text=" ">
      <formula>NOT(ISERROR(SEARCH(" ",KG64)))</formula>
    </cfRule>
  </conditionalFormatting>
  <conditionalFormatting sqref="KK64:LD64">
    <cfRule type="cellIs" dxfId="7877" priority="14400" operator="greaterThan">
      <formula>0.31</formula>
    </cfRule>
    <cfRule type="cellIs" dxfId="7876" priority="14401" operator="greaterThan">
      <formula>0.31</formula>
    </cfRule>
    <cfRule type="cellIs" dxfId="7875" priority="14402" operator="greaterThan">
      <formula>0.31</formula>
    </cfRule>
    <cfRule type="cellIs" dxfId="7874" priority="14403" operator="greaterThan">
      <formula>0.31</formula>
    </cfRule>
    <cfRule type="cellIs" dxfId="7873" priority="14404" operator="greaterThan">
      <formula>0.3</formula>
    </cfRule>
    <cfRule type="cellIs" dxfId="7872" priority="14405" operator="greaterThan">
      <formula>1</formula>
    </cfRule>
    <cfRule type="cellIs" dxfId="7871" priority="14406" operator="equal">
      <formula>0</formula>
    </cfRule>
  </conditionalFormatting>
  <conditionalFormatting sqref="LJ64:LK64">
    <cfRule type="containsText" dxfId="7870" priority="7437" operator="containsText" text=" ">
      <formula>NOT(ISERROR(SEARCH(" ",LJ64)))</formula>
    </cfRule>
    <cfRule type="containsText" dxfId="7869" priority="7438" operator="containsText" text=" ">
      <formula>NOT(ISERROR(SEARCH(" ",LJ64)))</formula>
    </cfRule>
  </conditionalFormatting>
  <conditionalFormatting sqref="LP64">
    <cfRule type="containsText" dxfId="7868" priority="2954" operator="containsText" text=" ">
      <formula>NOT(ISERROR(SEARCH(" ",LP64)))</formula>
    </cfRule>
    <cfRule type="containsText" dxfId="7867" priority="2955" operator="containsText" text=" ">
      <formula>NOT(ISERROR(SEARCH(" ",LP64)))</formula>
    </cfRule>
  </conditionalFormatting>
  <conditionalFormatting sqref="PG64">
    <cfRule type="containsText" dxfId="7866" priority="2570" operator="containsText" text=" ">
      <formula>NOT(ISERROR(SEARCH(" ",PG64)))</formula>
    </cfRule>
    <cfRule type="containsText" dxfId="7865" priority="2571" operator="containsText" text=" ">
      <formula>NOT(ISERROR(SEARCH(" ",PG64)))</formula>
    </cfRule>
  </conditionalFormatting>
  <conditionalFormatting sqref="AK65">
    <cfRule type="cellIs" dxfId="7864" priority="11738" operator="equal">
      <formula>0</formula>
    </cfRule>
    <cfRule type="cellIs" dxfId="7863" priority="11739" operator="equal">
      <formula>0</formula>
    </cfRule>
    <cfRule type="cellIs" dxfId="7862" priority="11740" operator="greaterThan">
      <formula>1</formula>
    </cfRule>
    <cfRule type="containsText" dxfId="7861" priority="11741" operator="containsText" text=" ">
      <formula>NOT(ISERROR(SEARCH(" ",AK65)))</formula>
    </cfRule>
    <cfRule type="containsText" dxfId="7860" priority="11742" operator="containsText" text=" ">
      <formula>NOT(ISERROR(SEARCH(" ",AK65)))</formula>
    </cfRule>
  </conditionalFormatting>
  <conditionalFormatting sqref="AL65">
    <cfRule type="cellIs" dxfId="7859" priority="11733" operator="equal">
      <formula>0</formula>
    </cfRule>
    <cfRule type="cellIs" dxfId="7858" priority="11734" operator="equal">
      <formula>0</formula>
    </cfRule>
    <cfRule type="cellIs" dxfId="7857" priority="11735" operator="greaterThan">
      <formula>1</formula>
    </cfRule>
    <cfRule type="containsText" dxfId="7856" priority="11736" operator="containsText" text=" ">
      <formula>NOT(ISERROR(SEARCH(" ",AL65)))</formula>
    </cfRule>
    <cfRule type="containsText" dxfId="7855" priority="11737" operator="containsText" text=" ">
      <formula>NOT(ISERROR(SEARCH(" ",AL65)))</formula>
    </cfRule>
  </conditionalFormatting>
  <conditionalFormatting sqref="AM65">
    <cfRule type="cellIs" dxfId="7854" priority="11728" operator="equal">
      <formula>0</formula>
    </cfRule>
    <cfRule type="cellIs" dxfId="7853" priority="11729" operator="equal">
      <formula>0</formula>
    </cfRule>
    <cfRule type="cellIs" dxfId="7852" priority="11730" operator="greaterThan">
      <formula>1</formula>
    </cfRule>
    <cfRule type="containsText" dxfId="7851" priority="11731" operator="containsText" text=" ">
      <formula>NOT(ISERROR(SEARCH(" ",AM65)))</formula>
    </cfRule>
    <cfRule type="containsText" dxfId="7850" priority="11732" operator="containsText" text=" ">
      <formula>NOT(ISERROR(SEARCH(" ",AM65)))</formula>
    </cfRule>
  </conditionalFormatting>
  <conditionalFormatting sqref="BJ65">
    <cfRule type="containsText" dxfId="7849" priority="11606" operator="containsText" text=" ">
      <formula>NOT(ISERROR(SEARCH(" ",BJ65)))</formula>
    </cfRule>
    <cfRule type="containsText" dxfId="7848" priority="11607" operator="containsText" text=" ">
      <formula>NOT(ISERROR(SEARCH(" ",BJ65)))</formula>
    </cfRule>
  </conditionalFormatting>
  <conditionalFormatting sqref="CF65">
    <cfRule type="cellIs" dxfId="7847" priority="2546" operator="equal">
      <formula>1</formula>
    </cfRule>
  </conditionalFormatting>
  <conditionalFormatting sqref="CH65:CI65">
    <cfRule type="cellIs" dxfId="7846" priority="2545" operator="equal">
      <formula>1</formula>
    </cfRule>
  </conditionalFormatting>
  <conditionalFormatting sqref="DN65:DP65">
    <cfRule type="cellIs" dxfId="7845" priority="3270" operator="equal">
      <formula>1</formula>
    </cfRule>
  </conditionalFormatting>
  <conditionalFormatting sqref="DY65">
    <cfRule type="containsText" dxfId="7844" priority="13523" operator="containsText" text=" ">
      <formula>NOT(ISERROR(SEARCH(" ",DY65)))</formula>
    </cfRule>
    <cfRule type="containsText" dxfId="7843" priority="13524" operator="containsText" text=" ">
      <formula>NOT(ISERROR(SEARCH(" ",DY65)))</formula>
    </cfRule>
    <cfRule type="containsText" dxfId="7842" priority="13525" operator="containsText" text=" ">
      <formula>NOT(ISERROR(SEARCH(" ",DY65)))</formula>
    </cfRule>
    <cfRule type="containsText" dxfId="7841" priority="13526" operator="containsText" text=" ">
      <formula>NOT(ISERROR(SEARCH(" ",DY65)))</formula>
    </cfRule>
  </conditionalFormatting>
  <conditionalFormatting sqref="D66:E66">
    <cfRule type="containsText" dxfId="7840" priority="13895" operator="containsText" text=" ">
      <formula>NOT(ISERROR(SEARCH(" ",D66)))</formula>
    </cfRule>
    <cfRule type="containsText" dxfId="7839" priority="13896" operator="containsText" text=" ">
      <formula>NOT(ISERROR(SEARCH(" ",D66)))</formula>
    </cfRule>
  </conditionalFormatting>
  <conditionalFormatting sqref="F66">
    <cfRule type="containsText" dxfId="7838" priority="13891" operator="containsText" text=" ">
      <formula>NOT(ISERROR(SEARCH(" ",F66)))</formula>
    </cfRule>
    <cfRule type="containsText" dxfId="7837" priority="13892" operator="containsText" text=" ">
      <formula>NOT(ISERROR(SEARCH(" ",F66)))</formula>
    </cfRule>
  </conditionalFormatting>
  <conditionalFormatting sqref="H66">
    <cfRule type="containsText" dxfId="7836" priority="13893" operator="containsText" text=" ">
      <formula>NOT(ISERROR(SEARCH(" ",H66)))</formula>
    </cfRule>
    <cfRule type="containsText" dxfId="7835" priority="13894" operator="containsText" text=" ">
      <formula>NOT(ISERROR(SEARCH(" ",H66)))</formula>
    </cfRule>
  </conditionalFormatting>
  <conditionalFormatting sqref="Y66">
    <cfRule type="colorScale" priority="13923">
      <colorScale>
        <cfvo type="min"/>
        <cfvo type="max"/>
        <color rgb="FFFCFCFF"/>
        <color rgb="FF63BE7B"/>
      </colorScale>
    </cfRule>
    <cfRule type="colorScale" priority="13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66">
    <cfRule type="cellIs" dxfId="7834" priority="13900" operator="equal">
      <formula>0</formula>
    </cfRule>
    <cfRule type="cellIs" dxfId="7833" priority="13905" operator="greaterThan">
      <formula>1</formula>
    </cfRule>
    <cfRule type="containsText" dxfId="7832" priority="13906" operator="containsText" text=" ">
      <formula>NOT(ISERROR(SEARCH(" ",AJ66)))</formula>
    </cfRule>
    <cfRule type="containsText" dxfId="7831" priority="13907" operator="containsText" text=" ">
      <formula>NOT(ISERROR(SEARCH(" ",AJ66)))</formula>
    </cfRule>
  </conditionalFormatting>
  <conditionalFormatting sqref="AK66:AM66">
    <cfRule type="cellIs" dxfId="7830" priority="13901" operator="equal">
      <formula>0</formula>
    </cfRule>
    <cfRule type="cellIs" dxfId="7829" priority="13902" operator="greaterThan">
      <formula>1</formula>
    </cfRule>
    <cfRule type="containsText" dxfId="7828" priority="13903" operator="containsText" text=" ">
      <formula>NOT(ISERROR(SEARCH(" ",AK66)))</formula>
    </cfRule>
    <cfRule type="containsText" dxfId="7827" priority="13904" operator="containsText" text=" ">
      <formula>NOT(ISERROR(SEARCH(" ",AK66)))</formula>
    </cfRule>
  </conditionalFormatting>
  <conditionalFormatting sqref="AV66">
    <cfRule type="cellIs" dxfId="7826" priority="11552" operator="equal">
      <formula>0</formula>
    </cfRule>
    <cfRule type="containsText" dxfId="7825" priority="11553" operator="containsText" text=" ">
      <formula>NOT(ISERROR(SEARCH(" ",AV66)))</formula>
    </cfRule>
    <cfRule type="containsText" dxfId="7824" priority="11554" operator="containsText" text=" ">
      <formula>NOT(ISERROR(SEARCH(" ",AV66)))</formula>
    </cfRule>
  </conditionalFormatting>
  <conditionalFormatting sqref="BG66">
    <cfRule type="containsText" dxfId="7823" priority="13140" operator="containsText" text=" ">
      <formula>NOT(ISERROR(SEARCH(" ",BG66)))</formula>
    </cfRule>
    <cfRule type="containsText" dxfId="7822" priority="13141" operator="containsText" text=" ">
      <formula>NOT(ISERROR(SEARCH(" ",BG66)))</formula>
    </cfRule>
  </conditionalFormatting>
  <conditionalFormatting sqref="BJ66">
    <cfRule type="containsText" dxfId="7821" priority="11604" operator="containsText" text=" ">
      <formula>NOT(ISERROR(SEARCH(" ",BJ66)))</formula>
    </cfRule>
    <cfRule type="containsText" dxfId="7820" priority="11605" operator="containsText" text=" ">
      <formula>NOT(ISERROR(SEARCH(" ",BJ66)))</formula>
    </cfRule>
  </conditionalFormatting>
  <conditionalFormatting sqref="BP66">
    <cfRule type="containsText" dxfId="7819" priority="13889" operator="containsText" text=" ">
      <formula>NOT(ISERROR(SEARCH(" ",BP66)))</formula>
    </cfRule>
    <cfRule type="containsText" dxfId="7818" priority="13890" operator="containsText" text=" ">
      <formula>NOT(ISERROR(SEARCH(" ",BP66)))</formula>
    </cfRule>
  </conditionalFormatting>
  <conditionalFormatting sqref="BQ66">
    <cfRule type="containsText" dxfId="7817" priority="13921" operator="containsText" text=" ">
      <formula>NOT(ISERROR(SEARCH(" ",BQ66)))</formula>
    </cfRule>
    <cfRule type="containsText" dxfId="7816" priority="13922" operator="containsText" text=" ">
      <formula>NOT(ISERROR(SEARCH(" ",BQ66)))</formula>
    </cfRule>
  </conditionalFormatting>
  <conditionalFormatting sqref="CH66">
    <cfRule type="cellIs" dxfId="7815" priority="2544" operator="equal">
      <formula>1</formula>
    </cfRule>
  </conditionalFormatting>
  <conditionalFormatting sqref="CL66:CN66">
    <cfRule type="cellIs" dxfId="7814" priority="13898" operator="equal">
      <formula>1</formula>
    </cfRule>
  </conditionalFormatting>
  <conditionalFormatting sqref="CQ66">
    <cfRule type="cellIs" dxfId="7813" priority="3073" operator="equal">
      <formula>1</formula>
    </cfRule>
  </conditionalFormatting>
  <conditionalFormatting sqref="CR66">
    <cfRule type="cellIs" dxfId="7812" priority="2525" operator="equal">
      <formula>1</formula>
    </cfRule>
  </conditionalFormatting>
  <conditionalFormatting sqref="CS66">
    <cfRule type="cellIs" dxfId="7811" priority="3027" operator="equal">
      <formula>1</formula>
    </cfRule>
  </conditionalFormatting>
  <conditionalFormatting sqref="DN66:DP66">
    <cfRule type="cellIs" dxfId="7810" priority="3269" operator="equal">
      <formula>1</formula>
    </cfRule>
  </conditionalFormatting>
  <conditionalFormatting sqref="DY66">
    <cfRule type="containsText" dxfId="7809" priority="13519" operator="containsText" text=" ">
      <formula>NOT(ISERROR(SEARCH(" ",DY66)))</formula>
    </cfRule>
    <cfRule type="containsText" dxfId="7808" priority="13520" operator="containsText" text=" ">
      <formula>NOT(ISERROR(SEARCH(" ",DY66)))</formula>
    </cfRule>
    <cfRule type="containsText" dxfId="7807" priority="13521" operator="containsText" text=" ">
      <formula>NOT(ISERROR(SEARCH(" ",DY66)))</formula>
    </cfRule>
    <cfRule type="containsText" dxfId="7806" priority="13522" operator="containsText" text=" ">
      <formula>NOT(ISERROR(SEARCH(" ",DY66)))</formula>
    </cfRule>
  </conditionalFormatting>
  <conditionalFormatting sqref="FI66">
    <cfRule type="cellIs" dxfId="7805" priority="13925" operator="greaterThan">
      <formula>1</formula>
    </cfRule>
    <cfRule type="colorScale" priority="13926">
      <colorScale>
        <cfvo type="min"/>
        <cfvo type="max"/>
        <color rgb="FFFCFCFF"/>
        <color rgb="FF63BE7B"/>
      </colorScale>
    </cfRule>
    <cfRule type="colorScale" priority="13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6">
    <cfRule type="colorScale" priority="13916">
      <colorScale>
        <cfvo type="min"/>
        <cfvo type="max"/>
        <color rgb="FFFCFCFF"/>
        <color rgb="FF63BE7B"/>
      </colorScale>
    </cfRule>
    <cfRule type="colorScale" priority="13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6:FL66">
    <cfRule type="colorScale" priority="13928">
      <colorScale>
        <cfvo type="min"/>
        <cfvo type="max"/>
        <color rgb="FFFCFCFF"/>
        <color rgb="FF63BE7B"/>
      </colorScale>
    </cfRule>
    <cfRule type="colorScale" priority="13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6">
    <cfRule type="colorScale" priority="13930">
      <colorScale>
        <cfvo type="min"/>
        <cfvo type="max"/>
        <color rgb="FFFCFCFF"/>
        <color rgb="FF63BE7B"/>
      </colorScale>
    </cfRule>
    <cfRule type="colorScale" priority="13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6">
    <cfRule type="colorScale" priority="14197">
      <colorScale>
        <cfvo type="min"/>
        <cfvo type="max"/>
        <color rgb="FFFCFCFF"/>
        <color rgb="FF63BE7B"/>
      </colorScale>
    </cfRule>
    <cfRule type="colorScale" priority="14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6">
    <cfRule type="cellIs" dxfId="7804" priority="13932" operator="greaterThan">
      <formula>1</formula>
    </cfRule>
    <cfRule type="colorScale" priority="13933">
      <colorScale>
        <cfvo type="min"/>
        <cfvo type="max"/>
        <color rgb="FFFCFCFF"/>
        <color rgb="FF63BE7B"/>
      </colorScale>
    </cfRule>
    <cfRule type="colorScale" priority="13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6">
    <cfRule type="colorScale" priority="13935">
      <colorScale>
        <cfvo type="min"/>
        <cfvo type="max"/>
        <color rgb="FFFCFCFF"/>
        <color rgb="FF63BE7B"/>
      </colorScale>
    </cfRule>
    <cfRule type="colorScale" priority="13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6">
    <cfRule type="colorScale" priority="14193">
      <colorScale>
        <cfvo type="min"/>
        <cfvo type="max"/>
        <color rgb="FFFCFCFF"/>
        <color rgb="FF63BE7B"/>
      </colorScale>
    </cfRule>
    <cfRule type="colorScale" priority="14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6">
    <cfRule type="cellIs" dxfId="7803" priority="13937" operator="greaterThan">
      <formula>1</formula>
    </cfRule>
    <cfRule type="colorScale" priority="13938">
      <colorScale>
        <cfvo type="min"/>
        <cfvo type="max"/>
        <color rgb="FFFCFCFF"/>
        <color rgb="FF63BE7B"/>
      </colorScale>
    </cfRule>
    <cfRule type="colorScale" priority="13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6">
    <cfRule type="colorScale" priority="13940">
      <colorScale>
        <cfvo type="min"/>
        <cfvo type="max"/>
        <color rgb="FFFCFCFF"/>
        <color rgb="FF63BE7B"/>
      </colorScale>
    </cfRule>
    <cfRule type="colorScale" priority="13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6">
    <cfRule type="colorScale" priority="13942">
      <colorScale>
        <cfvo type="min"/>
        <cfvo type="max"/>
        <color rgb="FFFCFCFF"/>
        <color rgb="FF63BE7B"/>
      </colorScale>
    </cfRule>
    <cfRule type="colorScale" priority="13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6">
    <cfRule type="cellIs" dxfId="7802" priority="13944" operator="greaterThan">
      <formula>1</formula>
    </cfRule>
    <cfRule type="colorScale" priority="13945">
      <colorScale>
        <cfvo type="min"/>
        <cfvo type="max"/>
        <color rgb="FFFCFCFF"/>
        <color rgb="FF63BE7B"/>
      </colorScale>
    </cfRule>
    <cfRule type="colorScale" priority="13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6">
    <cfRule type="colorScale" priority="13947">
      <colorScale>
        <cfvo type="min"/>
        <cfvo type="max"/>
        <color rgb="FFFCFCFF"/>
        <color rgb="FF63BE7B"/>
      </colorScale>
    </cfRule>
    <cfRule type="colorScale" priority="13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6">
    <cfRule type="colorScale" priority="13949">
      <colorScale>
        <cfvo type="min"/>
        <cfvo type="max"/>
        <color rgb="FFFCFCFF"/>
        <color rgb="FF63BE7B"/>
      </colorScale>
    </cfRule>
    <cfRule type="colorScale" priority="13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6">
    <cfRule type="cellIs" dxfId="7801" priority="13951" operator="greaterThan">
      <formula>1</formula>
    </cfRule>
    <cfRule type="colorScale" priority="13952">
      <colorScale>
        <cfvo type="min"/>
        <cfvo type="max"/>
        <color rgb="FFFCFCFF"/>
        <color rgb="FF63BE7B"/>
      </colorScale>
    </cfRule>
    <cfRule type="colorScale" priority="13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6">
    <cfRule type="colorScale" priority="13954">
      <colorScale>
        <cfvo type="min"/>
        <cfvo type="max"/>
        <color rgb="FFFCFCFF"/>
        <color rgb="FF63BE7B"/>
      </colorScale>
    </cfRule>
    <cfRule type="colorScale" priority="13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6">
    <cfRule type="colorScale" priority="13956">
      <colorScale>
        <cfvo type="min"/>
        <cfvo type="max"/>
        <color rgb="FFFCFCFF"/>
        <color rgb="FF63BE7B"/>
      </colorScale>
    </cfRule>
    <cfRule type="colorScale" priority="13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6">
    <cfRule type="cellIs" dxfId="7800" priority="13958" operator="greaterThan">
      <formula>1</formula>
    </cfRule>
    <cfRule type="colorScale" priority="13959">
      <colorScale>
        <cfvo type="min"/>
        <cfvo type="max"/>
        <color rgb="FFFCFCFF"/>
        <color rgb="FF63BE7B"/>
      </colorScale>
    </cfRule>
    <cfRule type="colorScale" priority="13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6">
    <cfRule type="colorScale" priority="13961">
      <colorScale>
        <cfvo type="min"/>
        <cfvo type="max"/>
        <color rgb="FFFCFCFF"/>
        <color rgb="FF63BE7B"/>
      </colorScale>
    </cfRule>
    <cfRule type="colorScale" priority="13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6">
    <cfRule type="colorScale" priority="13963">
      <colorScale>
        <cfvo type="min"/>
        <cfvo type="max"/>
        <color rgb="FFFCFCFF"/>
        <color rgb="FF63BE7B"/>
      </colorScale>
    </cfRule>
    <cfRule type="colorScale" priority="13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6">
    <cfRule type="cellIs" dxfId="7799" priority="13965" operator="greaterThan">
      <formula>1</formula>
    </cfRule>
    <cfRule type="colorScale" priority="13966">
      <colorScale>
        <cfvo type="min"/>
        <cfvo type="max"/>
        <color rgb="FFFCFCFF"/>
        <color rgb="FF63BE7B"/>
      </colorScale>
    </cfRule>
    <cfRule type="colorScale" priority="13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6">
    <cfRule type="colorScale" priority="13968">
      <colorScale>
        <cfvo type="min"/>
        <cfvo type="max"/>
        <color rgb="FFFCFCFF"/>
        <color rgb="FF63BE7B"/>
      </colorScale>
    </cfRule>
    <cfRule type="colorScale" priority="13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6">
    <cfRule type="colorScale" priority="13970">
      <colorScale>
        <cfvo type="min"/>
        <cfvo type="max"/>
        <color rgb="FFFCFCFF"/>
        <color rgb="FF63BE7B"/>
      </colorScale>
    </cfRule>
    <cfRule type="colorScale" priority="13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6">
    <cfRule type="cellIs" dxfId="7798" priority="13972" operator="greaterThan">
      <formula>1</formula>
    </cfRule>
    <cfRule type="colorScale" priority="13973">
      <colorScale>
        <cfvo type="min"/>
        <cfvo type="max"/>
        <color rgb="FFFCFCFF"/>
        <color rgb="FF63BE7B"/>
      </colorScale>
    </cfRule>
    <cfRule type="colorScale" priority="13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6">
    <cfRule type="colorScale" priority="13975">
      <colorScale>
        <cfvo type="min"/>
        <cfvo type="max"/>
        <color rgb="FFFCFCFF"/>
        <color rgb="FF63BE7B"/>
      </colorScale>
    </cfRule>
    <cfRule type="colorScale" priority="13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6">
    <cfRule type="colorScale" priority="13977">
      <colorScale>
        <cfvo type="min"/>
        <cfvo type="max"/>
        <color rgb="FFFCFCFF"/>
        <color rgb="FF63BE7B"/>
      </colorScale>
    </cfRule>
    <cfRule type="colorScale" priority="13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6">
    <cfRule type="cellIs" dxfId="7797" priority="13979" operator="greaterThan">
      <formula>1</formula>
    </cfRule>
    <cfRule type="colorScale" priority="13980">
      <colorScale>
        <cfvo type="min"/>
        <cfvo type="max"/>
        <color rgb="FFFCFCFF"/>
        <color rgb="FF63BE7B"/>
      </colorScale>
    </cfRule>
    <cfRule type="colorScale" priority="13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6">
    <cfRule type="colorScale" priority="13982">
      <colorScale>
        <cfvo type="min"/>
        <cfvo type="max"/>
        <color rgb="FFFCFCFF"/>
        <color rgb="FF63BE7B"/>
      </colorScale>
    </cfRule>
    <cfRule type="colorScale" priority="13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6">
    <cfRule type="colorScale" priority="13984">
      <colorScale>
        <cfvo type="min"/>
        <cfvo type="max"/>
        <color rgb="FFFCFCFF"/>
        <color rgb="FF63BE7B"/>
      </colorScale>
    </cfRule>
    <cfRule type="colorScale" priority="13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6">
    <cfRule type="cellIs" dxfId="7796" priority="13986" operator="greaterThan">
      <formula>1</formula>
    </cfRule>
    <cfRule type="colorScale" priority="13987">
      <colorScale>
        <cfvo type="min"/>
        <cfvo type="max"/>
        <color rgb="FFFCFCFF"/>
        <color rgb="FF63BE7B"/>
      </colorScale>
    </cfRule>
    <cfRule type="colorScale" priority="13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6">
    <cfRule type="colorScale" priority="13989">
      <colorScale>
        <cfvo type="min"/>
        <cfvo type="max"/>
        <color rgb="FFFCFCFF"/>
        <color rgb="FF63BE7B"/>
      </colorScale>
    </cfRule>
    <cfRule type="colorScale" priority="13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6">
    <cfRule type="colorScale" priority="13991">
      <colorScale>
        <cfvo type="min"/>
        <cfvo type="max"/>
        <color rgb="FFFCFCFF"/>
        <color rgb="FF63BE7B"/>
      </colorScale>
    </cfRule>
    <cfRule type="colorScale" priority="13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6">
    <cfRule type="cellIs" dxfId="7795" priority="13993" operator="greaterThan">
      <formula>1</formula>
    </cfRule>
    <cfRule type="colorScale" priority="13994">
      <colorScale>
        <cfvo type="min"/>
        <cfvo type="max"/>
        <color rgb="FFFCFCFF"/>
        <color rgb="FF63BE7B"/>
      </colorScale>
    </cfRule>
    <cfRule type="colorScale" priority="13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6">
    <cfRule type="colorScale" priority="13996">
      <colorScale>
        <cfvo type="min"/>
        <cfvo type="max"/>
        <color rgb="FFFCFCFF"/>
        <color rgb="FF63BE7B"/>
      </colorScale>
    </cfRule>
    <cfRule type="colorScale" priority="13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6">
    <cfRule type="colorScale" priority="13998">
      <colorScale>
        <cfvo type="min"/>
        <cfvo type="max"/>
        <color rgb="FFFCFCFF"/>
        <color rgb="FF63BE7B"/>
      </colorScale>
    </cfRule>
    <cfRule type="colorScale" priority="13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6">
    <cfRule type="cellIs" dxfId="7794" priority="14000" operator="greaterThan">
      <formula>1</formula>
    </cfRule>
    <cfRule type="colorScale" priority="14001">
      <colorScale>
        <cfvo type="min"/>
        <cfvo type="max"/>
        <color rgb="FFFCFCFF"/>
        <color rgb="FF63BE7B"/>
      </colorScale>
    </cfRule>
    <cfRule type="colorScale" priority="14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6">
    <cfRule type="colorScale" priority="14003">
      <colorScale>
        <cfvo type="min"/>
        <cfvo type="max"/>
        <color rgb="FFFCFCFF"/>
        <color rgb="FF63BE7B"/>
      </colorScale>
    </cfRule>
    <cfRule type="colorScale" priority="14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6">
    <cfRule type="colorScale" priority="14005">
      <colorScale>
        <cfvo type="min"/>
        <cfvo type="max"/>
        <color rgb="FFFCFCFF"/>
        <color rgb="FF63BE7B"/>
      </colorScale>
    </cfRule>
    <cfRule type="colorScale" priority="14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6">
    <cfRule type="cellIs" dxfId="7793" priority="14007" operator="greaterThan">
      <formula>1</formula>
    </cfRule>
    <cfRule type="colorScale" priority="14008">
      <colorScale>
        <cfvo type="min"/>
        <cfvo type="max"/>
        <color rgb="FFFCFCFF"/>
        <color rgb="FF63BE7B"/>
      </colorScale>
    </cfRule>
    <cfRule type="colorScale" priority="14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6">
    <cfRule type="colorScale" priority="14010">
      <colorScale>
        <cfvo type="min"/>
        <cfvo type="max"/>
        <color rgb="FFFCFCFF"/>
        <color rgb="FF63BE7B"/>
      </colorScale>
    </cfRule>
    <cfRule type="colorScale" priority="14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6">
    <cfRule type="colorScale" priority="14012">
      <colorScale>
        <cfvo type="min"/>
        <cfvo type="max"/>
        <color rgb="FFFCFCFF"/>
        <color rgb="FF63BE7B"/>
      </colorScale>
    </cfRule>
    <cfRule type="colorScale" priority="14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6">
    <cfRule type="cellIs" dxfId="7792" priority="14014" operator="greaterThan">
      <formula>1</formula>
    </cfRule>
    <cfRule type="colorScale" priority="14015">
      <colorScale>
        <cfvo type="min"/>
        <cfvo type="max"/>
        <color rgb="FFFCFCFF"/>
        <color rgb="FF63BE7B"/>
      </colorScale>
    </cfRule>
    <cfRule type="colorScale" priority="14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6">
    <cfRule type="colorScale" priority="14017">
      <colorScale>
        <cfvo type="min"/>
        <cfvo type="max"/>
        <color rgb="FFFCFCFF"/>
        <color rgb="FF63BE7B"/>
      </colorScale>
    </cfRule>
    <cfRule type="colorScale" priority="14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6">
    <cfRule type="colorScale" priority="14019">
      <colorScale>
        <cfvo type="min"/>
        <cfvo type="max"/>
        <color rgb="FFFCFCFF"/>
        <color rgb="FF63BE7B"/>
      </colorScale>
    </cfRule>
    <cfRule type="colorScale" priority="14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6">
    <cfRule type="cellIs" dxfId="7791" priority="14021" operator="greaterThan">
      <formula>1</formula>
    </cfRule>
    <cfRule type="colorScale" priority="14022">
      <colorScale>
        <cfvo type="min"/>
        <cfvo type="max"/>
        <color rgb="FFFCFCFF"/>
        <color rgb="FF63BE7B"/>
      </colorScale>
    </cfRule>
    <cfRule type="colorScale" priority="14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6">
    <cfRule type="colorScale" priority="14024">
      <colorScale>
        <cfvo type="min"/>
        <cfvo type="max"/>
        <color rgb="FFFCFCFF"/>
        <color rgb="FF63BE7B"/>
      </colorScale>
    </cfRule>
    <cfRule type="colorScale" priority="14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6">
    <cfRule type="colorScale" priority="14026">
      <colorScale>
        <cfvo type="min"/>
        <cfvo type="max"/>
        <color rgb="FFFCFCFF"/>
        <color rgb="FF63BE7B"/>
      </colorScale>
    </cfRule>
    <cfRule type="colorScale" priority="14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6">
    <cfRule type="cellIs" dxfId="7790" priority="14028" operator="greaterThan">
      <formula>1</formula>
    </cfRule>
    <cfRule type="colorScale" priority="14029">
      <colorScale>
        <cfvo type="min"/>
        <cfvo type="max"/>
        <color rgb="FFFCFCFF"/>
        <color rgb="FF63BE7B"/>
      </colorScale>
    </cfRule>
    <cfRule type="colorScale" priority="14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6">
    <cfRule type="colorScale" priority="14031">
      <colorScale>
        <cfvo type="min"/>
        <cfvo type="max"/>
        <color rgb="FFFCFCFF"/>
        <color rgb="FF63BE7B"/>
      </colorScale>
    </cfRule>
    <cfRule type="colorScale" priority="14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6">
    <cfRule type="colorScale" priority="14033">
      <colorScale>
        <cfvo type="min"/>
        <cfvo type="max"/>
        <color rgb="FFFCFCFF"/>
        <color rgb="FF63BE7B"/>
      </colorScale>
    </cfRule>
    <cfRule type="colorScale" priority="14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6">
    <cfRule type="cellIs" dxfId="7789" priority="14035" operator="greaterThan">
      <formula>1</formula>
    </cfRule>
    <cfRule type="colorScale" priority="14036">
      <colorScale>
        <cfvo type="min"/>
        <cfvo type="max"/>
        <color rgb="FFFCFCFF"/>
        <color rgb="FF63BE7B"/>
      </colorScale>
    </cfRule>
    <cfRule type="colorScale" priority="14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6">
    <cfRule type="colorScale" priority="14038">
      <colorScale>
        <cfvo type="min"/>
        <cfvo type="max"/>
        <color rgb="FFFCFCFF"/>
        <color rgb="FF63BE7B"/>
      </colorScale>
    </cfRule>
    <cfRule type="colorScale" priority="14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6">
    <cfRule type="colorScale" priority="14040">
      <colorScale>
        <cfvo type="min"/>
        <cfvo type="max"/>
        <color rgb="FFFCFCFF"/>
        <color rgb="FF63BE7B"/>
      </colorScale>
    </cfRule>
    <cfRule type="colorScale" priority="14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6">
    <cfRule type="cellIs" dxfId="7788" priority="14042" operator="greaterThan">
      <formula>1</formula>
    </cfRule>
    <cfRule type="colorScale" priority="14043">
      <colorScale>
        <cfvo type="min"/>
        <cfvo type="max"/>
        <color rgb="FFFCFCFF"/>
        <color rgb="FF63BE7B"/>
      </colorScale>
    </cfRule>
    <cfRule type="colorScale" priority="14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6">
    <cfRule type="colorScale" priority="14045">
      <colorScale>
        <cfvo type="min"/>
        <cfvo type="max"/>
        <color rgb="FFFCFCFF"/>
        <color rgb="FF63BE7B"/>
      </colorScale>
    </cfRule>
    <cfRule type="colorScale" priority="14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6">
    <cfRule type="colorScale" priority="14047">
      <colorScale>
        <cfvo type="min"/>
        <cfvo type="max"/>
        <color rgb="FFFCFCFF"/>
        <color rgb="FF63BE7B"/>
      </colorScale>
    </cfRule>
    <cfRule type="colorScale" priority="14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6">
    <cfRule type="cellIs" dxfId="7787" priority="14049" operator="greaterThan">
      <formula>1</formula>
    </cfRule>
    <cfRule type="colorScale" priority="14050">
      <colorScale>
        <cfvo type="min"/>
        <cfvo type="max"/>
        <color rgb="FFFCFCFF"/>
        <color rgb="FF63BE7B"/>
      </colorScale>
    </cfRule>
    <cfRule type="colorScale" priority="14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6">
    <cfRule type="colorScale" priority="14052">
      <colorScale>
        <cfvo type="min"/>
        <cfvo type="max"/>
        <color rgb="FFFCFCFF"/>
        <color rgb="FF63BE7B"/>
      </colorScale>
    </cfRule>
    <cfRule type="colorScale" priority="14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6">
    <cfRule type="colorScale" priority="14054">
      <colorScale>
        <cfvo type="min"/>
        <cfvo type="max"/>
        <color rgb="FFFCFCFF"/>
        <color rgb="FF63BE7B"/>
      </colorScale>
    </cfRule>
    <cfRule type="colorScale" priority="14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6">
    <cfRule type="cellIs" dxfId="7786" priority="14056" operator="greaterThan">
      <formula>1</formula>
    </cfRule>
    <cfRule type="colorScale" priority="14057">
      <colorScale>
        <cfvo type="min"/>
        <cfvo type="max"/>
        <color rgb="FFFCFCFF"/>
        <color rgb="FF63BE7B"/>
      </colorScale>
    </cfRule>
    <cfRule type="colorScale" priority="14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6">
    <cfRule type="cellIs" dxfId="7785" priority="14059" operator="greaterThan">
      <formula>1</formula>
    </cfRule>
    <cfRule type="colorScale" priority="14060">
      <colorScale>
        <cfvo type="min"/>
        <cfvo type="max"/>
        <color rgb="FFFCFCFF"/>
        <color rgb="FF63BE7B"/>
      </colorScale>
    </cfRule>
    <cfRule type="colorScale" priority="14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6:IA66">
    <cfRule type="colorScale" priority="14062">
      <colorScale>
        <cfvo type="min"/>
        <cfvo type="max"/>
        <color rgb="FFFCFCFF"/>
        <color rgb="FF63BE7B"/>
      </colorScale>
    </cfRule>
    <cfRule type="colorScale" priority="14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6">
    <cfRule type="colorScale" priority="14064">
      <colorScale>
        <cfvo type="min"/>
        <cfvo type="max"/>
        <color rgb="FFFCFCFF"/>
        <color rgb="FF63BE7B"/>
      </colorScale>
    </cfRule>
    <cfRule type="colorScale" priority="14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6">
    <cfRule type="colorScale" priority="14199">
      <colorScale>
        <cfvo type="min"/>
        <cfvo type="max"/>
        <color rgb="FFFCFCFF"/>
        <color rgb="FF63BE7B"/>
      </colorScale>
    </cfRule>
    <cfRule type="colorScale" priority="14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6">
    <cfRule type="cellIs" dxfId="7784" priority="14066" operator="greaterThan">
      <formula>1</formula>
    </cfRule>
    <cfRule type="colorScale" priority="14067">
      <colorScale>
        <cfvo type="min"/>
        <cfvo type="max"/>
        <color rgb="FFFCFCFF"/>
        <color rgb="FF63BE7B"/>
      </colorScale>
    </cfRule>
    <cfRule type="colorScale" priority="14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6">
    <cfRule type="colorScale" priority="14069">
      <colorScale>
        <cfvo type="min"/>
        <cfvo type="max"/>
        <color rgb="FFFCFCFF"/>
        <color rgb="FF63BE7B"/>
      </colorScale>
    </cfRule>
    <cfRule type="colorScale" priority="14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6">
    <cfRule type="colorScale" priority="14195">
      <colorScale>
        <cfvo type="min"/>
        <cfvo type="max"/>
        <color rgb="FFFCFCFF"/>
        <color rgb="FF63BE7B"/>
      </colorScale>
    </cfRule>
    <cfRule type="colorScale" priority="14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6">
    <cfRule type="cellIs" dxfId="7783" priority="14071" operator="greaterThan">
      <formula>1</formula>
    </cfRule>
    <cfRule type="colorScale" priority="14072">
      <colorScale>
        <cfvo type="min"/>
        <cfvo type="max"/>
        <color rgb="FFFCFCFF"/>
        <color rgb="FF63BE7B"/>
      </colorScale>
    </cfRule>
    <cfRule type="colorScale" priority="14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6">
    <cfRule type="colorScale" priority="14074">
      <colorScale>
        <cfvo type="min"/>
        <cfvo type="max"/>
        <color rgb="FFFCFCFF"/>
        <color rgb="FF63BE7B"/>
      </colorScale>
    </cfRule>
    <cfRule type="colorScale" priority="14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6">
    <cfRule type="colorScale" priority="14076">
      <colorScale>
        <cfvo type="min"/>
        <cfvo type="max"/>
        <color rgb="FFFCFCFF"/>
        <color rgb="FF63BE7B"/>
      </colorScale>
    </cfRule>
    <cfRule type="colorScale" priority="14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6">
    <cfRule type="cellIs" dxfId="7782" priority="14078" operator="greaterThan">
      <formula>1</formula>
    </cfRule>
    <cfRule type="colorScale" priority="14079">
      <colorScale>
        <cfvo type="min"/>
        <cfvo type="max"/>
        <color rgb="FFFCFCFF"/>
        <color rgb="FF63BE7B"/>
      </colorScale>
    </cfRule>
    <cfRule type="colorScale" priority="14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6">
    <cfRule type="colorScale" priority="14081">
      <colorScale>
        <cfvo type="min"/>
        <cfvo type="max"/>
        <color rgb="FFFCFCFF"/>
        <color rgb="FF63BE7B"/>
      </colorScale>
    </cfRule>
    <cfRule type="colorScale" priority="14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6">
    <cfRule type="colorScale" priority="14083">
      <colorScale>
        <cfvo type="min"/>
        <cfvo type="max"/>
        <color rgb="FFFCFCFF"/>
        <color rgb="FF63BE7B"/>
      </colorScale>
    </cfRule>
    <cfRule type="colorScale" priority="14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6">
    <cfRule type="cellIs" dxfId="7781" priority="14085" operator="greaterThan">
      <formula>1</formula>
    </cfRule>
    <cfRule type="colorScale" priority="14086">
      <colorScale>
        <cfvo type="min"/>
        <cfvo type="max"/>
        <color rgb="FFFCFCFF"/>
        <color rgb="FF63BE7B"/>
      </colorScale>
    </cfRule>
    <cfRule type="colorScale" priority="14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6">
    <cfRule type="colorScale" priority="14088">
      <colorScale>
        <cfvo type="min"/>
        <cfvo type="max"/>
        <color rgb="FFFCFCFF"/>
        <color rgb="FF63BE7B"/>
      </colorScale>
    </cfRule>
    <cfRule type="colorScale" priority="14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6">
    <cfRule type="colorScale" priority="14090">
      <colorScale>
        <cfvo type="min"/>
        <cfvo type="max"/>
        <color rgb="FFFCFCFF"/>
        <color rgb="FF63BE7B"/>
      </colorScale>
    </cfRule>
    <cfRule type="colorScale" priority="14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6">
    <cfRule type="cellIs" dxfId="7780" priority="14092" operator="greaterThan">
      <formula>1</formula>
    </cfRule>
    <cfRule type="colorScale" priority="14093">
      <colorScale>
        <cfvo type="min"/>
        <cfvo type="max"/>
        <color rgb="FFFCFCFF"/>
        <color rgb="FF63BE7B"/>
      </colorScale>
    </cfRule>
    <cfRule type="colorScale" priority="14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6">
    <cfRule type="colorScale" priority="14095">
      <colorScale>
        <cfvo type="min"/>
        <cfvo type="max"/>
        <color rgb="FFFCFCFF"/>
        <color rgb="FF63BE7B"/>
      </colorScale>
    </cfRule>
    <cfRule type="colorScale" priority="14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6">
    <cfRule type="colorScale" priority="14097">
      <colorScale>
        <cfvo type="min"/>
        <cfvo type="max"/>
        <color rgb="FFFCFCFF"/>
        <color rgb="FF63BE7B"/>
      </colorScale>
    </cfRule>
    <cfRule type="colorScale" priority="14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6">
    <cfRule type="cellIs" dxfId="7779" priority="14099" operator="greaterThan">
      <formula>1</formula>
    </cfRule>
    <cfRule type="colorScale" priority="14100">
      <colorScale>
        <cfvo type="min"/>
        <cfvo type="max"/>
        <color rgb="FFFCFCFF"/>
        <color rgb="FF63BE7B"/>
      </colorScale>
    </cfRule>
    <cfRule type="colorScale" priority="14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6">
    <cfRule type="colorScale" priority="14102">
      <colorScale>
        <cfvo type="min"/>
        <cfvo type="max"/>
        <color rgb="FFFCFCFF"/>
        <color rgb="FF63BE7B"/>
      </colorScale>
    </cfRule>
    <cfRule type="colorScale" priority="14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6">
    <cfRule type="colorScale" priority="14104">
      <colorScale>
        <cfvo type="min"/>
        <cfvo type="max"/>
        <color rgb="FFFCFCFF"/>
        <color rgb="FF63BE7B"/>
      </colorScale>
    </cfRule>
    <cfRule type="colorScale" priority="14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6">
    <cfRule type="cellIs" dxfId="7778" priority="14106" operator="greaterThan">
      <formula>1</formula>
    </cfRule>
    <cfRule type="colorScale" priority="14107">
      <colorScale>
        <cfvo type="min"/>
        <cfvo type="max"/>
        <color rgb="FFFCFCFF"/>
        <color rgb="FF63BE7B"/>
      </colorScale>
    </cfRule>
    <cfRule type="colorScale" priority="14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6">
    <cfRule type="colorScale" priority="14109">
      <colorScale>
        <cfvo type="min"/>
        <cfvo type="max"/>
        <color rgb="FFFCFCFF"/>
        <color rgb="FF63BE7B"/>
      </colorScale>
    </cfRule>
    <cfRule type="colorScale" priority="14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6">
    <cfRule type="colorScale" priority="14111">
      <colorScale>
        <cfvo type="min"/>
        <cfvo type="max"/>
        <color rgb="FFFCFCFF"/>
        <color rgb="FF63BE7B"/>
      </colorScale>
    </cfRule>
    <cfRule type="colorScale" priority="14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6">
    <cfRule type="cellIs" dxfId="7777" priority="14113" operator="greaterThan">
      <formula>1</formula>
    </cfRule>
    <cfRule type="colorScale" priority="14114">
      <colorScale>
        <cfvo type="min"/>
        <cfvo type="max"/>
        <color rgb="FFFCFCFF"/>
        <color rgb="FF63BE7B"/>
      </colorScale>
    </cfRule>
    <cfRule type="colorScale" priority="14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6">
    <cfRule type="colorScale" priority="14116">
      <colorScale>
        <cfvo type="min"/>
        <cfvo type="max"/>
        <color rgb="FFFCFCFF"/>
        <color rgb="FF63BE7B"/>
      </colorScale>
    </cfRule>
    <cfRule type="colorScale" priority="14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6">
    <cfRule type="colorScale" priority="14118">
      <colorScale>
        <cfvo type="min"/>
        <cfvo type="max"/>
        <color rgb="FFFCFCFF"/>
        <color rgb="FF63BE7B"/>
      </colorScale>
    </cfRule>
    <cfRule type="colorScale" priority="14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6">
    <cfRule type="cellIs" dxfId="7776" priority="14120" operator="greaterThan">
      <formula>1</formula>
    </cfRule>
    <cfRule type="colorScale" priority="14121">
      <colorScale>
        <cfvo type="min"/>
        <cfvo type="max"/>
        <color rgb="FFFCFCFF"/>
        <color rgb="FF63BE7B"/>
      </colorScale>
    </cfRule>
    <cfRule type="colorScale" priority="14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6">
    <cfRule type="colorScale" priority="14123">
      <colorScale>
        <cfvo type="min"/>
        <cfvo type="max"/>
        <color rgb="FFFCFCFF"/>
        <color rgb="FF63BE7B"/>
      </colorScale>
    </cfRule>
    <cfRule type="colorScale" priority="14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6">
    <cfRule type="colorScale" priority="14125">
      <colorScale>
        <cfvo type="min"/>
        <cfvo type="max"/>
        <color rgb="FFFCFCFF"/>
        <color rgb="FF63BE7B"/>
      </colorScale>
    </cfRule>
    <cfRule type="colorScale" priority="14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6">
    <cfRule type="cellIs" dxfId="7775" priority="14127" operator="greaterThan">
      <formula>1</formula>
    </cfRule>
    <cfRule type="colorScale" priority="14128">
      <colorScale>
        <cfvo type="min"/>
        <cfvo type="max"/>
        <color rgb="FFFCFCFF"/>
        <color rgb="FF63BE7B"/>
      </colorScale>
    </cfRule>
    <cfRule type="colorScale" priority="14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6">
    <cfRule type="colorScale" priority="14130">
      <colorScale>
        <cfvo type="min"/>
        <cfvo type="max"/>
        <color rgb="FFFCFCFF"/>
        <color rgb="FF63BE7B"/>
      </colorScale>
    </cfRule>
    <cfRule type="colorScale" priority="14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6">
    <cfRule type="colorScale" priority="14132">
      <colorScale>
        <cfvo type="min"/>
        <cfvo type="max"/>
        <color rgb="FFFCFCFF"/>
        <color rgb="FF63BE7B"/>
      </colorScale>
    </cfRule>
    <cfRule type="colorScale" priority="14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6">
    <cfRule type="cellIs" dxfId="7774" priority="14134" operator="greaterThan">
      <formula>1</formula>
    </cfRule>
    <cfRule type="colorScale" priority="14135">
      <colorScale>
        <cfvo type="min"/>
        <cfvo type="max"/>
        <color rgb="FFFCFCFF"/>
        <color rgb="FF63BE7B"/>
      </colorScale>
    </cfRule>
    <cfRule type="colorScale" priority="14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6">
    <cfRule type="colorScale" priority="14137">
      <colorScale>
        <cfvo type="min"/>
        <cfvo type="max"/>
        <color rgb="FFFCFCFF"/>
        <color rgb="FF63BE7B"/>
      </colorScale>
    </cfRule>
    <cfRule type="colorScale" priority="14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6">
    <cfRule type="colorScale" priority="14139">
      <colorScale>
        <cfvo type="min"/>
        <cfvo type="max"/>
        <color rgb="FFFCFCFF"/>
        <color rgb="FF63BE7B"/>
      </colorScale>
    </cfRule>
    <cfRule type="colorScale" priority="14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6">
    <cfRule type="cellIs" dxfId="7773" priority="14141" operator="greaterThan">
      <formula>1</formula>
    </cfRule>
    <cfRule type="colorScale" priority="14142">
      <colorScale>
        <cfvo type="min"/>
        <cfvo type="max"/>
        <color rgb="FFFCFCFF"/>
        <color rgb="FF63BE7B"/>
      </colorScale>
    </cfRule>
    <cfRule type="colorScale" priority="14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6">
    <cfRule type="colorScale" priority="14144">
      <colorScale>
        <cfvo type="min"/>
        <cfvo type="max"/>
        <color rgb="FFFCFCFF"/>
        <color rgb="FF63BE7B"/>
      </colorScale>
    </cfRule>
    <cfRule type="colorScale" priority="14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6">
    <cfRule type="colorScale" priority="14146">
      <colorScale>
        <cfvo type="min"/>
        <cfvo type="max"/>
        <color rgb="FFFCFCFF"/>
        <color rgb="FF63BE7B"/>
      </colorScale>
    </cfRule>
    <cfRule type="colorScale" priority="14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6">
    <cfRule type="cellIs" dxfId="7772" priority="14148" operator="greaterThan">
      <formula>1</formula>
    </cfRule>
    <cfRule type="colorScale" priority="14149">
      <colorScale>
        <cfvo type="min"/>
        <cfvo type="max"/>
        <color rgb="FFFCFCFF"/>
        <color rgb="FF63BE7B"/>
      </colorScale>
    </cfRule>
    <cfRule type="colorScale" priority="14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6">
    <cfRule type="colorScale" priority="14151">
      <colorScale>
        <cfvo type="min"/>
        <cfvo type="max"/>
        <color rgb="FFFCFCFF"/>
        <color rgb="FF63BE7B"/>
      </colorScale>
    </cfRule>
    <cfRule type="colorScale" priority="14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6">
    <cfRule type="colorScale" priority="14153">
      <colorScale>
        <cfvo type="min"/>
        <cfvo type="max"/>
        <color rgb="FFFCFCFF"/>
        <color rgb="FF63BE7B"/>
      </colorScale>
    </cfRule>
    <cfRule type="colorScale" priority="14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6">
    <cfRule type="cellIs" dxfId="7771" priority="14155" operator="greaterThan">
      <formula>1</formula>
    </cfRule>
    <cfRule type="colorScale" priority="14156">
      <colorScale>
        <cfvo type="min"/>
        <cfvo type="max"/>
        <color rgb="FFFCFCFF"/>
        <color rgb="FF63BE7B"/>
      </colorScale>
    </cfRule>
    <cfRule type="colorScale" priority="14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6">
    <cfRule type="colorScale" priority="14158">
      <colorScale>
        <cfvo type="min"/>
        <cfvo type="max"/>
        <color rgb="FFFCFCFF"/>
        <color rgb="FF63BE7B"/>
      </colorScale>
    </cfRule>
    <cfRule type="colorScale" priority="14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6">
    <cfRule type="colorScale" priority="14160">
      <colorScale>
        <cfvo type="min"/>
        <cfvo type="max"/>
        <color rgb="FFFCFCFF"/>
        <color rgb="FF63BE7B"/>
      </colorScale>
    </cfRule>
    <cfRule type="colorScale" priority="14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6">
    <cfRule type="cellIs" dxfId="7770" priority="14162" operator="greaterThan">
      <formula>1</formula>
    </cfRule>
    <cfRule type="colorScale" priority="14163">
      <colorScale>
        <cfvo type="min"/>
        <cfvo type="max"/>
        <color rgb="FFFCFCFF"/>
        <color rgb="FF63BE7B"/>
      </colorScale>
    </cfRule>
    <cfRule type="colorScale" priority="14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6">
    <cfRule type="colorScale" priority="14165">
      <colorScale>
        <cfvo type="min"/>
        <cfvo type="max"/>
        <color rgb="FFFCFCFF"/>
        <color rgb="FF63BE7B"/>
      </colorScale>
    </cfRule>
    <cfRule type="colorScale" priority="14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6">
    <cfRule type="colorScale" priority="14167">
      <colorScale>
        <cfvo type="min"/>
        <cfvo type="max"/>
        <color rgb="FFFCFCFF"/>
        <color rgb="FF63BE7B"/>
      </colorScale>
    </cfRule>
    <cfRule type="colorScale" priority="14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6">
    <cfRule type="cellIs" dxfId="7769" priority="14169" operator="greaterThan">
      <formula>1</formula>
    </cfRule>
    <cfRule type="colorScale" priority="14170">
      <colorScale>
        <cfvo type="min"/>
        <cfvo type="max"/>
        <color rgb="FFFCFCFF"/>
        <color rgb="FF63BE7B"/>
      </colorScale>
    </cfRule>
    <cfRule type="colorScale" priority="14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6">
    <cfRule type="colorScale" priority="14172">
      <colorScale>
        <cfvo type="min"/>
        <cfvo type="max"/>
        <color rgb="FFFCFCFF"/>
        <color rgb="FF63BE7B"/>
      </colorScale>
    </cfRule>
    <cfRule type="colorScale" priority="14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6">
    <cfRule type="colorScale" priority="14174">
      <colorScale>
        <cfvo type="min"/>
        <cfvo type="max"/>
        <color rgb="FFFCFCFF"/>
        <color rgb="FF63BE7B"/>
      </colorScale>
    </cfRule>
    <cfRule type="colorScale" priority="14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6">
    <cfRule type="cellIs" dxfId="7768" priority="14176" operator="greaterThan">
      <formula>1</formula>
    </cfRule>
    <cfRule type="colorScale" priority="14177">
      <colorScale>
        <cfvo type="min"/>
        <cfvo type="max"/>
        <color rgb="FFFCFCFF"/>
        <color rgb="FF63BE7B"/>
      </colorScale>
    </cfRule>
    <cfRule type="colorScale" priority="14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6">
    <cfRule type="colorScale" priority="14179">
      <colorScale>
        <cfvo type="min"/>
        <cfvo type="max"/>
        <color rgb="FFFCFCFF"/>
        <color rgb="FF63BE7B"/>
      </colorScale>
    </cfRule>
    <cfRule type="colorScale" priority="14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6">
    <cfRule type="colorScale" priority="14181">
      <colorScale>
        <cfvo type="min"/>
        <cfvo type="max"/>
        <color rgb="FFFCFCFF"/>
        <color rgb="FF63BE7B"/>
      </colorScale>
    </cfRule>
    <cfRule type="colorScale" priority="14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6">
    <cfRule type="cellIs" dxfId="7767" priority="14183" operator="greaterThan">
      <formula>1</formula>
    </cfRule>
    <cfRule type="colorScale" priority="14184">
      <colorScale>
        <cfvo type="min"/>
        <cfvo type="max"/>
        <color rgb="FFFCFCFF"/>
        <color rgb="FF63BE7B"/>
      </colorScale>
    </cfRule>
    <cfRule type="colorScale" priority="14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6">
    <cfRule type="colorScale" priority="14186">
      <colorScale>
        <cfvo type="min"/>
        <cfvo type="max"/>
        <color rgb="FFFCFCFF"/>
        <color rgb="FF63BE7B"/>
      </colorScale>
    </cfRule>
    <cfRule type="colorScale" priority="14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6">
    <cfRule type="colorScale" priority="14188">
      <colorScale>
        <cfvo type="min"/>
        <cfvo type="max"/>
        <color rgb="FFFCFCFF"/>
        <color rgb="FF63BE7B"/>
      </colorScale>
    </cfRule>
    <cfRule type="colorScale" priority="14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6">
    <cfRule type="cellIs" dxfId="7766" priority="14190" operator="greaterThan">
      <formula>1</formula>
    </cfRule>
    <cfRule type="colorScale" priority="14191">
      <colorScale>
        <cfvo type="min"/>
        <cfvo type="max"/>
        <color rgb="FFFCFCFF"/>
        <color rgb="FF63BE7B"/>
      </colorScale>
    </cfRule>
    <cfRule type="colorScale" priority="14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66:LD66">
    <cfRule type="cellIs" dxfId="7765" priority="13908" operator="greaterThan">
      <formula>0.31</formula>
    </cfRule>
    <cfRule type="cellIs" dxfId="7764" priority="13909" operator="greaterThan">
      <formula>0.31</formula>
    </cfRule>
    <cfRule type="cellIs" dxfId="7763" priority="13910" operator="greaterThan">
      <formula>0.31</formula>
    </cfRule>
    <cfRule type="cellIs" dxfId="7762" priority="13911" operator="greaterThan">
      <formula>0.3</formula>
    </cfRule>
    <cfRule type="cellIs" dxfId="7761" priority="13912" operator="greaterThan">
      <formula>1</formula>
    </cfRule>
    <cfRule type="cellIs" dxfId="7760" priority="13913" operator="equal">
      <formula>0</formula>
    </cfRule>
  </conditionalFormatting>
  <conditionalFormatting sqref="LP66">
    <cfRule type="containsText" dxfId="7759" priority="2952" operator="containsText" text=" ">
      <formula>NOT(ISERROR(SEARCH(" ",LP66)))</formula>
    </cfRule>
    <cfRule type="containsText" dxfId="7758" priority="2953" operator="containsText" text=" ">
      <formula>NOT(ISERROR(SEARCH(" ",LP66)))</formula>
    </cfRule>
  </conditionalFormatting>
  <conditionalFormatting sqref="PG66">
    <cfRule type="containsText" dxfId="7757" priority="2568" operator="containsText" text=" ">
      <formula>NOT(ISERROR(SEARCH(" ",PG66)))</formula>
    </cfRule>
    <cfRule type="containsText" dxfId="7756" priority="2569" operator="containsText" text=" ">
      <formula>NOT(ISERROR(SEARCH(" ",PG66)))</formula>
    </cfRule>
  </conditionalFormatting>
  <conditionalFormatting sqref="B67">
    <cfRule type="cellIs" dxfId="7755" priority="12812" operator="equal">
      <formula>" "</formula>
    </cfRule>
    <cfRule type="containsText" dxfId="7754" priority="12813" operator="containsText" text=" ">
      <formula>NOT(ISERROR(SEARCH(" ",B67)))</formula>
    </cfRule>
    <cfRule type="containsText" dxfId="7753" priority="12814" operator="containsText" text=" ">
      <formula>NOT(ISERROR(SEARCH(" ",B67)))</formula>
    </cfRule>
  </conditionalFormatting>
  <conditionalFormatting sqref="H67">
    <cfRule type="containsText" dxfId="7752" priority="13132" operator="containsText" text=" ">
      <formula>NOT(ISERROR(SEARCH(" ",H67)))</formula>
    </cfRule>
    <cfRule type="containsText" dxfId="7751" priority="13133" operator="containsText" text=" ">
      <formula>NOT(ISERROR(SEARCH(" ",H67)))</formula>
    </cfRule>
  </conditionalFormatting>
  <conditionalFormatting sqref="Y67">
    <cfRule type="colorScale" priority="12854">
      <colorScale>
        <cfvo type="min"/>
        <cfvo type="max"/>
        <color rgb="FFFCFCFF"/>
        <color rgb="FF63BE7B"/>
      </colorScale>
    </cfRule>
    <cfRule type="colorScale" priority="12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67">
    <cfRule type="cellIs" dxfId="7750" priority="11691" operator="greaterThan">
      <formula>1</formula>
    </cfRule>
    <cfRule type="containsText" dxfId="7749" priority="11692" operator="containsText" text=" ">
      <formula>NOT(ISERROR(SEARCH(" ",AF67)))</formula>
    </cfRule>
    <cfRule type="containsText" dxfId="7748" priority="11693" operator="containsText" text=" ">
      <formula>NOT(ISERROR(SEARCH(" ",AF67)))</formula>
    </cfRule>
  </conditionalFormatting>
  <conditionalFormatting sqref="AG67">
    <cfRule type="cellIs" dxfId="7747" priority="3111" operator="equal">
      <formula>0</formula>
    </cfRule>
    <cfRule type="cellIs" dxfId="7746" priority="3112" operator="greaterThan">
      <formula>1</formula>
    </cfRule>
    <cfRule type="containsText" dxfId="7745" priority="3113" operator="containsText" text=" ">
      <formula>NOT(ISERROR(SEARCH(" ",AG67)))</formula>
    </cfRule>
    <cfRule type="containsText" dxfId="7744" priority="3114" operator="containsText" text=" ">
      <formula>NOT(ISERROR(SEARCH(" ",AG67)))</formula>
    </cfRule>
    <cfRule type="cellIs" dxfId="7743" priority="3115" operator="equal">
      <formula>0</formula>
    </cfRule>
  </conditionalFormatting>
  <conditionalFormatting sqref="AH67">
    <cfRule type="cellIs" dxfId="7742" priority="8668" operator="equal">
      <formula>0</formula>
    </cfRule>
    <cfRule type="cellIs" dxfId="7741" priority="8669" operator="greaterThan">
      <formula>1</formula>
    </cfRule>
    <cfRule type="containsText" dxfId="7740" priority="8670" operator="containsText" text=" ">
      <formula>NOT(ISERROR(SEARCH(" ",AH67)))</formula>
    </cfRule>
    <cfRule type="containsText" dxfId="7739" priority="8671" operator="containsText" text=" ">
      <formula>NOT(ISERROR(SEARCH(" ",AH67)))</formula>
    </cfRule>
    <cfRule type="cellIs" dxfId="7738" priority="8672" operator="equal">
      <formula>0</formula>
    </cfRule>
  </conditionalFormatting>
  <conditionalFormatting sqref="AJ67">
    <cfRule type="cellIs" dxfId="7737" priority="11768" operator="equal">
      <formula>0</formula>
    </cfRule>
    <cfRule type="cellIs" dxfId="7736" priority="11769" operator="greaterThan">
      <formula>1</formula>
    </cfRule>
    <cfRule type="containsText" dxfId="7735" priority="11770" operator="containsText" text=" ">
      <formula>NOT(ISERROR(SEARCH(" ",AJ67)))</formula>
    </cfRule>
    <cfRule type="containsText" dxfId="7734" priority="11771" operator="containsText" text=" ">
      <formula>NOT(ISERROR(SEARCH(" ",AJ67)))</formula>
    </cfRule>
    <cfRule type="cellIs" dxfId="7733" priority="11772" operator="equal">
      <formula>0</formula>
    </cfRule>
  </conditionalFormatting>
  <conditionalFormatting sqref="AK67">
    <cfRule type="cellIs" dxfId="7732" priority="11723" operator="equal">
      <formula>0</formula>
    </cfRule>
    <cfRule type="cellIs" dxfId="7731" priority="11724" operator="equal">
      <formula>0</formula>
    </cfRule>
    <cfRule type="cellIs" dxfId="7730" priority="11725" operator="greaterThan">
      <formula>1</formula>
    </cfRule>
    <cfRule type="containsText" dxfId="7729" priority="11726" operator="containsText" text=" ">
      <formula>NOT(ISERROR(SEARCH(" ",AK67)))</formula>
    </cfRule>
    <cfRule type="containsText" dxfId="7728" priority="11727" operator="containsText" text=" ">
      <formula>NOT(ISERROR(SEARCH(" ",AK67)))</formula>
    </cfRule>
  </conditionalFormatting>
  <conditionalFormatting sqref="AL67">
    <cfRule type="cellIs" dxfId="7727" priority="11718" operator="equal">
      <formula>0</formula>
    </cfRule>
    <cfRule type="cellIs" dxfId="7726" priority="11719" operator="equal">
      <formula>0</formula>
    </cfRule>
    <cfRule type="cellIs" dxfId="7725" priority="11720" operator="greaterThan">
      <formula>1</formula>
    </cfRule>
    <cfRule type="containsText" dxfId="7724" priority="11721" operator="containsText" text=" ">
      <formula>NOT(ISERROR(SEARCH(" ",AL67)))</formula>
    </cfRule>
    <cfRule type="containsText" dxfId="7723" priority="11722" operator="containsText" text=" ">
      <formula>NOT(ISERROR(SEARCH(" ",AL67)))</formula>
    </cfRule>
  </conditionalFormatting>
  <conditionalFormatting sqref="AM67">
    <cfRule type="cellIs" dxfId="7722" priority="11713" operator="equal">
      <formula>0</formula>
    </cfRule>
    <cfRule type="cellIs" dxfId="7721" priority="11714" operator="equal">
      <formula>0</formula>
    </cfRule>
    <cfRule type="cellIs" dxfId="7720" priority="11715" operator="greaterThan">
      <formula>1</formula>
    </cfRule>
    <cfRule type="containsText" dxfId="7719" priority="11716" operator="containsText" text=" ">
      <formula>NOT(ISERROR(SEARCH(" ",AM67)))</formula>
    </cfRule>
    <cfRule type="containsText" dxfId="7718" priority="11717" operator="containsText" text=" ">
      <formula>NOT(ISERROR(SEARCH(" ",AM67)))</formula>
    </cfRule>
  </conditionalFormatting>
  <conditionalFormatting sqref="AV67">
    <cfRule type="cellIs" dxfId="7717" priority="11537" operator="equal">
      <formula>0</formula>
    </cfRule>
    <cfRule type="containsText" dxfId="7716" priority="11538" operator="containsText" text=" ">
      <formula>NOT(ISERROR(SEARCH(" ",AV67)))</formula>
    </cfRule>
    <cfRule type="containsText" dxfId="7715" priority="11539" operator="containsText" text=" ">
      <formula>NOT(ISERROR(SEARCH(" ",AV67)))</formula>
    </cfRule>
  </conditionalFormatting>
  <conditionalFormatting sqref="AX67">
    <cfRule type="cellIs" dxfId="7714" priority="11682" operator="greaterThan">
      <formula>1</formula>
    </cfRule>
    <cfRule type="containsText" dxfId="7713" priority="11683" operator="containsText" text=" ">
      <formula>NOT(ISERROR(SEARCH(" ",AX67)))</formula>
    </cfRule>
    <cfRule type="containsText" dxfId="7712" priority="11684" operator="containsText" text=" ">
      <formula>NOT(ISERROR(SEARCH(" ",AX67)))</formula>
    </cfRule>
  </conditionalFormatting>
  <conditionalFormatting sqref="BB67">
    <cfRule type="containsText" dxfId="7711" priority="3469" operator="containsText" text=" ">
      <formula>NOT(ISERROR(SEARCH(" ",BB67)))</formula>
    </cfRule>
    <cfRule type="containsText" dxfId="7710" priority="3470" operator="containsText" text=" ">
      <formula>NOT(ISERROR(SEARCH(" ",BB67)))</formula>
    </cfRule>
  </conditionalFormatting>
  <conditionalFormatting sqref="BF67:BG67">
    <cfRule type="containsText" dxfId="7709" priority="12836" operator="containsText" text=" ">
      <formula>NOT(ISERROR(SEARCH(" ",BF67)))</formula>
    </cfRule>
    <cfRule type="containsText" dxfId="7708" priority="12837" operator="containsText" text=" ">
      <formula>NOT(ISERROR(SEARCH(" ",BF67)))</formula>
    </cfRule>
  </conditionalFormatting>
  <conditionalFormatting sqref="BI67:BJ67">
    <cfRule type="containsText" dxfId="7707" priority="12840" operator="containsText" text=" ">
      <formula>NOT(ISERROR(SEARCH(" ",BI67)))</formula>
    </cfRule>
    <cfRule type="containsText" dxfId="7706" priority="12841" operator="containsText" text=" ">
      <formula>NOT(ISERROR(SEARCH(" ",BI67)))</formula>
    </cfRule>
  </conditionalFormatting>
  <conditionalFormatting sqref="BK67">
    <cfRule type="containsText" dxfId="7705" priority="12842" operator="containsText" text=" ">
      <formula>NOT(ISERROR(SEARCH(" ",BK67)))</formula>
    </cfRule>
    <cfRule type="containsText" dxfId="7704" priority="12843" operator="containsText" text=" ">
      <formula>NOT(ISERROR(SEARCH(" ",BK67)))</formula>
    </cfRule>
  </conditionalFormatting>
  <conditionalFormatting sqref="BR67">
    <cfRule type="containsText" dxfId="7703" priority="12825" operator="containsText" text=" ">
      <formula>NOT(ISERROR(SEARCH(" ",BR67)))</formula>
    </cfRule>
    <cfRule type="containsText" dxfId="7702" priority="12826" operator="containsText" text=" ">
      <formula>NOT(ISERROR(SEARCH(" ",BR67)))</formula>
    </cfRule>
  </conditionalFormatting>
  <conditionalFormatting sqref="BS67">
    <cfRule type="containsText" dxfId="7701" priority="3183" operator="containsText" text=" ">
      <formula>NOT(ISERROR(SEARCH(" ",BS67)))</formula>
    </cfRule>
    <cfRule type="containsText" dxfId="7700" priority="3184" operator="containsText" text=" ">
      <formula>NOT(ISERROR(SEARCH(" ",BS67)))</formula>
    </cfRule>
  </conditionalFormatting>
  <conditionalFormatting sqref="BT67">
    <cfRule type="containsText" dxfId="7699" priority="12834" operator="containsText" text=" ">
      <formula>NOT(ISERROR(SEARCH(" ",BT67)))</formula>
    </cfRule>
    <cfRule type="containsText" dxfId="7698" priority="12835" operator="containsText" text=" ">
      <formula>NOT(ISERROR(SEARCH(" ",BT67)))</formula>
    </cfRule>
  </conditionalFormatting>
  <conditionalFormatting sqref="BV67:BW67">
    <cfRule type="containsText" dxfId="7697" priority="12832" operator="containsText" text=" ">
      <formula>NOT(ISERROR(SEARCH(" ",BV67)))</formula>
    </cfRule>
    <cfRule type="containsText" dxfId="7696" priority="12833" operator="containsText" text=" ">
      <formula>NOT(ISERROR(SEARCH(" ",BV67)))</formula>
    </cfRule>
  </conditionalFormatting>
  <conditionalFormatting sqref="BZ67">
    <cfRule type="containsText" dxfId="7695" priority="13136" operator="containsText" text=" ">
      <formula>NOT(ISERROR(SEARCH(" ",BZ67)))</formula>
    </cfRule>
    <cfRule type="containsText" dxfId="7694" priority="13137" operator="containsText" text=" ">
      <formula>NOT(ISERROR(SEARCH(" ",BZ67)))</formula>
    </cfRule>
  </conditionalFormatting>
  <conditionalFormatting sqref="CL67">
    <cfRule type="containsText" dxfId="7693" priority="2454" operator="containsText" text=" ">
      <formula>NOT(ISERROR(SEARCH(" ",CL67)))</formula>
    </cfRule>
  </conditionalFormatting>
  <conditionalFormatting sqref="CQ67">
    <cfRule type="containsText" dxfId="7692" priority="3044" operator="containsText" text=" ">
      <formula>NOT(ISERROR(SEARCH(" ",CQ67)))</formula>
    </cfRule>
  </conditionalFormatting>
  <conditionalFormatting sqref="CR67">
    <cfRule type="containsText" dxfId="7691" priority="2515" operator="containsText" text=" ">
      <formula>NOT(ISERROR(SEARCH(" ",CR67)))</formula>
    </cfRule>
  </conditionalFormatting>
  <conditionalFormatting sqref="CS67">
    <cfRule type="containsText" dxfId="7690" priority="3002" operator="containsText" text=" ">
      <formula>NOT(ISERROR(SEARCH(" ",CS67)))</formula>
    </cfRule>
    <cfRule type="containsText" dxfId="7689" priority="3003" operator="containsText" text=" ">
      <formula>NOT(ISERROR(SEARCH(" ",CS67)))</formula>
    </cfRule>
  </conditionalFormatting>
  <conditionalFormatting sqref="DS67:DU67">
    <cfRule type="cellIs" dxfId="7688" priority="3259" operator="equal">
      <formula>1</formula>
    </cfRule>
  </conditionalFormatting>
  <conditionalFormatting sqref="DV67">
    <cfRule type="cellIs" dxfId="7687" priority="3260" operator="equal">
      <formula>1</formula>
    </cfRule>
  </conditionalFormatting>
  <conditionalFormatting sqref="DZ67">
    <cfRule type="containsText" dxfId="7686" priority="11618" operator="containsText" text=" ">
      <formula>NOT(ISERROR(SEARCH(" ",DZ67)))</formula>
    </cfRule>
    <cfRule type="containsText" dxfId="7685" priority="11619" operator="containsText" text=" ">
      <formula>NOT(ISERROR(SEARCH(" ",DZ67)))</formula>
    </cfRule>
    <cfRule type="containsText" dxfId="7684" priority="11620" operator="containsText" text=" ">
      <formula>NOT(ISERROR(SEARCH(" ",DZ67)))</formula>
    </cfRule>
    <cfRule type="containsText" dxfId="7683" priority="11621" operator="containsText" text=" ">
      <formula>NOT(ISERROR(SEARCH(" ",DZ67)))</formula>
    </cfRule>
  </conditionalFormatting>
  <conditionalFormatting sqref="EC67:EL67">
    <cfRule type="containsText" dxfId="7682" priority="12830" operator="containsText" text=" ">
      <formula>NOT(ISERROR(SEARCH(" ",EC67)))</formula>
    </cfRule>
    <cfRule type="containsText" dxfId="7681" priority="12831" operator="containsText" text=" ">
      <formula>NOT(ISERROR(SEARCH(" ",EC67)))</formula>
    </cfRule>
  </conditionalFormatting>
  <conditionalFormatting sqref="EN67">
    <cfRule type="cellIs" dxfId="7680" priority="11786" operator="equal">
      <formula>0</formula>
    </cfRule>
    <cfRule type="containsText" dxfId="7679" priority="11787" operator="containsText" text=" ">
      <formula>NOT(ISERROR(SEARCH(" ",EN67)))</formula>
    </cfRule>
    <cfRule type="containsText" dxfId="7678" priority="11788" operator="containsText" text=" ">
      <formula>NOT(ISERROR(SEARCH(" ",EN67)))</formula>
    </cfRule>
  </conditionalFormatting>
  <conditionalFormatting sqref="FI67">
    <cfRule type="cellIs" dxfId="7677" priority="12856" operator="greaterThan">
      <formula>1</formula>
    </cfRule>
    <cfRule type="colorScale" priority="12857">
      <colorScale>
        <cfvo type="min"/>
        <cfvo type="max"/>
        <color rgb="FFFCFCFF"/>
        <color rgb="FF63BE7B"/>
      </colorScale>
    </cfRule>
    <cfRule type="colorScale" priority="12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7">
    <cfRule type="colorScale" priority="12827">
      <colorScale>
        <cfvo type="min"/>
        <cfvo type="max"/>
        <color rgb="FFFCFCFF"/>
        <color rgb="FF63BE7B"/>
      </colorScale>
    </cfRule>
    <cfRule type="colorScale" priority="12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7:FL67">
    <cfRule type="colorScale" priority="12859">
      <colorScale>
        <cfvo type="min"/>
        <cfvo type="max"/>
        <color rgb="FFFCFCFF"/>
        <color rgb="FF63BE7B"/>
      </colorScale>
    </cfRule>
    <cfRule type="colorScale" priority="12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7">
    <cfRule type="colorScale" priority="12861">
      <colorScale>
        <cfvo type="min"/>
        <cfvo type="max"/>
        <color rgb="FFFCFCFF"/>
        <color rgb="FF63BE7B"/>
      </colorScale>
    </cfRule>
    <cfRule type="colorScale" priority="12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7">
    <cfRule type="colorScale" priority="13128">
      <colorScale>
        <cfvo type="min"/>
        <cfvo type="max"/>
        <color rgb="FFFCFCFF"/>
        <color rgb="FF63BE7B"/>
      </colorScale>
    </cfRule>
    <cfRule type="colorScale" priority="13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7">
    <cfRule type="cellIs" dxfId="7676" priority="12863" operator="greaterThan">
      <formula>1</formula>
    </cfRule>
    <cfRule type="colorScale" priority="12864">
      <colorScale>
        <cfvo type="min"/>
        <cfvo type="max"/>
        <color rgb="FFFCFCFF"/>
        <color rgb="FF63BE7B"/>
      </colorScale>
    </cfRule>
    <cfRule type="colorScale" priority="12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7">
    <cfRule type="colorScale" priority="12866">
      <colorScale>
        <cfvo type="min"/>
        <cfvo type="max"/>
        <color rgb="FFFCFCFF"/>
        <color rgb="FF63BE7B"/>
      </colorScale>
    </cfRule>
    <cfRule type="colorScale" priority="12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7">
    <cfRule type="colorScale" priority="13124">
      <colorScale>
        <cfvo type="min"/>
        <cfvo type="max"/>
        <color rgb="FFFCFCFF"/>
        <color rgb="FF63BE7B"/>
      </colorScale>
    </cfRule>
    <cfRule type="colorScale" priority="13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7">
    <cfRule type="cellIs" dxfId="7675" priority="12868" operator="greaterThan">
      <formula>1</formula>
    </cfRule>
    <cfRule type="colorScale" priority="12869">
      <colorScale>
        <cfvo type="min"/>
        <cfvo type="max"/>
        <color rgb="FFFCFCFF"/>
        <color rgb="FF63BE7B"/>
      </colorScale>
    </cfRule>
    <cfRule type="colorScale" priority="12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7">
    <cfRule type="colorScale" priority="12871">
      <colorScale>
        <cfvo type="min"/>
        <cfvo type="max"/>
        <color rgb="FFFCFCFF"/>
        <color rgb="FF63BE7B"/>
      </colorScale>
    </cfRule>
    <cfRule type="colorScale" priority="12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7">
    <cfRule type="colorScale" priority="12873">
      <colorScale>
        <cfvo type="min"/>
        <cfvo type="max"/>
        <color rgb="FFFCFCFF"/>
        <color rgb="FF63BE7B"/>
      </colorScale>
    </cfRule>
    <cfRule type="colorScale" priority="12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7">
    <cfRule type="cellIs" dxfId="7674" priority="12875" operator="greaterThan">
      <formula>1</formula>
    </cfRule>
    <cfRule type="colorScale" priority="12876">
      <colorScale>
        <cfvo type="min"/>
        <cfvo type="max"/>
        <color rgb="FFFCFCFF"/>
        <color rgb="FF63BE7B"/>
      </colorScale>
    </cfRule>
    <cfRule type="colorScale" priority="12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7">
    <cfRule type="colorScale" priority="12878">
      <colorScale>
        <cfvo type="min"/>
        <cfvo type="max"/>
        <color rgb="FFFCFCFF"/>
        <color rgb="FF63BE7B"/>
      </colorScale>
    </cfRule>
    <cfRule type="colorScale" priority="12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7">
    <cfRule type="colorScale" priority="12880">
      <colorScale>
        <cfvo type="min"/>
        <cfvo type="max"/>
        <color rgb="FFFCFCFF"/>
        <color rgb="FF63BE7B"/>
      </colorScale>
    </cfRule>
    <cfRule type="colorScale" priority="12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7">
    <cfRule type="cellIs" dxfId="7673" priority="12882" operator="greaterThan">
      <formula>1</formula>
    </cfRule>
    <cfRule type="colorScale" priority="12883">
      <colorScale>
        <cfvo type="min"/>
        <cfvo type="max"/>
        <color rgb="FFFCFCFF"/>
        <color rgb="FF63BE7B"/>
      </colorScale>
    </cfRule>
    <cfRule type="colorScale" priority="12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7">
    <cfRule type="colorScale" priority="12885">
      <colorScale>
        <cfvo type="min"/>
        <cfvo type="max"/>
        <color rgb="FFFCFCFF"/>
        <color rgb="FF63BE7B"/>
      </colorScale>
    </cfRule>
    <cfRule type="colorScale" priority="12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7">
    <cfRule type="colorScale" priority="12887">
      <colorScale>
        <cfvo type="min"/>
        <cfvo type="max"/>
        <color rgb="FFFCFCFF"/>
        <color rgb="FF63BE7B"/>
      </colorScale>
    </cfRule>
    <cfRule type="colorScale" priority="12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7">
    <cfRule type="cellIs" dxfId="7672" priority="12889" operator="greaterThan">
      <formula>1</formula>
    </cfRule>
    <cfRule type="colorScale" priority="12890">
      <colorScale>
        <cfvo type="min"/>
        <cfvo type="max"/>
        <color rgb="FFFCFCFF"/>
        <color rgb="FF63BE7B"/>
      </colorScale>
    </cfRule>
    <cfRule type="colorScale" priority="12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7">
    <cfRule type="colorScale" priority="12892">
      <colorScale>
        <cfvo type="min"/>
        <cfvo type="max"/>
        <color rgb="FFFCFCFF"/>
        <color rgb="FF63BE7B"/>
      </colorScale>
    </cfRule>
    <cfRule type="colorScale" priority="12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7">
    <cfRule type="colorScale" priority="12894">
      <colorScale>
        <cfvo type="min"/>
        <cfvo type="max"/>
        <color rgb="FFFCFCFF"/>
        <color rgb="FF63BE7B"/>
      </colorScale>
    </cfRule>
    <cfRule type="colorScale" priority="12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7">
    <cfRule type="cellIs" dxfId="7671" priority="12896" operator="greaterThan">
      <formula>1</formula>
    </cfRule>
    <cfRule type="colorScale" priority="12897">
      <colorScale>
        <cfvo type="min"/>
        <cfvo type="max"/>
        <color rgb="FFFCFCFF"/>
        <color rgb="FF63BE7B"/>
      </colorScale>
    </cfRule>
    <cfRule type="colorScale" priority="12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7">
    <cfRule type="colorScale" priority="12899">
      <colorScale>
        <cfvo type="min"/>
        <cfvo type="max"/>
        <color rgb="FFFCFCFF"/>
        <color rgb="FF63BE7B"/>
      </colorScale>
    </cfRule>
    <cfRule type="colorScale" priority="12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7">
    <cfRule type="colorScale" priority="12901">
      <colorScale>
        <cfvo type="min"/>
        <cfvo type="max"/>
        <color rgb="FFFCFCFF"/>
        <color rgb="FF63BE7B"/>
      </colorScale>
    </cfRule>
    <cfRule type="colorScale" priority="12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7">
    <cfRule type="cellIs" dxfId="7670" priority="12903" operator="greaterThan">
      <formula>1</formula>
    </cfRule>
    <cfRule type="colorScale" priority="12904">
      <colorScale>
        <cfvo type="min"/>
        <cfvo type="max"/>
        <color rgb="FFFCFCFF"/>
        <color rgb="FF63BE7B"/>
      </colorScale>
    </cfRule>
    <cfRule type="colorScale" priority="12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7">
    <cfRule type="colorScale" priority="12906">
      <colorScale>
        <cfvo type="min"/>
        <cfvo type="max"/>
        <color rgb="FFFCFCFF"/>
        <color rgb="FF63BE7B"/>
      </colorScale>
    </cfRule>
    <cfRule type="colorScale" priority="12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7">
    <cfRule type="colorScale" priority="12908">
      <colorScale>
        <cfvo type="min"/>
        <cfvo type="max"/>
        <color rgb="FFFCFCFF"/>
        <color rgb="FF63BE7B"/>
      </colorScale>
    </cfRule>
    <cfRule type="colorScale" priority="12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7">
    <cfRule type="cellIs" dxfId="7669" priority="12910" operator="greaterThan">
      <formula>1</formula>
    </cfRule>
    <cfRule type="colorScale" priority="12911">
      <colorScale>
        <cfvo type="min"/>
        <cfvo type="max"/>
        <color rgb="FFFCFCFF"/>
        <color rgb="FF63BE7B"/>
      </colorScale>
    </cfRule>
    <cfRule type="colorScale" priority="12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7">
    <cfRule type="colorScale" priority="12913">
      <colorScale>
        <cfvo type="min"/>
        <cfvo type="max"/>
        <color rgb="FFFCFCFF"/>
        <color rgb="FF63BE7B"/>
      </colorScale>
    </cfRule>
    <cfRule type="colorScale" priority="12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7">
    <cfRule type="colorScale" priority="12915">
      <colorScale>
        <cfvo type="min"/>
        <cfvo type="max"/>
        <color rgb="FFFCFCFF"/>
        <color rgb="FF63BE7B"/>
      </colorScale>
    </cfRule>
    <cfRule type="colorScale" priority="12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7">
    <cfRule type="cellIs" dxfId="7668" priority="12917" operator="greaterThan">
      <formula>1</formula>
    </cfRule>
    <cfRule type="colorScale" priority="12918">
      <colorScale>
        <cfvo type="min"/>
        <cfvo type="max"/>
        <color rgb="FFFCFCFF"/>
        <color rgb="FF63BE7B"/>
      </colorScale>
    </cfRule>
    <cfRule type="colorScale" priority="12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7">
    <cfRule type="colorScale" priority="12920">
      <colorScale>
        <cfvo type="min"/>
        <cfvo type="max"/>
        <color rgb="FFFCFCFF"/>
        <color rgb="FF63BE7B"/>
      </colorScale>
    </cfRule>
    <cfRule type="colorScale" priority="12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7">
    <cfRule type="colorScale" priority="12922">
      <colorScale>
        <cfvo type="min"/>
        <cfvo type="max"/>
        <color rgb="FFFCFCFF"/>
        <color rgb="FF63BE7B"/>
      </colorScale>
    </cfRule>
    <cfRule type="colorScale" priority="12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7">
    <cfRule type="cellIs" dxfId="7667" priority="12924" operator="greaterThan">
      <formula>1</formula>
    </cfRule>
    <cfRule type="colorScale" priority="12925">
      <colorScale>
        <cfvo type="min"/>
        <cfvo type="max"/>
        <color rgb="FFFCFCFF"/>
        <color rgb="FF63BE7B"/>
      </colorScale>
    </cfRule>
    <cfRule type="colorScale" priority="12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7">
    <cfRule type="colorScale" priority="12927">
      <colorScale>
        <cfvo type="min"/>
        <cfvo type="max"/>
        <color rgb="FFFCFCFF"/>
        <color rgb="FF63BE7B"/>
      </colorScale>
    </cfRule>
    <cfRule type="colorScale" priority="12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7">
    <cfRule type="colorScale" priority="12929">
      <colorScale>
        <cfvo type="min"/>
        <cfvo type="max"/>
        <color rgb="FFFCFCFF"/>
        <color rgb="FF63BE7B"/>
      </colorScale>
    </cfRule>
    <cfRule type="colorScale" priority="12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7">
    <cfRule type="cellIs" dxfId="7666" priority="12931" operator="greaterThan">
      <formula>1</formula>
    </cfRule>
    <cfRule type="colorScale" priority="12932">
      <colorScale>
        <cfvo type="min"/>
        <cfvo type="max"/>
        <color rgb="FFFCFCFF"/>
        <color rgb="FF63BE7B"/>
      </colorScale>
    </cfRule>
    <cfRule type="colorScale" priority="12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7">
    <cfRule type="colorScale" priority="12934">
      <colorScale>
        <cfvo type="min"/>
        <cfvo type="max"/>
        <color rgb="FFFCFCFF"/>
        <color rgb="FF63BE7B"/>
      </colorScale>
    </cfRule>
    <cfRule type="colorScale" priority="12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7">
    <cfRule type="colorScale" priority="12936">
      <colorScale>
        <cfvo type="min"/>
        <cfvo type="max"/>
        <color rgb="FFFCFCFF"/>
        <color rgb="FF63BE7B"/>
      </colorScale>
    </cfRule>
    <cfRule type="colorScale" priority="12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7">
    <cfRule type="cellIs" dxfId="7665" priority="12938" operator="greaterThan">
      <formula>1</formula>
    </cfRule>
    <cfRule type="colorScale" priority="12939">
      <colorScale>
        <cfvo type="min"/>
        <cfvo type="max"/>
        <color rgb="FFFCFCFF"/>
        <color rgb="FF63BE7B"/>
      </colorScale>
    </cfRule>
    <cfRule type="colorScale" priority="12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7">
    <cfRule type="colorScale" priority="12941">
      <colorScale>
        <cfvo type="min"/>
        <cfvo type="max"/>
        <color rgb="FFFCFCFF"/>
        <color rgb="FF63BE7B"/>
      </colorScale>
    </cfRule>
    <cfRule type="colorScale" priority="12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7">
    <cfRule type="colorScale" priority="12943">
      <colorScale>
        <cfvo type="min"/>
        <cfvo type="max"/>
        <color rgb="FFFCFCFF"/>
        <color rgb="FF63BE7B"/>
      </colorScale>
    </cfRule>
    <cfRule type="colorScale" priority="12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7">
    <cfRule type="cellIs" dxfId="7664" priority="12945" operator="greaterThan">
      <formula>1</formula>
    </cfRule>
    <cfRule type="colorScale" priority="12946">
      <colorScale>
        <cfvo type="min"/>
        <cfvo type="max"/>
        <color rgb="FFFCFCFF"/>
        <color rgb="FF63BE7B"/>
      </colorScale>
    </cfRule>
    <cfRule type="colorScale" priority="12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7">
    <cfRule type="colorScale" priority="12948">
      <colorScale>
        <cfvo type="min"/>
        <cfvo type="max"/>
        <color rgb="FFFCFCFF"/>
        <color rgb="FF63BE7B"/>
      </colorScale>
    </cfRule>
    <cfRule type="colorScale" priority="12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7">
    <cfRule type="colorScale" priority="12950">
      <colorScale>
        <cfvo type="min"/>
        <cfvo type="max"/>
        <color rgb="FFFCFCFF"/>
        <color rgb="FF63BE7B"/>
      </colorScale>
    </cfRule>
    <cfRule type="colorScale" priority="12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7">
    <cfRule type="cellIs" dxfId="7663" priority="12952" operator="greaterThan">
      <formula>1</formula>
    </cfRule>
    <cfRule type="colorScale" priority="12953">
      <colorScale>
        <cfvo type="min"/>
        <cfvo type="max"/>
        <color rgb="FFFCFCFF"/>
        <color rgb="FF63BE7B"/>
      </colorScale>
    </cfRule>
    <cfRule type="colorScale" priority="12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7">
    <cfRule type="colorScale" priority="12955">
      <colorScale>
        <cfvo type="min"/>
        <cfvo type="max"/>
        <color rgb="FFFCFCFF"/>
        <color rgb="FF63BE7B"/>
      </colorScale>
    </cfRule>
    <cfRule type="colorScale" priority="12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7">
    <cfRule type="colorScale" priority="12957">
      <colorScale>
        <cfvo type="min"/>
        <cfvo type="max"/>
        <color rgb="FFFCFCFF"/>
        <color rgb="FF63BE7B"/>
      </colorScale>
    </cfRule>
    <cfRule type="colorScale" priority="12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7">
    <cfRule type="cellIs" dxfId="7662" priority="12959" operator="greaterThan">
      <formula>1</formula>
    </cfRule>
    <cfRule type="colorScale" priority="12960">
      <colorScale>
        <cfvo type="min"/>
        <cfvo type="max"/>
        <color rgb="FFFCFCFF"/>
        <color rgb="FF63BE7B"/>
      </colorScale>
    </cfRule>
    <cfRule type="colorScale" priority="12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7">
    <cfRule type="colorScale" priority="12962">
      <colorScale>
        <cfvo type="min"/>
        <cfvo type="max"/>
        <color rgb="FFFCFCFF"/>
        <color rgb="FF63BE7B"/>
      </colorScale>
    </cfRule>
    <cfRule type="colorScale" priority="12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7">
    <cfRule type="colorScale" priority="12964">
      <colorScale>
        <cfvo type="min"/>
        <cfvo type="max"/>
        <color rgb="FFFCFCFF"/>
        <color rgb="FF63BE7B"/>
      </colorScale>
    </cfRule>
    <cfRule type="colorScale" priority="12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7">
    <cfRule type="cellIs" dxfId="7661" priority="12966" operator="greaterThan">
      <formula>1</formula>
    </cfRule>
    <cfRule type="colorScale" priority="12967">
      <colorScale>
        <cfvo type="min"/>
        <cfvo type="max"/>
        <color rgb="FFFCFCFF"/>
        <color rgb="FF63BE7B"/>
      </colorScale>
    </cfRule>
    <cfRule type="colorScale" priority="12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7">
    <cfRule type="colorScale" priority="12969">
      <colorScale>
        <cfvo type="min"/>
        <cfvo type="max"/>
        <color rgb="FFFCFCFF"/>
        <color rgb="FF63BE7B"/>
      </colorScale>
    </cfRule>
    <cfRule type="colorScale" priority="12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7">
    <cfRule type="colorScale" priority="12971">
      <colorScale>
        <cfvo type="min"/>
        <cfvo type="max"/>
        <color rgb="FFFCFCFF"/>
        <color rgb="FF63BE7B"/>
      </colorScale>
    </cfRule>
    <cfRule type="colorScale" priority="12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7">
    <cfRule type="cellIs" dxfId="7660" priority="12973" operator="greaterThan">
      <formula>1</formula>
    </cfRule>
    <cfRule type="colorScale" priority="12974">
      <colorScale>
        <cfvo type="min"/>
        <cfvo type="max"/>
        <color rgb="FFFCFCFF"/>
        <color rgb="FF63BE7B"/>
      </colorScale>
    </cfRule>
    <cfRule type="colorScale" priority="12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7">
    <cfRule type="colorScale" priority="12976">
      <colorScale>
        <cfvo type="min"/>
        <cfvo type="max"/>
        <color rgb="FFFCFCFF"/>
        <color rgb="FF63BE7B"/>
      </colorScale>
    </cfRule>
    <cfRule type="colorScale" priority="12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7">
    <cfRule type="colorScale" priority="12978">
      <colorScale>
        <cfvo type="min"/>
        <cfvo type="max"/>
        <color rgb="FFFCFCFF"/>
        <color rgb="FF63BE7B"/>
      </colorScale>
    </cfRule>
    <cfRule type="colorScale" priority="12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7">
    <cfRule type="cellIs" dxfId="7659" priority="12980" operator="greaterThan">
      <formula>1</formula>
    </cfRule>
    <cfRule type="colorScale" priority="12981">
      <colorScale>
        <cfvo type="min"/>
        <cfvo type="max"/>
        <color rgb="FFFCFCFF"/>
        <color rgb="FF63BE7B"/>
      </colorScale>
    </cfRule>
    <cfRule type="colorScale" priority="12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7">
    <cfRule type="colorScale" priority="12983">
      <colorScale>
        <cfvo type="min"/>
        <cfvo type="max"/>
        <color rgb="FFFCFCFF"/>
        <color rgb="FF63BE7B"/>
      </colorScale>
    </cfRule>
    <cfRule type="colorScale" priority="12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7">
    <cfRule type="colorScale" priority="12985">
      <colorScale>
        <cfvo type="min"/>
        <cfvo type="max"/>
        <color rgb="FFFCFCFF"/>
        <color rgb="FF63BE7B"/>
      </colorScale>
    </cfRule>
    <cfRule type="colorScale" priority="12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7">
    <cfRule type="cellIs" dxfId="7658" priority="12987" operator="greaterThan">
      <formula>1</formula>
    </cfRule>
    <cfRule type="colorScale" priority="12988">
      <colorScale>
        <cfvo type="min"/>
        <cfvo type="max"/>
        <color rgb="FFFCFCFF"/>
        <color rgb="FF63BE7B"/>
      </colorScale>
    </cfRule>
    <cfRule type="colorScale" priority="12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7">
    <cfRule type="cellIs" dxfId="7657" priority="12990" operator="greaterThan">
      <formula>1</formula>
    </cfRule>
    <cfRule type="colorScale" priority="12991">
      <colorScale>
        <cfvo type="min"/>
        <cfvo type="max"/>
        <color rgb="FFFCFCFF"/>
        <color rgb="FF63BE7B"/>
      </colorScale>
    </cfRule>
    <cfRule type="colorScale" priority="12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7:IA67">
    <cfRule type="colorScale" priority="12993">
      <colorScale>
        <cfvo type="min"/>
        <cfvo type="max"/>
        <color rgb="FFFCFCFF"/>
        <color rgb="FF63BE7B"/>
      </colorScale>
    </cfRule>
    <cfRule type="colorScale" priority="12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7">
    <cfRule type="colorScale" priority="12995">
      <colorScale>
        <cfvo type="min"/>
        <cfvo type="max"/>
        <color rgb="FFFCFCFF"/>
        <color rgb="FF63BE7B"/>
      </colorScale>
    </cfRule>
    <cfRule type="colorScale" priority="12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7">
    <cfRule type="colorScale" priority="13130">
      <colorScale>
        <cfvo type="min"/>
        <cfvo type="max"/>
        <color rgb="FFFCFCFF"/>
        <color rgb="FF63BE7B"/>
      </colorScale>
    </cfRule>
    <cfRule type="colorScale" priority="13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7">
    <cfRule type="cellIs" dxfId="7656" priority="12997" operator="greaterThan">
      <formula>1</formula>
    </cfRule>
    <cfRule type="colorScale" priority="12998">
      <colorScale>
        <cfvo type="min"/>
        <cfvo type="max"/>
        <color rgb="FFFCFCFF"/>
        <color rgb="FF63BE7B"/>
      </colorScale>
    </cfRule>
    <cfRule type="colorScale" priority="12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7">
    <cfRule type="colorScale" priority="13000">
      <colorScale>
        <cfvo type="min"/>
        <cfvo type="max"/>
        <color rgb="FFFCFCFF"/>
        <color rgb="FF63BE7B"/>
      </colorScale>
    </cfRule>
    <cfRule type="colorScale" priority="13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7">
    <cfRule type="colorScale" priority="13126">
      <colorScale>
        <cfvo type="min"/>
        <cfvo type="max"/>
        <color rgb="FFFCFCFF"/>
        <color rgb="FF63BE7B"/>
      </colorScale>
    </cfRule>
    <cfRule type="colorScale" priority="13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7">
    <cfRule type="cellIs" dxfId="7655" priority="13002" operator="greaterThan">
      <formula>1</formula>
    </cfRule>
    <cfRule type="colorScale" priority="13003">
      <colorScale>
        <cfvo type="min"/>
        <cfvo type="max"/>
        <color rgb="FFFCFCFF"/>
        <color rgb="FF63BE7B"/>
      </colorScale>
    </cfRule>
    <cfRule type="colorScale" priority="13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7">
    <cfRule type="colorScale" priority="13005">
      <colorScale>
        <cfvo type="min"/>
        <cfvo type="max"/>
        <color rgb="FFFCFCFF"/>
        <color rgb="FF63BE7B"/>
      </colorScale>
    </cfRule>
    <cfRule type="colorScale" priority="13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7">
    <cfRule type="colorScale" priority="13007">
      <colorScale>
        <cfvo type="min"/>
        <cfvo type="max"/>
        <color rgb="FFFCFCFF"/>
        <color rgb="FF63BE7B"/>
      </colorScale>
    </cfRule>
    <cfRule type="colorScale" priority="13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7">
    <cfRule type="cellIs" dxfId="7654" priority="13009" operator="greaterThan">
      <formula>1</formula>
    </cfRule>
    <cfRule type="colorScale" priority="13010">
      <colorScale>
        <cfvo type="min"/>
        <cfvo type="max"/>
        <color rgb="FFFCFCFF"/>
        <color rgb="FF63BE7B"/>
      </colorScale>
    </cfRule>
    <cfRule type="colorScale" priority="13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7">
    <cfRule type="colorScale" priority="13012">
      <colorScale>
        <cfvo type="min"/>
        <cfvo type="max"/>
        <color rgb="FFFCFCFF"/>
        <color rgb="FF63BE7B"/>
      </colorScale>
    </cfRule>
    <cfRule type="colorScale" priority="13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7">
    <cfRule type="colorScale" priority="13014">
      <colorScale>
        <cfvo type="min"/>
        <cfvo type="max"/>
        <color rgb="FFFCFCFF"/>
        <color rgb="FF63BE7B"/>
      </colorScale>
    </cfRule>
    <cfRule type="colorScale" priority="13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7">
    <cfRule type="cellIs" dxfId="7653" priority="13016" operator="greaterThan">
      <formula>1</formula>
    </cfRule>
    <cfRule type="colorScale" priority="13017">
      <colorScale>
        <cfvo type="min"/>
        <cfvo type="max"/>
        <color rgb="FFFCFCFF"/>
        <color rgb="FF63BE7B"/>
      </colorScale>
    </cfRule>
    <cfRule type="colorScale" priority="13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7">
    <cfRule type="colorScale" priority="13019">
      <colorScale>
        <cfvo type="min"/>
        <cfvo type="max"/>
        <color rgb="FFFCFCFF"/>
        <color rgb="FF63BE7B"/>
      </colorScale>
    </cfRule>
    <cfRule type="colorScale" priority="13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7">
    <cfRule type="colorScale" priority="13021">
      <colorScale>
        <cfvo type="min"/>
        <cfvo type="max"/>
        <color rgb="FFFCFCFF"/>
        <color rgb="FF63BE7B"/>
      </colorScale>
    </cfRule>
    <cfRule type="colorScale" priority="13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7">
    <cfRule type="cellIs" dxfId="7652" priority="13023" operator="greaterThan">
      <formula>1</formula>
    </cfRule>
    <cfRule type="colorScale" priority="13024">
      <colorScale>
        <cfvo type="min"/>
        <cfvo type="max"/>
        <color rgb="FFFCFCFF"/>
        <color rgb="FF63BE7B"/>
      </colorScale>
    </cfRule>
    <cfRule type="colorScale" priority="13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7">
    <cfRule type="colorScale" priority="13026">
      <colorScale>
        <cfvo type="min"/>
        <cfvo type="max"/>
        <color rgb="FFFCFCFF"/>
        <color rgb="FF63BE7B"/>
      </colorScale>
    </cfRule>
    <cfRule type="colorScale" priority="13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7">
    <cfRule type="colorScale" priority="13028">
      <colorScale>
        <cfvo type="min"/>
        <cfvo type="max"/>
        <color rgb="FFFCFCFF"/>
        <color rgb="FF63BE7B"/>
      </colorScale>
    </cfRule>
    <cfRule type="colorScale" priority="13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7">
    <cfRule type="cellIs" dxfId="7651" priority="13030" operator="greaterThan">
      <formula>1</formula>
    </cfRule>
    <cfRule type="colorScale" priority="13031">
      <colorScale>
        <cfvo type="min"/>
        <cfvo type="max"/>
        <color rgb="FFFCFCFF"/>
        <color rgb="FF63BE7B"/>
      </colorScale>
    </cfRule>
    <cfRule type="colorScale" priority="13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7">
    <cfRule type="colorScale" priority="13033">
      <colorScale>
        <cfvo type="min"/>
        <cfvo type="max"/>
        <color rgb="FFFCFCFF"/>
        <color rgb="FF63BE7B"/>
      </colorScale>
    </cfRule>
    <cfRule type="colorScale" priority="13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7">
    <cfRule type="colorScale" priority="13035">
      <colorScale>
        <cfvo type="min"/>
        <cfvo type="max"/>
        <color rgb="FFFCFCFF"/>
        <color rgb="FF63BE7B"/>
      </colorScale>
    </cfRule>
    <cfRule type="colorScale" priority="13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7">
    <cfRule type="cellIs" dxfId="7650" priority="13037" operator="greaterThan">
      <formula>1</formula>
    </cfRule>
    <cfRule type="colorScale" priority="13038">
      <colorScale>
        <cfvo type="min"/>
        <cfvo type="max"/>
        <color rgb="FFFCFCFF"/>
        <color rgb="FF63BE7B"/>
      </colorScale>
    </cfRule>
    <cfRule type="colorScale" priority="13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7">
    <cfRule type="colorScale" priority="13040">
      <colorScale>
        <cfvo type="min"/>
        <cfvo type="max"/>
        <color rgb="FFFCFCFF"/>
        <color rgb="FF63BE7B"/>
      </colorScale>
    </cfRule>
    <cfRule type="colorScale" priority="13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7">
    <cfRule type="colorScale" priority="13042">
      <colorScale>
        <cfvo type="min"/>
        <cfvo type="max"/>
        <color rgb="FFFCFCFF"/>
        <color rgb="FF63BE7B"/>
      </colorScale>
    </cfRule>
    <cfRule type="colorScale" priority="13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7">
    <cfRule type="cellIs" dxfId="7649" priority="13044" operator="greaterThan">
      <formula>1</formula>
    </cfRule>
    <cfRule type="colorScale" priority="13045">
      <colorScale>
        <cfvo type="min"/>
        <cfvo type="max"/>
        <color rgb="FFFCFCFF"/>
        <color rgb="FF63BE7B"/>
      </colorScale>
    </cfRule>
    <cfRule type="colorScale" priority="13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7">
    <cfRule type="colorScale" priority="13047">
      <colorScale>
        <cfvo type="min"/>
        <cfvo type="max"/>
        <color rgb="FFFCFCFF"/>
        <color rgb="FF63BE7B"/>
      </colorScale>
    </cfRule>
    <cfRule type="colorScale" priority="13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7">
    <cfRule type="colorScale" priority="13049">
      <colorScale>
        <cfvo type="min"/>
        <cfvo type="max"/>
        <color rgb="FFFCFCFF"/>
        <color rgb="FF63BE7B"/>
      </colorScale>
    </cfRule>
    <cfRule type="colorScale" priority="13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7">
    <cfRule type="cellIs" dxfId="7648" priority="13051" operator="greaterThan">
      <formula>1</formula>
    </cfRule>
    <cfRule type="colorScale" priority="13052">
      <colorScale>
        <cfvo type="min"/>
        <cfvo type="max"/>
        <color rgb="FFFCFCFF"/>
        <color rgb="FF63BE7B"/>
      </colorScale>
    </cfRule>
    <cfRule type="colorScale" priority="13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7">
    <cfRule type="colorScale" priority="13054">
      <colorScale>
        <cfvo type="min"/>
        <cfvo type="max"/>
        <color rgb="FFFCFCFF"/>
        <color rgb="FF63BE7B"/>
      </colorScale>
    </cfRule>
    <cfRule type="colorScale" priority="13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7">
    <cfRule type="colorScale" priority="13056">
      <colorScale>
        <cfvo type="min"/>
        <cfvo type="max"/>
        <color rgb="FFFCFCFF"/>
        <color rgb="FF63BE7B"/>
      </colorScale>
    </cfRule>
    <cfRule type="colorScale" priority="13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7">
    <cfRule type="cellIs" dxfId="7647" priority="13058" operator="greaterThan">
      <formula>1</formula>
    </cfRule>
    <cfRule type="colorScale" priority="13059">
      <colorScale>
        <cfvo type="min"/>
        <cfvo type="max"/>
        <color rgb="FFFCFCFF"/>
        <color rgb="FF63BE7B"/>
      </colorScale>
    </cfRule>
    <cfRule type="colorScale" priority="13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7">
    <cfRule type="colorScale" priority="13061">
      <colorScale>
        <cfvo type="min"/>
        <cfvo type="max"/>
        <color rgb="FFFCFCFF"/>
        <color rgb="FF63BE7B"/>
      </colorScale>
    </cfRule>
    <cfRule type="colorScale" priority="13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7">
    <cfRule type="colorScale" priority="13063">
      <colorScale>
        <cfvo type="min"/>
        <cfvo type="max"/>
        <color rgb="FFFCFCFF"/>
        <color rgb="FF63BE7B"/>
      </colorScale>
    </cfRule>
    <cfRule type="colorScale" priority="13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7">
    <cfRule type="cellIs" dxfId="7646" priority="13065" operator="greaterThan">
      <formula>1</formula>
    </cfRule>
    <cfRule type="colorScale" priority="13066">
      <colorScale>
        <cfvo type="min"/>
        <cfvo type="max"/>
        <color rgb="FFFCFCFF"/>
        <color rgb="FF63BE7B"/>
      </colorScale>
    </cfRule>
    <cfRule type="colorScale" priority="13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7">
    <cfRule type="colorScale" priority="13068">
      <colorScale>
        <cfvo type="min"/>
        <cfvo type="max"/>
        <color rgb="FFFCFCFF"/>
        <color rgb="FF63BE7B"/>
      </colorScale>
    </cfRule>
    <cfRule type="colorScale" priority="13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7">
    <cfRule type="colorScale" priority="13070">
      <colorScale>
        <cfvo type="min"/>
        <cfvo type="max"/>
        <color rgb="FFFCFCFF"/>
        <color rgb="FF63BE7B"/>
      </colorScale>
    </cfRule>
    <cfRule type="colorScale" priority="13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7">
    <cfRule type="cellIs" dxfId="7645" priority="13072" operator="greaterThan">
      <formula>1</formula>
    </cfRule>
    <cfRule type="colorScale" priority="13073">
      <colorScale>
        <cfvo type="min"/>
        <cfvo type="max"/>
        <color rgb="FFFCFCFF"/>
        <color rgb="FF63BE7B"/>
      </colorScale>
    </cfRule>
    <cfRule type="colorScale" priority="13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7">
    <cfRule type="colorScale" priority="13075">
      <colorScale>
        <cfvo type="min"/>
        <cfvo type="max"/>
        <color rgb="FFFCFCFF"/>
        <color rgb="FF63BE7B"/>
      </colorScale>
    </cfRule>
    <cfRule type="colorScale" priority="13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7">
    <cfRule type="colorScale" priority="13077">
      <colorScale>
        <cfvo type="min"/>
        <cfvo type="max"/>
        <color rgb="FFFCFCFF"/>
        <color rgb="FF63BE7B"/>
      </colorScale>
    </cfRule>
    <cfRule type="colorScale" priority="13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7">
    <cfRule type="cellIs" dxfId="7644" priority="13079" operator="greaterThan">
      <formula>1</formula>
    </cfRule>
    <cfRule type="colorScale" priority="13080">
      <colorScale>
        <cfvo type="min"/>
        <cfvo type="max"/>
        <color rgb="FFFCFCFF"/>
        <color rgb="FF63BE7B"/>
      </colorScale>
    </cfRule>
    <cfRule type="colorScale" priority="130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7">
    <cfRule type="colorScale" priority="13082">
      <colorScale>
        <cfvo type="min"/>
        <cfvo type="max"/>
        <color rgb="FFFCFCFF"/>
        <color rgb="FF63BE7B"/>
      </colorScale>
    </cfRule>
    <cfRule type="colorScale" priority="13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7">
    <cfRule type="colorScale" priority="13084">
      <colorScale>
        <cfvo type="min"/>
        <cfvo type="max"/>
        <color rgb="FFFCFCFF"/>
        <color rgb="FF63BE7B"/>
      </colorScale>
    </cfRule>
    <cfRule type="colorScale" priority="13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7">
    <cfRule type="cellIs" dxfId="7643" priority="13086" operator="greaterThan">
      <formula>1</formula>
    </cfRule>
    <cfRule type="colorScale" priority="13087">
      <colorScale>
        <cfvo type="min"/>
        <cfvo type="max"/>
        <color rgb="FFFCFCFF"/>
        <color rgb="FF63BE7B"/>
      </colorScale>
    </cfRule>
    <cfRule type="colorScale" priority="130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7">
    <cfRule type="colorScale" priority="13089">
      <colorScale>
        <cfvo type="min"/>
        <cfvo type="max"/>
        <color rgb="FFFCFCFF"/>
        <color rgb="FF63BE7B"/>
      </colorScale>
    </cfRule>
    <cfRule type="colorScale" priority="13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7">
    <cfRule type="colorScale" priority="13091">
      <colorScale>
        <cfvo type="min"/>
        <cfvo type="max"/>
        <color rgb="FFFCFCFF"/>
        <color rgb="FF63BE7B"/>
      </colorScale>
    </cfRule>
    <cfRule type="colorScale" priority="13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7">
    <cfRule type="cellIs" dxfId="7642" priority="13093" operator="greaterThan">
      <formula>1</formula>
    </cfRule>
    <cfRule type="colorScale" priority="13094">
      <colorScale>
        <cfvo type="min"/>
        <cfvo type="max"/>
        <color rgb="FFFCFCFF"/>
        <color rgb="FF63BE7B"/>
      </colorScale>
    </cfRule>
    <cfRule type="colorScale" priority="13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7">
    <cfRule type="colorScale" priority="13096">
      <colorScale>
        <cfvo type="min"/>
        <cfvo type="max"/>
        <color rgb="FFFCFCFF"/>
        <color rgb="FF63BE7B"/>
      </colorScale>
    </cfRule>
    <cfRule type="colorScale" priority="13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7">
    <cfRule type="colorScale" priority="13098">
      <colorScale>
        <cfvo type="min"/>
        <cfvo type="max"/>
        <color rgb="FFFCFCFF"/>
        <color rgb="FF63BE7B"/>
      </colorScale>
    </cfRule>
    <cfRule type="colorScale" priority="13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7">
    <cfRule type="cellIs" dxfId="7641" priority="13100" operator="greaterThan">
      <formula>1</formula>
    </cfRule>
    <cfRule type="colorScale" priority="13101">
      <colorScale>
        <cfvo type="min"/>
        <cfvo type="max"/>
        <color rgb="FFFCFCFF"/>
        <color rgb="FF63BE7B"/>
      </colorScale>
    </cfRule>
    <cfRule type="colorScale" priority="13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7">
    <cfRule type="colorScale" priority="13103">
      <colorScale>
        <cfvo type="min"/>
        <cfvo type="max"/>
        <color rgb="FFFCFCFF"/>
        <color rgb="FF63BE7B"/>
      </colorScale>
    </cfRule>
    <cfRule type="colorScale" priority="131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7">
    <cfRule type="colorScale" priority="13105">
      <colorScale>
        <cfvo type="min"/>
        <cfvo type="max"/>
        <color rgb="FFFCFCFF"/>
        <color rgb="FF63BE7B"/>
      </colorScale>
    </cfRule>
    <cfRule type="colorScale" priority="13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7">
    <cfRule type="cellIs" dxfId="7640" priority="13107" operator="greaterThan">
      <formula>1</formula>
    </cfRule>
    <cfRule type="colorScale" priority="13108">
      <colorScale>
        <cfvo type="min"/>
        <cfvo type="max"/>
        <color rgb="FFFCFCFF"/>
        <color rgb="FF63BE7B"/>
      </colorScale>
    </cfRule>
    <cfRule type="colorScale" priority="13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7">
    <cfRule type="colorScale" priority="13110">
      <colorScale>
        <cfvo type="min"/>
        <cfvo type="max"/>
        <color rgb="FFFCFCFF"/>
        <color rgb="FF63BE7B"/>
      </colorScale>
    </cfRule>
    <cfRule type="colorScale" priority="13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7">
    <cfRule type="colorScale" priority="13112">
      <colorScale>
        <cfvo type="min"/>
        <cfvo type="max"/>
        <color rgb="FFFCFCFF"/>
        <color rgb="FF63BE7B"/>
      </colorScale>
    </cfRule>
    <cfRule type="colorScale" priority="13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7">
    <cfRule type="cellIs" dxfId="7639" priority="13114" operator="greaterThan">
      <formula>1</formula>
    </cfRule>
    <cfRule type="colorScale" priority="13115">
      <colorScale>
        <cfvo type="min"/>
        <cfvo type="max"/>
        <color rgb="FFFCFCFF"/>
        <color rgb="FF63BE7B"/>
      </colorScale>
    </cfRule>
    <cfRule type="colorScale" priority="13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7">
    <cfRule type="colorScale" priority="13117">
      <colorScale>
        <cfvo type="min"/>
        <cfvo type="max"/>
        <color rgb="FFFCFCFF"/>
        <color rgb="FF63BE7B"/>
      </colorScale>
    </cfRule>
    <cfRule type="colorScale" priority="13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7">
    <cfRule type="colorScale" priority="13119">
      <colorScale>
        <cfvo type="min"/>
        <cfvo type="max"/>
        <color rgb="FFFCFCFF"/>
        <color rgb="FF63BE7B"/>
      </colorScale>
    </cfRule>
    <cfRule type="colorScale" priority="13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7">
    <cfRule type="cellIs" dxfId="7638" priority="13121" operator="greaterThan">
      <formula>1</formula>
    </cfRule>
    <cfRule type="colorScale" priority="13122">
      <colorScale>
        <cfvo type="min"/>
        <cfvo type="max"/>
        <color rgb="FFFCFCFF"/>
        <color rgb="FF63BE7B"/>
      </colorScale>
    </cfRule>
    <cfRule type="colorScale" priority="13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67:LH67">
    <cfRule type="containsText" dxfId="7637" priority="12848" operator="containsText" text=" ">
      <formula>NOT(ISERROR(SEARCH(" ",KH67)))</formula>
    </cfRule>
    <cfRule type="containsText" dxfId="7636" priority="12849" operator="containsText" text=" ">
      <formula>NOT(ISERROR(SEARCH(" ",KH67)))</formula>
    </cfRule>
  </conditionalFormatting>
  <conditionalFormatting sqref="KK67:LD67">
    <cfRule type="cellIs" dxfId="7635" priority="12817" operator="greaterThan">
      <formula>0.31</formula>
    </cfRule>
    <cfRule type="cellIs" dxfId="7634" priority="12818" operator="greaterThan">
      <formula>0.31</formula>
    </cfRule>
    <cfRule type="cellIs" dxfId="7633" priority="12819" operator="greaterThan">
      <formula>0.31</formula>
    </cfRule>
    <cfRule type="cellIs" dxfId="7632" priority="12820" operator="greaterThan">
      <formula>0.3</formula>
    </cfRule>
    <cfRule type="cellIs" dxfId="7631" priority="12821" operator="greaterThan">
      <formula>1</formula>
    </cfRule>
    <cfRule type="cellIs" dxfId="7630" priority="12822" operator="equal">
      <formula>0</formula>
    </cfRule>
  </conditionalFormatting>
  <conditionalFormatting sqref="LJ67:LK67">
    <cfRule type="containsText" dxfId="7629" priority="7433" operator="containsText" text=" ">
      <formula>NOT(ISERROR(SEARCH(" ",LJ67)))</formula>
    </cfRule>
    <cfRule type="containsText" dxfId="7628" priority="7434" operator="containsText" text=" ">
      <formula>NOT(ISERROR(SEARCH(" ",LJ67)))</formula>
    </cfRule>
  </conditionalFormatting>
  <conditionalFormatting sqref="B68">
    <cfRule type="cellIs" dxfId="7627" priority="13219" operator="equal">
      <formula>" "</formula>
    </cfRule>
  </conditionalFormatting>
  <conditionalFormatting sqref="C68">
    <cfRule type="containsText" dxfId="7626" priority="13233" operator="containsText" text=" ">
      <formula>NOT(ISERROR(SEARCH(" ",C68)))</formula>
    </cfRule>
    <cfRule type="containsText" dxfId="7625" priority="13234" operator="containsText" text=" ">
      <formula>NOT(ISERROR(SEARCH(" ",C68)))</formula>
    </cfRule>
  </conditionalFormatting>
  <conditionalFormatting sqref="Y68">
    <cfRule type="colorScale" priority="13235">
      <colorScale>
        <cfvo type="min"/>
        <cfvo type="max"/>
        <color rgb="FFFCFCFF"/>
        <color rgb="FF63BE7B"/>
      </colorScale>
    </cfRule>
    <cfRule type="colorScale" priority="13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68">
    <cfRule type="cellIs" dxfId="7624" priority="13181" operator="equal">
      <formula>0</formula>
    </cfRule>
    <cfRule type="cellIs" dxfId="7623" priority="13182" operator="greaterThan">
      <formula>1</formula>
    </cfRule>
    <cfRule type="containsText" dxfId="7622" priority="13183" operator="containsText" text=" ">
      <formula>NOT(ISERROR(SEARCH(" ",AJ68)))</formula>
    </cfRule>
    <cfRule type="containsText" dxfId="7621" priority="13184" operator="containsText" text=" ">
      <formula>NOT(ISERROR(SEARCH(" ",AJ68)))</formula>
    </cfRule>
    <cfRule type="cellIs" dxfId="7620" priority="13185" operator="equal">
      <formula>0</formula>
    </cfRule>
  </conditionalFormatting>
  <conditionalFormatting sqref="AK68">
    <cfRule type="cellIs" dxfId="7619" priority="13200" operator="equal">
      <formula>0</formula>
    </cfRule>
    <cfRule type="cellIs" dxfId="7618" priority="13201" operator="equal">
      <formula>0</formula>
    </cfRule>
    <cfRule type="cellIs" dxfId="7617" priority="13202" operator="greaterThan">
      <formula>1</formula>
    </cfRule>
    <cfRule type="containsText" dxfId="7616" priority="13203" operator="containsText" text=" ">
      <formula>NOT(ISERROR(SEARCH(" ",AK68)))</formula>
    </cfRule>
    <cfRule type="containsText" dxfId="7615" priority="13204" operator="containsText" text=" ">
      <formula>NOT(ISERROR(SEARCH(" ",AK68)))</formula>
    </cfRule>
  </conditionalFormatting>
  <conditionalFormatting sqref="AL68">
    <cfRule type="cellIs" dxfId="7614" priority="13195" operator="equal">
      <formula>0</formula>
    </cfRule>
    <cfRule type="cellIs" dxfId="7613" priority="13196" operator="equal">
      <formula>0</formula>
    </cfRule>
    <cfRule type="cellIs" dxfId="7612" priority="13197" operator="greaterThan">
      <formula>1</formula>
    </cfRule>
    <cfRule type="containsText" dxfId="7611" priority="13198" operator="containsText" text=" ">
      <formula>NOT(ISERROR(SEARCH(" ",AL68)))</formula>
    </cfRule>
    <cfRule type="containsText" dxfId="7610" priority="13199" operator="containsText" text=" ">
      <formula>NOT(ISERROR(SEARCH(" ",AL68)))</formula>
    </cfRule>
  </conditionalFormatting>
  <conditionalFormatting sqref="AM68">
    <cfRule type="cellIs" dxfId="7609" priority="13190" operator="equal">
      <formula>0</formula>
    </cfRule>
    <cfRule type="cellIs" dxfId="7608" priority="13191" operator="equal">
      <formula>0</formula>
    </cfRule>
    <cfRule type="cellIs" dxfId="7607" priority="13192" operator="greaterThan">
      <formula>1</formula>
    </cfRule>
    <cfRule type="containsText" dxfId="7606" priority="13193" operator="containsText" text=" ">
      <formula>NOT(ISERROR(SEARCH(" ",AM68)))</formula>
    </cfRule>
    <cfRule type="containsText" dxfId="7605" priority="13194" operator="containsText" text=" ">
      <formula>NOT(ISERROR(SEARCH(" ",AM68)))</formula>
    </cfRule>
  </conditionalFormatting>
  <conditionalFormatting sqref="AV68">
    <cfRule type="cellIs" dxfId="7604" priority="11558" operator="equal">
      <formula>0</formula>
    </cfRule>
    <cfRule type="containsText" dxfId="7603" priority="11559" operator="containsText" text=" ">
      <formula>NOT(ISERROR(SEARCH(" ",AV68)))</formula>
    </cfRule>
    <cfRule type="containsText" dxfId="7602" priority="11560" operator="containsText" text=" ">
      <formula>NOT(ISERROR(SEARCH(" ",AV68)))</formula>
    </cfRule>
  </conditionalFormatting>
  <conditionalFormatting sqref="AW68">
    <cfRule type="containsText" dxfId="7601" priority="13225" operator="containsText" text=" ">
      <formula>NOT(ISERROR(SEARCH(" ",AW68)))</formula>
    </cfRule>
    <cfRule type="containsText" dxfId="7600" priority="13226" operator="containsText" text=" ">
      <formula>NOT(ISERROR(SEARCH(" ",AW68)))</formula>
    </cfRule>
  </conditionalFormatting>
  <conditionalFormatting sqref="AX68">
    <cfRule type="cellIs" dxfId="7599" priority="13206" operator="greaterThan">
      <formula>1</formula>
    </cfRule>
    <cfRule type="containsText" dxfId="7598" priority="13207" operator="containsText" text=" ">
      <formula>NOT(ISERROR(SEARCH(" ",AX68)))</formula>
    </cfRule>
    <cfRule type="containsText" dxfId="7597" priority="13208" operator="containsText" text=" ">
      <formula>NOT(ISERROR(SEARCH(" ",AX68)))</formula>
    </cfRule>
  </conditionalFormatting>
  <conditionalFormatting sqref="BB68">
    <cfRule type="containsText" dxfId="7596" priority="13179" operator="containsText" text=" ">
      <formula>NOT(ISERROR(SEARCH(" ",BB68)))</formula>
    </cfRule>
    <cfRule type="containsText" dxfId="7595" priority="13180" operator="containsText" text=" ">
      <formula>NOT(ISERROR(SEARCH(" ",BB68)))</formula>
    </cfRule>
  </conditionalFormatting>
  <conditionalFormatting sqref="BF68:BG68">
    <cfRule type="containsText" dxfId="7594" priority="13177" operator="containsText" text=" ">
      <formula>NOT(ISERROR(SEARCH(" ",BF68)))</formula>
    </cfRule>
    <cfRule type="containsText" dxfId="7593" priority="13178" operator="containsText" text=" ">
      <formula>NOT(ISERROR(SEARCH(" ",BF68)))</formula>
    </cfRule>
  </conditionalFormatting>
  <conditionalFormatting sqref="BP68">
    <cfRule type="containsText" dxfId="7592" priority="13186" operator="containsText" text=" ">
      <formula>NOT(ISERROR(SEARCH(" ",BP68)))</formula>
    </cfRule>
    <cfRule type="containsText" dxfId="7591" priority="13187" operator="containsText" text=" ">
      <formula>NOT(ISERROR(SEARCH(" ",BP68)))</formula>
    </cfRule>
  </conditionalFormatting>
  <conditionalFormatting sqref="BQ68">
    <cfRule type="containsText" dxfId="7590" priority="13231" operator="containsText" text=" ">
      <formula>NOT(ISERROR(SEARCH(" ",BQ68)))</formula>
    </cfRule>
    <cfRule type="containsText" dxfId="7589" priority="13232" operator="containsText" text=" ">
      <formula>NOT(ISERROR(SEARCH(" ",BQ68)))</formula>
    </cfRule>
  </conditionalFormatting>
  <conditionalFormatting sqref="BR68">
    <cfRule type="containsText" dxfId="7588" priority="13175" operator="containsText" text=" ">
      <formula>NOT(ISERROR(SEARCH(" ",BR68)))</formula>
    </cfRule>
    <cfRule type="containsText" dxfId="7587" priority="13176" operator="containsText" text=" ">
      <formula>NOT(ISERROR(SEARCH(" ",BR68)))</formula>
    </cfRule>
  </conditionalFormatting>
  <conditionalFormatting sqref="BS68">
    <cfRule type="containsText" dxfId="7586" priority="13173" operator="containsText" text=" ">
      <formula>NOT(ISERROR(SEARCH(" ",BS68)))</formula>
    </cfRule>
    <cfRule type="containsText" dxfId="7585" priority="13174" operator="containsText" text=" ">
      <formula>NOT(ISERROR(SEARCH(" ",BS68)))</formula>
    </cfRule>
  </conditionalFormatting>
  <conditionalFormatting sqref="BU68">
    <cfRule type="containsText" dxfId="7584" priority="13221" operator="containsText" text=" ">
      <formula>NOT(ISERROR(SEARCH(" ",BU68)))</formula>
    </cfRule>
    <cfRule type="containsText" dxfId="7583" priority="13222" operator="containsText" text=" ">
      <formula>NOT(ISERROR(SEARCH(" ",BU68)))</formula>
    </cfRule>
  </conditionalFormatting>
  <conditionalFormatting sqref="BV68:BW68">
    <cfRule type="containsText" dxfId="7582" priority="13171" operator="containsText" text=" ">
      <formula>NOT(ISERROR(SEARCH(" ",BV68)))</formula>
    </cfRule>
    <cfRule type="containsText" dxfId="7581" priority="13172" operator="containsText" text=" ">
      <formula>NOT(ISERROR(SEARCH(" ",BV68)))</formula>
    </cfRule>
  </conditionalFormatting>
  <conditionalFormatting sqref="BZ68">
    <cfRule type="containsText" dxfId="7580" priority="13229" operator="containsText" text=" ">
      <formula>NOT(ISERROR(SEARCH(" ",BZ68)))</formula>
    </cfRule>
    <cfRule type="containsText" dxfId="7579" priority="13230" operator="containsText" text=" ">
      <formula>NOT(ISERROR(SEARCH(" ",BZ68)))</formula>
    </cfRule>
  </conditionalFormatting>
  <conditionalFormatting sqref="CF68">
    <cfRule type="containsText" dxfId="7578" priority="3450" operator="containsText" text=" ">
      <formula>NOT(ISERROR(SEARCH(" ",CF68)))</formula>
    </cfRule>
    <cfRule type="containsText" dxfId="7577" priority="3451" operator="containsText" text=" ">
      <formula>NOT(ISERROR(SEARCH(" ",CF68)))</formula>
    </cfRule>
  </conditionalFormatting>
  <conditionalFormatting sqref="CQ68">
    <cfRule type="containsText" dxfId="7576" priority="3071" operator="containsText" text=" ">
      <formula>NOT(ISERROR(SEARCH(" ",CQ68)))</formula>
    </cfRule>
    <cfRule type="containsText" dxfId="7575" priority="3072" operator="containsText" text=" ">
      <formula>NOT(ISERROR(SEARCH(" ",CQ68)))</formula>
    </cfRule>
  </conditionalFormatting>
  <conditionalFormatting sqref="CR68">
    <cfRule type="containsText" dxfId="7574" priority="2516" operator="containsText" text=" ">
      <formula>NOT(ISERROR(SEARCH(" ",CR68)))</formula>
    </cfRule>
    <cfRule type="containsText" dxfId="7573" priority="2517" operator="containsText" text=" ">
      <formula>NOT(ISERROR(SEARCH(" ",CR68)))</formula>
    </cfRule>
  </conditionalFormatting>
  <conditionalFormatting sqref="CS68">
    <cfRule type="containsText" dxfId="7572" priority="3025" operator="containsText" text=" ">
      <formula>NOT(ISERROR(SEARCH(" ",CS68)))</formula>
    </cfRule>
    <cfRule type="containsText" dxfId="7571" priority="3026" operator="containsText" text=" ">
      <formula>NOT(ISERROR(SEARCH(" ",CS68)))</formula>
    </cfRule>
  </conditionalFormatting>
  <conditionalFormatting sqref="CU68">
    <cfRule type="cellIs" dxfId="7570" priority="8695" operator="equal">
      <formula>1</formula>
    </cfRule>
    <cfRule type="cellIs" dxfId="7569" priority="8696" operator="equal">
      <formula>1</formula>
    </cfRule>
  </conditionalFormatting>
  <conditionalFormatting sqref="DN68:DP68">
    <cfRule type="cellIs" dxfId="7568" priority="3395" operator="equal">
      <formula>1</formula>
    </cfRule>
  </conditionalFormatting>
  <conditionalFormatting sqref="DQ68">
    <cfRule type="cellIs" dxfId="7567" priority="3394" operator="equal">
      <formula>1</formula>
    </cfRule>
  </conditionalFormatting>
  <conditionalFormatting sqref="DS68:DU68">
    <cfRule type="cellIs" dxfId="7566" priority="3264" operator="equal">
      <formula>1</formula>
    </cfRule>
  </conditionalFormatting>
  <conditionalFormatting sqref="DZ68">
    <cfRule type="containsText" dxfId="7565" priority="11622" operator="containsText" text=" ">
      <formula>NOT(ISERROR(SEARCH(" ",DZ68)))</formula>
    </cfRule>
    <cfRule type="containsText" dxfId="7564" priority="11623" operator="containsText" text=" ">
      <formula>NOT(ISERROR(SEARCH(" ",DZ68)))</formula>
    </cfRule>
    <cfRule type="containsText" dxfId="7563" priority="11624" operator="containsText" text=" ">
      <formula>NOT(ISERROR(SEARCH(" ",DZ68)))</formula>
    </cfRule>
    <cfRule type="containsText" dxfId="7562" priority="11625" operator="containsText" text=" ">
      <formula>NOT(ISERROR(SEARCH(" ",DZ68)))</formula>
    </cfRule>
  </conditionalFormatting>
  <conditionalFormatting sqref="EC68:EL68">
    <cfRule type="containsText" dxfId="7561" priority="13223" operator="containsText" text=" ">
      <formula>NOT(ISERROR(SEARCH(" ",EC68)))</formula>
    </cfRule>
    <cfRule type="containsText" dxfId="7560" priority="13224" operator="containsText" text=" ">
      <formula>NOT(ISERROR(SEARCH(" ",EC68)))</formula>
    </cfRule>
  </conditionalFormatting>
  <conditionalFormatting sqref="EN68">
    <cfRule type="cellIs" dxfId="7559" priority="11789" operator="equal">
      <formula>0</formula>
    </cfRule>
    <cfRule type="containsText" dxfId="7558" priority="11790" operator="containsText" text=" ">
      <formula>NOT(ISERROR(SEARCH(" ",EN68)))</formula>
    </cfRule>
    <cfRule type="containsText" dxfId="7557" priority="11791" operator="containsText" text=" ">
      <formula>NOT(ISERROR(SEARCH(" ",EN68)))</formula>
    </cfRule>
  </conditionalFormatting>
  <conditionalFormatting sqref="FI68">
    <cfRule type="cellIs" dxfId="7556" priority="13237" operator="greaterThan">
      <formula>1</formula>
    </cfRule>
    <cfRule type="colorScale" priority="13238">
      <colorScale>
        <cfvo type="min"/>
        <cfvo type="max"/>
        <color rgb="FFFCFCFF"/>
        <color rgb="FF63BE7B"/>
      </colorScale>
    </cfRule>
    <cfRule type="colorScale" priority="13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8">
    <cfRule type="colorScale" priority="13217">
      <colorScale>
        <cfvo type="min"/>
        <cfvo type="max"/>
        <color rgb="FFFCFCFF"/>
        <color rgb="FF63BE7B"/>
      </colorScale>
    </cfRule>
    <cfRule type="colorScale" priority="13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8:FL68">
    <cfRule type="colorScale" priority="13240">
      <colorScale>
        <cfvo type="min"/>
        <cfvo type="max"/>
        <color rgb="FFFCFCFF"/>
        <color rgb="FF63BE7B"/>
      </colorScale>
    </cfRule>
    <cfRule type="colorScale" priority="13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8">
    <cfRule type="colorScale" priority="13242">
      <colorScale>
        <cfvo type="min"/>
        <cfvo type="max"/>
        <color rgb="FFFCFCFF"/>
        <color rgb="FF63BE7B"/>
      </colorScale>
    </cfRule>
    <cfRule type="colorScale" priority="13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8">
    <cfRule type="colorScale" priority="13509">
      <colorScale>
        <cfvo type="min"/>
        <cfvo type="max"/>
        <color rgb="FFFCFCFF"/>
        <color rgb="FF63BE7B"/>
      </colorScale>
    </cfRule>
    <cfRule type="colorScale" priority="13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8">
    <cfRule type="cellIs" dxfId="7555" priority="13244" operator="greaterThan">
      <formula>1</formula>
    </cfRule>
    <cfRule type="colorScale" priority="13245">
      <colorScale>
        <cfvo type="min"/>
        <cfvo type="max"/>
        <color rgb="FFFCFCFF"/>
        <color rgb="FF63BE7B"/>
      </colorScale>
    </cfRule>
    <cfRule type="colorScale" priority="13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8">
    <cfRule type="colorScale" priority="13247">
      <colorScale>
        <cfvo type="min"/>
        <cfvo type="max"/>
        <color rgb="FFFCFCFF"/>
        <color rgb="FF63BE7B"/>
      </colorScale>
    </cfRule>
    <cfRule type="colorScale" priority="13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8">
    <cfRule type="colorScale" priority="13505">
      <colorScale>
        <cfvo type="min"/>
        <cfvo type="max"/>
        <color rgb="FFFCFCFF"/>
        <color rgb="FF63BE7B"/>
      </colorScale>
    </cfRule>
    <cfRule type="colorScale" priority="13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8">
    <cfRule type="cellIs" dxfId="7554" priority="13249" operator="greaterThan">
      <formula>1</formula>
    </cfRule>
    <cfRule type="colorScale" priority="13250">
      <colorScale>
        <cfvo type="min"/>
        <cfvo type="max"/>
        <color rgb="FFFCFCFF"/>
        <color rgb="FF63BE7B"/>
      </colorScale>
    </cfRule>
    <cfRule type="colorScale" priority="13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8">
    <cfRule type="colorScale" priority="13252">
      <colorScale>
        <cfvo type="min"/>
        <cfvo type="max"/>
        <color rgb="FFFCFCFF"/>
        <color rgb="FF63BE7B"/>
      </colorScale>
    </cfRule>
    <cfRule type="colorScale" priority="13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8">
    <cfRule type="colorScale" priority="13254">
      <colorScale>
        <cfvo type="min"/>
        <cfvo type="max"/>
        <color rgb="FFFCFCFF"/>
        <color rgb="FF63BE7B"/>
      </colorScale>
    </cfRule>
    <cfRule type="colorScale" priority="13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8">
    <cfRule type="cellIs" dxfId="7553" priority="13256" operator="greaterThan">
      <formula>1</formula>
    </cfRule>
    <cfRule type="colorScale" priority="13257">
      <colorScale>
        <cfvo type="min"/>
        <cfvo type="max"/>
        <color rgb="FFFCFCFF"/>
        <color rgb="FF63BE7B"/>
      </colorScale>
    </cfRule>
    <cfRule type="colorScale" priority="13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8">
    <cfRule type="colorScale" priority="13259">
      <colorScale>
        <cfvo type="min"/>
        <cfvo type="max"/>
        <color rgb="FFFCFCFF"/>
        <color rgb="FF63BE7B"/>
      </colorScale>
    </cfRule>
    <cfRule type="colorScale" priority="13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8">
    <cfRule type="colorScale" priority="13261">
      <colorScale>
        <cfvo type="min"/>
        <cfvo type="max"/>
        <color rgb="FFFCFCFF"/>
        <color rgb="FF63BE7B"/>
      </colorScale>
    </cfRule>
    <cfRule type="colorScale" priority="13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8">
    <cfRule type="cellIs" dxfId="7552" priority="13263" operator="greaterThan">
      <formula>1</formula>
    </cfRule>
    <cfRule type="colorScale" priority="13264">
      <colorScale>
        <cfvo type="min"/>
        <cfvo type="max"/>
        <color rgb="FFFCFCFF"/>
        <color rgb="FF63BE7B"/>
      </colorScale>
    </cfRule>
    <cfRule type="colorScale" priority="13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8">
    <cfRule type="colorScale" priority="13266">
      <colorScale>
        <cfvo type="min"/>
        <cfvo type="max"/>
        <color rgb="FFFCFCFF"/>
        <color rgb="FF63BE7B"/>
      </colorScale>
    </cfRule>
    <cfRule type="colorScale" priority="13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8">
    <cfRule type="colorScale" priority="13268">
      <colorScale>
        <cfvo type="min"/>
        <cfvo type="max"/>
        <color rgb="FFFCFCFF"/>
        <color rgb="FF63BE7B"/>
      </colorScale>
    </cfRule>
    <cfRule type="colorScale" priority="13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8">
    <cfRule type="cellIs" dxfId="7551" priority="13270" operator="greaterThan">
      <formula>1</formula>
    </cfRule>
    <cfRule type="colorScale" priority="13271">
      <colorScale>
        <cfvo type="min"/>
        <cfvo type="max"/>
        <color rgb="FFFCFCFF"/>
        <color rgb="FF63BE7B"/>
      </colorScale>
    </cfRule>
    <cfRule type="colorScale" priority="13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8">
    <cfRule type="colorScale" priority="13273">
      <colorScale>
        <cfvo type="min"/>
        <cfvo type="max"/>
        <color rgb="FFFCFCFF"/>
        <color rgb="FF63BE7B"/>
      </colorScale>
    </cfRule>
    <cfRule type="colorScale" priority="13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8">
    <cfRule type="colorScale" priority="13275">
      <colorScale>
        <cfvo type="min"/>
        <cfvo type="max"/>
        <color rgb="FFFCFCFF"/>
        <color rgb="FF63BE7B"/>
      </colorScale>
    </cfRule>
    <cfRule type="colorScale" priority="13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8">
    <cfRule type="cellIs" dxfId="7550" priority="13277" operator="greaterThan">
      <formula>1</formula>
    </cfRule>
    <cfRule type="colorScale" priority="13278">
      <colorScale>
        <cfvo type="min"/>
        <cfvo type="max"/>
        <color rgb="FFFCFCFF"/>
        <color rgb="FF63BE7B"/>
      </colorScale>
    </cfRule>
    <cfRule type="colorScale" priority="13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8">
    <cfRule type="colorScale" priority="13280">
      <colorScale>
        <cfvo type="min"/>
        <cfvo type="max"/>
        <color rgb="FFFCFCFF"/>
        <color rgb="FF63BE7B"/>
      </colorScale>
    </cfRule>
    <cfRule type="colorScale" priority="13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8">
    <cfRule type="colorScale" priority="13282">
      <colorScale>
        <cfvo type="min"/>
        <cfvo type="max"/>
        <color rgb="FFFCFCFF"/>
        <color rgb="FF63BE7B"/>
      </colorScale>
    </cfRule>
    <cfRule type="colorScale" priority="13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8">
    <cfRule type="cellIs" dxfId="7549" priority="13284" operator="greaterThan">
      <formula>1</formula>
    </cfRule>
    <cfRule type="colorScale" priority="13285">
      <colorScale>
        <cfvo type="min"/>
        <cfvo type="max"/>
        <color rgb="FFFCFCFF"/>
        <color rgb="FF63BE7B"/>
      </colorScale>
    </cfRule>
    <cfRule type="colorScale" priority="13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8">
    <cfRule type="colorScale" priority="13287">
      <colorScale>
        <cfvo type="min"/>
        <cfvo type="max"/>
        <color rgb="FFFCFCFF"/>
        <color rgb="FF63BE7B"/>
      </colorScale>
    </cfRule>
    <cfRule type="colorScale" priority="13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8">
    <cfRule type="colorScale" priority="13289">
      <colorScale>
        <cfvo type="min"/>
        <cfvo type="max"/>
        <color rgb="FFFCFCFF"/>
        <color rgb="FF63BE7B"/>
      </colorScale>
    </cfRule>
    <cfRule type="colorScale" priority="13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8">
    <cfRule type="cellIs" dxfId="7548" priority="13291" operator="greaterThan">
      <formula>1</formula>
    </cfRule>
    <cfRule type="colorScale" priority="13292">
      <colorScale>
        <cfvo type="min"/>
        <cfvo type="max"/>
        <color rgb="FFFCFCFF"/>
        <color rgb="FF63BE7B"/>
      </colorScale>
    </cfRule>
    <cfRule type="colorScale" priority="13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8">
    <cfRule type="colorScale" priority="13294">
      <colorScale>
        <cfvo type="min"/>
        <cfvo type="max"/>
        <color rgb="FFFCFCFF"/>
        <color rgb="FF63BE7B"/>
      </colorScale>
    </cfRule>
    <cfRule type="colorScale" priority="13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8">
    <cfRule type="colorScale" priority="13296">
      <colorScale>
        <cfvo type="min"/>
        <cfvo type="max"/>
        <color rgb="FFFCFCFF"/>
        <color rgb="FF63BE7B"/>
      </colorScale>
    </cfRule>
    <cfRule type="colorScale" priority="13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8">
    <cfRule type="cellIs" dxfId="7547" priority="13298" operator="greaterThan">
      <formula>1</formula>
    </cfRule>
    <cfRule type="colorScale" priority="13299">
      <colorScale>
        <cfvo type="min"/>
        <cfvo type="max"/>
        <color rgb="FFFCFCFF"/>
        <color rgb="FF63BE7B"/>
      </colorScale>
    </cfRule>
    <cfRule type="colorScale" priority="13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8">
    <cfRule type="colorScale" priority="13301">
      <colorScale>
        <cfvo type="min"/>
        <cfvo type="max"/>
        <color rgb="FFFCFCFF"/>
        <color rgb="FF63BE7B"/>
      </colorScale>
    </cfRule>
    <cfRule type="colorScale" priority="13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8">
    <cfRule type="colorScale" priority="13303">
      <colorScale>
        <cfvo type="min"/>
        <cfvo type="max"/>
        <color rgb="FFFCFCFF"/>
        <color rgb="FF63BE7B"/>
      </colorScale>
    </cfRule>
    <cfRule type="colorScale" priority="13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8">
    <cfRule type="cellIs" dxfId="7546" priority="13305" operator="greaterThan">
      <formula>1</formula>
    </cfRule>
    <cfRule type="colorScale" priority="13306">
      <colorScale>
        <cfvo type="min"/>
        <cfvo type="max"/>
        <color rgb="FFFCFCFF"/>
        <color rgb="FF63BE7B"/>
      </colorScale>
    </cfRule>
    <cfRule type="colorScale" priority="13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8">
    <cfRule type="colorScale" priority="13308">
      <colorScale>
        <cfvo type="min"/>
        <cfvo type="max"/>
        <color rgb="FFFCFCFF"/>
        <color rgb="FF63BE7B"/>
      </colorScale>
    </cfRule>
    <cfRule type="colorScale" priority="13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8">
    <cfRule type="colorScale" priority="13310">
      <colorScale>
        <cfvo type="min"/>
        <cfvo type="max"/>
        <color rgb="FFFCFCFF"/>
        <color rgb="FF63BE7B"/>
      </colorScale>
    </cfRule>
    <cfRule type="colorScale" priority="13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8">
    <cfRule type="cellIs" dxfId="7545" priority="13312" operator="greaterThan">
      <formula>1</formula>
    </cfRule>
    <cfRule type="colorScale" priority="13313">
      <colorScale>
        <cfvo type="min"/>
        <cfvo type="max"/>
        <color rgb="FFFCFCFF"/>
        <color rgb="FF63BE7B"/>
      </colorScale>
    </cfRule>
    <cfRule type="colorScale" priority="13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8">
    <cfRule type="colorScale" priority="13315">
      <colorScale>
        <cfvo type="min"/>
        <cfvo type="max"/>
        <color rgb="FFFCFCFF"/>
        <color rgb="FF63BE7B"/>
      </colorScale>
    </cfRule>
    <cfRule type="colorScale" priority="13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8">
    <cfRule type="colorScale" priority="13317">
      <colorScale>
        <cfvo type="min"/>
        <cfvo type="max"/>
        <color rgb="FFFCFCFF"/>
        <color rgb="FF63BE7B"/>
      </colorScale>
    </cfRule>
    <cfRule type="colorScale" priority="13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8">
    <cfRule type="cellIs" dxfId="7544" priority="13319" operator="greaterThan">
      <formula>1</formula>
    </cfRule>
    <cfRule type="colorScale" priority="13320">
      <colorScale>
        <cfvo type="min"/>
        <cfvo type="max"/>
        <color rgb="FFFCFCFF"/>
        <color rgb="FF63BE7B"/>
      </colorScale>
    </cfRule>
    <cfRule type="colorScale" priority="13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8">
    <cfRule type="colorScale" priority="13322">
      <colorScale>
        <cfvo type="min"/>
        <cfvo type="max"/>
        <color rgb="FFFCFCFF"/>
        <color rgb="FF63BE7B"/>
      </colorScale>
    </cfRule>
    <cfRule type="colorScale" priority="13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8">
    <cfRule type="colorScale" priority="13324">
      <colorScale>
        <cfvo type="min"/>
        <cfvo type="max"/>
        <color rgb="FFFCFCFF"/>
        <color rgb="FF63BE7B"/>
      </colorScale>
    </cfRule>
    <cfRule type="colorScale" priority="13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8">
    <cfRule type="cellIs" dxfId="7543" priority="13326" operator="greaterThan">
      <formula>1</formula>
    </cfRule>
    <cfRule type="colorScale" priority="13327">
      <colorScale>
        <cfvo type="min"/>
        <cfvo type="max"/>
        <color rgb="FFFCFCFF"/>
        <color rgb="FF63BE7B"/>
      </colorScale>
    </cfRule>
    <cfRule type="colorScale" priority="13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8">
    <cfRule type="colorScale" priority="13329">
      <colorScale>
        <cfvo type="min"/>
        <cfvo type="max"/>
        <color rgb="FFFCFCFF"/>
        <color rgb="FF63BE7B"/>
      </colorScale>
    </cfRule>
    <cfRule type="colorScale" priority="13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8">
    <cfRule type="colorScale" priority="13331">
      <colorScale>
        <cfvo type="min"/>
        <cfvo type="max"/>
        <color rgb="FFFCFCFF"/>
        <color rgb="FF63BE7B"/>
      </colorScale>
    </cfRule>
    <cfRule type="colorScale" priority="13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8">
    <cfRule type="cellIs" dxfId="7542" priority="13333" operator="greaterThan">
      <formula>1</formula>
    </cfRule>
    <cfRule type="colorScale" priority="13334">
      <colorScale>
        <cfvo type="min"/>
        <cfvo type="max"/>
        <color rgb="FFFCFCFF"/>
        <color rgb="FF63BE7B"/>
      </colorScale>
    </cfRule>
    <cfRule type="colorScale" priority="13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8">
    <cfRule type="colorScale" priority="13336">
      <colorScale>
        <cfvo type="min"/>
        <cfvo type="max"/>
        <color rgb="FFFCFCFF"/>
        <color rgb="FF63BE7B"/>
      </colorScale>
    </cfRule>
    <cfRule type="colorScale" priority="13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8">
    <cfRule type="colorScale" priority="13338">
      <colorScale>
        <cfvo type="min"/>
        <cfvo type="max"/>
        <color rgb="FFFCFCFF"/>
        <color rgb="FF63BE7B"/>
      </colorScale>
    </cfRule>
    <cfRule type="colorScale" priority="13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8">
    <cfRule type="cellIs" dxfId="7541" priority="13340" operator="greaterThan">
      <formula>1</formula>
    </cfRule>
    <cfRule type="colorScale" priority="13341">
      <colorScale>
        <cfvo type="min"/>
        <cfvo type="max"/>
        <color rgb="FFFCFCFF"/>
        <color rgb="FF63BE7B"/>
      </colorScale>
    </cfRule>
    <cfRule type="colorScale" priority="13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8">
    <cfRule type="colorScale" priority="13343">
      <colorScale>
        <cfvo type="min"/>
        <cfvo type="max"/>
        <color rgb="FFFCFCFF"/>
        <color rgb="FF63BE7B"/>
      </colorScale>
    </cfRule>
    <cfRule type="colorScale" priority="13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8">
    <cfRule type="colorScale" priority="13345">
      <colorScale>
        <cfvo type="min"/>
        <cfvo type="max"/>
        <color rgb="FFFCFCFF"/>
        <color rgb="FF63BE7B"/>
      </colorScale>
    </cfRule>
    <cfRule type="colorScale" priority="13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8">
    <cfRule type="cellIs" dxfId="7540" priority="13347" operator="greaterThan">
      <formula>1</formula>
    </cfRule>
    <cfRule type="colorScale" priority="13348">
      <colorScale>
        <cfvo type="min"/>
        <cfvo type="max"/>
        <color rgb="FFFCFCFF"/>
        <color rgb="FF63BE7B"/>
      </colorScale>
    </cfRule>
    <cfRule type="colorScale" priority="13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8">
    <cfRule type="colorScale" priority="13350">
      <colorScale>
        <cfvo type="min"/>
        <cfvo type="max"/>
        <color rgb="FFFCFCFF"/>
        <color rgb="FF63BE7B"/>
      </colorScale>
    </cfRule>
    <cfRule type="colorScale" priority="13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8">
    <cfRule type="colorScale" priority="13352">
      <colorScale>
        <cfvo type="min"/>
        <cfvo type="max"/>
        <color rgb="FFFCFCFF"/>
        <color rgb="FF63BE7B"/>
      </colorScale>
    </cfRule>
    <cfRule type="colorScale" priority="13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8">
    <cfRule type="cellIs" dxfId="7539" priority="13354" operator="greaterThan">
      <formula>1</formula>
    </cfRule>
    <cfRule type="colorScale" priority="13355">
      <colorScale>
        <cfvo type="min"/>
        <cfvo type="max"/>
        <color rgb="FFFCFCFF"/>
        <color rgb="FF63BE7B"/>
      </colorScale>
    </cfRule>
    <cfRule type="colorScale" priority="13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8">
    <cfRule type="colorScale" priority="13357">
      <colorScale>
        <cfvo type="min"/>
        <cfvo type="max"/>
        <color rgb="FFFCFCFF"/>
        <color rgb="FF63BE7B"/>
      </colorScale>
    </cfRule>
    <cfRule type="colorScale" priority="13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8">
    <cfRule type="colorScale" priority="13359">
      <colorScale>
        <cfvo type="min"/>
        <cfvo type="max"/>
        <color rgb="FFFCFCFF"/>
        <color rgb="FF63BE7B"/>
      </colorScale>
    </cfRule>
    <cfRule type="colorScale" priority="13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8">
    <cfRule type="cellIs" dxfId="7538" priority="13361" operator="greaterThan">
      <formula>1</formula>
    </cfRule>
    <cfRule type="colorScale" priority="13362">
      <colorScale>
        <cfvo type="min"/>
        <cfvo type="max"/>
        <color rgb="FFFCFCFF"/>
        <color rgb="FF63BE7B"/>
      </colorScale>
    </cfRule>
    <cfRule type="colorScale" priority="13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8">
    <cfRule type="colorScale" priority="13364">
      <colorScale>
        <cfvo type="min"/>
        <cfvo type="max"/>
        <color rgb="FFFCFCFF"/>
        <color rgb="FF63BE7B"/>
      </colorScale>
    </cfRule>
    <cfRule type="colorScale" priority="13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8">
    <cfRule type="colorScale" priority="13366">
      <colorScale>
        <cfvo type="min"/>
        <cfvo type="max"/>
        <color rgb="FFFCFCFF"/>
        <color rgb="FF63BE7B"/>
      </colorScale>
    </cfRule>
    <cfRule type="colorScale" priority="13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8">
    <cfRule type="cellIs" dxfId="7537" priority="13368" operator="greaterThan">
      <formula>1</formula>
    </cfRule>
    <cfRule type="colorScale" priority="13369">
      <colorScale>
        <cfvo type="min"/>
        <cfvo type="max"/>
        <color rgb="FFFCFCFF"/>
        <color rgb="FF63BE7B"/>
      </colorScale>
    </cfRule>
    <cfRule type="colorScale" priority="13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8">
    <cfRule type="cellIs" dxfId="7536" priority="13371" operator="greaterThan">
      <formula>1</formula>
    </cfRule>
    <cfRule type="colorScale" priority="13372">
      <colorScale>
        <cfvo type="min"/>
        <cfvo type="max"/>
        <color rgb="FFFCFCFF"/>
        <color rgb="FF63BE7B"/>
      </colorScale>
    </cfRule>
    <cfRule type="colorScale" priority="13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8:IA68">
    <cfRule type="colorScale" priority="13374">
      <colorScale>
        <cfvo type="min"/>
        <cfvo type="max"/>
        <color rgb="FFFCFCFF"/>
        <color rgb="FF63BE7B"/>
      </colorScale>
    </cfRule>
    <cfRule type="colorScale" priority="13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8">
    <cfRule type="colorScale" priority="13376">
      <colorScale>
        <cfvo type="min"/>
        <cfvo type="max"/>
        <color rgb="FFFCFCFF"/>
        <color rgb="FF63BE7B"/>
      </colorScale>
    </cfRule>
    <cfRule type="colorScale" priority="13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8">
    <cfRule type="colorScale" priority="13511">
      <colorScale>
        <cfvo type="min"/>
        <cfvo type="max"/>
        <color rgb="FFFCFCFF"/>
        <color rgb="FF63BE7B"/>
      </colorScale>
    </cfRule>
    <cfRule type="colorScale" priority="13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8">
    <cfRule type="cellIs" dxfId="7535" priority="13378" operator="greaterThan">
      <formula>1</formula>
    </cfRule>
    <cfRule type="colorScale" priority="13379">
      <colorScale>
        <cfvo type="min"/>
        <cfvo type="max"/>
        <color rgb="FFFCFCFF"/>
        <color rgb="FF63BE7B"/>
      </colorScale>
    </cfRule>
    <cfRule type="colorScale" priority="13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8">
    <cfRule type="colorScale" priority="13381">
      <colorScale>
        <cfvo type="min"/>
        <cfvo type="max"/>
        <color rgb="FFFCFCFF"/>
        <color rgb="FF63BE7B"/>
      </colorScale>
    </cfRule>
    <cfRule type="colorScale" priority="13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8">
    <cfRule type="colorScale" priority="13507">
      <colorScale>
        <cfvo type="min"/>
        <cfvo type="max"/>
        <color rgb="FFFCFCFF"/>
        <color rgb="FF63BE7B"/>
      </colorScale>
    </cfRule>
    <cfRule type="colorScale" priority="13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8">
    <cfRule type="cellIs" dxfId="7534" priority="13383" operator="greaterThan">
      <formula>1</formula>
    </cfRule>
    <cfRule type="colorScale" priority="13384">
      <colorScale>
        <cfvo type="min"/>
        <cfvo type="max"/>
        <color rgb="FFFCFCFF"/>
        <color rgb="FF63BE7B"/>
      </colorScale>
    </cfRule>
    <cfRule type="colorScale" priority="13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8">
    <cfRule type="colorScale" priority="13386">
      <colorScale>
        <cfvo type="min"/>
        <cfvo type="max"/>
        <color rgb="FFFCFCFF"/>
        <color rgb="FF63BE7B"/>
      </colorScale>
    </cfRule>
    <cfRule type="colorScale" priority="13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8">
    <cfRule type="colorScale" priority="13388">
      <colorScale>
        <cfvo type="min"/>
        <cfvo type="max"/>
        <color rgb="FFFCFCFF"/>
        <color rgb="FF63BE7B"/>
      </colorScale>
    </cfRule>
    <cfRule type="colorScale" priority="13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8">
    <cfRule type="cellIs" dxfId="7533" priority="13390" operator="greaterThan">
      <formula>1</formula>
    </cfRule>
    <cfRule type="colorScale" priority="13391">
      <colorScale>
        <cfvo type="min"/>
        <cfvo type="max"/>
        <color rgb="FFFCFCFF"/>
        <color rgb="FF63BE7B"/>
      </colorScale>
    </cfRule>
    <cfRule type="colorScale" priority="13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8">
    <cfRule type="colorScale" priority="13393">
      <colorScale>
        <cfvo type="min"/>
        <cfvo type="max"/>
        <color rgb="FFFCFCFF"/>
        <color rgb="FF63BE7B"/>
      </colorScale>
    </cfRule>
    <cfRule type="colorScale" priority="133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8">
    <cfRule type="colorScale" priority="13395">
      <colorScale>
        <cfvo type="min"/>
        <cfvo type="max"/>
        <color rgb="FFFCFCFF"/>
        <color rgb="FF63BE7B"/>
      </colorScale>
    </cfRule>
    <cfRule type="colorScale" priority="13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8">
    <cfRule type="cellIs" dxfId="7532" priority="13397" operator="greaterThan">
      <formula>1</formula>
    </cfRule>
    <cfRule type="colorScale" priority="13398">
      <colorScale>
        <cfvo type="min"/>
        <cfvo type="max"/>
        <color rgb="FFFCFCFF"/>
        <color rgb="FF63BE7B"/>
      </colorScale>
    </cfRule>
    <cfRule type="colorScale" priority="13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8">
    <cfRule type="colorScale" priority="13400">
      <colorScale>
        <cfvo type="min"/>
        <cfvo type="max"/>
        <color rgb="FFFCFCFF"/>
        <color rgb="FF63BE7B"/>
      </colorScale>
    </cfRule>
    <cfRule type="colorScale" priority="13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8">
    <cfRule type="colorScale" priority="13402">
      <colorScale>
        <cfvo type="min"/>
        <cfvo type="max"/>
        <color rgb="FFFCFCFF"/>
        <color rgb="FF63BE7B"/>
      </colorScale>
    </cfRule>
    <cfRule type="colorScale" priority="13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8">
    <cfRule type="cellIs" dxfId="7531" priority="13404" operator="greaterThan">
      <formula>1</formula>
    </cfRule>
    <cfRule type="colorScale" priority="13405">
      <colorScale>
        <cfvo type="min"/>
        <cfvo type="max"/>
        <color rgb="FFFCFCFF"/>
        <color rgb="FF63BE7B"/>
      </colorScale>
    </cfRule>
    <cfRule type="colorScale" priority="13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8">
    <cfRule type="colorScale" priority="13407">
      <colorScale>
        <cfvo type="min"/>
        <cfvo type="max"/>
        <color rgb="FFFCFCFF"/>
        <color rgb="FF63BE7B"/>
      </colorScale>
    </cfRule>
    <cfRule type="colorScale" priority="13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8">
    <cfRule type="colorScale" priority="13409">
      <colorScale>
        <cfvo type="min"/>
        <cfvo type="max"/>
        <color rgb="FFFCFCFF"/>
        <color rgb="FF63BE7B"/>
      </colorScale>
    </cfRule>
    <cfRule type="colorScale" priority="13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8">
    <cfRule type="cellIs" dxfId="7530" priority="13411" operator="greaterThan">
      <formula>1</formula>
    </cfRule>
    <cfRule type="colorScale" priority="13412">
      <colorScale>
        <cfvo type="min"/>
        <cfvo type="max"/>
        <color rgb="FFFCFCFF"/>
        <color rgb="FF63BE7B"/>
      </colorScale>
    </cfRule>
    <cfRule type="colorScale" priority="13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8">
    <cfRule type="colorScale" priority="13414">
      <colorScale>
        <cfvo type="min"/>
        <cfvo type="max"/>
        <color rgb="FFFCFCFF"/>
        <color rgb="FF63BE7B"/>
      </colorScale>
    </cfRule>
    <cfRule type="colorScale" priority="13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8">
    <cfRule type="colorScale" priority="13416">
      <colorScale>
        <cfvo type="min"/>
        <cfvo type="max"/>
        <color rgb="FFFCFCFF"/>
        <color rgb="FF63BE7B"/>
      </colorScale>
    </cfRule>
    <cfRule type="colorScale" priority="13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8">
    <cfRule type="cellIs" dxfId="7529" priority="13418" operator="greaterThan">
      <formula>1</formula>
    </cfRule>
    <cfRule type="colorScale" priority="13419">
      <colorScale>
        <cfvo type="min"/>
        <cfvo type="max"/>
        <color rgb="FFFCFCFF"/>
        <color rgb="FF63BE7B"/>
      </colorScale>
    </cfRule>
    <cfRule type="colorScale" priority="13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8">
    <cfRule type="colorScale" priority="13421">
      <colorScale>
        <cfvo type="min"/>
        <cfvo type="max"/>
        <color rgb="FFFCFCFF"/>
        <color rgb="FF63BE7B"/>
      </colorScale>
    </cfRule>
    <cfRule type="colorScale" priority="13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8">
    <cfRule type="colorScale" priority="13423">
      <colorScale>
        <cfvo type="min"/>
        <cfvo type="max"/>
        <color rgb="FFFCFCFF"/>
        <color rgb="FF63BE7B"/>
      </colorScale>
    </cfRule>
    <cfRule type="colorScale" priority="13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8">
    <cfRule type="cellIs" dxfId="7528" priority="13425" operator="greaterThan">
      <formula>1</formula>
    </cfRule>
    <cfRule type="colorScale" priority="13426">
      <colorScale>
        <cfvo type="min"/>
        <cfvo type="max"/>
        <color rgb="FFFCFCFF"/>
        <color rgb="FF63BE7B"/>
      </colorScale>
    </cfRule>
    <cfRule type="colorScale" priority="13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8">
    <cfRule type="colorScale" priority="13428">
      <colorScale>
        <cfvo type="min"/>
        <cfvo type="max"/>
        <color rgb="FFFCFCFF"/>
        <color rgb="FF63BE7B"/>
      </colorScale>
    </cfRule>
    <cfRule type="colorScale" priority="13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8">
    <cfRule type="colorScale" priority="13430">
      <colorScale>
        <cfvo type="min"/>
        <cfvo type="max"/>
        <color rgb="FFFCFCFF"/>
        <color rgb="FF63BE7B"/>
      </colorScale>
    </cfRule>
    <cfRule type="colorScale" priority="13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8">
    <cfRule type="cellIs" dxfId="7527" priority="13432" operator="greaterThan">
      <formula>1</formula>
    </cfRule>
    <cfRule type="colorScale" priority="13433">
      <colorScale>
        <cfvo type="min"/>
        <cfvo type="max"/>
        <color rgb="FFFCFCFF"/>
        <color rgb="FF63BE7B"/>
      </colorScale>
    </cfRule>
    <cfRule type="colorScale" priority="13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8">
    <cfRule type="colorScale" priority="13435">
      <colorScale>
        <cfvo type="min"/>
        <cfvo type="max"/>
        <color rgb="FFFCFCFF"/>
        <color rgb="FF63BE7B"/>
      </colorScale>
    </cfRule>
    <cfRule type="colorScale" priority="13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8">
    <cfRule type="colorScale" priority="13437">
      <colorScale>
        <cfvo type="min"/>
        <cfvo type="max"/>
        <color rgb="FFFCFCFF"/>
        <color rgb="FF63BE7B"/>
      </colorScale>
    </cfRule>
    <cfRule type="colorScale" priority="13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8">
    <cfRule type="cellIs" dxfId="7526" priority="13439" operator="greaterThan">
      <formula>1</formula>
    </cfRule>
    <cfRule type="colorScale" priority="13440">
      <colorScale>
        <cfvo type="min"/>
        <cfvo type="max"/>
        <color rgb="FFFCFCFF"/>
        <color rgb="FF63BE7B"/>
      </colorScale>
    </cfRule>
    <cfRule type="colorScale" priority="13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8">
    <cfRule type="colorScale" priority="13442">
      <colorScale>
        <cfvo type="min"/>
        <cfvo type="max"/>
        <color rgb="FFFCFCFF"/>
        <color rgb="FF63BE7B"/>
      </colorScale>
    </cfRule>
    <cfRule type="colorScale" priority="13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8">
    <cfRule type="colorScale" priority="13444">
      <colorScale>
        <cfvo type="min"/>
        <cfvo type="max"/>
        <color rgb="FFFCFCFF"/>
        <color rgb="FF63BE7B"/>
      </colorScale>
    </cfRule>
    <cfRule type="colorScale" priority="13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8">
    <cfRule type="cellIs" dxfId="7525" priority="13446" operator="greaterThan">
      <formula>1</formula>
    </cfRule>
    <cfRule type="colorScale" priority="13447">
      <colorScale>
        <cfvo type="min"/>
        <cfvo type="max"/>
        <color rgb="FFFCFCFF"/>
        <color rgb="FF63BE7B"/>
      </colorScale>
    </cfRule>
    <cfRule type="colorScale" priority="13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8">
    <cfRule type="colorScale" priority="13449">
      <colorScale>
        <cfvo type="min"/>
        <cfvo type="max"/>
        <color rgb="FFFCFCFF"/>
        <color rgb="FF63BE7B"/>
      </colorScale>
    </cfRule>
    <cfRule type="colorScale" priority="13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8">
    <cfRule type="colorScale" priority="13451">
      <colorScale>
        <cfvo type="min"/>
        <cfvo type="max"/>
        <color rgb="FFFCFCFF"/>
        <color rgb="FF63BE7B"/>
      </colorScale>
    </cfRule>
    <cfRule type="colorScale" priority="13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8">
    <cfRule type="cellIs" dxfId="7524" priority="13453" operator="greaterThan">
      <formula>1</formula>
    </cfRule>
    <cfRule type="colorScale" priority="13454">
      <colorScale>
        <cfvo type="min"/>
        <cfvo type="max"/>
        <color rgb="FFFCFCFF"/>
        <color rgb="FF63BE7B"/>
      </colorScale>
    </cfRule>
    <cfRule type="colorScale" priority="13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8">
    <cfRule type="colorScale" priority="13456">
      <colorScale>
        <cfvo type="min"/>
        <cfvo type="max"/>
        <color rgb="FFFCFCFF"/>
        <color rgb="FF63BE7B"/>
      </colorScale>
    </cfRule>
    <cfRule type="colorScale" priority="13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8">
    <cfRule type="colorScale" priority="13458">
      <colorScale>
        <cfvo type="min"/>
        <cfvo type="max"/>
        <color rgb="FFFCFCFF"/>
        <color rgb="FF63BE7B"/>
      </colorScale>
    </cfRule>
    <cfRule type="colorScale" priority="13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8">
    <cfRule type="cellIs" dxfId="7523" priority="13460" operator="greaterThan">
      <formula>1</formula>
    </cfRule>
    <cfRule type="colorScale" priority="13461">
      <colorScale>
        <cfvo type="min"/>
        <cfvo type="max"/>
        <color rgb="FFFCFCFF"/>
        <color rgb="FF63BE7B"/>
      </colorScale>
    </cfRule>
    <cfRule type="colorScale" priority="13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8">
    <cfRule type="colorScale" priority="13463">
      <colorScale>
        <cfvo type="min"/>
        <cfvo type="max"/>
        <color rgb="FFFCFCFF"/>
        <color rgb="FF63BE7B"/>
      </colorScale>
    </cfRule>
    <cfRule type="colorScale" priority="13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8">
    <cfRule type="colorScale" priority="13465">
      <colorScale>
        <cfvo type="min"/>
        <cfvo type="max"/>
        <color rgb="FFFCFCFF"/>
        <color rgb="FF63BE7B"/>
      </colorScale>
    </cfRule>
    <cfRule type="colorScale" priority="13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8">
    <cfRule type="cellIs" dxfId="7522" priority="13467" operator="greaterThan">
      <formula>1</formula>
    </cfRule>
    <cfRule type="colorScale" priority="13468">
      <colorScale>
        <cfvo type="min"/>
        <cfvo type="max"/>
        <color rgb="FFFCFCFF"/>
        <color rgb="FF63BE7B"/>
      </colorScale>
    </cfRule>
    <cfRule type="colorScale" priority="13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8">
    <cfRule type="colorScale" priority="13470">
      <colorScale>
        <cfvo type="min"/>
        <cfvo type="max"/>
        <color rgb="FFFCFCFF"/>
        <color rgb="FF63BE7B"/>
      </colorScale>
    </cfRule>
    <cfRule type="colorScale" priority="13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8">
    <cfRule type="colorScale" priority="13472">
      <colorScale>
        <cfvo type="min"/>
        <cfvo type="max"/>
        <color rgb="FFFCFCFF"/>
        <color rgb="FF63BE7B"/>
      </colorScale>
    </cfRule>
    <cfRule type="colorScale" priority="13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8">
    <cfRule type="cellIs" dxfId="7521" priority="13474" operator="greaterThan">
      <formula>1</formula>
    </cfRule>
    <cfRule type="colorScale" priority="13475">
      <colorScale>
        <cfvo type="min"/>
        <cfvo type="max"/>
        <color rgb="FFFCFCFF"/>
        <color rgb="FF63BE7B"/>
      </colorScale>
    </cfRule>
    <cfRule type="colorScale" priority="13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8">
    <cfRule type="colorScale" priority="13477">
      <colorScale>
        <cfvo type="min"/>
        <cfvo type="max"/>
        <color rgb="FFFCFCFF"/>
        <color rgb="FF63BE7B"/>
      </colorScale>
    </cfRule>
    <cfRule type="colorScale" priority="13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8">
    <cfRule type="colorScale" priority="13479">
      <colorScale>
        <cfvo type="min"/>
        <cfvo type="max"/>
        <color rgb="FFFCFCFF"/>
        <color rgb="FF63BE7B"/>
      </colorScale>
    </cfRule>
    <cfRule type="colorScale" priority="13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8">
    <cfRule type="cellIs" dxfId="7520" priority="13481" operator="greaterThan">
      <formula>1</formula>
    </cfRule>
    <cfRule type="colorScale" priority="13482">
      <colorScale>
        <cfvo type="min"/>
        <cfvo type="max"/>
        <color rgb="FFFCFCFF"/>
        <color rgb="FF63BE7B"/>
      </colorScale>
    </cfRule>
    <cfRule type="colorScale" priority="13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8">
    <cfRule type="colorScale" priority="13484">
      <colorScale>
        <cfvo type="min"/>
        <cfvo type="max"/>
        <color rgb="FFFCFCFF"/>
        <color rgb="FF63BE7B"/>
      </colorScale>
    </cfRule>
    <cfRule type="colorScale" priority="13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8">
    <cfRule type="colorScale" priority="13486">
      <colorScale>
        <cfvo type="min"/>
        <cfvo type="max"/>
        <color rgb="FFFCFCFF"/>
        <color rgb="FF63BE7B"/>
      </colorScale>
    </cfRule>
    <cfRule type="colorScale" priority="13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8">
    <cfRule type="cellIs" dxfId="7519" priority="13488" operator="greaterThan">
      <formula>1</formula>
    </cfRule>
    <cfRule type="colorScale" priority="13489">
      <colorScale>
        <cfvo type="min"/>
        <cfvo type="max"/>
        <color rgb="FFFCFCFF"/>
        <color rgb="FF63BE7B"/>
      </colorScale>
    </cfRule>
    <cfRule type="colorScale" priority="13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8">
    <cfRule type="colorScale" priority="13491">
      <colorScale>
        <cfvo type="min"/>
        <cfvo type="max"/>
        <color rgb="FFFCFCFF"/>
        <color rgb="FF63BE7B"/>
      </colorScale>
    </cfRule>
    <cfRule type="colorScale" priority="13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8">
    <cfRule type="colorScale" priority="13493">
      <colorScale>
        <cfvo type="min"/>
        <cfvo type="max"/>
        <color rgb="FFFCFCFF"/>
        <color rgb="FF63BE7B"/>
      </colorScale>
    </cfRule>
    <cfRule type="colorScale" priority="13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8">
    <cfRule type="cellIs" dxfId="7518" priority="13495" operator="greaterThan">
      <formula>1</formula>
    </cfRule>
    <cfRule type="colorScale" priority="13496">
      <colorScale>
        <cfvo type="min"/>
        <cfvo type="max"/>
        <color rgb="FFFCFCFF"/>
        <color rgb="FF63BE7B"/>
      </colorScale>
    </cfRule>
    <cfRule type="colorScale" priority="13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8">
    <cfRule type="colorScale" priority="13498">
      <colorScale>
        <cfvo type="min"/>
        <cfvo type="max"/>
        <color rgb="FFFCFCFF"/>
        <color rgb="FF63BE7B"/>
      </colorScale>
    </cfRule>
    <cfRule type="colorScale" priority="13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8">
    <cfRule type="colorScale" priority="13500">
      <colorScale>
        <cfvo type="min"/>
        <cfvo type="max"/>
        <color rgb="FFFCFCFF"/>
        <color rgb="FF63BE7B"/>
      </colorScale>
    </cfRule>
    <cfRule type="colorScale" priority="13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8">
    <cfRule type="cellIs" dxfId="7517" priority="13502" operator="greaterThan">
      <formula>1</formula>
    </cfRule>
    <cfRule type="colorScale" priority="13503">
      <colorScale>
        <cfvo type="min"/>
        <cfvo type="max"/>
        <color rgb="FFFCFCFF"/>
        <color rgb="FF63BE7B"/>
      </colorScale>
    </cfRule>
    <cfRule type="colorScale" priority="13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68:LD68">
    <cfRule type="cellIs" dxfId="7516" priority="13209" operator="greaterThan">
      <formula>0.31</formula>
    </cfRule>
    <cfRule type="cellIs" dxfId="7515" priority="13210" operator="greaterThan">
      <formula>0.31</formula>
    </cfRule>
    <cfRule type="cellIs" dxfId="7514" priority="13211" operator="greaterThan">
      <formula>0.31</formula>
    </cfRule>
    <cfRule type="cellIs" dxfId="7513" priority="13212" operator="greaterThan">
      <formula>0.3</formula>
    </cfRule>
    <cfRule type="cellIs" dxfId="7512" priority="13213" operator="greaterThan">
      <formula>1</formula>
    </cfRule>
    <cfRule type="cellIs" dxfId="7511" priority="13214" operator="equal">
      <formula>0</formula>
    </cfRule>
  </conditionalFormatting>
  <conditionalFormatting sqref="LJ68:LK68">
    <cfRule type="containsText" dxfId="7510" priority="7435" operator="containsText" text=" ">
      <formula>NOT(ISERROR(SEARCH(" ",LJ68)))</formula>
    </cfRule>
    <cfRule type="containsText" dxfId="7509" priority="7436" operator="containsText" text=" ">
      <formula>NOT(ISERROR(SEARCH(" ",LJ68)))</formula>
    </cfRule>
  </conditionalFormatting>
  <conditionalFormatting sqref="Y69">
    <cfRule type="colorScale" priority="11218">
      <colorScale>
        <cfvo type="min"/>
        <cfvo type="max"/>
        <color rgb="FFFCFCFF"/>
        <color rgb="FF63BE7B"/>
      </colorScale>
    </cfRule>
    <cfRule type="colorScale" priority="11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69">
    <cfRule type="cellIs" dxfId="7508" priority="11211" operator="equal">
      <formula>0</formula>
    </cfRule>
    <cfRule type="cellIs" dxfId="7507" priority="11212" operator="greaterThan">
      <formula>1</formula>
    </cfRule>
    <cfRule type="containsText" dxfId="7506" priority="11213" operator="containsText" text=" ">
      <formula>NOT(ISERROR(SEARCH(" ",AJ69)))</formula>
    </cfRule>
    <cfRule type="containsText" dxfId="7505" priority="11214" operator="containsText" text=" ">
      <formula>NOT(ISERROR(SEARCH(" ",AJ69)))</formula>
    </cfRule>
  </conditionalFormatting>
  <conditionalFormatting sqref="AK69:AM69">
    <cfRule type="cellIs" dxfId="7504" priority="11205" operator="equal">
      <formula>0</formula>
    </cfRule>
    <cfRule type="cellIs" dxfId="7503" priority="11206" operator="equal">
      <formula>0</formula>
    </cfRule>
    <cfRule type="cellIs" dxfId="7502" priority="11207" operator="greaterThan">
      <formula>1</formula>
    </cfRule>
    <cfRule type="containsText" dxfId="7501" priority="11208" operator="containsText" text=" ">
      <formula>NOT(ISERROR(SEARCH(" ",AK69)))</formula>
    </cfRule>
    <cfRule type="containsText" dxfId="7500" priority="11209" operator="containsText" text=" ">
      <formula>NOT(ISERROR(SEARCH(" ",AK69)))</formula>
    </cfRule>
  </conditionalFormatting>
  <conditionalFormatting sqref="AV69">
    <cfRule type="cellIs" dxfId="7499" priority="11191" operator="equal">
      <formula>0</formula>
    </cfRule>
    <cfRule type="containsText" dxfId="7498" priority="11192" operator="containsText" text=" ">
      <formula>NOT(ISERROR(SEARCH(" ",AV69)))</formula>
    </cfRule>
    <cfRule type="containsText" dxfId="7497" priority="11193" operator="containsText" text=" ">
      <formula>NOT(ISERROR(SEARCH(" ",AV69)))</formula>
    </cfRule>
  </conditionalFormatting>
  <conditionalFormatting sqref="AW69">
    <cfRule type="cellIs" dxfId="7496" priority="11238" operator="equal">
      <formula>0</formula>
    </cfRule>
    <cfRule type="containsText" dxfId="7495" priority="11241" operator="containsText" text=" ">
      <formula>NOT(ISERROR(SEARCH(" ",AW69)))</formula>
    </cfRule>
    <cfRule type="containsText" dxfId="7494" priority="11242" operator="containsText" text=" ">
      <formula>NOT(ISERROR(SEARCH(" ",AW69)))</formula>
    </cfRule>
  </conditionalFormatting>
  <conditionalFormatting sqref="AX69">
    <cfRule type="cellIs" dxfId="7493" priority="11223" operator="greaterThan">
      <formula>1</formula>
    </cfRule>
    <cfRule type="containsText" dxfId="7492" priority="11224" operator="containsText" text=" ">
      <formula>NOT(ISERROR(SEARCH(" ",AX69)))</formula>
    </cfRule>
    <cfRule type="containsText" dxfId="7491" priority="11225" operator="containsText" text=" ">
      <formula>NOT(ISERROR(SEARCH(" ",AX69)))</formula>
    </cfRule>
  </conditionalFormatting>
  <conditionalFormatting sqref="AY69">
    <cfRule type="containsText" dxfId="7490" priority="11201" operator="containsText" text=" ">
      <formula>NOT(ISERROR(SEARCH(" ",AY69)))</formula>
    </cfRule>
    <cfRule type="containsText" dxfId="7489" priority="11202" operator="containsText" text=" ">
      <formula>NOT(ISERROR(SEARCH(" ",AY69)))</formula>
    </cfRule>
  </conditionalFormatting>
  <conditionalFormatting sqref="BB69">
    <cfRule type="containsText" dxfId="7488" priority="3471" operator="containsText" text=" ">
      <formula>NOT(ISERROR(SEARCH(" ",BB69)))</formula>
    </cfRule>
    <cfRule type="containsText" dxfId="7487" priority="3472" operator="containsText" text=" ">
      <formula>NOT(ISERROR(SEARCH(" ",BB69)))</formula>
    </cfRule>
  </conditionalFormatting>
  <conditionalFormatting sqref="BJ69">
    <cfRule type="containsText" dxfId="7486" priority="7459" operator="containsText" text=" ">
      <formula>NOT(ISERROR(SEARCH(" ",BJ69)))</formula>
    </cfRule>
    <cfRule type="containsText" dxfId="7485" priority="7460" operator="containsText" text=" ">
      <formula>NOT(ISERROR(SEARCH(" ",BJ69)))</formula>
    </cfRule>
  </conditionalFormatting>
  <conditionalFormatting sqref="BK69">
    <cfRule type="containsText" dxfId="7484" priority="11187" operator="containsText" text=" ">
      <formula>NOT(ISERROR(SEARCH(" ",BK69)))</formula>
    </cfRule>
    <cfRule type="containsText" dxfId="7483" priority="11188" operator="containsText" text=" ">
      <formula>NOT(ISERROR(SEARCH(" ",BK69)))</formula>
    </cfRule>
  </conditionalFormatting>
  <conditionalFormatting sqref="BM69">
    <cfRule type="containsText" dxfId="7482" priority="11185" operator="containsText" text=" ">
      <formula>NOT(ISERROR(SEARCH(" ",BM69)))</formula>
    </cfRule>
    <cfRule type="containsText" dxfId="7481" priority="11186" operator="containsText" text=" ">
      <formula>NOT(ISERROR(SEARCH(" ",BM69)))</formula>
    </cfRule>
  </conditionalFormatting>
  <conditionalFormatting sqref="BO69:BQ69">
    <cfRule type="containsText" dxfId="7480" priority="11189" operator="containsText" text=" ">
      <formula>NOT(ISERROR(SEARCH(" ",BO69)))</formula>
    </cfRule>
    <cfRule type="containsText" dxfId="7479" priority="11190" operator="containsText" text=" ">
      <formula>NOT(ISERROR(SEARCH(" ",BO69)))</formula>
    </cfRule>
  </conditionalFormatting>
  <conditionalFormatting sqref="BU69:BW69">
    <cfRule type="containsText" dxfId="7478" priority="11220" operator="containsText" text=" ">
      <formula>NOT(ISERROR(SEARCH(" ",BU69)))</formula>
    </cfRule>
    <cfRule type="containsText" dxfId="7477" priority="11221" operator="containsText" text=" ">
      <formula>NOT(ISERROR(SEARCH(" ",BU69)))</formula>
    </cfRule>
  </conditionalFormatting>
  <conditionalFormatting sqref="BZ69">
    <cfRule type="containsText" dxfId="7476" priority="11245" operator="containsText" text=" ">
      <formula>NOT(ISERROR(SEARCH(" ",BZ69)))</formula>
    </cfRule>
    <cfRule type="containsText" dxfId="7475" priority="11246" operator="containsText" text=" ">
      <formula>NOT(ISERROR(SEARCH(" ",BZ69)))</formula>
    </cfRule>
  </conditionalFormatting>
  <conditionalFormatting sqref="CB69:CD69">
    <cfRule type="containsText" dxfId="7474" priority="11196" operator="containsText" text=" ">
      <formula>NOT(ISERROR(SEARCH(" ",CB69)))</formula>
    </cfRule>
  </conditionalFormatting>
  <conditionalFormatting sqref="CE69">
    <cfRule type="containsText" dxfId="7473" priority="11194" operator="containsText" text=" ">
      <formula>NOT(ISERROR(SEARCH(" ",CE69)))</formula>
    </cfRule>
  </conditionalFormatting>
  <conditionalFormatting sqref="CH69">
    <cfRule type="containsText" dxfId="7472" priority="11195" operator="containsText" text=" ">
      <formula>NOT(ISERROR(SEARCH(" ",CH69)))</formula>
    </cfRule>
  </conditionalFormatting>
  <conditionalFormatting sqref="CR69">
    <cfRule type="containsText" dxfId="7471" priority="2511" operator="containsText" text=" ">
      <formula>NOT(ISERROR(SEARCH(" ",CR69)))</formula>
    </cfRule>
  </conditionalFormatting>
  <conditionalFormatting sqref="CS69">
    <cfRule type="containsText" dxfId="7470" priority="3022" operator="containsText" text=" ">
      <formula>NOT(ISERROR(SEARCH(" ",CS69)))</formula>
    </cfRule>
  </conditionalFormatting>
  <conditionalFormatting sqref="CU69">
    <cfRule type="cellIs" dxfId="7469" priority="8693" operator="equal">
      <formula>1</formula>
    </cfRule>
    <cfRule type="cellIs" dxfId="7468" priority="8694" operator="equal">
      <formula>1</formula>
    </cfRule>
  </conditionalFormatting>
  <conditionalFormatting sqref="DI69">
    <cfRule type="cellIs" dxfId="7467" priority="3374" operator="equal">
      <formula>1</formula>
    </cfRule>
  </conditionalFormatting>
  <conditionalFormatting sqref="DJ69:DK69">
    <cfRule type="cellIs" dxfId="7466" priority="3373" operator="equal">
      <formula>1</formula>
    </cfRule>
  </conditionalFormatting>
  <conditionalFormatting sqref="DN69:DQ69">
    <cfRule type="cellIs" dxfId="7465" priority="3234" operator="equal">
      <formula>1</formula>
    </cfRule>
  </conditionalFormatting>
  <conditionalFormatting sqref="DZ69">
    <cfRule type="containsText" dxfId="7464" priority="11197" operator="containsText" text=" ">
      <formula>NOT(ISERROR(SEARCH(" ",DZ69)))</formula>
    </cfRule>
    <cfRule type="containsText" dxfId="7463" priority="11198" operator="containsText" text=" ">
      <formula>NOT(ISERROR(SEARCH(" ",DZ69)))</formula>
    </cfRule>
    <cfRule type="containsText" dxfId="7462" priority="11199" operator="containsText" text=" ">
      <formula>NOT(ISERROR(SEARCH(" ",DZ69)))</formula>
    </cfRule>
    <cfRule type="containsText" dxfId="7461" priority="11200" operator="containsText" text=" ">
      <formula>NOT(ISERROR(SEARCH(" ",DZ69)))</formula>
    </cfRule>
  </conditionalFormatting>
  <conditionalFormatting sqref="EC69:EL69">
    <cfRule type="containsText" dxfId="7460" priority="11239" operator="containsText" text=" ">
      <formula>NOT(ISERROR(SEARCH(" ",EC69)))</formula>
    </cfRule>
    <cfRule type="containsText" dxfId="7459" priority="11240" operator="containsText" text=" ">
      <formula>NOT(ISERROR(SEARCH(" ",EC69)))</formula>
    </cfRule>
  </conditionalFormatting>
  <conditionalFormatting sqref="EN69">
    <cfRule type="cellIs" dxfId="7458" priority="11203" operator="equal">
      <formula>0</formula>
    </cfRule>
    <cfRule type="containsText" dxfId="7457" priority="11234" operator="containsText" text=" ">
      <formula>NOT(ISERROR(SEARCH(" ",EN69)))</formula>
    </cfRule>
    <cfRule type="containsText" dxfId="7456" priority="11235" operator="containsText" text=" ">
      <formula>NOT(ISERROR(SEARCH(" ",EN69)))</formula>
    </cfRule>
  </conditionalFormatting>
  <conditionalFormatting sqref="FI69">
    <cfRule type="cellIs" dxfId="7455" priority="11247" operator="greaterThan">
      <formula>1</formula>
    </cfRule>
    <cfRule type="colorScale" priority="11248">
      <colorScale>
        <cfvo type="min"/>
        <cfvo type="max"/>
        <color rgb="FFFCFCFF"/>
        <color rgb="FF63BE7B"/>
      </colorScale>
    </cfRule>
    <cfRule type="colorScale" priority="11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9">
    <cfRule type="colorScale" priority="11236">
      <colorScale>
        <cfvo type="min"/>
        <cfvo type="max"/>
        <color rgb="FFFCFCFF"/>
        <color rgb="FF63BE7B"/>
      </colorScale>
    </cfRule>
    <cfRule type="colorScale" priority="11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9:FL69">
    <cfRule type="colorScale" priority="11250">
      <colorScale>
        <cfvo type="min"/>
        <cfvo type="max"/>
        <color rgb="FFFCFCFF"/>
        <color rgb="FF63BE7B"/>
      </colorScale>
    </cfRule>
    <cfRule type="colorScale" priority="11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9">
    <cfRule type="colorScale" priority="11252">
      <colorScale>
        <cfvo type="min"/>
        <cfvo type="max"/>
        <color rgb="FFFCFCFF"/>
        <color rgb="FF63BE7B"/>
      </colorScale>
    </cfRule>
    <cfRule type="colorScale" priority="11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9">
    <cfRule type="colorScale" priority="11519">
      <colorScale>
        <cfvo type="min"/>
        <cfvo type="max"/>
        <color rgb="FFFCFCFF"/>
        <color rgb="FF63BE7B"/>
      </colorScale>
    </cfRule>
    <cfRule type="colorScale" priority="11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9">
    <cfRule type="cellIs" dxfId="7454" priority="11254" operator="greaterThan">
      <formula>1</formula>
    </cfRule>
    <cfRule type="colorScale" priority="11255">
      <colorScale>
        <cfvo type="min"/>
        <cfvo type="max"/>
        <color rgb="FFFCFCFF"/>
        <color rgb="FF63BE7B"/>
      </colorScale>
    </cfRule>
    <cfRule type="colorScale" priority="11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9">
    <cfRule type="colorScale" priority="11257">
      <colorScale>
        <cfvo type="min"/>
        <cfvo type="max"/>
        <color rgb="FFFCFCFF"/>
        <color rgb="FF63BE7B"/>
      </colorScale>
    </cfRule>
    <cfRule type="colorScale" priority="11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9">
    <cfRule type="colorScale" priority="11515">
      <colorScale>
        <cfvo type="min"/>
        <cfvo type="max"/>
        <color rgb="FFFCFCFF"/>
        <color rgb="FF63BE7B"/>
      </colorScale>
    </cfRule>
    <cfRule type="colorScale" priority="11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9">
    <cfRule type="cellIs" dxfId="7453" priority="11259" operator="greaterThan">
      <formula>1</formula>
    </cfRule>
    <cfRule type="colorScale" priority="11260">
      <colorScale>
        <cfvo type="min"/>
        <cfvo type="max"/>
        <color rgb="FFFCFCFF"/>
        <color rgb="FF63BE7B"/>
      </colorScale>
    </cfRule>
    <cfRule type="colorScale" priority="11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9">
    <cfRule type="colorScale" priority="11262">
      <colorScale>
        <cfvo type="min"/>
        <cfvo type="max"/>
        <color rgb="FFFCFCFF"/>
        <color rgb="FF63BE7B"/>
      </colorScale>
    </cfRule>
    <cfRule type="colorScale" priority="11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9">
    <cfRule type="colorScale" priority="11264">
      <colorScale>
        <cfvo type="min"/>
        <cfvo type="max"/>
        <color rgb="FFFCFCFF"/>
        <color rgb="FF63BE7B"/>
      </colorScale>
    </cfRule>
    <cfRule type="colorScale" priority="11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9">
    <cfRule type="cellIs" dxfId="7452" priority="11266" operator="greaterThan">
      <formula>1</formula>
    </cfRule>
    <cfRule type="colorScale" priority="11267">
      <colorScale>
        <cfvo type="min"/>
        <cfvo type="max"/>
        <color rgb="FFFCFCFF"/>
        <color rgb="FF63BE7B"/>
      </colorScale>
    </cfRule>
    <cfRule type="colorScale" priority="11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9">
    <cfRule type="colorScale" priority="11269">
      <colorScale>
        <cfvo type="min"/>
        <cfvo type="max"/>
        <color rgb="FFFCFCFF"/>
        <color rgb="FF63BE7B"/>
      </colorScale>
    </cfRule>
    <cfRule type="colorScale" priority="11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9">
    <cfRule type="colorScale" priority="11271">
      <colorScale>
        <cfvo type="min"/>
        <cfvo type="max"/>
        <color rgb="FFFCFCFF"/>
        <color rgb="FF63BE7B"/>
      </colorScale>
    </cfRule>
    <cfRule type="colorScale" priority="11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9">
    <cfRule type="cellIs" dxfId="7451" priority="11273" operator="greaterThan">
      <formula>1</formula>
    </cfRule>
    <cfRule type="colorScale" priority="11274">
      <colorScale>
        <cfvo type="min"/>
        <cfvo type="max"/>
        <color rgb="FFFCFCFF"/>
        <color rgb="FF63BE7B"/>
      </colorScale>
    </cfRule>
    <cfRule type="colorScale" priority="11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9">
    <cfRule type="colorScale" priority="11276">
      <colorScale>
        <cfvo type="min"/>
        <cfvo type="max"/>
        <color rgb="FFFCFCFF"/>
        <color rgb="FF63BE7B"/>
      </colorScale>
    </cfRule>
    <cfRule type="colorScale" priority="11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9">
    <cfRule type="colorScale" priority="11278">
      <colorScale>
        <cfvo type="min"/>
        <cfvo type="max"/>
        <color rgb="FFFCFCFF"/>
        <color rgb="FF63BE7B"/>
      </colorScale>
    </cfRule>
    <cfRule type="colorScale" priority="11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9">
    <cfRule type="cellIs" dxfId="7450" priority="11280" operator="greaterThan">
      <formula>1</formula>
    </cfRule>
    <cfRule type="colorScale" priority="11281">
      <colorScale>
        <cfvo type="min"/>
        <cfvo type="max"/>
        <color rgb="FFFCFCFF"/>
        <color rgb="FF63BE7B"/>
      </colorScale>
    </cfRule>
    <cfRule type="colorScale" priority="11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9">
    <cfRule type="colorScale" priority="11283">
      <colorScale>
        <cfvo type="min"/>
        <cfvo type="max"/>
        <color rgb="FFFCFCFF"/>
        <color rgb="FF63BE7B"/>
      </colorScale>
    </cfRule>
    <cfRule type="colorScale" priority="11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9">
    <cfRule type="colorScale" priority="11285">
      <colorScale>
        <cfvo type="min"/>
        <cfvo type="max"/>
        <color rgb="FFFCFCFF"/>
        <color rgb="FF63BE7B"/>
      </colorScale>
    </cfRule>
    <cfRule type="colorScale" priority="11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9">
    <cfRule type="cellIs" dxfId="7449" priority="11287" operator="greaterThan">
      <formula>1</formula>
    </cfRule>
    <cfRule type="colorScale" priority="11288">
      <colorScale>
        <cfvo type="min"/>
        <cfvo type="max"/>
        <color rgb="FFFCFCFF"/>
        <color rgb="FF63BE7B"/>
      </colorScale>
    </cfRule>
    <cfRule type="colorScale" priority="11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9">
    <cfRule type="colorScale" priority="11290">
      <colorScale>
        <cfvo type="min"/>
        <cfvo type="max"/>
        <color rgb="FFFCFCFF"/>
        <color rgb="FF63BE7B"/>
      </colorScale>
    </cfRule>
    <cfRule type="colorScale" priority="11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9">
    <cfRule type="colorScale" priority="11292">
      <colorScale>
        <cfvo type="min"/>
        <cfvo type="max"/>
        <color rgb="FFFCFCFF"/>
        <color rgb="FF63BE7B"/>
      </colorScale>
    </cfRule>
    <cfRule type="colorScale" priority="11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9">
    <cfRule type="cellIs" dxfId="7448" priority="11294" operator="greaterThan">
      <formula>1</formula>
    </cfRule>
    <cfRule type="colorScale" priority="11295">
      <colorScale>
        <cfvo type="min"/>
        <cfvo type="max"/>
        <color rgb="FFFCFCFF"/>
        <color rgb="FF63BE7B"/>
      </colorScale>
    </cfRule>
    <cfRule type="colorScale" priority="11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9">
    <cfRule type="colorScale" priority="11297">
      <colorScale>
        <cfvo type="min"/>
        <cfvo type="max"/>
        <color rgb="FFFCFCFF"/>
        <color rgb="FF63BE7B"/>
      </colorScale>
    </cfRule>
    <cfRule type="colorScale" priority="11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9">
    <cfRule type="colorScale" priority="11299">
      <colorScale>
        <cfvo type="min"/>
        <cfvo type="max"/>
        <color rgb="FFFCFCFF"/>
        <color rgb="FF63BE7B"/>
      </colorScale>
    </cfRule>
    <cfRule type="colorScale" priority="11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9">
    <cfRule type="cellIs" dxfId="7447" priority="11301" operator="greaterThan">
      <formula>1</formula>
    </cfRule>
    <cfRule type="colorScale" priority="11302">
      <colorScale>
        <cfvo type="min"/>
        <cfvo type="max"/>
        <color rgb="FFFCFCFF"/>
        <color rgb="FF63BE7B"/>
      </colorScale>
    </cfRule>
    <cfRule type="colorScale" priority="11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9">
    <cfRule type="colorScale" priority="11304">
      <colorScale>
        <cfvo type="min"/>
        <cfvo type="max"/>
        <color rgb="FFFCFCFF"/>
        <color rgb="FF63BE7B"/>
      </colorScale>
    </cfRule>
    <cfRule type="colorScale" priority="11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9">
    <cfRule type="colorScale" priority="11306">
      <colorScale>
        <cfvo type="min"/>
        <cfvo type="max"/>
        <color rgb="FFFCFCFF"/>
        <color rgb="FF63BE7B"/>
      </colorScale>
    </cfRule>
    <cfRule type="colorScale" priority="11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9">
    <cfRule type="cellIs" dxfId="7446" priority="11308" operator="greaterThan">
      <formula>1</formula>
    </cfRule>
    <cfRule type="colorScale" priority="11309">
      <colorScale>
        <cfvo type="min"/>
        <cfvo type="max"/>
        <color rgb="FFFCFCFF"/>
        <color rgb="FF63BE7B"/>
      </colorScale>
    </cfRule>
    <cfRule type="colorScale" priority="11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9">
    <cfRule type="colorScale" priority="11311">
      <colorScale>
        <cfvo type="min"/>
        <cfvo type="max"/>
        <color rgb="FFFCFCFF"/>
        <color rgb="FF63BE7B"/>
      </colorScale>
    </cfRule>
    <cfRule type="colorScale" priority="11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9">
    <cfRule type="colorScale" priority="11313">
      <colorScale>
        <cfvo type="min"/>
        <cfvo type="max"/>
        <color rgb="FFFCFCFF"/>
        <color rgb="FF63BE7B"/>
      </colorScale>
    </cfRule>
    <cfRule type="colorScale" priority="11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9">
    <cfRule type="cellIs" dxfId="7445" priority="11315" operator="greaterThan">
      <formula>1</formula>
    </cfRule>
    <cfRule type="colorScale" priority="11316">
      <colorScale>
        <cfvo type="min"/>
        <cfvo type="max"/>
        <color rgb="FFFCFCFF"/>
        <color rgb="FF63BE7B"/>
      </colorScale>
    </cfRule>
    <cfRule type="colorScale" priority="11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9">
    <cfRule type="colorScale" priority="11318">
      <colorScale>
        <cfvo type="min"/>
        <cfvo type="max"/>
        <color rgb="FFFCFCFF"/>
        <color rgb="FF63BE7B"/>
      </colorScale>
    </cfRule>
    <cfRule type="colorScale" priority="11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9">
    <cfRule type="colorScale" priority="11320">
      <colorScale>
        <cfvo type="min"/>
        <cfvo type="max"/>
        <color rgb="FFFCFCFF"/>
        <color rgb="FF63BE7B"/>
      </colorScale>
    </cfRule>
    <cfRule type="colorScale" priority="11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9">
    <cfRule type="cellIs" dxfId="7444" priority="11322" operator="greaterThan">
      <formula>1</formula>
    </cfRule>
    <cfRule type="colorScale" priority="11323">
      <colorScale>
        <cfvo type="min"/>
        <cfvo type="max"/>
        <color rgb="FFFCFCFF"/>
        <color rgb="FF63BE7B"/>
      </colorScale>
    </cfRule>
    <cfRule type="colorScale" priority="11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9">
    <cfRule type="colorScale" priority="11325">
      <colorScale>
        <cfvo type="min"/>
        <cfvo type="max"/>
        <color rgb="FFFCFCFF"/>
        <color rgb="FF63BE7B"/>
      </colorScale>
    </cfRule>
    <cfRule type="colorScale" priority="11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9">
    <cfRule type="colorScale" priority="11327">
      <colorScale>
        <cfvo type="min"/>
        <cfvo type="max"/>
        <color rgb="FFFCFCFF"/>
        <color rgb="FF63BE7B"/>
      </colorScale>
    </cfRule>
    <cfRule type="colorScale" priority="11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9">
    <cfRule type="cellIs" dxfId="7443" priority="11329" operator="greaterThan">
      <formula>1</formula>
    </cfRule>
    <cfRule type="colorScale" priority="11330">
      <colorScale>
        <cfvo type="min"/>
        <cfvo type="max"/>
        <color rgb="FFFCFCFF"/>
        <color rgb="FF63BE7B"/>
      </colorScale>
    </cfRule>
    <cfRule type="colorScale" priority="11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9">
    <cfRule type="colorScale" priority="11332">
      <colorScale>
        <cfvo type="min"/>
        <cfvo type="max"/>
        <color rgb="FFFCFCFF"/>
        <color rgb="FF63BE7B"/>
      </colorScale>
    </cfRule>
    <cfRule type="colorScale" priority="11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9">
    <cfRule type="colorScale" priority="11334">
      <colorScale>
        <cfvo type="min"/>
        <cfvo type="max"/>
        <color rgb="FFFCFCFF"/>
        <color rgb="FF63BE7B"/>
      </colorScale>
    </cfRule>
    <cfRule type="colorScale" priority="11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9">
    <cfRule type="cellIs" dxfId="7442" priority="11336" operator="greaterThan">
      <formula>1</formula>
    </cfRule>
    <cfRule type="colorScale" priority="11337">
      <colorScale>
        <cfvo type="min"/>
        <cfvo type="max"/>
        <color rgb="FFFCFCFF"/>
        <color rgb="FF63BE7B"/>
      </colorScale>
    </cfRule>
    <cfRule type="colorScale" priority="11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9">
    <cfRule type="colorScale" priority="11339">
      <colorScale>
        <cfvo type="min"/>
        <cfvo type="max"/>
        <color rgb="FFFCFCFF"/>
        <color rgb="FF63BE7B"/>
      </colorScale>
    </cfRule>
    <cfRule type="colorScale" priority="11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9">
    <cfRule type="colorScale" priority="11341">
      <colorScale>
        <cfvo type="min"/>
        <cfvo type="max"/>
        <color rgb="FFFCFCFF"/>
        <color rgb="FF63BE7B"/>
      </colorScale>
    </cfRule>
    <cfRule type="colorScale" priority="11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9">
    <cfRule type="cellIs" dxfId="7441" priority="11343" operator="greaterThan">
      <formula>1</formula>
    </cfRule>
    <cfRule type="colorScale" priority="11344">
      <colorScale>
        <cfvo type="min"/>
        <cfvo type="max"/>
        <color rgb="FFFCFCFF"/>
        <color rgb="FF63BE7B"/>
      </colorScale>
    </cfRule>
    <cfRule type="colorScale" priority="11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9">
    <cfRule type="colorScale" priority="11346">
      <colorScale>
        <cfvo type="min"/>
        <cfvo type="max"/>
        <color rgb="FFFCFCFF"/>
        <color rgb="FF63BE7B"/>
      </colorScale>
    </cfRule>
    <cfRule type="colorScale" priority="11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9">
    <cfRule type="colorScale" priority="11348">
      <colorScale>
        <cfvo type="min"/>
        <cfvo type="max"/>
        <color rgb="FFFCFCFF"/>
        <color rgb="FF63BE7B"/>
      </colorScale>
    </cfRule>
    <cfRule type="colorScale" priority="11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9">
    <cfRule type="cellIs" dxfId="7440" priority="11350" operator="greaterThan">
      <formula>1</formula>
    </cfRule>
    <cfRule type="colorScale" priority="11351">
      <colorScale>
        <cfvo type="min"/>
        <cfvo type="max"/>
        <color rgb="FFFCFCFF"/>
        <color rgb="FF63BE7B"/>
      </colorScale>
    </cfRule>
    <cfRule type="colorScale" priority="11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9">
    <cfRule type="colorScale" priority="11353">
      <colorScale>
        <cfvo type="min"/>
        <cfvo type="max"/>
        <color rgb="FFFCFCFF"/>
        <color rgb="FF63BE7B"/>
      </colorScale>
    </cfRule>
    <cfRule type="colorScale" priority="11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9">
    <cfRule type="colorScale" priority="11355">
      <colorScale>
        <cfvo type="min"/>
        <cfvo type="max"/>
        <color rgb="FFFCFCFF"/>
        <color rgb="FF63BE7B"/>
      </colorScale>
    </cfRule>
    <cfRule type="colorScale" priority="11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9">
    <cfRule type="cellIs" dxfId="7439" priority="11357" operator="greaterThan">
      <formula>1</formula>
    </cfRule>
    <cfRule type="colorScale" priority="11358">
      <colorScale>
        <cfvo type="min"/>
        <cfvo type="max"/>
        <color rgb="FFFCFCFF"/>
        <color rgb="FF63BE7B"/>
      </colorScale>
    </cfRule>
    <cfRule type="colorScale" priority="11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9">
    <cfRule type="colorScale" priority="11360">
      <colorScale>
        <cfvo type="min"/>
        <cfvo type="max"/>
        <color rgb="FFFCFCFF"/>
        <color rgb="FF63BE7B"/>
      </colorScale>
    </cfRule>
    <cfRule type="colorScale" priority="11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9">
    <cfRule type="colorScale" priority="11362">
      <colorScale>
        <cfvo type="min"/>
        <cfvo type="max"/>
        <color rgb="FFFCFCFF"/>
        <color rgb="FF63BE7B"/>
      </colorScale>
    </cfRule>
    <cfRule type="colorScale" priority="11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9">
    <cfRule type="cellIs" dxfId="7438" priority="11364" operator="greaterThan">
      <formula>1</formula>
    </cfRule>
    <cfRule type="colorScale" priority="11365">
      <colorScale>
        <cfvo type="min"/>
        <cfvo type="max"/>
        <color rgb="FFFCFCFF"/>
        <color rgb="FF63BE7B"/>
      </colorScale>
    </cfRule>
    <cfRule type="colorScale" priority="11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9">
    <cfRule type="colorScale" priority="11367">
      <colorScale>
        <cfvo type="min"/>
        <cfvo type="max"/>
        <color rgb="FFFCFCFF"/>
        <color rgb="FF63BE7B"/>
      </colorScale>
    </cfRule>
    <cfRule type="colorScale" priority="11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9">
    <cfRule type="colorScale" priority="11369">
      <colorScale>
        <cfvo type="min"/>
        <cfvo type="max"/>
        <color rgb="FFFCFCFF"/>
        <color rgb="FF63BE7B"/>
      </colorScale>
    </cfRule>
    <cfRule type="colorScale" priority="11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9">
    <cfRule type="cellIs" dxfId="7437" priority="11371" operator="greaterThan">
      <formula>1</formula>
    </cfRule>
    <cfRule type="colorScale" priority="11372">
      <colorScale>
        <cfvo type="min"/>
        <cfvo type="max"/>
        <color rgb="FFFCFCFF"/>
        <color rgb="FF63BE7B"/>
      </colorScale>
    </cfRule>
    <cfRule type="colorScale" priority="11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9">
    <cfRule type="colorScale" priority="11374">
      <colorScale>
        <cfvo type="min"/>
        <cfvo type="max"/>
        <color rgb="FFFCFCFF"/>
        <color rgb="FF63BE7B"/>
      </colorScale>
    </cfRule>
    <cfRule type="colorScale" priority="11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9">
    <cfRule type="colorScale" priority="11376">
      <colorScale>
        <cfvo type="min"/>
        <cfvo type="max"/>
        <color rgb="FFFCFCFF"/>
        <color rgb="FF63BE7B"/>
      </colorScale>
    </cfRule>
    <cfRule type="colorScale" priority="11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9">
    <cfRule type="cellIs" dxfId="7436" priority="11378" operator="greaterThan">
      <formula>1</formula>
    </cfRule>
    <cfRule type="colorScale" priority="11379">
      <colorScale>
        <cfvo type="min"/>
        <cfvo type="max"/>
        <color rgb="FFFCFCFF"/>
        <color rgb="FF63BE7B"/>
      </colorScale>
    </cfRule>
    <cfRule type="colorScale" priority="11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9">
    <cfRule type="cellIs" dxfId="7435" priority="11381" operator="greaterThan">
      <formula>1</formula>
    </cfRule>
    <cfRule type="colorScale" priority="11382">
      <colorScale>
        <cfvo type="min"/>
        <cfvo type="max"/>
        <color rgb="FFFCFCFF"/>
        <color rgb="FF63BE7B"/>
      </colorScale>
    </cfRule>
    <cfRule type="colorScale" priority="11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9:IA69">
    <cfRule type="colorScale" priority="11384">
      <colorScale>
        <cfvo type="min"/>
        <cfvo type="max"/>
        <color rgb="FFFCFCFF"/>
        <color rgb="FF63BE7B"/>
      </colorScale>
    </cfRule>
    <cfRule type="colorScale" priority="11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9">
    <cfRule type="colorScale" priority="11386">
      <colorScale>
        <cfvo type="min"/>
        <cfvo type="max"/>
        <color rgb="FFFCFCFF"/>
        <color rgb="FF63BE7B"/>
      </colorScale>
    </cfRule>
    <cfRule type="colorScale" priority="11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9">
    <cfRule type="colorScale" priority="11521">
      <colorScale>
        <cfvo type="min"/>
        <cfvo type="max"/>
        <color rgb="FFFCFCFF"/>
        <color rgb="FF63BE7B"/>
      </colorScale>
    </cfRule>
    <cfRule type="colorScale" priority="11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9">
    <cfRule type="cellIs" dxfId="7434" priority="11388" operator="greaterThan">
      <formula>1</formula>
    </cfRule>
    <cfRule type="colorScale" priority="11389">
      <colorScale>
        <cfvo type="min"/>
        <cfvo type="max"/>
        <color rgb="FFFCFCFF"/>
        <color rgb="FF63BE7B"/>
      </colorScale>
    </cfRule>
    <cfRule type="colorScale" priority="11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9">
    <cfRule type="colorScale" priority="11391">
      <colorScale>
        <cfvo type="min"/>
        <cfvo type="max"/>
        <color rgb="FFFCFCFF"/>
        <color rgb="FF63BE7B"/>
      </colorScale>
    </cfRule>
    <cfRule type="colorScale" priority="11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9">
    <cfRule type="colorScale" priority="11517">
      <colorScale>
        <cfvo type="min"/>
        <cfvo type="max"/>
        <color rgb="FFFCFCFF"/>
        <color rgb="FF63BE7B"/>
      </colorScale>
    </cfRule>
    <cfRule type="colorScale" priority="11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9">
    <cfRule type="cellIs" dxfId="7433" priority="11393" operator="greaterThan">
      <formula>1</formula>
    </cfRule>
    <cfRule type="colorScale" priority="11394">
      <colorScale>
        <cfvo type="min"/>
        <cfvo type="max"/>
        <color rgb="FFFCFCFF"/>
        <color rgb="FF63BE7B"/>
      </colorScale>
    </cfRule>
    <cfRule type="colorScale" priority="11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9">
    <cfRule type="colorScale" priority="11396">
      <colorScale>
        <cfvo type="min"/>
        <cfvo type="max"/>
        <color rgb="FFFCFCFF"/>
        <color rgb="FF63BE7B"/>
      </colorScale>
    </cfRule>
    <cfRule type="colorScale" priority="11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9">
    <cfRule type="colorScale" priority="11398">
      <colorScale>
        <cfvo type="min"/>
        <cfvo type="max"/>
        <color rgb="FFFCFCFF"/>
        <color rgb="FF63BE7B"/>
      </colorScale>
    </cfRule>
    <cfRule type="colorScale" priority="11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9">
    <cfRule type="cellIs" dxfId="7432" priority="11400" operator="greaterThan">
      <formula>1</formula>
    </cfRule>
    <cfRule type="colorScale" priority="11401">
      <colorScale>
        <cfvo type="min"/>
        <cfvo type="max"/>
        <color rgb="FFFCFCFF"/>
        <color rgb="FF63BE7B"/>
      </colorScale>
    </cfRule>
    <cfRule type="colorScale" priority="11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9">
    <cfRule type="colorScale" priority="11403">
      <colorScale>
        <cfvo type="min"/>
        <cfvo type="max"/>
        <color rgb="FFFCFCFF"/>
        <color rgb="FF63BE7B"/>
      </colorScale>
    </cfRule>
    <cfRule type="colorScale" priority="11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9">
    <cfRule type="colorScale" priority="11405">
      <colorScale>
        <cfvo type="min"/>
        <cfvo type="max"/>
        <color rgb="FFFCFCFF"/>
        <color rgb="FF63BE7B"/>
      </colorScale>
    </cfRule>
    <cfRule type="colorScale" priority="11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9">
    <cfRule type="cellIs" dxfId="7431" priority="11407" operator="greaterThan">
      <formula>1</formula>
    </cfRule>
    <cfRule type="colorScale" priority="11408">
      <colorScale>
        <cfvo type="min"/>
        <cfvo type="max"/>
        <color rgb="FFFCFCFF"/>
        <color rgb="FF63BE7B"/>
      </colorScale>
    </cfRule>
    <cfRule type="colorScale" priority="11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9">
    <cfRule type="colorScale" priority="11410">
      <colorScale>
        <cfvo type="min"/>
        <cfvo type="max"/>
        <color rgb="FFFCFCFF"/>
        <color rgb="FF63BE7B"/>
      </colorScale>
    </cfRule>
    <cfRule type="colorScale" priority="11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9">
    <cfRule type="colorScale" priority="11412">
      <colorScale>
        <cfvo type="min"/>
        <cfvo type="max"/>
        <color rgb="FFFCFCFF"/>
        <color rgb="FF63BE7B"/>
      </colorScale>
    </cfRule>
    <cfRule type="colorScale" priority="11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9">
    <cfRule type="cellIs" dxfId="7430" priority="11414" operator="greaterThan">
      <formula>1</formula>
    </cfRule>
    <cfRule type="colorScale" priority="11415">
      <colorScale>
        <cfvo type="min"/>
        <cfvo type="max"/>
        <color rgb="FFFCFCFF"/>
        <color rgb="FF63BE7B"/>
      </colorScale>
    </cfRule>
    <cfRule type="colorScale" priority="11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9">
    <cfRule type="colorScale" priority="11417">
      <colorScale>
        <cfvo type="min"/>
        <cfvo type="max"/>
        <color rgb="FFFCFCFF"/>
        <color rgb="FF63BE7B"/>
      </colorScale>
    </cfRule>
    <cfRule type="colorScale" priority="11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9">
    <cfRule type="colorScale" priority="11419">
      <colorScale>
        <cfvo type="min"/>
        <cfvo type="max"/>
        <color rgb="FFFCFCFF"/>
        <color rgb="FF63BE7B"/>
      </colorScale>
    </cfRule>
    <cfRule type="colorScale" priority="11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9">
    <cfRule type="cellIs" dxfId="7429" priority="11421" operator="greaterThan">
      <formula>1</formula>
    </cfRule>
    <cfRule type="colorScale" priority="11422">
      <colorScale>
        <cfvo type="min"/>
        <cfvo type="max"/>
        <color rgb="FFFCFCFF"/>
        <color rgb="FF63BE7B"/>
      </colorScale>
    </cfRule>
    <cfRule type="colorScale" priority="11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9">
    <cfRule type="colorScale" priority="11424">
      <colorScale>
        <cfvo type="min"/>
        <cfvo type="max"/>
        <color rgb="FFFCFCFF"/>
        <color rgb="FF63BE7B"/>
      </colorScale>
    </cfRule>
    <cfRule type="colorScale" priority="11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9">
    <cfRule type="colorScale" priority="11426">
      <colorScale>
        <cfvo type="min"/>
        <cfvo type="max"/>
        <color rgb="FFFCFCFF"/>
        <color rgb="FF63BE7B"/>
      </colorScale>
    </cfRule>
    <cfRule type="colorScale" priority="11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9">
    <cfRule type="cellIs" dxfId="7428" priority="11428" operator="greaterThan">
      <formula>1</formula>
    </cfRule>
    <cfRule type="colorScale" priority="11429">
      <colorScale>
        <cfvo type="min"/>
        <cfvo type="max"/>
        <color rgb="FFFCFCFF"/>
        <color rgb="FF63BE7B"/>
      </colorScale>
    </cfRule>
    <cfRule type="colorScale" priority="11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9">
    <cfRule type="colorScale" priority="11431">
      <colorScale>
        <cfvo type="min"/>
        <cfvo type="max"/>
        <color rgb="FFFCFCFF"/>
        <color rgb="FF63BE7B"/>
      </colorScale>
    </cfRule>
    <cfRule type="colorScale" priority="11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9">
    <cfRule type="colorScale" priority="11433">
      <colorScale>
        <cfvo type="min"/>
        <cfvo type="max"/>
        <color rgb="FFFCFCFF"/>
        <color rgb="FF63BE7B"/>
      </colorScale>
    </cfRule>
    <cfRule type="colorScale" priority="11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9">
    <cfRule type="cellIs" dxfId="7427" priority="11435" operator="greaterThan">
      <formula>1</formula>
    </cfRule>
    <cfRule type="colorScale" priority="11436">
      <colorScale>
        <cfvo type="min"/>
        <cfvo type="max"/>
        <color rgb="FFFCFCFF"/>
        <color rgb="FF63BE7B"/>
      </colorScale>
    </cfRule>
    <cfRule type="colorScale" priority="11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9">
    <cfRule type="colorScale" priority="11438">
      <colorScale>
        <cfvo type="min"/>
        <cfvo type="max"/>
        <color rgb="FFFCFCFF"/>
        <color rgb="FF63BE7B"/>
      </colorScale>
    </cfRule>
    <cfRule type="colorScale" priority="11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9">
    <cfRule type="colorScale" priority="11440">
      <colorScale>
        <cfvo type="min"/>
        <cfvo type="max"/>
        <color rgb="FFFCFCFF"/>
        <color rgb="FF63BE7B"/>
      </colorScale>
    </cfRule>
    <cfRule type="colorScale" priority="11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9">
    <cfRule type="cellIs" dxfId="7426" priority="11442" operator="greaterThan">
      <formula>1</formula>
    </cfRule>
    <cfRule type="colorScale" priority="11443">
      <colorScale>
        <cfvo type="min"/>
        <cfvo type="max"/>
        <color rgb="FFFCFCFF"/>
        <color rgb="FF63BE7B"/>
      </colorScale>
    </cfRule>
    <cfRule type="colorScale" priority="11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9">
    <cfRule type="colorScale" priority="11445">
      <colorScale>
        <cfvo type="min"/>
        <cfvo type="max"/>
        <color rgb="FFFCFCFF"/>
        <color rgb="FF63BE7B"/>
      </colorScale>
    </cfRule>
    <cfRule type="colorScale" priority="11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9">
    <cfRule type="colorScale" priority="11447">
      <colorScale>
        <cfvo type="min"/>
        <cfvo type="max"/>
        <color rgb="FFFCFCFF"/>
        <color rgb="FF63BE7B"/>
      </colorScale>
    </cfRule>
    <cfRule type="colorScale" priority="11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9">
    <cfRule type="cellIs" dxfId="7425" priority="11449" operator="greaterThan">
      <formula>1</formula>
    </cfRule>
    <cfRule type="colorScale" priority="11450">
      <colorScale>
        <cfvo type="min"/>
        <cfvo type="max"/>
        <color rgb="FFFCFCFF"/>
        <color rgb="FF63BE7B"/>
      </colorScale>
    </cfRule>
    <cfRule type="colorScale" priority="11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9">
    <cfRule type="colorScale" priority="11452">
      <colorScale>
        <cfvo type="min"/>
        <cfvo type="max"/>
        <color rgb="FFFCFCFF"/>
        <color rgb="FF63BE7B"/>
      </colorScale>
    </cfRule>
    <cfRule type="colorScale" priority="11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9">
    <cfRule type="colorScale" priority="11454">
      <colorScale>
        <cfvo type="min"/>
        <cfvo type="max"/>
        <color rgb="FFFCFCFF"/>
        <color rgb="FF63BE7B"/>
      </colorScale>
    </cfRule>
    <cfRule type="colorScale" priority="11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9">
    <cfRule type="cellIs" dxfId="7424" priority="11456" operator="greaterThan">
      <formula>1</formula>
    </cfRule>
    <cfRule type="colorScale" priority="11457">
      <colorScale>
        <cfvo type="min"/>
        <cfvo type="max"/>
        <color rgb="FFFCFCFF"/>
        <color rgb="FF63BE7B"/>
      </colorScale>
    </cfRule>
    <cfRule type="colorScale" priority="11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9">
    <cfRule type="colorScale" priority="11459">
      <colorScale>
        <cfvo type="min"/>
        <cfvo type="max"/>
        <color rgb="FFFCFCFF"/>
        <color rgb="FF63BE7B"/>
      </colorScale>
    </cfRule>
    <cfRule type="colorScale" priority="11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9">
    <cfRule type="colorScale" priority="11461">
      <colorScale>
        <cfvo type="min"/>
        <cfvo type="max"/>
        <color rgb="FFFCFCFF"/>
        <color rgb="FF63BE7B"/>
      </colorScale>
    </cfRule>
    <cfRule type="colorScale" priority="11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9">
    <cfRule type="cellIs" dxfId="7423" priority="11463" operator="greaterThan">
      <formula>1</formula>
    </cfRule>
    <cfRule type="colorScale" priority="11464">
      <colorScale>
        <cfvo type="min"/>
        <cfvo type="max"/>
        <color rgb="FFFCFCFF"/>
        <color rgb="FF63BE7B"/>
      </colorScale>
    </cfRule>
    <cfRule type="colorScale" priority="11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9">
    <cfRule type="colorScale" priority="11466">
      <colorScale>
        <cfvo type="min"/>
        <cfvo type="max"/>
        <color rgb="FFFCFCFF"/>
        <color rgb="FF63BE7B"/>
      </colorScale>
    </cfRule>
    <cfRule type="colorScale" priority="11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9">
    <cfRule type="colorScale" priority="11468">
      <colorScale>
        <cfvo type="min"/>
        <cfvo type="max"/>
        <color rgb="FFFCFCFF"/>
        <color rgb="FF63BE7B"/>
      </colorScale>
    </cfRule>
    <cfRule type="colorScale" priority="11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9">
    <cfRule type="cellIs" dxfId="7422" priority="11470" operator="greaterThan">
      <formula>1</formula>
    </cfRule>
    <cfRule type="colorScale" priority="11471">
      <colorScale>
        <cfvo type="min"/>
        <cfvo type="max"/>
        <color rgb="FFFCFCFF"/>
        <color rgb="FF63BE7B"/>
      </colorScale>
    </cfRule>
    <cfRule type="colorScale" priority="11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9">
    <cfRule type="colorScale" priority="11473">
      <colorScale>
        <cfvo type="min"/>
        <cfvo type="max"/>
        <color rgb="FFFCFCFF"/>
        <color rgb="FF63BE7B"/>
      </colorScale>
    </cfRule>
    <cfRule type="colorScale" priority="11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9">
    <cfRule type="colorScale" priority="11475">
      <colorScale>
        <cfvo type="min"/>
        <cfvo type="max"/>
        <color rgb="FFFCFCFF"/>
        <color rgb="FF63BE7B"/>
      </colorScale>
    </cfRule>
    <cfRule type="colorScale" priority="11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9">
    <cfRule type="cellIs" dxfId="7421" priority="11477" operator="greaterThan">
      <formula>1</formula>
    </cfRule>
    <cfRule type="colorScale" priority="11478">
      <colorScale>
        <cfvo type="min"/>
        <cfvo type="max"/>
        <color rgb="FFFCFCFF"/>
        <color rgb="FF63BE7B"/>
      </colorScale>
    </cfRule>
    <cfRule type="colorScale" priority="11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9">
    <cfRule type="colorScale" priority="11480">
      <colorScale>
        <cfvo type="min"/>
        <cfvo type="max"/>
        <color rgb="FFFCFCFF"/>
        <color rgb="FF63BE7B"/>
      </colorScale>
    </cfRule>
    <cfRule type="colorScale" priority="11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9">
    <cfRule type="colorScale" priority="11482">
      <colorScale>
        <cfvo type="min"/>
        <cfvo type="max"/>
        <color rgb="FFFCFCFF"/>
        <color rgb="FF63BE7B"/>
      </colorScale>
    </cfRule>
    <cfRule type="colorScale" priority="11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9">
    <cfRule type="cellIs" dxfId="7420" priority="11484" operator="greaterThan">
      <formula>1</formula>
    </cfRule>
    <cfRule type="colorScale" priority="11485">
      <colorScale>
        <cfvo type="min"/>
        <cfvo type="max"/>
        <color rgb="FFFCFCFF"/>
        <color rgb="FF63BE7B"/>
      </colorScale>
    </cfRule>
    <cfRule type="colorScale" priority="11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9">
    <cfRule type="colorScale" priority="11487">
      <colorScale>
        <cfvo type="min"/>
        <cfvo type="max"/>
        <color rgb="FFFCFCFF"/>
        <color rgb="FF63BE7B"/>
      </colorScale>
    </cfRule>
    <cfRule type="colorScale" priority="11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9">
    <cfRule type="colorScale" priority="11489">
      <colorScale>
        <cfvo type="min"/>
        <cfvo type="max"/>
        <color rgb="FFFCFCFF"/>
        <color rgb="FF63BE7B"/>
      </colorScale>
    </cfRule>
    <cfRule type="colorScale" priority="11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9">
    <cfRule type="cellIs" dxfId="7419" priority="11491" operator="greaterThan">
      <formula>1</formula>
    </cfRule>
    <cfRule type="colorScale" priority="11492">
      <colorScale>
        <cfvo type="min"/>
        <cfvo type="max"/>
        <color rgb="FFFCFCFF"/>
        <color rgb="FF63BE7B"/>
      </colorScale>
    </cfRule>
    <cfRule type="colorScale" priority="11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9">
    <cfRule type="colorScale" priority="11494">
      <colorScale>
        <cfvo type="min"/>
        <cfvo type="max"/>
        <color rgb="FFFCFCFF"/>
        <color rgb="FF63BE7B"/>
      </colorScale>
    </cfRule>
    <cfRule type="colorScale" priority="11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9">
    <cfRule type="colorScale" priority="11496">
      <colorScale>
        <cfvo type="min"/>
        <cfvo type="max"/>
        <color rgb="FFFCFCFF"/>
        <color rgb="FF63BE7B"/>
      </colorScale>
    </cfRule>
    <cfRule type="colorScale" priority="11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9">
    <cfRule type="cellIs" dxfId="7418" priority="11498" operator="greaterThan">
      <formula>1</formula>
    </cfRule>
    <cfRule type="colorScale" priority="11499">
      <colorScale>
        <cfvo type="min"/>
        <cfvo type="max"/>
        <color rgb="FFFCFCFF"/>
        <color rgb="FF63BE7B"/>
      </colorScale>
    </cfRule>
    <cfRule type="colorScale" priority="11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9">
    <cfRule type="colorScale" priority="11501">
      <colorScale>
        <cfvo type="min"/>
        <cfvo type="max"/>
        <color rgb="FFFCFCFF"/>
        <color rgb="FF63BE7B"/>
      </colorScale>
    </cfRule>
    <cfRule type="colorScale" priority="11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9">
    <cfRule type="colorScale" priority="11503">
      <colorScale>
        <cfvo type="min"/>
        <cfvo type="max"/>
        <color rgb="FFFCFCFF"/>
        <color rgb="FF63BE7B"/>
      </colorScale>
    </cfRule>
    <cfRule type="colorScale" priority="11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9">
    <cfRule type="cellIs" dxfId="7417" priority="11505" operator="greaterThan">
      <formula>1</formula>
    </cfRule>
    <cfRule type="colorScale" priority="11506">
      <colorScale>
        <cfvo type="min"/>
        <cfvo type="max"/>
        <color rgb="FFFCFCFF"/>
        <color rgb="FF63BE7B"/>
      </colorScale>
    </cfRule>
    <cfRule type="colorScale" priority="11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9">
    <cfRule type="colorScale" priority="11508">
      <colorScale>
        <cfvo type="min"/>
        <cfvo type="max"/>
        <color rgb="FFFCFCFF"/>
        <color rgb="FF63BE7B"/>
      </colorScale>
    </cfRule>
    <cfRule type="colorScale" priority="11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9">
    <cfRule type="colorScale" priority="11510">
      <colorScale>
        <cfvo type="min"/>
        <cfvo type="max"/>
        <color rgb="FFFCFCFF"/>
        <color rgb="FF63BE7B"/>
      </colorScale>
    </cfRule>
    <cfRule type="colorScale" priority="11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9">
    <cfRule type="cellIs" dxfId="7416" priority="11512" operator="greaterThan">
      <formula>1</formula>
    </cfRule>
    <cfRule type="colorScale" priority="11513">
      <colorScale>
        <cfvo type="min"/>
        <cfvo type="max"/>
        <color rgb="FFFCFCFF"/>
        <color rgb="FF63BE7B"/>
      </colorScale>
    </cfRule>
    <cfRule type="colorScale" priority="11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69:LD69">
    <cfRule type="cellIs" dxfId="7415" priority="11226" operator="greaterThan">
      <formula>0.31</formula>
    </cfRule>
    <cfRule type="cellIs" dxfId="7414" priority="11227" operator="greaterThan">
      <formula>0.31</formula>
    </cfRule>
    <cfRule type="cellIs" dxfId="7413" priority="11228" operator="greaterThan">
      <formula>0.31</formula>
    </cfRule>
    <cfRule type="cellIs" dxfId="7412" priority="11229" operator="greaterThan">
      <formula>0.3</formula>
    </cfRule>
    <cfRule type="cellIs" dxfId="7411" priority="11230" operator="greaterThan">
      <formula>1</formula>
    </cfRule>
    <cfRule type="cellIs" dxfId="7410" priority="11231" operator="equal">
      <formula>0</formula>
    </cfRule>
  </conditionalFormatting>
  <conditionalFormatting sqref="LJ69:LK69">
    <cfRule type="containsText" dxfId="7409" priority="7425" operator="containsText" text=" ">
      <formula>NOT(ISERROR(SEARCH(" ",LJ69)))</formula>
    </cfRule>
    <cfRule type="containsText" dxfId="7408" priority="7426" operator="containsText" text=" ">
      <formula>NOT(ISERROR(SEARCH(" ",LJ69)))</formula>
    </cfRule>
  </conditionalFormatting>
  <conditionalFormatting sqref="G70">
    <cfRule type="containsText" dxfId="7407" priority="8618" operator="containsText" text=" ">
      <formula>NOT(ISERROR(SEARCH(" ",G70)))</formula>
    </cfRule>
    <cfRule type="containsText" dxfId="7406" priority="8619" operator="containsText" text=" ">
      <formula>NOT(ISERROR(SEARCH(" ",G70)))</formula>
    </cfRule>
  </conditionalFormatting>
  <conditionalFormatting sqref="Y70">
    <cfRule type="colorScale" priority="9868">
      <colorScale>
        <cfvo type="min"/>
        <cfvo type="max"/>
        <color rgb="FFFCFCFF"/>
        <color rgb="FF63BE7B"/>
      </colorScale>
    </cfRule>
    <cfRule type="colorScale" priority="9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70">
    <cfRule type="cellIs" dxfId="7405" priority="9861" operator="equal">
      <formula>0</formula>
    </cfRule>
    <cfRule type="cellIs" dxfId="7404" priority="9862" operator="greaterThan">
      <formula>1</formula>
    </cfRule>
    <cfRule type="containsText" dxfId="7403" priority="9863" operator="containsText" text=" ">
      <formula>NOT(ISERROR(SEARCH(" ",AJ70)))</formula>
    </cfRule>
    <cfRule type="containsText" dxfId="7402" priority="9864" operator="containsText" text=" ">
      <formula>NOT(ISERROR(SEARCH(" ",AJ70)))</formula>
    </cfRule>
  </conditionalFormatting>
  <conditionalFormatting sqref="AK70:AM70">
    <cfRule type="cellIs" dxfId="7401" priority="9856" operator="equal">
      <formula>0</formula>
    </cfRule>
    <cfRule type="cellIs" dxfId="7400" priority="9857" operator="equal">
      <formula>0</formula>
    </cfRule>
    <cfRule type="cellIs" dxfId="7399" priority="9858" operator="greaterThan">
      <formula>1</formula>
    </cfRule>
    <cfRule type="containsText" dxfId="7398" priority="9859" operator="containsText" text=" ">
      <formula>NOT(ISERROR(SEARCH(" ",AK70)))</formula>
    </cfRule>
    <cfRule type="containsText" dxfId="7397" priority="9860" operator="containsText" text=" ">
      <formula>NOT(ISERROR(SEARCH(" ",AK70)))</formula>
    </cfRule>
  </conditionalFormatting>
  <conditionalFormatting sqref="AV70">
    <cfRule type="cellIs" dxfId="7396" priority="9842" operator="equal">
      <formula>0</formula>
    </cfRule>
    <cfRule type="containsText" dxfId="7395" priority="9843" operator="containsText" text=" ">
      <formula>NOT(ISERROR(SEARCH(" ",AV70)))</formula>
    </cfRule>
    <cfRule type="containsText" dxfId="7394" priority="9844" operator="containsText" text=" ">
      <formula>NOT(ISERROR(SEARCH(" ",AV70)))</formula>
    </cfRule>
  </conditionalFormatting>
  <conditionalFormatting sqref="AW70">
    <cfRule type="cellIs" dxfId="7393" priority="9888" operator="equal">
      <formula>0</formula>
    </cfRule>
    <cfRule type="containsText" dxfId="7392" priority="9891" operator="containsText" text=" ">
      <formula>NOT(ISERROR(SEARCH(" ",AW70)))</formula>
    </cfRule>
    <cfRule type="containsText" dxfId="7391" priority="9892" operator="containsText" text=" ">
      <formula>NOT(ISERROR(SEARCH(" ",AW70)))</formula>
    </cfRule>
  </conditionalFormatting>
  <conditionalFormatting sqref="AX70">
    <cfRule type="cellIs" dxfId="7390" priority="9873" operator="greaterThan">
      <formula>1</formula>
    </cfRule>
    <cfRule type="containsText" dxfId="7389" priority="9874" operator="containsText" text=" ">
      <formula>NOT(ISERROR(SEARCH(" ",AX70)))</formula>
    </cfRule>
    <cfRule type="containsText" dxfId="7388" priority="9875" operator="containsText" text=" ">
      <formula>NOT(ISERROR(SEARCH(" ",AX70)))</formula>
    </cfRule>
  </conditionalFormatting>
  <conditionalFormatting sqref="AY70">
    <cfRule type="containsText" dxfId="7387" priority="9852" operator="containsText" text=" ">
      <formula>NOT(ISERROR(SEARCH(" ",AY70)))</formula>
    </cfRule>
    <cfRule type="containsText" dxfId="7386" priority="9853" operator="containsText" text=" ">
      <formula>NOT(ISERROR(SEARCH(" ",AY70)))</formula>
    </cfRule>
  </conditionalFormatting>
  <conditionalFormatting sqref="BB70">
    <cfRule type="containsText" dxfId="7385" priority="3473" operator="containsText" text=" ">
      <formula>NOT(ISERROR(SEARCH(" ",BB70)))</formula>
    </cfRule>
    <cfRule type="containsText" dxfId="7384" priority="3474" operator="containsText" text=" ">
      <formula>NOT(ISERROR(SEARCH(" ",BB70)))</formula>
    </cfRule>
  </conditionalFormatting>
  <conditionalFormatting sqref="BJ70">
    <cfRule type="containsText" dxfId="7383" priority="7457" operator="containsText" text=" ">
      <formula>NOT(ISERROR(SEARCH(" ",BJ70)))</formula>
    </cfRule>
    <cfRule type="containsText" dxfId="7382" priority="7458" operator="containsText" text=" ">
      <formula>NOT(ISERROR(SEARCH(" ",BJ70)))</formula>
    </cfRule>
  </conditionalFormatting>
  <conditionalFormatting sqref="BK70">
    <cfRule type="containsText" dxfId="7381" priority="9838" operator="containsText" text=" ">
      <formula>NOT(ISERROR(SEARCH(" ",BK70)))</formula>
    </cfRule>
    <cfRule type="containsText" dxfId="7380" priority="9839" operator="containsText" text=" ">
      <formula>NOT(ISERROR(SEARCH(" ",BK70)))</formula>
    </cfRule>
  </conditionalFormatting>
  <conditionalFormatting sqref="BM70">
    <cfRule type="containsText" dxfId="7379" priority="9836" operator="containsText" text=" ">
      <formula>NOT(ISERROR(SEARCH(" ",BM70)))</formula>
    </cfRule>
    <cfRule type="containsText" dxfId="7378" priority="9837" operator="containsText" text=" ">
      <formula>NOT(ISERROR(SEARCH(" ",BM70)))</formula>
    </cfRule>
  </conditionalFormatting>
  <conditionalFormatting sqref="BO70:BQ70">
    <cfRule type="containsText" dxfId="7377" priority="9840" operator="containsText" text=" ">
      <formula>NOT(ISERROR(SEARCH(" ",BO70)))</formula>
    </cfRule>
    <cfRule type="containsText" dxfId="7376" priority="9841" operator="containsText" text=" ">
      <formula>NOT(ISERROR(SEARCH(" ",BO70)))</formula>
    </cfRule>
  </conditionalFormatting>
  <conditionalFormatting sqref="BU70:BW70">
    <cfRule type="containsText" dxfId="7375" priority="9870" operator="containsText" text=" ">
      <formula>NOT(ISERROR(SEARCH(" ",BU70)))</formula>
    </cfRule>
    <cfRule type="containsText" dxfId="7374" priority="9871" operator="containsText" text=" ">
      <formula>NOT(ISERROR(SEARCH(" ",BU70)))</formula>
    </cfRule>
  </conditionalFormatting>
  <conditionalFormatting sqref="BZ70">
    <cfRule type="containsText" dxfId="7373" priority="9895" operator="containsText" text=" ">
      <formula>NOT(ISERROR(SEARCH(" ",BZ70)))</formula>
    </cfRule>
    <cfRule type="containsText" dxfId="7372" priority="9896" operator="containsText" text=" ">
      <formula>NOT(ISERROR(SEARCH(" ",BZ70)))</formula>
    </cfRule>
  </conditionalFormatting>
  <conditionalFormatting sqref="CB70:CC70">
    <cfRule type="containsText" dxfId="7371" priority="9847" operator="containsText" text=" ">
      <formula>NOT(ISERROR(SEARCH(" ",CB70)))</formula>
    </cfRule>
  </conditionalFormatting>
  <conditionalFormatting sqref="CD70">
    <cfRule type="containsText" dxfId="7370" priority="3460" operator="containsText" text=" ">
      <formula>NOT(ISERROR(SEARCH(" ",CD70)))</formula>
    </cfRule>
  </conditionalFormatting>
  <conditionalFormatting sqref="CE70">
    <cfRule type="containsText" dxfId="7369" priority="9845" operator="containsText" text=" ">
      <formula>NOT(ISERROR(SEARCH(" ",CE70)))</formula>
    </cfRule>
  </conditionalFormatting>
  <conditionalFormatting sqref="CH70">
    <cfRule type="containsText" dxfId="7368" priority="9846" operator="containsText" text=" ">
      <formula>NOT(ISERROR(SEARCH(" ",CH70)))</formula>
    </cfRule>
  </conditionalFormatting>
  <conditionalFormatting sqref="CQ70">
    <cfRule type="containsText" dxfId="7367" priority="3066" operator="containsText" text=" ">
      <formula>NOT(ISERROR(SEARCH(" ",CQ70)))</formula>
    </cfRule>
  </conditionalFormatting>
  <conditionalFormatting sqref="CR70">
    <cfRule type="containsText" dxfId="7366" priority="2507" operator="containsText" text=" ">
      <formula>NOT(ISERROR(SEARCH(" ",CR70)))</formula>
    </cfRule>
  </conditionalFormatting>
  <conditionalFormatting sqref="CS70">
    <cfRule type="containsText" dxfId="7365" priority="2997" operator="containsText" text=" ">
      <formula>NOT(ISERROR(SEARCH(" ",CS70)))</formula>
    </cfRule>
  </conditionalFormatting>
  <conditionalFormatting sqref="CU70">
    <cfRule type="cellIs" dxfId="7364" priority="8691" operator="equal">
      <formula>1</formula>
    </cfRule>
    <cfRule type="cellIs" dxfId="7363" priority="8692" operator="equal">
      <formula>1</formula>
    </cfRule>
  </conditionalFormatting>
  <conditionalFormatting sqref="DI70:DK70">
    <cfRule type="cellIs" dxfId="7362" priority="3400" operator="equal">
      <formula>1</formula>
    </cfRule>
  </conditionalFormatting>
  <conditionalFormatting sqref="DZ70">
    <cfRule type="containsText" dxfId="7361" priority="9848" operator="containsText" text=" ">
      <formula>NOT(ISERROR(SEARCH(" ",DZ70)))</formula>
    </cfRule>
    <cfRule type="containsText" dxfId="7360" priority="9849" operator="containsText" text=" ">
      <formula>NOT(ISERROR(SEARCH(" ",DZ70)))</formula>
    </cfRule>
    <cfRule type="containsText" dxfId="7359" priority="9850" operator="containsText" text=" ">
      <formula>NOT(ISERROR(SEARCH(" ",DZ70)))</formula>
    </cfRule>
    <cfRule type="containsText" dxfId="7358" priority="9851" operator="containsText" text=" ">
      <formula>NOT(ISERROR(SEARCH(" ",DZ70)))</formula>
    </cfRule>
  </conditionalFormatting>
  <conditionalFormatting sqref="EC70:EL70">
    <cfRule type="containsText" dxfId="7357" priority="9889" operator="containsText" text=" ">
      <formula>NOT(ISERROR(SEARCH(" ",EC70)))</formula>
    </cfRule>
    <cfRule type="containsText" dxfId="7356" priority="9890" operator="containsText" text=" ">
      <formula>NOT(ISERROR(SEARCH(" ",EC70)))</formula>
    </cfRule>
  </conditionalFormatting>
  <conditionalFormatting sqref="EN70">
    <cfRule type="cellIs" dxfId="7355" priority="9854" operator="equal">
      <formula>0</formula>
    </cfRule>
    <cfRule type="containsText" dxfId="7354" priority="9884" operator="containsText" text=" ">
      <formula>NOT(ISERROR(SEARCH(" ",EN70)))</formula>
    </cfRule>
    <cfRule type="containsText" dxfId="7353" priority="9885" operator="containsText" text=" ">
      <formula>NOT(ISERROR(SEARCH(" ",EN70)))</formula>
    </cfRule>
  </conditionalFormatting>
  <conditionalFormatting sqref="FI70">
    <cfRule type="cellIs" dxfId="7352" priority="9897" operator="greaterThan">
      <formula>1</formula>
    </cfRule>
    <cfRule type="colorScale" priority="9898">
      <colorScale>
        <cfvo type="min"/>
        <cfvo type="max"/>
        <color rgb="FFFCFCFF"/>
        <color rgb="FF63BE7B"/>
      </colorScale>
    </cfRule>
    <cfRule type="colorScale" priority="9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0">
    <cfRule type="colorScale" priority="9886">
      <colorScale>
        <cfvo type="min"/>
        <cfvo type="max"/>
        <color rgb="FFFCFCFF"/>
        <color rgb="FF63BE7B"/>
      </colorScale>
    </cfRule>
    <cfRule type="colorScale" priority="9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0:FL70">
    <cfRule type="colorScale" priority="9900">
      <colorScale>
        <cfvo type="min"/>
        <cfvo type="max"/>
        <color rgb="FFFCFCFF"/>
        <color rgb="FF63BE7B"/>
      </colorScale>
    </cfRule>
    <cfRule type="colorScale" priority="9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0">
    <cfRule type="colorScale" priority="9902">
      <colorScale>
        <cfvo type="min"/>
        <cfvo type="max"/>
        <color rgb="FFFCFCFF"/>
        <color rgb="FF63BE7B"/>
      </colorScale>
    </cfRule>
    <cfRule type="colorScale" priority="9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0">
    <cfRule type="colorScale" priority="10169">
      <colorScale>
        <cfvo type="min"/>
        <cfvo type="max"/>
        <color rgb="FFFCFCFF"/>
        <color rgb="FF63BE7B"/>
      </colorScale>
    </cfRule>
    <cfRule type="colorScale" priority="10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0">
    <cfRule type="cellIs" dxfId="7351" priority="9904" operator="greaterThan">
      <formula>1</formula>
    </cfRule>
    <cfRule type="colorScale" priority="9905">
      <colorScale>
        <cfvo type="min"/>
        <cfvo type="max"/>
        <color rgb="FFFCFCFF"/>
        <color rgb="FF63BE7B"/>
      </colorScale>
    </cfRule>
    <cfRule type="colorScale" priority="9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0">
    <cfRule type="colorScale" priority="9907">
      <colorScale>
        <cfvo type="min"/>
        <cfvo type="max"/>
        <color rgb="FFFCFCFF"/>
        <color rgb="FF63BE7B"/>
      </colorScale>
    </cfRule>
    <cfRule type="colorScale" priority="9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0">
    <cfRule type="colorScale" priority="10165">
      <colorScale>
        <cfvo type="min"/>
        <cfvo type="max"/>
        <color rgb="FFFCFCFF"/>
        <color rgb="FF63BE7B"/>
      </colorScale>
    </cfRule>
    <cfRule type="colorScale" priority="10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0">
    <cfRule type="cellIs" dxfId="7350" priority="9909" operator="greaterThan">
      <formula>1</formula>
    </cfRule>
    <cfRule type="colorScale" priority="9910">
      <colorScale>
        <cfvo type="min"/>
        <cfvo type="max"/>
        <color rgb="FFFCFCFF"/>
        <color rgb="FF63BE7B"/>
      </colorScale>
    </cfRule>
    <cfRule type="colorScale" priority="9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0">
    <cfRule type="colorScale" priority="9912">
      <colorScale>
        <cfvo type="min"/>
        <cfvo type="max"/>
        <color rgb="FFFCFCFF"/>
        <color rgb="FF63BE7B"/>
      </colorScale>
    </cfRule>
    <cfRule type="colorScale" priority="9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0">
    <cfRule type="colorScale" priority="9914">
      <colorScale>
        <cfvo type="min"/>
        <cfvo type="max"/>
        <color rgb="FFFCFCFF"/>
        <color rgb="FF63BE7B"/>
      </colorScale>
    </cfRule>
    <cfRule type="colorScale" priority="9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0">
    <cfRule type="cellIs" dxfId="7349" priority="9916" operator="greaterThan">
      <formula>1</formula>
    </cfRule>
    <cfRule type="colorScale" priority="9917">
      <colorScale>
        <cfvo type="min"/>
        <cfvo type="max"/>
        <color rgb="FFFCFCFF"/>
        <color rgb="FF63BE7B"/>
      </colorScale>
    </cfRule>
    <cfRule type="colorScale" priority="9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0">
    <cfRule type="colorScale" priority="9919">
      <colorScale>
        <cfvo type="min"/>
        <cfvo type="max"/>
        <color rgb="FFFCFCFF"/>
        <color rgb="FF63BE7B"/>
      </colorScale>
    </cfRule>
    <cfRule type="colorScale" priority="9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0">
    <cfRule type="colorScale" priority="9921">
      <colorScale>
        <cfvo type="min"/>
        <cfvo type="max"/>
        <color rgb="FFFCFCFF"/>
        <color rgb="FF63BE7B"/>
      </colorScale>
    </cfRule>
    <cfRule type="colorScale" priority="9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0">
    <cfRule type="cellIs" dxfId="7348" priority="9923" operator="greaterThan">
      <formula>1</formula>
    </cfRule>
    <cfRule type="colorScale" priority="9924">
      <colorScale>
        <cfvo type="min"/>
        <cfvo type="max"/>
        <color rgb="FFFCFCFF"/>
        <color rgb="FF63BE7B"/>
      </colorScale>
    </cfRule>
    <cfRule type="colorScale" priority="9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0">
    <cfRule type="colorScale" priority="9926">
      <colorScale>
        <cfvo type="min"/>
        <cfvo type="max"/>
        <color rgb="FFFCFCFF"/>
        <color rgb="FF63BE7B"/>
      </colorScale>
    </cfRule>
    <cfRule type="colorScale" priority="9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0">
    <cfRule type="colorScale" priority="9928">
      <colorScale>
        <cfvo type="min"/>
        <cfvo type="max"/>
        <color rgb="FFFCFCFF"/>
        <color rgb="FF63BE7B"/>
      </colorScale>
    </cfRule>
    <cfRule type="colorScale" priority="9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0">
    <cfRule type="cellIs" dxfId="7347" priority="9930" operator="greaterThan">
      <formula>1</formula>
    </cfRule>
    <cfRule type="colorScale" priority="9931">
      <colorScale>
        <cfvo type="min"/>
        <cfvo type="max"/>
        <color rgb="FFFCFCFF"/>
        <color rgb="FF63BE7B"/>
      </colorScale>
    </cfRule>
    <cfRule type="colorScale" priority="9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0">
    <cfRule type="colorScale" priority="9933">
      <colorScale>
        <cfvo type="min"/>
        <cfvo type="max"/>
        <color rgb="FFFCFCFF"/>
        <color rgb="FF63BE7B"/>
      </colorScale>
    </cfRule>
    <cfRule type="colorScale" priority="9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0">
    <cfRule type="colorScale" priority="9935">
      <colorScale>
        <cfvo type="min"/>
        <cfvo type="max"/>
        <color rgb="FFFCFCFF"/>
        <color rgb="FF63BE7B"/>
      </colorScale>
    </cfRule>
    <cfRule type="colorScale" priority="9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0">
    <cfRule type="cellIs" dxfId="7346" priority="9937" operator="greaterThan">
      <formula>1</formula>
    </cfRule>
    <cfRule type="colorScale" priority="9938">
      <colorScale>
        <cfvo type="min"/>
        <cfvo type="max"/>
        <color rgb="FFFCFCFF"/>
        <color rgb="FF63BE7B"/>
      </colorScale>
    </cfRule>
    <cfRule type="colorScale" priority="9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0">
    <cfRule type="colorScale" priority="9940">
      <colorScale>
        <cfvo type="min"/>
        <cfvo type="max"/>
        <color rgb="FFFCFCFF"/>
        <color rgb="FF63BE7B"/>
      </colorScale>
    </cfRule>
    <cfRule type="colorScale" priority="9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0">
    <cfRule type="colorScale" priority="9942">
      <colorScale>
        <cfvo type="min"/>
        <cfvo type="max"/>
        <color rgb="FFFCFCFF"/>
        <color rgb="FF63BE7B"/>
      </colorScale>
    </cfRule>
    <cfRule type="colorScale" priority="9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0">
    <cfRule type="cellIs" dxfId="7345" priority="9944" operator="greaterThan">
      <formula>1</formula>
    </cfRule>
    <cfRule type="colorScale" priority="9945">
      <colorScale>
        <cfvo type="min"/>
        <cfvo type="max"/>
        <color rgb="FFFCFCFF"/>
        <color rgb="FF63BE7B"/>
      </colorScale>
    </cfRule>
    <cfRule type="colorScale" priority="9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0">
    <cfRule type="colorScale" priority="9947">
      <colorScale>
        <cfvo type="min"/>
        <cfvo type="max"/>
        <color rgb="FFFCFCFF"/>
        <color rgb="FF63BE7B"/>
      </colorScale>
    </cfRule>
    <cfRule type="colorScale" priority="9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0">
    <cfRule type="colorScale" priority="9949">
      <colorScale>
        <cfvo type="min"/>
        <cfvo type="max"/>
        <color rgb="FFFCFCFF"/>
        <color rgb="FF63BE7B"/>
      </colorScale>
    </cfRule>
    <cfRule type="colorScale" priority="9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0">
    <cfRule type="cellIs" dxfId="7344" priority="9951" operator="greaterThan">
      <formula>1</formula>
    </cfRule>
    <cfRule type="colorScale" priority="9952">
      <colorScale>
        <cfvo type="min"/>
        <cfvo type="max"/>
        <color rgb="FFFCFCFF"/>
        <color rgb="FF63BE7B"/>
      </colorScale>
    </cfRule>
    <cfRule type="colorScale" priority="9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0">
    <cfRule type="colorScale" priority="9954">
      <colorScale>
        <cfvo type="min"/>
        <cfvo type="max"/>
        <color rgb="FFFCFCFF"/>
        <color rgb="FF63BE7B"/>
      </colorScale>
    </cfRule>
    <cfRule type="colorScale" priority="9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0">
    <cfRule type="colorScale" priority="9956">
      <colorScale>
        <cfvo type="min"/>
        <cfvo type="max"/>
        <color rgb="FFFCFCFF"/>
        <color rgb="FF63BE7B"/>
      </colorScale>
    </cfRule>
    <cfRule type="colorScale" priority="9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0">
    <cfRule type="cellIs" dxfId="7343" priority="9958" operator="greaterThan">
      <formula>1</formula>
    </cfRule>
    <cfRule type="colorScale" priority="9959">
      <colorScale>
        <cfvo type="min"/>
        <cfvo type="max"/>
        <color rgb="FFFCFCFF"/>
        <color rgb="FF63BE7B"/>
      </colorScale>
    </cfRule>
    <cfRule type="colorScale" priority="9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0">
    <cfRule type="colorScale" priority="9961">
      <colorScale>
        <cfvo type="min"/>
        <cfvo type="max"/>
        <color rgb="FFFCFCFF"/>
        <color rgb="FF63BE7B"/>
      </colorScale>
    </cfRule>
    <cfRule type="colorScale" priority="9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0">
    <cfRule type="colorScale" priority="9963">
      <colorScale>
        <cfvo type="min"/>
        <cfvo type="max"/>
        <color rgb="FFFCFCFF"/>
        <color rgb="FF63BE7B"/>
      </colorScale>
    </cfRule>
    <cfRule type="colorScale" priority="9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0">
    <cfRule type="cellIs" dxfId="7342" priority="9965" operator="greaterThan">
      <formula>1</formula>
    </cfRule>
    <cfRule type="colorScale" priority="9966">
      <colorScale>
        <cfvo type="min"/>
        <cfvo type="max"/>
        <color rgb="FFFCFCFF"/>
        <color rgb="FF63BE7B"/>
      </colorScale>
    </cfRule>
    <cfRule type="colorScale" priority="9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0">
    <cfRule type="colorScale" priority="9968">
      <colorScale>
        <cfvo type="min"/>
        <cfvo type="max"/>
        <color rgb="FFFCFCFF"/>
        <color rgb="FF63BE7B"/>
      </colorScale>
    </cfRule>
    <cfRule type="colorScale" priority="9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0">
    <cfRule type="colorScale" priority="9970">
      <colorScale>
        <cfvo type="min"/>
        <cfvo type="max"/>
        <color rgb="FFFCFCFF"/>
        <color rgb="FF63BE7B"/>
      </colorScale>
    </cfRule>
    <cfRule type="colorScale" priority="9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0">
    <cfRule type="cellIs" dxfId="7341" priority="9972" operator="greaterThan">
      <formula>1</formula>
    </cfRule>
    <cfRule type="colorScale" priority="9973">
      <colorScale>
        <cfvo type="min"/>
        <cfvo type="max"/>
        <color rgb="FFFCFCFF"/>
        <color rgb="FF63BE7B"/>
      </colorScale>
    </cfRule>
    <cfRule type="colorScale" priority="9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0">
    <cfRule type="colorScale" priority="9975">
      <colorScale>
        <cfvo type="min"/>
        <cfvo type="max"/>
        <color rgb="FFFCFCFF"/>
        <color rgb="FF63BE7B"/>
      </colorScale>
    </cfRule>
    <cfRule type="colorScale" priority="9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0">
    <cfRule type="colorScale" priority="9977">
      <colorScale>
        <cfvo type="min"/>
        <cfvo type="max"/>
        <color rgb="FFFCFCFF"/>
        <color rgb="FF63BE7B"/>
      </colorScale>
    </cfRule>
    <cfRule type="colorScale" priority="9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0">
    <cfRule type="cellIs" dxfId="7340" priority="9979" operator="greaterThan">
      <formula>1</formula>
    </cfRule>
    <cfRule type="colorScale" priority="9980">
      <colorScale>
        <cfvo type="min"/>
        <cfvo type="max"/>
        <color rgb="FFFCFCFF"/>
        <color rgb="FF63BE7B"/>
      </colorScale>
    </cfRule>
    <cfRule type="colorScale" priority="9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0">
    <cfRule type="colorScale" priority="9982">
      <colorScale>
        <cfvo type="min"/>
        <cfvo type="max"/>
        <color rgb="FFFCFCFF"/>
        <color rgb="FF63BE7B"/>
      </colorScale>
    </cfRule>
    <cfRule type="colorScale" priority="9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0">
    <cfRule type="colorScale" priority="9984">
      <colorScale>
        <cfvo type="min"/>
        <cfvo type="max"/>
        <color rgb="FFFCFCFF"/>
        <color rgb="FF63BE7B"/>
      </colorScale>
    </cfRule>
    <cfRule type="colorScale" priority="9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0">
    <cfRule type="cellIs" dxfId="7339" priority="9986" operator="greaterThan">
      <formula>1</formula>
    </cfRule>
    <cfRule type="colorScale" priority="9987">
      <colorScale>
        <cfvo type="min"/>
        <cfvo type="max"/>
        <color rgb="FFFCFCFF"/>
        <color rgb="FF63BE7B"/>
      </colorScale>
    </cfRule>
    <cfRule type="colorScale" priority="9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0">
    <cfRule type="colorScale" priority="9989">
      <colorScale>
        <cfvo type="min"/>
        <cfvo type="max"/>
        <color rgb="FFFCFCFF"/>
        <color rgb="FF63BE7B"/>
      </colorScale>
    </cfRule>
    <cfRule type="colorScale" priority="9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0">
    <cfRule type="colorScale" priority="9991">
      <colorScale>
        <cfvo type="min"/>
        <cfvo type="max"/>
        <color rgb="FFFCFCFF"/>
        <color rgb="FF63BE7B"/>
      </colorScale>
    </cfRule>
    <cfRule type="colorScale" priority="9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0">
    <cfRule type="cellIs" dxfId="7338" priority="9993" operator="greaterThan">
      <formula>1</formula>
    </cfRule>
    <cfRule type="colorScale" priority="9994">
      <colorScale>
        <cfvo type="min"/>
        <cfvo type="max"/>
        <color rgb="FFFCFCFF"/>
        <color rgb="FF63BE7B"/>
      </colorScale>
    </cfRule>
    <cfRule type="colorScale" priority="9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0">
    <cfRule type="colorScale" priority="9996">
      <colorScale>
        <cfvo type="min"/>
        <cfvo type="max"/>
        <color rgb="FFFCFCFF"/>
        <color rgb="FF63BE7B"/>
      </colorScale>
    </cfRule>
    <cfRule type="colorScale" priority="9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0">
    <cfRule type="colorScale" priority="9998">
      <colorScale>
        <cfvo type="min"/>
        <cfvo type="max"/>
        <color rgb="FFFCFCFF"/>
        <color rgb="FF63BE7B"/>
      </colorScale>
    </cfRule>
    <cfRule type="colorScale" priority="9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0">
    <cfRule type="cellIs" dxfId="7337" priority="10000" operator="greaterThan">
      <formula>1</formula>
    </cfRule>
    <cfRule type="colorScale" priority="10001">
      <colorScale>
        <cfvo type="min"/>
        <cfvo type="max"/>
        <color rgb="FFFCFCFF"/>
        <color rgb="FF63BE7B"/>
      </colorScale>
    </cfRule>
    <cfRule type="colorScale" priority="10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0">
    <cfRule type="colorScale" priority="10003">
      <colorScale>
        <cfvo type="min"/>
        <cfvo type="max"/>
        <color rgb="FFFCFCFF"/>
        <color rgb="FF63BE7B"/>
      </colorScale>
    </cfRule>
    <cfRule type="colorScale" priority="10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0">
    <cfRule type="colorScale" priority="10005">
      <colorScale>
        <cfvo type="min"/>
        <cfvo type="max"/>
        <color rgb="FFFCFCFF"/>
        <color rgb="FF63BE7B"/>
      </colorScale>
    </cfRule>
    <cfRule type="colorScale" priority="10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0">
    <cfRule type="cellIs" dxfId="7336" priority="10007" operator="greaterThan">
      <formula>1</formula>
    </cfRule>
    <cfRule type="colorScale" priority="10008">
      <colorScale>
        <cfvo type="min"/>
        <cfvo type="max"/>
        <color rgb="FFFCFCFF"/>
        <color rgb="FF63BE7B"/>
      </colorScale>
    </cfRule>
    <cfRule type="colorScale" priority="10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0">
    <cfRule type="colorScale" priority="10010">
      <colorScale>
        <cfvo type="min"/>
        <cfvo type="max"/>
        <color rgb="FFFCFCFF"/>
        <color rgb="FF63BE7B"/>
      </colorScale>
    </cfRule>
    <cfRule type="colorScale" priority="10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0">
    <cfRule type="colorScale" priority="10012">
      <colorScale>
        <cfvo type="min"/>
        <cfvo type="max"/>
        <color rgb="FFFCFCFF"/>
        <color rgb="FF63BE7B"/>
      </colorScale>
    </cfRule>
    <cfRule type="colorScale" priority="10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0">
    <cfRule type="cellIs" dxfId="7335" priority="10014" operator="greaterThan">
      <formula>1</formula>
    </cfRule>
    <cfRule type="colorScale" priority="10015">
      <colorScale>
        <cfvo type="min"/>
        <cfvo type="max"/>
        <color rgb="FFFCFCFF"/>
        <color rgb="FF63BE7B"/>
      </colorScale>
    </cfRule>
    <cfRule type="colorScale" priority="10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0">
    <cfRule type="colorScale" priority="10017">
      <colorScale>
        <cfvo type="min"/>
        <cfvo type="max"/>
        <color rgb="FFFCFCFF"/>
        <color rgb="FF63BE7B"/>
      </colorScale>
    </cfRule>
    <cfRule type="colorScale" priority="10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0">
    <cfRule type="colorScale" priority="10019">
      <colorScale>
        <cfvo type="min"/>
        <cfvo type="max"/>
        <color rgb="FFFCFCFF"/>
        <color rgb="FF63BE7B"/>
      </colorScale>
    </cfRule>
    <cfRule type="colorScale" priority="10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0">
    <cfRule type="cellIs" dxfId="7334" priority="10021" operator="greaterThan">
      <formula>1</formula>
    </cfRule>
    <cfRule type="colorScale" priority="10022">
      <colorScale>
        <cfvo type="min"/>
        <cfvo type="max"/>
        <color rgb="FFFCFCFF"/>
        <color rgb="FF63BE7B"/>
      </colorScale>
    </cfRule>
    <cfRule type="colorScale" priority="10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0">
    <cfRule type="colorScale" priority="10024">
      <colorScale>
        <cfvo type="min"/>
        <cfvo type="max"/>
        <color rgb="FFFCFCFF"/>
        <color rgb="FF63BE7B"/>
      </colorScale>
    </cfRule>
    <cfRule type="colorScale" priority="10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0">
    <cfRule type="colorScale" priority="10026">
      <colorScale>
        <cfvo type="min"/>
        <cfvo type="max"/>
        <color rgb="FFFCFCFF"/>
        <color rgb="FF63BE7B"/>
      </colorScale>
    </cfRule>
    <cfRule type="colorScale" priority="10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0">
    <cfRule type="cellIs" dxfId="7333" priority="10028" operator="greaterThan">
      <formula>1</formula>
    </cfRule>
    <cfRule type="colorScale" priority="10029">
      <colorScale>
        <cfvo type="min"/>
        <cfvo type="max"/>
        <color rgb="FFFCFCFF"/>
        <color rgb="FF63BE7B"/>
      </colorScale>
    </cfRule>
    <cfRule type="colorScale" priority="10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0">
    <cfRule type="cellIs" dxfId="7332" priority="10031" operator="greaterThan">
      <formula>1</formula>
    </cfRule>
    <cfRule type="colorScale" priority="10032">
      <colorScale>
        <cfvo type="min"/>
        <cfvo type="max"/>
        <color rgb="FFFCFCFF"/>
        <color rgb="FF63BE7B"/>
      </colorScale>
    </cfRule>
    <cfRule type="colorScale" priority="10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0:IA70">
    <cfRule type="colorScale" priority="10034">
      <colorScale>
        <cfvo type="min"/>
        <cfvo type="max"/>
        <color rgb="FFFCFCFF"/>
        <color rgb="FF63BE7B"/>
      </colorScale>
    </cfRule>
    <cfRule type="colorScale" priority="10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0">
    <cfRule type="colorScale" priority="10036">
      <colorScale>
        <cfvo type="min"/>
        <cfvo type="max"/>
        <color rgb="FFFCFCFF"/>
        <color rgb="FF63BE7B"/>
      </colorScale>
    </cfRule>
    <cfRule type="colorScale" priority="10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0">
    <cfRule type="colorScale" priority="10171">
      <colorScale>
        <cfvo type="min"/>
        <cfvo type="max"/>
        <color rgb="FFFCFCFF"/>
        <color rgb="FF63BE7B"/>
      </colorScale>
    </cfRule>
    <cfRule type="colorScale" priority="10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0">
    <cfRule type="cellIs" dxfId="7331" priority="10038" operator="greaterThan">
      <formula>1</formula>
    </cfRule>
    <cfRule type="colorScale" priority="10039">
      <colorScale>
        <cfvo type="min"/>
        <cfvo type="max"/>
        <color rgb="FFFCFCFF"/>
        <color rgb="FF63BE7B"/>
      </colorScale>
    </cfRule>
    <cfRule type="colorScale" priority="10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0">
    <cfRule type="colorScale" priority="10041">
      <colorScale>
        <cfvo type="min"/>
        <cfvo type="max"/>
        <color rgb="FFFCFCFF"/>
        <color rgb="FF63BE7B"/>
      </colorScale>
    </cfRule>
    <cfRule type="colorScale" priority="10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0">
    <cfRule type="colorScale" priority="10167">
      <colorScale>
        <cfvo type="min"/>
        <cfvo type="max"/>
        <color rgb="FFFCFCFF"/>
        <color rgb="FF63BE7B"/>
      </colorScale>
    </cfRule>
    <cfRule type="colorScale" priority="10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0">
    <cfRule type="cellIs" dxfId="7330" priority="10043" operator="greaterThan">
      <formula>1</formula>
    </cfRule>
    <cfRule type="colorScale" priority="10044">
      <colorScale>
        <cfvo type="min"/>
        <cfvo type="max"/>
        <color rgb="FFFCFCFF"/>
        <color rgb="FF63BE7B"/>
      </colorScale>
    </cfRule>
    <cfRule type="colorScale" priority="10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0">
    <cfRule type="colorScale" priority="10046">
      <colorScale>
        <cfvo type="min"/>
        <cfvo type="max"/>
        <color rgb="FFFCFCFF"/>
        <color rgb="FF63BE7B"/>
      </colorScale>
    </cfRule>
    <cfRule type="colorScale" priority="10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0">
    <cfRule type="colorScale" priority="10048">
      <colorScale>
        <cfvo type="min"/>
        <cfvo type="max"/>
        <color rgb="FFFCFCFF"/>
        <color rgb="FF63BE7B"/>
      </colorScale>
    </cfRule>
    <cfRule type="colorScale" priority="10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0">
    <cfRule type="cellIs" dxfId="7329" priority="10050" operator="greaterThan">
      <formula>1</formula>
    </cfRule>
    <cfRule type="colorScale" priority="10051">
      <colorScale>
        <cfvo type="min"/>
        <cfvo type="max"/>
        <color rgb="FFFCFCFF"/>
        <color rgb="FF63BE7B"/>
      </colorScale>
    </cfRule>
    <cfRule type="colorScale" priority="10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0">
    <cfRule type="colorScale" priority="10053">
      <colorScale>
        <cfvo type="min"/>
        <cfvo type="max"/>
        <color rgb="FFFCFCFF"/>
        <color rgb="FF63BE7B"/>
      </colorScale>
    </cfRule>
    <cfRule type="colorScale" priority="10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0">
    <cfRule type="colorScale" priority="10055">
      <colorScale>
        <cfvo type="min"/>
        <cfvo type="max"/>
        <color rgb="FFFCFCFF"/>
        <color rgb="FF63BE7B"/>
      </colorScale>
    </cfRule>
    <cfRule type="colorScale" priority="10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0">
    <cfRule type="cellIs" dxfId="7328" priority="10057" operator="greaterThan">
      <formula>1</formula>
    </cfRule>
    <cfRule type="colorScale" priority="10058">
      <colorScale>
        <cfvo type="min"/>
        <cfvo type="max"/>
        <color rgb="FFFCFCFF"/>
        <color rgb="FF63BE7B"/>
      </colorScale>
    </cfRule>
    <cfRule type="colorScale" priority="10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0">
    <cfRule type="colorScale" priority="10060">
      <colorScale>
        <cfvo type="min"/>
        <cfvo type="max"/>
        <color rgb="FFFCFCFF"/>
        <color rgb="FF63BE7B"/>
      </colorScale>
    </cfRule>
    <cfRule type="colorScale" priority="10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0">
    <cfRule type="colorScale" priority="10062">
      <colorScale>
        <cfvo type="min"/>
        <cfvo type="max"/>
        <color rgb="FFFCFCFF"/>
        <color rgb="FF63BE7B"/>
      </colorScale>
    </cfRule>
    <cfRule type="colorScale" priority="10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0">
    <cfRule type="cellIs" dxfId="7327" priority="10064" operator="greaterThan">
      <formula>1</formula>
    </cfRule>
    <cfRule type="colorScale" priority="10065">
      <colorScale>
        <cfvo type="min"/>
        <cfvo type="max"/>
        <color rgb="FFFCFCFF"/>
        <color rgb="FF63BE7B"/>
      </colorScale>
    </cfRule>
    <cfRule type="colorScale" priority="10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0">
    <cfRule type="colorScale" priority="10067">
      <colorScale>
        <cfvo type="min"/>
        <cfvo type="max"/>
        <color rgb="FFFCFCFF"/>
        <color rgb="FF63BE7B"/>
      </colorScale>
    </cfRule>
    <cfRule type="colorScale" priority="10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0">
    <cfRule type="colorScale" priority="10069">
      <colorScale>
        <cfvo type="min"/>
        <cfvo type="max"/>
        <color rgb="FFFCFCFF"/>
        <color rgb="FF63BE7B"/>
      </colorScale>
    </cfRule>
    <cfRule type="colorScale" priority="10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0">
    <cfRule type="cellIs" dxfId="7326" priority="10071" operator="greaterThan">
      <formula>1</formula>
    </cfRule>
    <cfRule type="colorScale" priority="10072">
      <colorScale>
        <cfvo type="min"/>
        <cfvo type="max"/>
        <color rgb="FFFCFCFF"/>
        <color rgb="FF63BE7B"/>
      </colorScale>
    </cfRule>
    <cfRule type="colorScale" priority="10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0">
    <cfRule type="colorScale" priority="10074">
      <colorScale>
        <cfvo type="min"/>
        <cfvo type="max"/>
        <color rgb="FFFCFCFF"/>
        <color rgb="FF63BE7B"/>
      </colorScale>
    </cfRule>
    <cfRule type="colorScale" priority="10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0">
    <cfRule type="colorScale" priority="10076">
      <colorScale>
        <cfvo type="min"/>
        <cfvo type="max"/>
        <color rgb="FFFCFCFF"/>
        <color rgb="FF63BE7B"/>
      </colorScale>
    </cfRule>
    <cfRule type="colorScale" priority="10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0">
    <cfRule type="cellIs" dxfId="7325" priority="10078" operator="greaterThan">
      <formula>1</formula>
    </cfRule>
    <cfRule type="colorScale" priority="10079">
      <colorScale>
        <cfvo type="min"/>
        <cfvo type="max"/>
        <color rgb="FFFCFCFF"/>
        <color rgb="FF63BE7B"/>
      </colorScale>
    </cfRule>
    <cfRule type="colorScale" priority="10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0">
    <cfRule type="colorScale" priority="10081">
      <colorScale>
        <cfvo type="min"/>
        <cfvo type="max"/>
        <color rgb="FFFCFCFF"/>
        <color rgb="FF63BE7B"/>
      </colorScale>
    </cfRule>
    <cfRule type="colorScale" priority="10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0">
    <cfRule type="colorScale" priority="10083">
      <colorScale>
        <cfvo type="min"/>
        <cfvo type="max"/>
        <color rgb="FFFCFCFF"/>
        <color rgb="FF63BE7B"/>
      </colorScale>
    </cfRule>
    <cfRule type="colorScale" priority="10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0">
    <cfRule type="cellIs" dxfId="7324" priority="10085" operator="greaterThan">
      <formula>1</formula>
    </cfRule>
    <cfRule type="colorScale" priority="10086">
      <colorScale>
        <cfvo type="min"/>
        <cfvo type="max"/>
        <color rgb="FFFCFCFF"/>
        <color rgb="FF63BE7B"/>
      </colorScale>
    </cfRule>
    <cfRule type="colorScale" priority="10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0">
    <cfRule type="colorScale" priority="10088">
      <colorScale>
        <cfvo type="min"/>
        <cfvo type="max"/>
        <color rgb="FFFCFCFF"/>
        <color rgb="FF63BE7B"/>
      </colorScale>
    </cfRule>
    <cfRule type="colorScale" priority="10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0">
    <cfRule type="colorScale" priority="10090">
      <colorScale>
        <cfvo type="min"/>
        <cfvo type="max"/>
        <color rgb="FFFCFCFF"/>
        <color rgb="FF63BE7B"/>
      </colorScale>
    </cfRule>
    <cfRule type="colorScale" priority="10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0">
    <cfRule type="cellIs" dxfId="7323" priority="10092" operator="greaterThan">
      <formula>1</formula>
    </cfRule>
    <cfRule type="colorScale" priority="10093">
      <colorScale>
        <cfvo type="min"/>
        <cfvo type="max"/>
        <color rgb="FFFCFCFF"/>
        <color rgb="FF63BE7B"/>
      </colorScale>
    </cfRule>
    <cfRule type="colorScale" priority="10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0">
    <cfRule type="colorScale" priority="10095">
      <colorScale>
        <cfvo type="min"/>
        <cfvo type="max"/>
        <color rgb="FFFCFCFF"/>
        <color rgb="FF63BE7B"/>
      </colorScale>
    </cfRule>
    <cfRule type="colorScale" priority="10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0">
    <cfRule type="colorScale" priority="10097">
      <colorScale>
        <cfvo type="min"/>
        <cfvo type="max"/>
        <color rgb="FFFCFCFF"/>
        <color rgb="FF63BE7B"/>
      </colorScale>
    </cfRule>
    <cfRule type="colorScale" priority="10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0">
    <cfRule type="cellIs" dxfId="7322" priority="10099" operator="greaterThan">
      <formula>1</formula>
    </cfRule>
    <cfRule type="colorScale" priority="10100">
      <colorScale>
        <cfvo type="min"/>
        <cfvo type="max"/>
        <color rgb="FFFCFCFF"/>
        <color rgb="FF63BE7B"/>
      </colorScale>
    </cfRule>
    <cfRule type="colorScale" priority="10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0">
    <cfRule type="colorScale" priority="10102">
      <colorScale>
        <cfvo type="min"/>
        <cfvo type="max"/>
        <color rgb="FFFCFCFF"/>
        <color rgb="FF63BE7B"/>
      </colorScale>
    </cfRule>
    <cfRule type="colorScale" priority="10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0">
    <cfRule type="colorScale" priority="10104">
      <colorScale>
        <cfvo type="min"/>
        <cfvo type="max"/>
        <color rgb="FFFCFCFF"/>
        <color rgb="FF63BE7B"/>
      </colorScale>
    </cfRule>
    <cfRule type="colorScale" priority="10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0">
    <cfRule type="cellIs" dxfId="7321" priority="10106" operator="greaterThan">
      <formula>1</formula>
    </cfRule>
    <cfRule type="colorScale" priority="10107">
      <colorScale>
        <cfvo type="min"/>
        <cfvo type="max"/>
        <color rgb="FFFCFCFF"/>
        <color rgb="FF63BE7B"/>
      </colorScale>
    </cfRule>
    <cfRule type="colorScale" priority="10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0">
    <cfRule type="colorScale" priority="10109">
      <colorScale>
        <cfvo type="min"/>
        <cfvo type="max"/>
        <color rgb="FFFCFCFF"/>
        <color rgb="FF63BE7B"/>
      </colorScale>
    </cfRule>
    <cfRule type="colorScale" priority="10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0">
    <cfRule type="colorScale" priority="10111">
      <colorScale>
        <cfvo type="min"/>
        <cfvo type="max"/>
        <color rgb="FFFCFCFF"/>
        <color rgb="FF63BE7B"/>
      </colorScale>
    </cfRule>
    <cfRule type="colorScale" priority="10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0">
    <cfRule type="cellIs" dxfId="7320" priority="10113" operator="greaterThan">
      <formula>1</formula>
    </cfRule>
    <cfRule type="colorScale" priority="10114">
      <colorScale>
        <cfvo type="min"/>
        <cfvo type="max"/>
        <color rgb="FFFCFCFF"/>
        <color rgb="FF63BE7B"/>
      </colorScale>
    </cfRule>
    <cfRule type="colorScale" priority="10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0">
    <cfRule type="colorScale" priority="10116">
      <colorScale>
        <cfvo type="min"/>
        <cfvo type="max"/>
        <color rgb="FFFCFCFF"/>
        <color rgb="FF63BE7B"/>
      </colorScale>
    </cfRule>
    <cfRule type="colorScale" priority="10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0">
    <cfRule type="colorScale" priority="10118">
      <colorScale>
        <cfvo type="min"/>
        <cfvo type="max"/>
        <color rgb="FFFCFCFF"/>
        <color rgb="FF63BE7B"/>
      </colorScale>
    </cfRule>
    <cfRule type="colorScale" priority="10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0">
    <cfRule type="cellIs" dxfId="7319" priority="10120" operator="greaterThan">
      <formula>1</formula>
    </cfRule>
    <cfRule type="colorScale" priority="10121">
      <colorScale>
        <cfvo type="min"/>
        <cfvo type="max"/>
        <color rgb="FFFCFCFF"/>
        <color rgb="FF63BE7B"/>
      </colorScale>
    </cfRule>
    <cfRule type="colorScale" priority="10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0">
    <cfRule type="colorScale" priority="10123">
      <colorScale>
        <cfvo type="min"/>
        <cfvo type="max"/>
        <color rgb="FFFCFCFF"/>
        <color rgb="FF63BE7B"/>
      </colorScale>
    </cfRule>
    <cfRule type="colorScale" priority="10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0">
    <cfRule type="colorScale" priority="10125">
      <colorScale>
        <cfvo type="min"/>
        <cfvo type="max"/>
        <color rgb="FFFCFCFF"/>
        <color rgb="FF63BE7B"/>
      </colorScale>
    </cfRule>
    <cfRule type="colorScale" priority="10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0">
    <cfRule type="cellIs" dxfId="7318" priority="10127" operator="greaterThan">
      <formula>1</formula>
    </cfRule>
    <cfRule type="colorScale" priority="10128">
      <colorScale>
        <cfvo type="min"/>
        <cfvo type="max"/>
        <color rgb="FFFCFCFF"/>
        <color rgb="FF63BE7B"/>
      </colorScale>
    </cfRule>
    <cfRule type="colorScale" priority="10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0">
    <cfRule type="colorScale" priority="10130">
      <colorScale>
        <cfvo type="min"/>
        <cfvo type="max"/>
        <color rgb="FFFCFCFF"/>
        <color rgb="FF63BE7B"/>
      </colorScale>
    </cfRule>
    <cfRule type="colorScale" priority="10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0">
    <cfRule type="colorScale" priority="10132">
      <colorScale>
        <cfvo type="min"/>
        <cfvo type="max"/>
        <color rgb="FFFCFCFF"/>
        <color rgb="FF63BE7B"/>
      </colorScale>
    </cfRule>
    <cfRule type="colorScale" priority="10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0">
    <cfRule type="cellIs" dxfId="7317" priority="10134" operator="greaterThan">
      <formula>1</formula>
    </cfRule>
    <cfRule type="colorScale" priority="10135">
      <colorScale>
        <cfvo type="min"/>
        <cfvo type="max"/>
        <color rgb="FFFCFCFF"/>
        <color rgb="FF63BE7B"/>
      </colorScale>
    </cfRule>
    <cfRule type="colorScale" priority="10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0">
    <cfRule type="colorScale" priority="10137">
      <colorScale>
        <cfvo type="min"/>
        <cfvo type="max"/>
        <color rgb="FFFCFCFF"/>
        <color rgb="FF63BE7B"/>
      </colorScale>
    </cfRule>
    <cfRule type="colorScale" priority="10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0">
    <cfRule type="colorScale" priority="10139">
      <colorScale>
        <cfvo type="min"/>
        <cfvo type="max"/>
        <color rgb="FFFCFCFF"/>
        <color rgb="FF63BE7B"/>
      </colorScale>
    </cfRule>
    <cfRule type="colorScale" priority="10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0">
    <cfRule type="cellIs" dxfId="7316" priority="10141" operator="greaterThan">
      <formula>1</formula>
    </cfRule>
    <cfRule type="colorScale" priority="10142">
      <colorScale>
        <cfvo type="min"/>
        <cfvo type="max"/>
        <color rgb="FFFCFCFF"/>
        <color rgb="FF63BE7B"/>
      </colorScale>
    </cfRule>
    <cfRule type="colorScale" priority="10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0">
    <cfRule type="colorScale" priority="10144">
      <colorScale>
        <cfvo type="min"/>
        <cfvo type="max"/>
        <color rgb="FFFCFCFF"/>
        <color rgb="FF63BE7B"/>
      </colorScale>
    </cfRule>
    <cfRule type="colorScale" priority="10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0">
    <cfRule type="colorScale" priority="10146">
      <colorScale>
        <cfvo type="min"/>
        <cfvo type="max"/>
        <color rgb="FFFCFCFF"/>
        <color rgb="FF63BE7B"/>
      </colorScale>
    </cfRule>
    <cfRule type="colorScale" priority="10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0">
    <cfRule type="cellIs" dxfId="7315" priority="10148" operator="greaterThan">
      <formula>1</formula>
    </cfRule>
    <cfRule type="colorScale" priority="10149">
      <colorScale>
        <cfvo type="min"/>
        <cfvo type="max"/>
        <color rgb="FFFCFCFF"/>
        <color rgb="FF63BE7B"/>
      </colorScale>
    </cfRule>
    <cfRule type="colorScale" priority="10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0">
    <cfRule type="colorScale" priority="10151">
      <colorScale>
        <cfvo type="min"/>
        <cfvo type="max"/>
        <color rgb="FFFCFCFF"/>
        <color rgb="FF63BE7B"/>
      </colorScale>
    </cfRule>
    <cfRule type="colorScale" priority="10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0">
    <cfRule type="colorScale" priority="10153">
      <colorScale>
        <cfvo type="min"/>
        <cfvo type="max"/>
        <color rgb="FFFCFCFF"/>
        <color rgb="FF63BE7B"/>
      </colorScale>
    </cfRule>
    <cfRule type="colorScale" priority="10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0">
    <cfRule type="cellIs" dxfId="7314" priority="10155" operator="greaterThan">
      <formula>1</formula>
    </cfRule>
    <cfRule type="colorScale" priority="10156">
      <colorScale>
        <cfvo type="min"/>
        <cfvo type="max"/>
        <color rgb="FFFCFCFF"/>
        <color rgb="FF63BE7B"/>
      </colorScale>
    </cfRule>
    <cfRule type="colorScale" priority="10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0">
    <cfRule type="colorScale" priority="10158">
      <colorScale>
        <cfvo type="min"/>
        <cfvo type="max"/>
        <color rgb="FFFCFCFF"/>
        <color rgb="FF63BE7B"/>
      </colorScale>
    </cfRule>
    <cfRule type="colorScale" priority="10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0">
    <cfRule type="colorScale" priority="10160">
      <colorScale>
        <cfvo type="min"/>
        <cfvo type="max"/>
        <color rgb="FFFCFCFF"/>
        <color rgb="FF63BE7B"/>
      </colorScale>
    </cfRule>
    <cfRule type="colorScale" priority="10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0">
    <cfRule type="cellIs" dxfId="7313" priority="10162" operator="greaterThan">
      <formula>1</formula>
    </cfRule>
    <cfRule type="colorScale" priority="10163">
      <colorScale>
        <cfvo type="min"/>
        <cfvo type="max"/>
        <color rgb="FFFCFCFF"/>
        <color rgb="FF63BE7B"/>
      </colorScale>
    </cfRule>
    <cfRule type="colorScale" priority="10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70:LD70">
    <cfRule type="cellIs" dxfId="7312" priority="9876" operator="greaterThan">
      <formula>0.31</formula>
    </cfRule>
    <cfRule type="cellIs" dxfId="7311" priority="9877" operator="greaterThan">
      <formula>0.31</formula>
    </cfRule>
    <cfRule type="cellIs" dxfId="7310" priority="9878" operator="greaterThan">
      <formula>0.31</formula>
    </cfRule>
    <cfRule type="cellIs" dxfId="7309" priority="9879" operator="greaterThan">
      <formula>0.3</formula>
    </cfRule>
    <cfRule type="cellIs" dxfId="7308" priority="9880" operator="greaterThan">
      <formula>1</formula>
    </cfRule>
    <cfRule type="cellIs" dxfId="7307" priority="9881" operator="equal">
      <formula>0</formula>
    </cfRule>
  </conditionalFormatting>
  <conditionalFormatting sqref="LJ70:LK70">
    <cfRule type="containsText" dxfId="7306" priority="7417" operator="containsText" text=" ">
      <formula>NOT(ISERROR(SEARCH(" ",LJ70)))</formula>
    </cfRule>
    <cfRule type="containsText" dxfId="7305" priority="7418" operator="containsText" text=" ">
      <formula>NOT(ISERROR(SEARCH(" ",LJ70)))</formula>
    </cfRule>
  </conditionalFormatting>
  <conditionalFormatting sqref="Y71">
    <cfRule type="colorScale" priority="10880">
      <colorScale>
        <cfvo type="min"/>
        <cfvo type="max"/>
        <color rgb="FFFCFCFF"/>
        <color rgb="FF63BE7B"/>
      </colorScale>
    </cfRule>
    <cfRule type="colorScale" priority="10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71">
    <cfRule type="cellIs" dxfId="7304" priority="10873" operator="equal">
      <formula>0</formula>
    </cfRule>
    <cfRule type="cellIs" dxfId="7303" priority="10874" operator="greaterThan">
      <formula>1</formula>
    </cfRule>
    <cfRule type="containsText" dxfId="7302" priority="10875" operator="containsText" text=" ">
      <formula>NOT(ISERROR(SEARCH(" ",AJ71)))</formula>
    </cfRule>
    <cfRule type="containsText" dxfId="7301" priority="10876" operator="containsText" text=" ">
      <formula>NOT(ISERROR(SEARCH(" ",AJ71)))</formula>
    </cfRule>
  </conditionalFormatting>
  <conditionalFormatting sqref="AK71:AM71">
    <cfRule type="cellIs" dxfId="7300" priority="10868" operator="equal">
      <formula>0</formula>
    </cfRule>
    <cfRule type="cellIs" dxfId="7299" priority="10869" operator="equal">
      <formula>0</formula>
    </cfRule>
    <cfRule type="cellIs" dxfId="7298" priority="10870" operator="greaterThan">
      <formula>1</formula>
    </cfRule>
    <cfRule type="containsText" dxfId="7297" priority="10871" operator="containsText" text=" ">
      <formula>NOT(ISERROR(SEARCH(" ",AK71)))</formula>
    </cfRule>
    <cfRule type="containsText" dxfId="7296" priority="10872" operator="containsText" text=" ">
      <formula>NOT(ISERROR(SEARCH(" ",AK71)))</formula>
    </cfRule>
  </conditionalFormatting>
  <conditionalFormatting sqref="AV71">
    <cfRule type="cellIs" dxfId="7295" priority="10855" operator="equal">
      <formula>0</formula>
    </cfRule>
    <cfRule type="containsText" dxfId="7294" priority="10856" operator="containsText" text=" ">
      <formula>NOT(ISERROR(SEARCH(" ",AV71)))</formula>
    </cfRule>
    <cfRule type="containsText" dxfId="7293" priority="10857" operator="containsText" text=" ">
      <formula>NOT(ISERROR(SEARCH(" ",AV71)))</formula>
    </cfRule>
  </conditionalFormatting>
  <conditionalFormatting sqref="AW71">
    <cfRule type="cellIs" dxfId="7292" priority="10900" operator="equal">
      <formula>0</formula>
    </cfRule>
    <cfRule type="containsText" dxfId="7291" priority="10903" operator="containsText" text=" ">
      <formula>NOT(ISERROR(SEARCH(" ",AW71)))</formula>
    </cfRule>
    <cfRule type="containsText" dxfId="7290" priority="10904" operator="containsText" text=" ">
      <formula>NOT(ISERROR(SEARCH(" ",AW71)))</formula>
    </cfRule>
  </conditionalFormatting>
  <conditionalFormatting sqref="AX71">
    <cfRule type="cellIs" dxfId="7289" priority="10885" operator="greaterThan">
      <formula>1</formula>
    </cfRule>
    <cfRule type="containsText" dxfId="7288" priority="10886" operator="containsText" text=" ">
      <formula>NOT(ISERROR(SEARCH(" ",AX71)))</formula>
    </cfRule>
    <cfRule type="containsText" dxfId="7287" priority="10887" operator="containsText" text=" ">
      <formula>NOT(ISERROR(SEARCH(" ",AX71)))</formula>
    </cfRule>
  </conditionalFormatting>
  <conditionalFormatting sqref="AY71">
    <cfRule type="containsText" dxfId="7286" priority="10864" operator="containsText" text=" ">
      <formula>NOT(ISERROR(SEARCH(" ",AY71)))</formula>
    </cfRule>
    <cfRule type="containsText" dxfId="7285" priority="10865" operator="containsText" text=" ">
      <formula>NOT(ISERROR(SEARCH(" ",AY71)))</formula>
    </cfRule>
  </conditionalFormatting>
  <conditionalFormatting sqref="BB71">
    <cfRule type="containsText" dxfId="7284" priority="3475" operator="containsText" text=" ">
      <formula>NOT(ISERROR(SEARCH(" ",BB71)))</formula>
    </cfRule>
    <cfRule type="containsText" dxfId="7283" priority="3476" operator="containsText" text=" ">
      <formula>NOT(ISERROR(SEARCH(" ",BB71)))</formula>
    </cfRule>
  </conditionalFormatting>
  <conditionalFormatting sqref="BJ71">
    <cfRule type="containsText" dxfId="7282" priority="10849" operator="containsText" text=" ">
      <formula>NOT(ISERROR(SEARCH(" ",BJ71)))</formula>
    </cfRule>
    <cfRule type="containsText" dxfId="7281" priority="10850" operator="containsText" text=" ">
      <formula>NOT(ISERROR(SEARCH(" ",BJ71)))</formula>
    </cfRule>
  </conditionalFormatting>
  <conditionalFormatting sqref="BK71">
    <cfRule type="containsText" dxfId="7280" priority="10851" operator="containsText" text=" ">
      <formula>NOT(ISERROR(SEARCH(" ",BK71)))</formula>
    </cfRule>
    <cfRule type="containsText" dxfId="7279" priority="10852" operator="containsText" text=" ">
      <formula>NOT(ISERROR(SEARCH(" ",BK71)))</formula>
    </cfRule>
  </conditionalFormatting>
  <conditionalFormatting sqref="BM71">
    <cfRule type="containsText" dxfId="7278" priority="10847" operator="containsText" text=" ">
      <formula>NOT(ISERROR(SEARCH(" ",BM71)))</formula>
    </cfRule>
    <cfRule type="containsText" dxfId="7277" priority="10848" operator="containsText" text=" ">
      <formula>NOT(ISERROR(SEARCH(" ",BM71)))</formula>
    </cfRule>
  </conditionalFormatting>
  <conditionalFormatting sqref="BO71:BQ71">
    <cfRule type="containsText" dxfId="7276" priority="10853" operator="containsText" text=" ">
      <formula>NOT(ISERROR(SEARCH(" ",BO71)))</formula>
    </cfRule>
    <cfRule type="containsText" dxfId="7275" priority="10854" operator="containsText" text=" ">
      <formula>NOT(ISERROR(SEARCH(" ",BO71)))</formula>
    </cfRule>
  </conditionalFormatting>
  <conditionalFormatting sqref="BU71:BW71">
    <cfRule type="containsText" dxfId="7274" priority="10882" operator="containsText" text=" ">
      <formula>NOT(ISERROR(SEARCH(" ",BU71)))</formula>
    </cfRule>
    <cfRule type="containsText" dxfId="7273" priority="10883" operator="containsText" text=" ">
      <formula>NOT(ISERROR(SEARCH(" ",BU71)))</formula>
    </cfRule>
  </conditionalFormatting>
  <conditionalFormatting sqref="BZ71">
    <cfRule type="containsText" dxfId="7272" priority="10907" operator="containsText" text=" ">
      <formula>NOT(ISERROR(SEARCH(" ",BZ71)))</formula>
    </cfRule>
    <cfRule type="containsText" dxfId="7271" priority="10908" operator="containsText" text=" ">
      <formula>NOT(ISERROR(SEARCH(" ",BZ71)))</formula>
    </cfRule>
  </conditionalFormatting>
  <conditionalFormatting sqref="CB71:CC71">
    <cfRule type="containsText" dxfId="7270" priority="10859" operator="containsText" text=" ">
      <formula>NOT(ISERROR(SEARCH(" ",CB71)))</formula>
    </cfRule>
  </conditionalFormatting>
  <conditionalFormatting sqref="CD71">
    <cfRule type="containsText" dxfId="7269" priority="3499" operator="containsText" text=" ">
      <formula>NOT(ISERROR(SEARCH(" ",CD71)))</formula>
    </cfRule>
  </conditionalFormatting>
  <conditionalFormatting sqref="CE71">
    <cfRule type="containsText" dxfId="7268" priority="3455" operator="containsText" text=" ">
      <formula>NOT(ISERROR(SEARCH(" ",CE71)))</formula>
    </cfRule>
  </conditionalFormatting>
  <conditionalFormatting sqref="CF71">
    <cfRule type="containsText" dxfId="7267" priority="3449" operator="containsText" text=" ">
      <formula>NOT(ISERROR(SEARCH(" ",CF71)))</formula>
    </cfRule>
  </conditionalFormatting>
  <conditionalFormatting sqref="CH71">
    <cfRule type="containsText" dxfId="7266" priority="10858" operator="containsText" text=" ">
      <formula>NOT(ISERROR(SEARCH(" ",CH71)))</formula>
    </cfRule>
  </conditionalFormatting>
  <conditionalFormatting sqref="CI71">
    <cfRule type="containsText" dxfId="7265" priority="3444" operator="containsText" text=" ">
      <formula>NOT(ISERROR(SEARCH(" ",CI71)))</formula>
    </cfRule>
    <cfRule type="containsText" dxfId="7264" priority="3445" operator="containsText" text=" ">
      <formula>NOT(ISERROR(SEARCH(" ",CI71)))</formula>
    </cfRule>
  </conditionalFormatting>
  <conditionalFormatting sqref="CQ71">
    <cfRule type="containsText" dxfId="7263" priority="3068" operator="containsText" text=" ">
      <formula>NOT(ISERROR(SEARCH(" ",CQ71)))</formula>
    </cfRule>
  </conditionalFormatting>
  <conditionalFormatting sqref="CR71">
    <cfRule type="containsText" dxfId="7262" priority="2510" operator="containsText" text=" ">
      <formula>NOT(ISERROR(SEARCH(" ",CR71)))</formula>
    </cfRule>
  </conditionalFormatting>
  <conditionalFormatting sqref="CS71">
    <cfRule type="containsText" dxfId="7261" priority="3021" operator="containsText" text=" ">
      <formula>NOT(ISERROR(SEARCH(" ",CS71)))</formula>
    </cfRule>
  </conditionalFormatting>
  <conditionalFormatting sqref="CU71">
    <cfRule type="cellIs" dxfId="7260" priority="8689" operator="equal">
      <formula>1</formula>
    </cfRule>
    <cfRule type="cellIs" dxfId="7259" priority="8690" operator="equal">
      <formula>1</formula>
    </cfRule>
  </conditionalFormatting>
  <conditionalFormatting sqref="DI71">
    <cfRule type="cellIs" dxfId="7258" priority="3277" operator="equal">
      <formula>1</formula>
    </cfRule>
  </conditionalFormatting>
  <conditionalFormatting sqref="DJ71:DK71">
    <cfRule type="cellIs" dxfId="7257" priority="3276" operator="equal">
      <formula>1</formula>
    </cfRule>
  </conditionalFormatting>
  <conditionalFormatting sqref="DL71">
    <cfRule type="cellIs" dxfId="7256" priority="3278" operator="equal">
      <formula>1</formula>
    </cfRule>
  </conditionalFormatting>
  <conditionalFormatting sqref="DN71:DP71">
    <cfRule type="cellIs" dxfId="7255" priority="3383" operator="equal">
      <formula>1</formula>
    </cfRule>
  </conditionalFormatting>
  <conditionalFormatting sqref="DS71:DU71">
    <cfRule type="cellIs" dxfId="7254" priority="3258" operator="equal">
      <formula>1</formula>
    </cfRule>
  </conditionalFormatting>
  <conditionalFormatting sqref="DZ71">
    <cfRule type="containsText" dxfId="7253" priority="10860" operator="containsText" text=" ">
      <formula>NOT(ISERROR(SEARCH(" ",DZ71)))</formula>
    </cfRule>
    <cfRule type="containsText" dxfId="7252" priority="10861" operator="containsText" text=" ">
      <formula>NOT(ISERROR(SEARCH(" ",DZ71)))</formula>
    </cfRule>
    <cfRule type="containsText" dxfId="7251" priority="10862" operator="containsText" text=" ">
      <formula>NOT(ISERROR(SEARCH(" ",DZ71)))</formula>
    </cfRule>
    <cfRule type="containsText" dxfId="7250" priority="10863" operator="containsText" text=" ">
      <formula>NOT(ISERROR(SEARCH(" ",DZ71)))</formula>
    </cfRule>
  </conditionalFormatting>
  <conditionalFormatting sqref="EC71:EL71">
    <cfRule type="containsText" dxfId="7249" priority="10901" operator="containsText" text=" ">
      <formula>NOT(ISERROR(SEARCH(" ",EC71)))</formula>
    </cfRule>
    <cfRule type="containsText" dxfId="7248" priority="10902" operator="containsText" text=" ">
      <formula>NOT(ISERROR(SEARCH(" ",EC71)))</formula>
    </cfRule>
  </conditionalFormatting>
  <conditionalFormatting sqref="EN71">
    <cfRule type="cellIs" dxfId="7247" priority="10866" operator="equal">
      <formula>0</formula>
    </cfRule>
    <cfRule type="containsText" dxfId="7246" priority="10896" operator="containsText" text=" ">
      <formula>NOT(ISERROR(SEARCH(" ",EN71)))</formula>
    </cfRule>
    <cfRule type="containsText" dxfId="7245" priority="10897" operator="containsText" text=" ">
      <formula>NOT(ISERROR(SEARCH(" ",EN71)))</formula>
    </cfRule>
  </conditionalFormatting>
  <conditionalFormatting sqref="FI71">
    <cfRule type="cellIs" dxfId="7244" priority="10909" operator="greaterThan">
      <formula>1</formula>
    </cfRule>
    <cfRule type="colorScale" priority="10910">
      <colorScale>
        <cfvo type="min"/>
        <cfvo type="max"/>
        <color rgb="FFFCFCFF"/>
        <color rgb="FF63BE7B"/>
      </colorScale>
    </cfRule>
    <cfRule type="colorScale" priority="10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1">
    <cfRule type="colorScale" priority="10898">
      <colorScale>
        <cfvo type="min"/>
        <cfvo type="max"/>
        <color rgb="FFFCFCFF"/>
        <color rgb="FF63BE7B"/>
      </colorScale>
    </cfRule>
    <cfRule type="colorScale" priority="10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1:FL71">
    <cfRule type="colorScale" priority="10912">
      <colorScale>
        <cfvo type="min"/>
        <cfvo type="max"/>
        <color rgb="FFFCFCFF"/>
        <color rgb="FF63BE7B"/>
      </colorScale>
    </cfRule>
    <cfRule type="colorScale" priority="10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1">
    <cfRule type="colorScale" priority="10914">
      <colorScale>
        <cfvo type="min"/>
        <cfvo type="max"/>
        <color rgb="FFFCFCFF"/>
        <color rgb="FF63BE7B"/>
      </colorScale>
    </cfRule>
    <cfRule type="colorScale" priority="10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1">
    <cfRule type="colorScale" priority="11181">
      <colorScale>
        <cfvo type="min"/>
        <cfvo type="max"/>
        <color rgb="FFFCFCFF"/>
        <color rgb="FF63BE7B"/>
      </colorScale>
    </cfRule>
    <cfRule type="colorScale" priority="11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1">
    <cfRule type="cellIs" dxfId="7243" priority="10916" operator="greaterThan">
      <formula>1</formula>
    </cfRule>
    <cfRule type="colorScale" priority="10917">
      <colorScale>
        <cfvo type="min"/>
        <cfvo type="max"/>
        <color rgb="FFFCFCFF"/>
        <color rgb="FF63BE7B"/>
      </colorScale>
    </cfRule>
    <cfRule type="colorScale" priority="10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1">
    <cfRule type="colorScale" priority="10919">
      <colorScale>
        <cfvo type="min"/>
        <cfvo type="max"/>
        <color rgb="FFFCFCFF"/>
        <color rgb="FF63BE7B"/>
      </colorScale>
    </cfRule>
    <cfRule type="colorScale" priority="10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1">
    <cfRule type="colorScale" priority="11177">
      <colorScale>
        <cfvo type="min"/>
        <cfvo type="max"/>
        <color rgb="FFFCFCFF"/>
        <color rgb="FF63BE7B"/>
      </colorScale>
    </cfRule>
    <cfRule type="colorScale" priority="11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1">
    <cfRule type="cellIs" dxfId="7242" priority="10921" operator="greaterThan">
      <formula>1</formula>
    </cfRule>
    <cfRule type="colorScale" priority="10922">
      <colorScale>
        <cfvo type="min"/>
        <cfvo type="max"/>
        <color rgb="FFFCFCFF"/>
        <color rgb="FF63BE7B"/>
      </colorScale>
    </cfRule>
    <cfRule type="colorScale" priority="10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1">
    <cfRule type="colorScale" priority="10924">
      <colorScale>
        <cfvo type="min"/>
        <cfvo type="max"/>
        <color rgb="FFFCFCFF"/>
        <color rgb="FF63BE7B"/>
      </colorScale>
    </cfRule>
    <cfRule type="colorScale" priority="10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1">
    <cfRule type="colorScale" priority="10926">
      <colorScale>
        <cfvo type="min"/>
        <cfvo type="max"/>
        <color rgb="FFFCFCFF"/>
        <color rgb="FF63BE7B"/>
      </colorScale>
    </cfRule>
    <cfRule type="colorScale" priority="10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1">
    <cfRule type="cellIs" dxfId="7241" priority="10928" operator="greaterThan">
      <formula>1</formula>
    </cfRule>
    <cfRule type="colorScale" priority="10929">
      <colorScale>
        <cfvo type="min"/>
        <cfvo type="max"/>
        <color rgb="FFFCFCFF"/>
        <color rgb="FF63BE7B"/>
      </colorScale>
    </cfRule>
    <cfRule type="colorScale" priority="10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1">
    <cfRule type="colorScale" priority="10931">
      <colorScale>
        <cfvo type="min"/>
        <cfvo type="max"/>
        <color rgb="FFFCFCFF"/>
        <color rgb="FF63BE7B"/>
      </colorScale>
    </cfRule>
    <cfRule type="colorScale" priority="10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1">
    <cfRule type="colorScale" priority="10933">
      <colorScale>
        <cfvo type="min"/>
        <cfvo type="max"/>
        <color rgb="FFFCFCFF"/>
        <color rgb="FF63BE7B"/>
      </colorScale>
    </cfRule>
    <cfRule type="colorScale" priority="10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1">
    <cfRule type="cellIs" dxfId="7240" priority="10935" operator="greaterThan">
      <formula>1</formula>
    </cfRule>
    <cfRule type="colorScale" priority="10936">
      <colorScale>
        <cfvo type="min"/>
        <cfvo type="max"/>
        <color rgb="FFFCFCFF"/>
        <color rgb="FF63BE7B"/>
      </colorScale>
    </cfRule>
    <cfRule type="colorScale" priority="10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1">
    <cfRule type="colorScale" priority="10938">
      <colorScale>
        <cfvo type="min"/>
        <cfvo type="max"/>
        <color rgb="FFFCFCFF"/>
        <color rgb="FF63BE7B"/>
      </colorScale>
    </cfRule>
    <cfRule type="colorScale" priority="10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1">
    <cfRule type="colorScale" priority="10940">
      <colorScale>
        <cfvo type="min"/>
        <cfvo type="max"/>
        <color rgb="FFFCFCFF"/>
        <color rgb="FF63BE7B"/>
      </colorScale>
    </cfRule>
    <cfRule type="colorScale" priority="10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1">
    <cfRule type="cellIs" dxfId="7239" priority="10942" operator="greaterThan">
      <formula>1</formula>
    </cfRule>
    <cfRule type="colorScale" priority="10943">
      <colorScale>
        <cfvo type="min"/>
        <cfvo type="max"/>
        <color rgb="FFFCFCFF"/>
        <color rgb="FF63BE7B"/>
      </colorScale>
    </cfRule>
    <cfRule type="colorScale" priority="10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1">
    <cfRule type="colorScale" priority="10945">
      <colorScale>
        <cfvo type="min"/>
        <cfvo type="max"/>
        <color rgb="FFFCFCFF"/>
        <color rgb="FF63BE7B"/>
      </colorScale>
    </cfRule>
    <cfRule type="colorScale" priority="10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1">
    <cfRule type="colorScale" priority="10947">
      <colorScale>
        <cfvo type="min"/>
        <cfvo type="max"/>
        <color rgb="FFFCFCFF"/>
        <color rgb="FF63BE7B"/>
      </colorScale>
    </cfRule>
    <cfRule type="colorScale" priority="10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1">
    <cfRule type="cellIs" dxfId="7238" priority="10949" operator="greaterThan">
      <formula>1</formula>
    </cfRule>
    <cfRule type="colorScale" priority="10950">
      <colorScale>
        <cfvo type="min"/>
        <cfvo type="max"/>
        <color rgb="FFFCFCFF"/>
        <color rgb="FF63BE7B"/>
      </colorScale>
    </cfRule>
    <cfRule type="colorScale" priority="10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1">
    <cfRule type="colorScale" priority="10952">
      <colorScale>
        <cfvo type="min"/>
        <cfvo type="max"/>
        <color rgb="FFFCFCFF"/>
        <color rgb="FF63BE7B"/>
      </colorScale>
    </cfRule>
    <cfRule type="colorScale" priority="10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1">
    <cfRule type="colorScale" priority="10954">
      <colorScale>
        <cfvo type="min"/>
        <cfvo type="max"/>
        <color rgb="FFFCFCFF"/>
        <color rgb="FF63BE7B"/>
      </colorScale>
    </cfRule>
    <cfRule type="colorScale" priority="10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1">
    <cfRule type="cellIs" dxfId="7237" priority="10956" operator="greaterThan">
      <formula>1</formula>
    </cfRule>
    <cfRule type="colorScale" priority="10957">
      <colorScale>
        <cfvo type="min"/>
        <cfvo type="max"/>
        <color rgb="FFFCFCFF"/>
        <color rgb="FF63BE7B"/>
      </colorScale>
    </cfRule>
    <cfRule type="colorScale" priority="10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1">
    <cfRule type="colorScale" priority="10959">
      <colorScale>
        <cfvo type="min"/>
        <cfvo type="max"/>
        <color rgb="FFFCFCFF"/>
        <color rgb="FF63BE7B"/>
      </colorScale>
    </cfRule>
    <cfRule type="colorScale" priority="10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1">
    <cfRule type="colorScale" priority="10961">
      <colorScale>
        <cfvo type="min"/>
        <cfvo type="max"/>
        <color rgb="FFFCFCFF"/>
        <color rgb="FF63BE7B"/>
      </colorScale>
    </cfRule>
    <cfRule type="colorScale" priority="10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1">
    <cfRule type="cellIs" dxfId="7236" priority="10963" operator="greaterThan">
      <formula>1</formula>
    </cfRule>
    <cfRule type="colorScale" priority="10964">
      <colorScale>
        <cfvo type="min"/>
        <cfvo type="max"/>
        <color rgb="FFFCFCFF"/>
        <color rgb="FF63BE7B"/>
      </colorScale>
    </cfRule>
    <cfRule type="colorScale" priority="10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1">
    <cfRule type="colorScale" priority="10966">
      <colorScale>
        <cfvo type="min"/>
        <cfvo type="max"/>
        <color rgb="FFFCFCFF"/>
        <color rgb="FF63BE7B"/>
      </colorScale>
    </cfRule>
    <cfRule type="colorScale" priority="10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1">
    <cfRule type="colorScale" priority="10968">
      <colorScale>
        <cfvo type="min"/>
        <cfvo type="max"/>
        <color rgb="FFFCFCFF"/>
        <color rgb="FF63BE7B"/>
      </colorScale>
    </cfRule>
    <cfRule type="colorScale" priority="10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1">
    <cfRule type="cellIs" dxfId="7235" priority="10970" operator="greaterThan">
      <formula>1</formula>
    </cfRule>
    <cfRule type="colorScale" priority="10971">
      <colorScale>
        <cfvo type="min"/>
        <cfvo type="max"/>
        <color rgb="FFFCFCFF"/>
        <color rgb="FF63BE7B"/>
      </colorScale>
    </cfRule>
    <cfRule type="colorScale" priority="10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1">
    <cfRule type="colorScale" priority="10973">
      <colorScale>
        <cfvo type="min"/>
        <cfvo type="max"/>
        <color rgb="FFFCFCFF"/>
        <color rgb="FF63BE7B"/>
      </colorScale>
    </cfRule>
    <cfRule type="colorScale" priority="10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1">
    <cfRule type="colorScale" priority="10975">
      <colorScale>
        <cfvo type="min"/>
        <cfvo type="max"/>
        <color rgb="FFFCFCFF"/>
        <color rgb="FF63BE7B"/>
      </colorScale>
    </cfRule>
    <cfRule type="colorScale" priority="10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1">
    <cfRule type="cellIs" dxfId="7234" priority="10977" operator="greaterThan">
      <formula>1</formula>
    </cfRule>
    <cfRule type="colorScale" priority="10978">
      <colorScale>
        <cfvo type="min"/>
        <cfvo type="max"/>
        <color rgb="FFFCFCFF"/>
        <color rgb="FF63BE7B"/>
      </colorScale>
    </cfRule>
    <cfRule type="colorScale" priority="10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1">
    <cfRule type="colorScale" priority="10980">
      <colorScale>
        <cfvo type="min"/>
        <cfvo type="max"/>
        <color rgb="FFFCFCFF"/>
        <color rgb="FF63BE7B"/>
      </colorScale>
    </cfRule>
    <cfRule type="colorScale" priority="10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1">
    <cfRule type="colorScale" priority="10982">
      <colorScale>
        <cfvo type="min"/>
        <cfvo type="max"/>
        <color rgb="FFFCFCFF"/>
        <color rgb="FF63BE7B"/>
      </colorScale>
    </cfRule>
    <cfRule type="colorScale" priority="10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1">
    <cfRule type="cellIs" dxfId="7233" priority="10984" operator="greaterThan">
      <formula>1</formula>
    </cfRule>
    <cfRule type="colorScale" priority="10985">
      <colorScale>
        <cfvo type="min"/>
        <cfvo type="max"/>
        <color rgb="FFFCFCFF"/>
        <color rgb="FF63BE7B"/>
      </colorScale>
    </cfRule>
    <cfRule type="colorScale" priority="10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1">
    <cfRule type="colorScale" priority="10987">
      <colorScale>
        <cfvo type="min"/>
        <cfvo type="max"/>
        <color rgb="FFFCFCFF"/>
        <color rgb="FF63BE7B"/>
      </colorScale>
    </cfRule>
    <cfRule type="colorScale" priority="10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1">
    <cfRule type="colorScale" priority="10989">
      <colorScale>
        <cfvo type="min"/>
        <cfvo type="max"/>
        <color rgb="FFFCFCFF"/>
        <color rgb="FF63BE7B"/>
      </colorScale>
    </cfRule>
    <cfRule type="colorScale" priority="10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1">
    <cfRule type="cellIs" dxfId="7232" priority="10991" operator="greaterThan">
      <formula>1</formula>
    </cfRule>
    <cfRule type="colorScale" priority="10992">
      <colorScale>
        <cfvo type="min"/>
        <cfvo type="max"/>
        <color rgb="FFFCFCFF"/>
        <color rgb="FF63BE7B"/>
      </colorScale>
    </cfRule>
    <cfRule type="colorScale" priority="10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1">
    <cfRule type="colorScale" priority="10994">
      <colorScale>
        <cfvo type="min"/>
        <cfvo type="max"/>
        <color rgb="FFFCFCFF"/>
        <color rgb="FF63BE7B"/>
      </colorScale>
    </cfRule>
    <cfRule type="colorScale" priority="10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1">
    <cfRule type="colorScale" priority="10996">
      <colorScale>
        <cfvo type="min"/>
        <cfvo type="max"/>
        <color rgb="FFFCFCFF"/>
        <color rgb="FF63BE7B"/>
      </colorScale>
    </cfRule>
    <cfRule type="colorScale" priority="10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1">
    <cfRule type="cellIs" dxfId="7231" priority="10998" operator="greaterThan">
      <formula>1</formula>
    </cfRule>
    <cfRule type="colorScale" priority="10999">
      <colorScale>
        <cfvo type="min"/>
        <cfvo type="max"/>
        <color rgb="FFFCFCFF"/>
        <color rgb="FF63BE7B"/>
      </colorScale>
    </cfRule>
    <cfRule type="colorScale" priority="11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1">
    <cfRule type="colorScale" priority="11001">
      <colorScale>
        <cfvo type="min"/>
        <cfvo type="max"/>
        <color rgb="FFFCFCFF"/>
        <color rgb="FF63BE7B"/>
      </colorScale>
    </cfRule>
    <cfRule type="colorScale" priority="11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1">
    <cfRule type="colorScale" priority="11003">
      <colorScale>
        <cfvo type="min"/>
        <cfvo type="max"/>
        <color rgb="FFFCFCFF"/>
        <color rgb="FF63BE7B"/>
      </colorScale>
    </cfRule>
    <cfRule type="colorScale" priority="11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1">
    <cfRule type="cellIs" dxfId="7230" priority="11005" operator="greaterThan">
      <formula>1</formula>
    </cfRule>
    <cfRule type="colorScale" priority="11006">
      <colorScale>
        <cfvo type="min"/>
        <cfvo type="max"/>
        <color rgb="FFFCFCFF"/>
        <color rgb="FF63BE7B"/>
      </colorScale>
    </cfRule>
    <cfRule type="colorScale" priority="11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1">
    <cfRule type="colorScale" priority="11008">
      <colorScale>
        <cfvo type="min"/>
        <cfvo type="max"/>
        <color rgb="FFFCFCFF"/>
        <color rgb="FF63BE7B"/>
      </colorScale>
    </cfRule>
    <cfRule type="colorScale" priority="11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1">
    <cfRule type="colorScale" priority="11010">
      <colorScale>
        <cfvo type="min"/>
        <cfvo type="max"/>
        <color rgb="FFFCFCFF"/>
        <color rgb="FF63BE7B"/>
      </colorScale>
    </cfRule>
    <cfRule type="colorScale" priority="11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1">
    <cfRule type="cellIs" dxfId="7229" priority="11012" operator="greaterThan">
      <formula>1</formula>
    </cfRule>
    <cfRule type="colorScale" priority="11013">
      <colorScale>
        <cfvo type="min"/>
        <cfvo type="max"/>
        <color rgb="FFFCFCFF"/>
        <color rgb="FF63BE7B"/>
      </colorScale>
    </cfRule>
    <cfRule type="colorScale" priority="11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1">
    <cfRule type="colorScale" priority="11015">
      <colorScale>
        <cfvo type="min"/>
        <cfvo type="max"/>
        <color rgb="FFFCFCFF"/>
        <color rgb="FF63BE7B"/>
      </colorScale>
    </cfRule>
    <cfRule type="colorScale" priority="11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1">
    <cfRule type="colorScale" priority="11017">
      <colorScale>
        <cfvo type="min"/>
        <cfvo type="max"/>
        <color rgb="FFFCFCFF"/>
        <color rgb="FF63BE7B"/>
      </colorScale>
    </cfRule>
    <cfRule type="colorScale" priority="11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1">
    <cfRule type="cellIs" dxfId="7228" priority="11019" operator="greaterThan">
      <formula>1</formula>
    </cfRule>
    <cfRule type="colorScale" priority="11020">
      <colorScale>
        <cfvo type="min"/>
        <cfvo type="max"/>
        <color rgb="FFFCFCFF"/>
        <color rgb="FF63BE7B"/>
      </colorScale>
    </cfRule>
    <cfRule type="colorScale" priority="11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1">
    <cfRule type="colorScale" priority="11022">
      <colorScale>
        <cfvo type="min"/>
        <cfvo type="max"/>
        <color rgb="FFFCFCFF"/>
        <color rgb="FF63BE7B"/>
      </colorScale>
    </cfRule>
    <cfRule type="colorScale" priority="11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1">
    <cfRule type="colorScale" priority="11024">
      <colorScale>
        <cfvo type="min"/>
        <cfvo type="max"/>
        <color rgb="FFFCFCFF"/>
        <color rgb="FF63BE7B"/>
      </colorScale>
    </cfRule>
    <cfRule type="colorScale" priority="11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1">
    <cfRule type="cellIs" dxfId="7227" priority="11026" operator="greaterThan">
      <formula>1</formula>
    </cfRule>
    <cfRule type="colorScale" priority="11027">
      <colorScale>
        <cfvo type="min"/>
        <cfvo type="max"/>
        <color rgb="FFFCFCFF"/>
        <color rgb="FF63BE7B"/>
      </colorScale>
    </cfRule>
    <cfRule type="colorScale" priority="11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1">
    <cfRule type="colorScale" priority="11029">
      <colorScale>
        <cfvo type="min"/>
        <cfvo type="max"/>
        <color rgb="FFFCFCFF"/>
        <color rgb="FF63BE7B"/>
      </colorScale>
    </cfRule>
    <cfRule type="colorScale" priority="11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1">
    <cfRule type="colorScale" priority="11031">
      <colorScale>
        <cfvo type="min"/>
        <cfvo type="max"/>
        <color rgb="FFFCFCFF"/>
        <color rgb="FF63BE7B"/>
      </colorScale>
    </cfRule>
    <cfRule type="colorScale" priority="11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1">
    <cfRule type="cellIs" dxfId="7226" priority="11033" operator="greaterThan">
      <formula>1</formula>
    </cfRule>
    <cfRule type="colorScale" priority="11034">
      <colorScale>
        <cfvo type="min"/>
        <cfvo type="max"/>
        <color rgb="FFFCFCFF"/>
        <color rgb="FF63BE7B"/>
      </colorScale>
    </cfRule>
    <cfRule type="colorScale" priority="11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1">
    <cfRule type="colorScale" priority="11036">
      <colorScale>
        <cfvo type="min"/>
        <cfvo type="max"/>
        <color rgb="FFFCFCFF"/>
        <color rgb="FF63BE7B"/>
      </colorScale>
    </cfRule>
    <cfRule type="colorScale" priority="11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1">
    <cfRule type="colorScale" priority="11038">
      <colorScale>
        <cfvo type="min"/>
        <cfvo type="max"/>
        <color rgb="FFFCFCFF"/>
        <color rgb="FF63BE7B"/>
      </colorScale>
    </cfRule>
    <cfRule type="colorScale" priority="11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1">
    <cfRule type="cellIs" dxfId="7225" priority="11040" operator="greaterThan">
      <formula>1</formula>
    </cfRule>
    <cfRule type="colorScale" priority="11041">
      <colorScale>
        <cfvo type="min"/>
        <cfvo type="max"/>
        <color rgb="FFFCFCFF"/>
        <color rgb="FF63BE7B"/>
      </colorScale>
    </cfRule>
    <cfRule type="colorScale" priority="11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1">
    <cfRule type="cellIs" dxfId="7224" priority="11043" operator="greaterThan">
      <formula>1</formula>
    </cfRule>
    <cfRule type="colorScale" priority="11044">
      <colorScale>
        <cfvo type="min"/>
        <cfvo type="max"/>
        <color rgb="FFFCFCFF"/>
        <color rgb="FF63BE7B"/>
      </colorScale>
    </cfRule>
    <cfRule type="colorScale" priority="11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1:IA71">
    <cfRule type="colorScale" priority="11046">
      <colorScale>
        <cfvo type="min"/>
        <cfvo type="max"/>
        <color rgb="FFFCFCFF"/>
        <color rgb="FF63BE7B"/>
      </colorScale>
    </cfRule>
    <cfRule type="colorScale" priority="11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1">
    <cfRule type="colorScale" priority="11048">
      <colorScale>
        <cfvo type="min"/>
        <cfvo type="max"/>
        <color rgb="FFFCFCFF"/>
        <color rgb="FF63BE7B"/>
      </colorScale>
    </cfRule>
    <cfRule type="colorScale" priority="11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1">
    <cfRule type="colorScale" priority="11183">
      <colorScale>
        <cfvo type="min"/>
        <cfvo type="max"/>
        <color rgb="FFFCFCFF"/>
        <color rgb="FF63BE7B"/>
      </colorScale>
    </cfRule>
    <cfRule type="colorScale" priority="11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1">
    <cfRule type="cellIs" dxfId="7223" priority="11050" operator="greaterThan">
      <formula>1</formula>
    </cfRule>
    <cfRule type="colorScale" priority="11051">
      <colorScale>
        <cfvo type="min"/>
        <cfvo type="max"/>
        <color rgb="FFFCFCFF"/>
        <color rgb="FF63BE7B"/>
      </colorScale>
    </cfRule>
    <cfRule type="colorScale" priority="11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1">
    <cfRule type="colorScale" priority="11053">
      <colorScale>
        <cfvo type="min"/>
        <cfvo type="max"/>
        <color rgb="FFFCFCFF"/>
        <color rgb="FF63BE7B"/>
      </colorScale>
    </cfRule>
    <cfRule type="colorScale" priority="11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1">
    <cfRule type="colorScale" priority="11179">
      <colorScale>
        <cfvo type="min"/>
        <cfvo type="max"/>
        <color rgb="FFFCFCFF"/>
        <color rgb="FF63BE7B"/>
      </colorScale>
    </cfRule>
    <cfRule type="colorScale" priority="11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1">
    <cfRule type="cellIs" dxfId="7222" priority="11055" operator="greaterThan">
      <formula>1</formula>
    </cfRule>
    <cfRule type="colorScale" priority="11056">
      <colorScale>
        <cfvo type="min"/>
        <cfvo type="max"/>
        <color rgb="FFFCFCFF"/>
        <color rgb="FF63BE7B"/>
      </colorScale>
    </cfRule>
    <cfRule type="colorScale" priority="11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1">
    <cfRule type="colorScale" priority="11058">
      <colorScale>
        <cfvo type="min"/>
        <cfvo type="max"/>
        <color rgb="FFFCFCFF"/>
        <color rgb="FF63BE7B"/>
      </colorScale>
    </cfRule>
    <cfRule type="colorScale" priority="11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1">
    <cfRule type="colorScale" priority="11060">
      <colorScale>
        <cfvo type="min"/>
        <cfvo type="max"/>
        <color rgb="FFFCFCFF"/>
        <color rgb="FF63BE7B"/>
      </colorScale>
    </cfRule>
    <cfRule type="colorScale" priority="11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1">
    <cfRule type="cellIs" dxfId="7221" priority="11062" operator="greaterThan">
      <formula>1</formula>
    </cfRule>
    <cfRule type="colorScale" priority="11063">
      <colorScale>
        <cfvo type="min"/>
        <cfvo type="max"/>
        <color rgb="FFFCFCFF"/>
        <color rgb="FF63BE7B"/>
      </colorScale>
    </cfRule>
    <cfRule type="colorScale" priority="11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1">
    <cfRule type="colorScale" priority="11065">
      <colorScale>
        <cfvo type="min"/>
        <cfvo type="max"/>
        <color rgb="FFFCFCFF"/>
        <color rgb="FF63BE7B"/>
      </colorScale>
    </cfRule>
    <cfRule type="colorScale" priority="11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1">
    <cfRule type="colorScale" priority="11067">
      <colorScale>
        <cfvo type="min"/>
        <cfvo type="max"/>
        <color rgb="FFFCFCFF"/>
        <color rgb="FF63BE7B"/>
      </colorScale>
    </cfRule>
    <cfRule type="colorScale" priority="11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1">
    <cfRule type="cellIs" dxfId="7220" priority="11069" operator="greaterThan">
      <formula>1</formula>
    </cfRule>
    <cfRule type="colorScale" priority="11070">
      <colorScale>
        <cfvo type="min"/>
        <cfvo type="max"/>
        <color rgb="FFFCFCFF"/>
        <color rgb="FF63BE7B"/>
      </colorScale>
    </cfRule>
    <cfRule type="colorScale" priority="11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1">
    <cfRule type="colorScale" priority="11072">
      <colorScale>
        <cfvo type="min"/>
        <cfvo type="max"/>
        <color rgb="FFFCFCFF"/>
        <color rgb="FF63BE7B"/>
      </colorScale>
    </cfRule>
    <cfRule type="colorScale" priority="11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1">
    <cfRule type="colorScale" priority="11074">
      <colorScale>
        <cfvo type="min"/>
        <cfvo type="max"/>
        <color rgb="FFFCFCFF"/>
        <color rgb="FF63BE7B"/>
      </colorScale>
    </cfRule>
    <cfRule type="colorScale" priority="11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1">
    <cfRule type="cellIs" dxfId="7219" priority="11076" operator="greaterThan">
      <formula>1</formula>
    </cfRule>
    <cfRule type="colorScale" priority="11077">
      <colorScale>
        <cfvo type="min"/>
        <cfvo type="max"/>
        <color rgb="FFFCFCFF"/>
        <color rgb="FF63BE7B"/>
      </colorScale>
    </cfRule>
    <cfRule type="colorScale" priority="11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1">
    <cfRule type="colorScale" priority="11079">
      <colorScale>
        <cfvo type="min"/>
        <cfvo type="max"/>
        <color rgb="FFFCFCFF"/>
        <color rgb="FF63BE7B"/>
      </colorScale>
    </cfRule>
    <cfRule type="colorScale" priority="11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1">
    <cfRule type="colorScale" priority="11081">
      <colorScale>
        <cfvo type="min"/>
        <cfvo type="max"/>
        <color rgb="FFFCFCFF"/>
        <color rgb="FF63BE7B"/>
      </colorScale>
    </cfRule>
    <cfRule type="colorScale" priority="11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1">
    <cfRule type="cellIs" dxfId="7218" priority="11083" operator="greaterThan">
      <formula>1</formula>
    </cfRule>
    <cfRule type="colorScale" priority="11084">
      <colorScale>
        <cfvo type="min"/>
        <cfvo type="max"/>
        <color rgb="FFFCFCFF"/>
        <color rgb="FF63BE7B"/>
      </colorScale>
    </cfRule>
    <cfRule type="colorScale" priority="11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1">
    <cfRule type="colorScale" priority="11086">
      <colorScale>
        <cfvo type="min"/>
        <cfvo type="max"/>
        <color rgb="FFFCFCFF"/>
        <color rgb="FF63BE7B"/>
      </colorScale>
    </cfRule>
    <cfRule type="colorScale" priority="11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1">
    <cfRule type="colorScale" priority="11088">
      <colorScale>
        <cfvo type="min"/>
        <cfvo type="max"/>
        <color rgb="FFFCFCFF"/>
        <color rgb="FF63BE7B"/>
      </colorScale>
    </cfRule>
    <cfRule type="colorScale" priority="11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1">
    <cfRule type="cellIs" dxfId="7217" priority="11090" operator="greaterThan">
      <formula>1</formula>
    </cfRule>
    <cfRule type="colorScale" priority="11091">
      <colorScale>
        <cfvo type="min"/>
        <cfvo type="max"/>
        <color rgb="FFFCFCFF"/>
        <color rgb="FF63BE7B"/>
      </colorScale>
    </cfRule>
    <cfRule type="colorScale" priority="11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1">
    <cfRule type="colorScale" priority="11093">
      <colorScale>
        <cfvo type="min"/>
        <cfvo type="max"/>
        <color rgb="FFFCFCFF"/>
        <color rgb="FF63BE7B"/>
      </colorScale>
    </cfRule>
    <cfRule type="colorScale" priority="11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1">
    <cfRule type="colorScale" priority="11095">
      <colorScale>
        <cfvo type="min"/>
        <cfvo type="max"/>
        <color rgb="FFFCFCFF"/>
        <color rgb="FF63BE7B"/>
      </colorScale>
    </cfRule>
    <cfRule type="colorScale" priority="11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1">
    <cfRule type="cellIs" dxfId="7216" priority="11097" operator="greaterThan">
      <formula>1</formula>
    </cfRule>
    <cfRule type="colorScale" priority="11098">
      <colorScale>
        <cfvo type="min"/>
        <cfvo type="max"/>
        <color rgb="FFFCFCFF"/>
        <color rgb="FF63BE7B"/>
      </colorScale>
    </cfRule>
    <cfRule type="colorScale" priority="11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1">
    <cfRule type="colorScale" priority="11100">
      <colorScale>
        <cfvo type="min"/>
        <cfvo type="max"/>
        <color rgb="FFFCFCFF"/>
        <color rgb="FF63BE7B"/>
      </colorScale>
    </cfRule>
    <cfRule type="colorScale" priority="11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1">
    <cfRule type="colorScale" priority="11102">
      <colorScale>
        <cfvo type="min"/>
        <cfvo type="max"/>
        <color rgb="FFFCFCFF"/>
        <color rgb="FF63BE7B"/>
      </colorScale>
    </cfRule>
    <cfRule type="colorScale" priority="11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1">
    <cfRule type="cellIs" dxfId="7215" priority="11104" operator="greaterThan">
      <formula>1</formula>
    </cfRule>
    <cfRule type="colorScale" priority="11105">
      <colorScale>
        <cfvo type="min"/>
        <cfvo type="max"/>
        <color rgb="FFFCFCFF"/>
        <color rgb="FF63BE7B"/>
      </colorScale>
    </cfRule>
    <cfRule type="colorScale" priority="11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1">
    <cfRule type="colorScale" priority="11107">
      <colorScale>
        <cfvo type="min"/>
        <cfvo type="max"/>
        <color rgb="FFFCFCFF"/>
        <color rgb="FF63BE7B"/>
      </colorScale>
    </cfRule>
    <cfRule type="colorScale" priority="11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1">
    <cfRule type="colorScale" priority="11109">
      <colorScale>
        <cfvo type="min"/>
        <cfvo type="max"/>
        <color rgb="FFFCFCFF"/>
        <color rgb="FF63BE7B"/>
      </colorScale>
    </cfRule>
    <cfRule type="colorScale" priority="11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1">
    <cfRule type="cellIs" dxfId="7214" priority="11111" operator="greaterThan">
      <formula>1</formula>
    </cfRule>
    <cfRule type="colorScale" priority="11112">
      <colorScale>
        <cfvo type="min"/>
        <cfvo type="max"/>
        <color rgb="FFFCFCFF"/>
        <color rgb="FF63BE7B"/>
      </colorScale>
    </cfRule>
    <cfRule type="colorScale" priority="11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1">
    <cfRule type="colorScale" priority="11114">
      <colorScale>
        <cfvo type="min"/>
        <cfvo type="max"/>
        <color rgb="FFFCFCFF"/>
        <color rgb="FF63BE7B"/>
      </colorScale>
    </cfRule>
    <cfRule type="colorScale" priority="11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1">
    <cfRule type="colorScale" priority="11116">
      <colorScale>
        <cfvo type="min"/>
        <cfvo type="max"/>
        <color rgb="FFFCFCFF"/>
        <color rgb="FF63BE7B"/>
      </colorScale>
    </cfRule>
    <cfRule type="colorScale" priority="11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1">
    <cfRule type="cellIs" dxfId="7213" priority="11118" operator="greaterThan">
      <formula>1</formula>
    </cfRule>
    <cfRule type="colorScale" priority="11119">
      <colorScale>
        <cfvo type="min"/>
        <cfvo type="max"/>
        <color rgb="FFFCFCFF"/>
        <color rgb="FF63BE7B"/>
      </colorScale>
    </cfRule>
    <cfRule type="colorScale" priority="11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1">
    <cfRule type="colorScale" priority="11121">
      <colorScale>
        <cfvo type="min"/>
        <cfvo type="max"/>
        <color rgb="FFFCFCFF"/>
        <color rgb="FF63BE7B"/>
      </colorScale>
    </cfRule>
    <cfRule type="colorScale" priority="11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1">
    <cfRule type="colorScale" priority="11123">
      <colorScale>
        <cfvo type="min"/>
        <cfvo type="max"/>
        <color rgb="FFFCFCFF"/>
        <color rgb="FF63BE7B"/>
      </colorScale>
    </cfRule>
    <cfRule type="colorScale" priority="11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1">
    <cfRule type="cellIs" dxfId="7212" priority="11125" operator="greaterThan">
      <formula>1</formula>
    </cfRule>
    <cfRule type="colorScale" priority="11126">
      <colorScale>
        <cfvo type="min"/>
        <cfvo type="max"/>
        <color rgb="FFFCFCFF"/>
        <color rgb="FF63BE7B"/>
      </colorScale>
    </cfRule>
    <cfRule type="colorScale" priority="11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1">
    <cfRule type="colorScale" priority="11128">
      <colorScale>
        <cfvo type="min"/>
        <cfvo type="max"/>
        <color rgb="FFFCFCFF"/>
        <color rgb="FF63BE7B"/>
      </colorScale>
    </cfRule>
    <cfRule type="colorScale" priority="11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1">
    <cfRule type="colorScale" priority="11130">
      <colorScale>
        <cfvo type="min"/>
        <cfvo type="max"/>
        <color rgb="FFFCFCFF"/>
        <color rgb="FF63BE7B"/>
      </colorScale>
    </cfRule>
    <cfRule type="colorScale" priority="11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1">
    <cfRule type="cellIs" dxfId="7211" priority="11132" operator="greaterThan">
      <formula>1</formula>
    </cfRule>
    <cfRule type="colorScale" priority="11133">
      <colorScale>
        <cfvo type="min"/>
        <cfvo type="max"/>
        <color rgb="FFFCFCFF"/>
        <color rgb="FF63BE7B"/>
      </colorScale>
    </cfRule>
    <cfRule type="colorScale" priority="11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1">
    <cfRule type="colorScale" priority="11135">
      <colorScale>
        <cfvo type="min"/>
        <cfvo type="max"/>
        <color rgb="FFFCFCFF"/>
        <color rgb="FF63BE7B"/>
      </colorScale>
    </cfRule>
    <cfRule type="colorScale" priority="11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1">
    <cfRule type="colorScale" priority="11137">
      <colorScale>
        <cfvo type="min"/>
        <cfvo type="max"/>
        <color rgb="FFFCFCFF"/>
        <color rgb="FF63BE7B"/>
      </colorScale>
    </cfRule>
    <cfRule type="colorScale" priority="11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1">
    <cfRule type="cellIs" dxfId="7210" priority="11139" operator="greaterThan">
      <formula>1</formula>
    </cfRule>
    <cfRule type="colorScale" priority="11140">
      <colorScale>
        <cfvo type="min"/>
        <cfvo type="max"/>
        <color rgb="FFFCFCFF"/>
        <color rgb="FF63BE7B"/>
      </colorScale>
    </cfRule>
    <cfRule type="colorScale" priority="11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1">
    <cfRule type="colorScale" priority="11142">
      <colorScale>
        <cfvo type="min"/>
        <cfvo type="max"/>
        <color rgb="FFFCFCFF"/>
        <color rgb="FF63BE7B"/>
      </colorScale>
    </cfRule>
    <cfRule type="colorScale" priority="11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1">
    <cfRule type="colorScale" priority="11144">
      <colorScale>
        <cfvo type="min"/>
        <cfvo type="max"/>
        <color rgb="FFFCFCFF"/>
        <color rgb="FF63BE7B"/>
      </colorScale>
    </cfRule>
    <cfRule type="colorScale" priority="11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1">
    <cfRule type="cellIs" dxfId="7209" priority="11146" operator="greaterThan">
      <formula>1</formula>
    </cfRule>
    <cfRule type="colorScale" priority="11147">
      <colorScale>
        <cfvo type="min"/>
        <cfvo type="max"/>
        <color rgb="FFFCFCFF"/>
        <color rgb="FF63BE7B"/>
      </colorScale>
    </cfRule>
    <cfRule type="colorScale" priority="11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1">
    <cfRule type="colorScale" priority="11149">
      <colorScale>
        <cfvo type="min"/>
        <cfvo type="max"/>
        <color rgb="FFFCFCFF"/>
        <color rgb="FF63BE7B"/>
      </colorScale>
    </cfRule>
    <cfRule type="colorScale" priority="11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1">
    <cfRule type="colorScale" priority="11151">
      <colorScale>
        <cfvo type="min"/>
        <cfvo type="max"/>
        <color rgb="FFFCFCFF"/>
        <color rgb="FF63BE7B"/>
      </colorScale>
    </cfRule>
    <cfRule type="colorScale" priority="11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1">
    <cfRule type="cellIs" dxfId="7208" priority="11153" operator="greaterThan">
      <formula>1</formula>
    </cfRule>
    <cfRule type="colorScale" priority="11154">
      <colorScale>
        <cfvo type="min"/>
        <cfvo type="max"/>
        <color rgb="FFFCFCFF"/>
        <color rgb="FF63BE7B"/>
      </colorScale>
    </cfRule>
    <cfRule type="colorScale" priority="11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1">
    <cfRule type="colorScale" priority="11156">
      <colorScale>
        <cfvo type="min"/>
        <cfvo type="max"/>
        <color rgb="FFFCFCFF"/>
        <color rgb="FF63BE7B"/>
      </colorScale>
    </cfRule>
    <cfRule type="colorScale" priority="11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1">
    <cfRule type="colorScale" priority="11158">
      <colorScale>
        <cfvo type="min"/>
        <cfvo type="max"/>
        <color rgb="FFFCFCFF"/>
        <color rgb="FF63BE7B"/>
      </colorScale>
    </cfRule>
    <cfRule type="colorScale" priority="11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1">
    <cfRule type="cellIs" dxfId="7207" priority="11160" operator="greaterThan">
      <formula>1</formula>
    </cfRule>
    <cfRule type="colorScale" priority="11161">
      <colorScale>
        <cfvo type="min"/>
        <cfvo type="max"/>
        <color rgb="FFFCFCFF"/>
        <color rgb="FF63BE7B"/>
      </colorScale>
    </cfRule>
    <cfRule type="colorScale" priority="11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1">
    <cfRule type="colorScale" priority="11163">
      <colorScale>
        <cfvo type="min"/>
        <cfvo type="max"/>
        <color rgb="FFFCFCFF"/>
        <color rgb="FF63BE7B"/>
      </colorScale>
    </cfRule>
    <cfRule type="colorScale" priority="11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1">
    <cfRule type="colorScale" priority="11165">
      <colorScale>
        <cfvo type="min"/>
        <cfvo type="max"/>
        <color rgb="FFFCFCFF"/>
        <color rgb="FF63BE7B"/>
      </colorScale>
    </cfRule>
    <cfRule type="colorScale" priority="11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1">
    <cfRule type="cellIs" dxfId="7206" priority="11167" operator="greaterThan">
      <formula>1</formula>
    </cfRule>
    <cfRule type="colorScale" priority="11168">
      <colorScale>
        <cfvo type="min"/>
        <cfvo type="max"/>
        <color rgb="FFFCFCFF"/>
        <color rgb="FF63BE7B"/>
      </colorScale>
    </cfRule>
    <cfRule type="colorScale" priority="11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1">
    <cfRule type="colorScale" priority="11170">
      <colorScale>
        <cfvo type="min"/>
        <cfvo type="max"/>
        <color rgb="FFFCFCFF"/>
        <color rgb="FF63BE7B"/>
      </colorScale>
    </cfRule>
    <cfRule type="colorScale" priority="11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1">
    <cfRule type="colorScale" priority="11172">
      <colorScale>
        <cfvo type="min"/>
        <cfvo type="max"/>
        <color rgb="FFFCFCFF"/>
        <color rgb="FF63BE7B"/>
      </colorScale>
    </cfRule>
    <cfRule type="colorScale" priority="11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1">
    <cfRule type="cellIs" dxfId="7205" priority="11174" operator="greaterThan">
      <formula>1</formula>
    </cfRule>
    <cfRule type="colorScale" priority="11175">
      <colorScale>
        <cfvo type="min"/>
        <cfvo type="max"/>
        <color rgb="FFFCFCFF"/>
        <color rgb="FF63BE7B"/>
      </colorScale>
    </cfRule>
    <cfRule type="colorScale" priority="11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71:LD71">
    <cfRule type="cellIs" dxfId="7204" priority="10888" operator="greaterThan">
      <formula>0.31</formula>
    </cfRule>
    <cfRule type="cellIs" dxfId="7203" priority="10889" operator="greaterThan">
      <formula>0.31</formula>
    </cfRule>
    <cfRule type="cellIs" dxfId="7202" priority="10890" operator="greaterThan">
      <formula>0.31</formula>
    </cfRule>
    <cfRule type="cellIs" dxfId="7201" priority="10891" operator="greaterThan">
      <formula>0.3</formula>
    </cfRule>
    <cfRule type="cellIs" dxfId="7200" priority="10892" operator="greaterThan">
      <formula>1</formula>
    </cfRule>
    <cfRule type="cellIs" dxfId="7199" priority="10893" operator="equal">
      <formula>0</formula>
    </cfRule>
  </conditionalFormatting>
  <conditionalFormatting sqref="LJ71:LK71">
    <cfRule type="containsText" dxfId="7198" priority="7423" operator="containsText" text=" ">
      <formula>NOT(ISERROR(SEARCH(" ",LJ71)))</formula>
    </cfRule>
    <cfRule type="containsText" dxfId="7197" priority="7424" operator="containsText" text=" ">
      <formula>NOT(ISERROR(SEARCH(" ",LJ71)))</formula>
    </cfRule>
  </conditionalFormatting>
  <conditionalFormatting sqref="G72">
    <cfRule type="containsText" dxfId="7196" priority="8620" operator="containsText" text=" ">
      <formula>NOT(ISERROR(SEARCH(" ",G72)))</formula>
    </cfRule>
    <cfRule type="containsText" dxfId="7195" priority="8621" operator="containsText" text=" ">
      <formula>NOT(ISERROR(SEARCH(" ",G72)))</formula>
    </cfRule>
  </conditionalFormatting>
  <conditionalFormatting sqref="Y72">
    <cfRule type="colorScale" priority="10542">
      <colorScale>
        <cfvo type="min"/>
        <cfvo type="max"/>
        <color rgb="FFFCFCFF"/>
        <color rgb="FF63BE7B"/>
      </colorScale>
    </cfRule>
    <cfRule type="colorScale" priority="10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72">
    <cfRule type="cellIs" dxfId="7194" priority="10535" operator="equal">
      <formula>0</formula>
    </cfRule>
    <cfRule type="cellIs" dxfId="7193" priority="10536" operator="greaterThan">
      <formula>1</formula>
    </cfRule>
    <cfRule type="containsText" dxfId="7192" priority="10537" operator="containsText" text=" ">
      <formula>NOT(ISERROR(SEARCH(" ",AJ72)))</formula>
    </cfRule>
    <cfRule type="containsText" dxfId="7191" priority="10538" operator="containsText" text=" ">
      <formula>NOT(ISERROR(SEARCH(" ",AJ72)))</formula>
    </cfRule>
  </conditionalFormatting>
  <conditionalFormatting sqref="AK72:AM72">
    <cfRule type="cellIs" dxfId="7190" priority="10530" operator="equal">
      <formula>0</formula>
    </cfRule>
    <cfRule type="cellIs" dxfId="7189" priority="10531" operator="equal">
      <formula>0</formula>
    </cfRule>
    <cfRule type="cellIs" dxfId="7188" priority="10532" operator="greaterThan">
      <formula>1</formula>
    </cfRule>
    <cfRule type="containsText" dxfId="7187" priority="10533" operator="containsText" text=" ">
      <formula>NOT(ISERROR(SEARCH(" ",AK72)))</formula>
    </cfRule>
    <cfRule type="containsText" dxfId="7186" priority="10534" operator="containsText" text=" ">
      <formula>NOT(ISERROR(SEARCH(" ",AK72)))</formula>
    </cfRule>
  </conditionalFormatting>
  <conditionalFormatting sqref="AV72">
    <cfRule type="cellIs" dxfId="7185" priority="10516" operator="equal">
      <formula>0</formula>
    </cfRule>
    <cfRule type="containsText" dxfId="7184" priority="10517" operator="containsText" text=" ">
      <formula>NOT(ISERROR(SEARCH(" ",AV72)))</formula>
    </cfRule>
    <cfRule type="containsText" dxfId="7183" priority="10518" operator="containsText" text=" ">
      <formula>NOT(ISERROR(SEARCH(" ",AV72)))</formula>
    </cfRule>
  </conditionalFormatting>
  <conditionalFormatting sqref="AW72">
    <cfRule type="cellIs" dxfId="7182" priority="10562" operator="equal">
      <formula>0</formula>
    </cfRule>
    <cfRule type="containsText" dxfId="7181" priority="10565" operator="containsText" text=" ">
      <formula>NOT(ISERROR(SEARCH(" ",AW72)))</formula>
    </cfRule>
    <cfRule type="containsText" dxfId="7180" priority="10566" operator="containsText" text=" ">
      <formula>NOT(ISERROR(SEARCH(" ",AW72)))</formula>
    </cfRule>
  </conditionalFormatting>
  <conditionalFormatting sqref="AX72">
    <cfRule type="cellIs" dxfId="7179" priority="10547" operator="greaterThan">
      <formula>1</formula>
    </cfRule>
    <cfRule type="containsText" dxfId="7178" priority="10548" operator="containsText" text=" ">
      <formula>NOT(ISERROR(SEARCH(" ",AX72)))</formula>
    </cfRule>
    <cfRule type="containsText" dxfId="7177" priority="10549" operator="containsText" text=" ">
      <formula>NOT(ISERROR(SEARCH(" ",AX72)))</formula>
    </cfRule>
  </conditionalFormatting>
  <conditionalFormatting sqref="AY72">
    <cfRule type="containsText" dxfId="7176" priority="10526" operator="containsText" text=" ">
      <formula>NOT(ISERROR(SEARCH(" ",AY72)))</formula>
    </cfRule>
    <cfRule type="containsText" dxfId="7175" priority="10527" operator="containsText" text=" ">
      <formula>NOT(ISERROR(SEARCH(" ",AY72)))</formula>
    </cfRule>
  </conditionalFormatting>
  <conditionalFormatting sqref="BB72">
    <cfRule type="containsText" dxfId="7174" priority="3477" operator="containsText" text=" ">
      <formula>NOT(ISERROR(SEARCH(" ",BB72)))</formula>
    </cfRule>
    <cfRule type="containsText" dxfId="7173" priority="3478" operator="containsText" text=" ">
      <formula>NOT(ISERROR(SEARCH(" ",BB72)))</formula>
    </cfRule>
  </conditionalFormatting>
  <conditionalFormatting sqref="BJ72">
    <cfRule type="containsText" dxfId="7172" priority="7401" operator="containsText" text=" ">
      <formula>NOT(ISERROR(SEARCH(" ",BJ72)))</formula>
    </cfRule>
    <cfRule type="containsText" dxfId="7171" priority="7402" operator="containsText" text=" ">
      <formula>NOT(ISERROR(SEARCH(" ",BJ72)))</formula>
    </cfRule>
  </conditionalFormatting>
  <conditionalFormatting sqref="BK72">
    <cfRule type="containsText" dxfId="7170" priority="10512" operator="containsText" text=" ">
      <formula>NOT(ISERROR(SEARCH(" ",BK72)))</formula>
    </cfRule>
    <cfRule type="containsText" dxfId="7169" priority="10513" operator="containsText" text=" ">
      <formula>NOT(ISERROR(SEARCH(" ",BK72)))</formula>
    </cfRule>
  </conditionalFormatting>
  <conditionalFormatting sqref="BM72">
    <cfRule type="containsText" dxfId="7168" priority="10510" operator="containsText" text=" ">
      <formula>NOT(ISERROR(SEARCH(" ",BM72)))</formula>
    </cfRule>
    <cfRule type="containsText" dxfId="7167" priority="10511" operator="containsText" text=" ">
      <formula>NOT(ISERROR(SEARCH(" ",BM72)))</formula>
    </cfRule>
  </conditionalFormatting>
  <conditionalFormatting sqref="BO72:BQ72">
    <cfRule type="containsText" dxfId="7166" priority="10514" operator="containsText" text=" ">
      <formula>NOT(ISERROR(SEARCH(" ",BO72)))</formula>
    </cfRule>
    <cfRule type="containsText" dxfId="7165" priority="10515" operator="containsText" text=" ">
      <formula>NOT(ISERROR(SEARCH(" ",BO72)))</formula>
    </cfRule>
  </conditionalFormatting>
  <conditionalFormatting sqref="BU72:BW72">
    <cfRule type="containsText" dxfId="7164" priority="10544" operator="containsText" text=" ">
      <formula>NOT(ISERROR(SEARCH(" ",BU72)))</formula>
    </cfRule>
    <cfRule type="containsText" dxfId="7163" priority="10545" operator="containsText" text=" ">
      <formula>NOT(ISERROR(SEARCH(" ",BU72)))</formula>
    </cfRule>
  </conditionalFormatting>
  <conditionalFormatting sqref="BZ72">
    <cfRule type="containsText" dxfId="7162" priority="10569" operator="containsText" text=" ">
      <formula>NOT(ISERROR(SEARCH(" ",BZ72)))</formula>
    </cfRule>
    <cfRule type="containsText" dxfId="7161" priority="10570" operator="containsText" text=" ">
      <formula>NOT(ISERROR(SEARCH(" ",BZ72)))</formula>
    </cfRule>
  </conditionalFormatting>
  <conditionalFormatting sqref="CB72:CD72">
    <cfRule type="containsText" dxfId="7160" priority="10521" operator="containsText" text=" ">
      <formula>NOT(ISERROR(SEARCH(" ",CB72)))</formula>
    </cfRule>
  </conditionalFormatting>
  <conditionalFormatting sqref="CE72">
    <cfRule type="containsText" dxfId="7159" priority="10519" operator="containsText" text=" ">
      <formula>NOT(ISERROR(SEARCH(" ",CE72)))</formula>
    </cfRule>
  </conditionalFormatting>
  <conditionalFormatting sqref="CH72">
    <cfRule type="containsText" dxfId="7158" priority="10520" operator="containsText" text=" ">
      <formula>NOT(ISERROR(SEARCH(" ",CH72)))</formula>
    </cfRule>
  </conditionalFormatting>
  <conditionalFormatting sqref="CQ72">
    <cfRule type="containsText" dxfId="7157" priority="3052" operator="containsText" text=" ">
      <formula>NOT(ISERROR(SEARCH(" ",CQ72)))</formula>
    </cfRule>
  </conditionalFormatting>
  <conditionalFormatting sqref="CR72">
    <cfRule type="containsText" dxfId="7156" priority="2509" operator="containsText" text=" ">
      <formula>NOT(ISERROR(SEARCH(" ",CR72)))</formula>
    </cfRule>
  </conditionalFormatting>
  <conditionalFormatting sqref="CS72">
    <cfRule type="containsText" dxfId="7155" priority="3020" operator="containsText" text=" ">
      <formula>NOT(ISERROR(SEARCH(" ",CS72)))</formula>
    </cfRule>
  </conditionalFormatting>
  <conditionalFormatting sqref="CU72">
    <cfRule type="cellIs" dxfId="7154" priority="8687" operator="equal">
      <formula>1</formula>
    </cfRule>
    <cfRule type="cellIs" dxfId="7153" priority="8688" operator="equal">
      <formula>1</formula>
    </cfRule>
  </conditionalFormatting>
  <conditionalFormatting sqref="DI72:DK72">
    <cfRule type="cellIs" dxfId="7152" priority="3399" operator="equal">
      <formula>1</formula>
    </cfRule>
  </conditionalFormatting>
  <conditionalFormatting sqref="DN72:DP72">
    <cfRule type="cellIs" dxfId="7151" priority="3385" operator="equal">
      <formula>1</formula>
    </cfRule>
  </conditionalFormatting>
  <conditionalFormatting sqref="DS72:DU72">
    <cfRule type="cellIs" dxfId="7150" priority="3302" operator="equal">
      <formula>1</formula>
    </cfRule>
  </conditionalFormatting>
  <conditionalFormatting sqref="DZ72">
    <cfRule type="containsText" dxfId="7149" priority="10522" operator="containsText" text=" ">
      <formula>NOT(ISERROR(SEARCH(" ",DZ72)))</formula>
    </cfRule>
    <cfRule type="containsText" dxfId="7148" priority="10523" operator="containsText" text=" ">
      <formula>NOT(ISERROR(SEARCH(" ",DZ72)))</formula>
    </cfRule>
    <cfRule type="containsText" dxfId="7147" priority="10524" operator="containsText" text=" ">
      <formula>NOT(ISERROR(SEARCH(" ",DZ72)))</formula>
    </cfRule>
    <cfRule type="containsText" dxfId="7146" priority="10525" operator="containsText" text=" ">
      <formula>NOT(ISERROR(SEARCH(" ",DZ72)))</formula>
    </cfRule>
  </conditionalFormatting>
  <conditionalFormatting sqref="EC72:EL72">
    <cfRule type="containsText" dxfId="7145" priority="10563" operator="containsText" text=" ">
      <formula>NOT(ISERROR(SEARCH(" ",EC72)))</formula>
    </cfRule>
    <cfRule type="containsText" dxfId="7144" priority="10564" operator="containsText" text=" ">
      <formula>NOT(ISERROR(SEARCH(" ",EC72)))</formula>
    </cfRule>
  </conditionalFormatting>
  <conditionalFormatting sqref="EN72">
    <cfRule type="cellIs" dxfId="7143" priority="10528" operator="equal">
      <formula>0</formula>
    </cfRule>
    <cfRule type="containsText" dxfId="7142" priority="10558" operator="containsText" text=" ">
      <formula>NOT(ISERROR(SEARCH(" ",EN72)))</formula>
    </cfRule>
    <cfRule type="containsText" dxfId="7141" priority="10559" operator="containsText" text=" ">
      <formula>NOT(ISERROR(SEARCH(" ",EN72)))</formula>
    </cfRule>
  </conditionalFormatting>
  <conditionalFormatting sqref="FI72">
    <cfRule type="cellIs" dxfId="7140" priority="10571" operator="greaterThan">
      <formula>1</formula>
    </cfRule>
    <cfRule type="colorScale" priority="10572">
      <colorScale>
        <cfvo type="min"/>
        <cfvo type="max"/>
        <color rgb="FFFCFCFF"/>
        <color rgb="FF63BE7B"/>
      </colorScale>
    </cfRule>
    <cfRule type="colorScale" priority="10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2">
    <cfRule type="colorScale" priority="10560">
      <colorScale>
        <cfvo type="min"/>
        <cfvo type="max"/>
        <color rgb="FFFCFCFF"/>
        <color rgb="FF63BE7B"/>
      </colorScale>
    </cfRule>
    <cfRule type="colorScale" priority="10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2:FL72">
    <cfRule type="colorScale" priority="10574">
      <colorScale>
        <cfvo type="min"/>
        <cfvo type="max"/>
        <color rgb="FFFCFCFF"/>
        <color rgb="FF63BE7B"/>
      </colorScale>
    </cfRule>
    <cfRule type="colorScale" priority="10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2">
    <cfRule type="colorScale" priority="10576">
      <colorScale>
        <cfvo type="min"/>
        <cfvo type="max"/>
        <color rgb="FFFCFCFF"/>
        <color rgb="FF63BE7B"/>
      </colorScale>
    </cfRule>
    <cfRule type="colorScale" priority="10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2">
    <cfRule type="colorScale" priority="10843">
      <colorScale>
        <cfvo type="min"/>
        <cfvo type="max"/>
        <color rgb="FFFCFCFF"/>
        <color rgb="FF63BE7B"/>
      </colorScale>
    </cfRule>
    <cfRule type="colorScale" priority="10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2">
    <cfRule type="cellIs" dxfId="7139" priority="10578" operator="greaterThan">
      <formula>1</formula>
    </cfRule>
    <cfRule type="colorScale" priority="10579">
      <colorScale>
        <cfvo type="min"/>
        <cfvo type="max"/>
        <color rgb="FFFCFCFF"/>
        <color rgb="FF63BE7B"/>
      </colorScale>
    </cfRule>
    <cfRule type="colorScale" priority="10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2">
    <cfRule type="colorScale" priority="10581">
      <colorScale>
        <cfvo type="min"/>
        <cfvo type="max"/>
        <color rgb="FFFCFCFF"/>
        <color rgb="FF63BE7B"/>
      </colorScale>
    </cfRule>
    <cfRule type="colorScale" priority="10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2">
    <cfRule type="colorScale" priority="10839">
      <colorScale>
        <cfvo type="min"/>
        <cfvo type="max"/>
        <color rgb="FFFCFCFF"/>
        <color rgb="FF63BE7B"/>
      </colorScale>
    </cfRule>
    <cfRule type="colorScale" priority="10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2">
    <cfRule type="cellIs" dxfId="7138" priority="10583" operator="greaterThan">
      <formula>1</formula>
    </cfRule>
    <cfRule type="colorScale" priority="10584">
      <colorScale>
        <cfvo type="min"/>
        <cfvo type="max"/>
        <color rgb="FFFCFCFF"/>
        <color rgb="FF63BE7B"/>
      </colorScale>
    </cfRule>
    <cfRule type="colorScale" priority="10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2">
    <cfRule type="colorScale" priority="10586">
      <colorScale>
        <cfvo type="min"/>
        <cfvo type="max"/>
        <color rgb="FFFCFCFF"/>
        <color rgb="FF63BE7B"/>
      </colorScale>
    </cfRule>
    <cfRule type="colorScale" priority="10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2">
    <cfRule type="colorScale" priority="10588">
      <colorScale>
        <cfvo type="min"/>
        <cfvo type="max"/>
        <color rgb="FFFCFCFF"/>
        <color rgb="FF63BE7B"/>
      </colorScale>
    </cfRule>
    <cfRule type="colorScale" priority="10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2">
    <cfRule type="cellIs" dxfId="7137" priority="10590" operator="greaterThan">
      <formula>1</formula>
    </cfRule>
    <cfRule type="colorScale" priority="10591">
      <colorScale>
        <cfvo type="min"/>
        <cfvo type="max"/>
        <color rgb="FFFCFCFF"/>
        <color rgb="FF63BE7B"/>
      </colorScale>
    </cfRule>
    <cfRule type="colorScale" priority="10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2">
    <cfRule type="colorScale" priority="10593">
      <colorScale>
        <cfvo type="min"/>
        <cfvo type="max"/>
        <color rgb="FFFCFCFF"/>
        <color rgb="FF63BE7B"/>
      </colorScale>
    </cfRule>
    <cfRule type="colorScale" priority="10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2">
    <cfRule type="colorScale" priority="10595">
      <colorScale>
        <cfvo type="min"/>
        <cfvo type="max"/>
        <color rgb="FFFCFCFF"/>
        <color rgb="FF63BE7B"/>
      </colorScale>
    </cfRule>
    <cfRule type="colorScale" priority="10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2">
    <cfRule type="cellIs" dxfId="7136" priority="10597" operator="greaterThan">
      <formula>1</formula>
    </cfRule>
    <cfRule type="colorScale" priority="10598">
      <colorScale>
        <cfvo type="min"/>
        <cfvo type="max"/>
        <color rgb="FFFCFCFF"/>
        <color rgb="FF63BE7B"/>
      </colorScale>
    </cfRule>
    <cfRule type="colorScale" priority="10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2">
    <cfRule type="colorScale" priority="10600">
      <colorScale>
        <cfvo type="min"/>
        <cfvo type="max"/>
        <color rgb="FFFCFCFF"/>
        <color rgb="FF63BE7B"/>
      </colorScale>
    </cfRule>
    <cfRule type="colorScale" priority="10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2">
    <cfRule type="colorScale" priority="10602">
      <colorScale>
        <cfvo type="min"/>
        <cfvo type="max"/>
        <color rgb="FFFCFCFF"/>
        <color rgb="FF63BE7B"/>
      </colorScale>
    </cfRule>
    <cfRule type="colorScale" priority="10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2">
    <cfRule type="cellIs" dxfId="7135" priority="10604" operator="greaterThan">
      <formula>1</formula>
    </cfRule>
    <cfRule type="colorScale" priority="10605">
      <colorScale>
        <cfvo type="min"/>
        <cfvo type="max"/>
        <color rgb="FFFCFCFF"/>
        <color rgb="FF63BE7B"/>
      </colorScale>
    </cfRule>
    <cfRule type="colorScale" priority="10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2">
    <cfRule type="colorScale" priority="10607">
      <colorScale>
        <cfvo type="min"/>
        <cfvo type="max"/>
        <color rgb="FFFCFCFF"/>
        <color rgb="FF63BE7B"/>
      </colorScale>
    </cfRule>
    <cfRule type="colorScale" priority="10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2">
    <cfRule type="colorScale" priority="10609">
      <colorScale>
        <cfvo type="min"/>
        <cfvo type="max"/>
        <color rgb="FFFCFCFF"/>
        <color rgb="FF63BE7B"/>
      </colorScale>
    </cfRule>
    <cfRule type="colorScale" priority="10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2">
    <cfRule type="cellIs" dxfId="7134" priority="10611" operator="greaterThan">
      <formula>1</formula>
    </cfRule>
    <cfRule type="colorScale" priority="10612">
      <colorScale>
        <cfvo type="min"/>
        <cfvo type="max"/>
        <color rgb="FFFCFCFF"/>
        <color rgb="FF63BE7B"/>
      </colorScale>
    </cfRule>
    <cfRule type="colorScale" priority="10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2">
    <cfRule type="colorScale" priority="10614">
      <colorScale>
        <cfvo type="min"/>
        <cfvo type="max"/>
        <color rgb="FFFCFCFF"/>
        <color rgb="FF63BE7B"/>
      </colorScale>
    </cfRule>
    <cfRule type="colorScale" priority="10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2">
    <cfRule type="colorScale" priority="10616">
      <colorScale>
        <cfvo type="min"/>
        <cfvo type="max"/>
        <color rgb="FFFCFCFF"/>
        <color rgb="FF63BE7B"/>
      </colorScale>
    </cfRule>
    <cfRule type="colorScale" priority="10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2">
    <cfRule type="cellIs" dxfId="7133" priority="10618" operator="greaterThan">
      <formula>1</formula>
    </cfRule>
    <cfRule type="colorScale" priority="10619">
      <colorScale>
        <cfvo type="min"/>
        <cfvo type="max"/>
        <color rgb="FFFCFCFF"/>
        <color rgb="FF63BE7B"/>
      </colorScale>
    </cfRule>
    <cfRule type="colorScale" priority="10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2">
    <cfRule type="colorScale" priority="10621">
      <colorScale>
        <cfvo type="min"/>
        <cfvo type="max"/>
        <color rgb="FFFCFCFF"/>
        <color rgb="FF63BE7B"/>
      </colorScale>
    </cfRule>
    <cfRule type="colorScale" priority="10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2">
    <cfRule type="colorScale" priority="10623">
      <colorScale>
        <cfvo type="min"/>
        <cfvo type="max"/>
        <color rgb="FFFCFCFF"/>
        <color rgb="FF63BE7B"/>
      </colorScale>
    </cfRule>
    <cfRule type="colorScale" priority="10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2">
    <cfRule type="cellIs" dxfId="7132" priority="10625" operator="greaterThan">
      <formula>1</formula>
    </cfRule>
    <cfRule type="colorScale" priority="10626">
      <colorScale>
        <cfvo type="min"/>
        <cfvo type="max"/>
        <color rgb="FFFCFCFF"/>
        <color rgb="FF63BE7B"/>
      </colorScale>
    </cfRule>
    <cfRule type="colorScale" priority="10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2">
    <cfRule type="colorScale" priority="10628">
      <colorScale>
        <cfvo type="min"/>
        <cfvo type="max"/>
        <color rgb="FFFCFCFF"/>
        <color rgb="FF63BE7B"/>
      </colorScale>
    </cfRule>
    <cfRule type="colorScale" priority="10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2">
    <cfRule type="colorScale" priority="10630">
      <colorScale>
        <cfvo type="min"/>
        <cfvo type="max"/>
        <color rgb="FFFCFCFF"/>
        <color rgb="FF63BE7B"/>
      </colorScale>
    </cfRule>
    <cfRule type="colorScale" priority="10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2">
    <cfRule type="cellIs" dxfId="7131" priority="10632" operator="greaterThan">
      <formula>1</formula>
    </cfRule>
    <cfRule type="colorScale" priority="10633">
      <colorScale>
        <cfvo type="min"/>
        <cfvo type="max"/>
        <color rgb="FFFCFCFF"/>
        <color rgb="FF63BE7B"/>
      </colorScale>
    </cfRule>
    <cfRule type="colorScale" priority="10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2">
    <cfRule type="colorScale" priority="10635">
      <colorScale>
        <cfvo type="min"/>
        <cfvo type="max"/>
        <color rgb="FFFCFCFF"/>
        <color rgb="FF63BE7B"/>
      </colorScale>
    </cfRule>
    <cfRule type="colorScale" priority="10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2">
    <cfRule type="colorScale" priority="10637">
      <colorScale>
        <cfvo type="min"/>
        <cfvo type="max"/>
        <color rgb="FFFCFCFF"/>
        <color rgb="FF63BE7B"/>
      </colorScale>
    </cfRule>
    <cfRule type="colorScale" priority="10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2">
    <cfRule type="cellIs" dxfId="7130" priority="10639" operator="greaterThan">
      <formula>1</formula>
    </cfRule>
    <cfRule type="colorScale" priority="10640">
      <colorScale>
        <cfvo type="min"/>
        <cfvo type="max"/>
        <color rgb="FFFCFCFF"/>
        <color rgb="FF63BE7B"/>
      </colorScale>
    </cfRule>
    <cfRule type="colorScale" priority="10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2">
    <cfRule type="colorScale" priority="10642">
      <colorScale>
        <cfvo type="min"/>
        <cfvo type="max"/>
        <color rgb="FFFCFCFF"/>
        <color rgb="FF63BE7B"/>
      </colorScale>
    </cfRule>
    <cfRule type="colorScale" priority="10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2">
    <cfRule type="colorScale" priority="10644">
      <colorScale>
        <cfvo type="min"/>
        <cfvo type="max"/>
        <color rgb="FFFCFCFF"/>
        <color rgb="FF63BE7B"/>
      </colorScale>
    </cfRule>
    <cfRule type="colorScale" priority="10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2">
    <cfRule type="cellIs" dxfId="7129" priority="10646" operator="greaterThan">
      <formula>1</formula>
    </cfRule>
    <cfRule type="colorScale" priority="10647">
      <colorScale>
        <cfvo type="min"/>
        <cfvo type="max"/>
        <color rgb="FFFCFCFF"/>
        <color rgb="FF63BE7B"/>
      </colorScale>
    </cfRule>
    <cfRule type="colorScale" priority="10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2">
    <cfRule type="colorScale" priority="10649">
      <colorScale>
        <cfvo type="min"/>
        <cfvo type="max"/>
        <color rgb="FFFCFCFF"/>
        <color rgb="FF63BE7B"/>
      </colorScale>
    </cfRule>
    <cfRule type="colorScale" priority="10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2">
    <cfRule type="colorScale" priority="10651">
      <colorScale>
        <cfvo type="min"/>
        <cfvo type="max"/>
        <color rgb="FFFCFCFF"/>
        <color rgb="FF63BE7B"/>
      </colorScale>
    </cfRule>
    <cfRule type="colorScale" priority="10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2">
    <cfRule type="cellIs" dxfId="7128" priority="10653" operator="greaterThan">
      <formula>1</formula>
    </cfRule>
    <cfRule type="colorScale" priority="10654">
      <colorScale>
        <cfvo type="min"/>
        <cfvo type="max"/>
        <color rgb="FFFCFCFF"/>
        <color rgb="FF63BE7B"/>
      </colorScale>
    </cfRule>
    <cfRule type="colorScale" priority="10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2">
    <cfRule type="colorScale" priority="10656">
      <colorScale>
        <cfvo type="min"/>
        <cfvo type="max"/>
        <color rgb="FFFCFCFF"/>
        <color rgb="FF63BE7B"/>
      </colorScale>
    </cfRule>
    <cfRule type="colorScale" priority="10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2">
    <cfRule type="colorScale" priority="10658">
      <colorScale>
        <cfvo type="min"/>
        <cfvo type="max"/>
        <color rgb="FFFCFCFF"/>
        <color rgb="FF63BE7B"/>
      </colorScale>
    </cfRule>
    <cfRule type="colorScale" priority="10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2">
    <cfRule type="cellIs" dxfId="7127" priority="10660" operator="greaterThan">
      <formula>1</formula>
    </cfRule>
    <cfRule type="colorScale" priority="10661">
      <colorScale>
        <cfvo type="min"/>
        <cfvo type="max"/>
        <color rgb="FFFCFCFF"/>
        <color rgb="FF63BE7B"/>
      </colorScale>
    </cfRule>
    <cfRule type="colorScale" priority="10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2">
    <cfRule type="colorScale" priority="10663">
      <colorScale>
        <cfvo type="min"/>
        <cfvo type="max"/>
        <color rgb="FFFCFCFF"/>
        <color rgb="FF63BE7B"/>
      </colorScale>
    </cfRule>
    <cfRule type="colorScale" priority="10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2">
    <cfRule type="colorScale" priority="10665">
      <colorScale>
        <cfvo type="min"/>
        <cfvo type="max"/>
        <color rgb="FFFCFCFF"/>
        <color rgb="FF63BE7B"/>
      </colorScale>
    </cfRule>
    <cfRule type="colorScale" priority="10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2">
    <cfRule type="cellIs" dxfId="7126" priority="10667" operator="greaterThan">
      <formula>1</formula>
    </cfRule>
    <cfRule type="colorScale" priority="10668">
      <colorScale>
        <cfvo type="min"/>
        <cfvo type="max"/>
        <color rgb="FFFCFCFF"/>
        <color rgb="FF63BE7B"/>
      </colorScale>
    </cfRule>
    <cfRule type="colorScale" priority="10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2">
    <cfRule type="colorScale" priority="10670">
      <colorScale>
        <cfvo type="min"/>
        <cfvo type="max"/>
        <color rgb="FFFCFCFF"/>
        <color rgb="FF63BE7B"/>
      </colorScale>
    </cfRule>
    <cfRule type="colorScale" priority="10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2">
    <cfRule type="colorScale" priority="10672">
      <colorScale>
        <cfvo type="min"/>
        <cfvo type="max"/>
        <color rgb="FFFCFCFF"/>
        <color rgb="FF63BE7B"/>
      </colorScale>
    </cfRule>
    <cfRule type="colorScale" priority="10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2">
    <cfRule type="cellIs" dxfId="7125" priority="10674" operator="greaterThan">
      <formula>1</formula>
    </cfRule>
    <cfRule type="colorScale" priority="10675">
      <colorScale>
        <cfvo type="min"/>
        <cfvo type="max"/>
        <color rgb="FFFCFCFF"/>
        <color rgb="FF63BE7B"/>
      </colorScale>
    </cfRule>
    <cfRule type="colorScale" priority="10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2">
    <cfRule type="colorScale" priority="10677">
      <colorScale>
        <cfvo type="min"/>
        <cfvo type="max"/>
        <color rgb="FFFCFCFF"/>
        <color rgb="FF63BE7B"/>
      </colorScale>
    </cfRule>
    <cfRule type="colorScale" priority="10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2">
    <cfRule type="colorScale" priority="10679">
      <colorScale>
        <cfvo type="min"/>
        <cfvo type="max"/>
        <color rgb="FFFCFCFF"/>
        <color rgb="FF63BE7B"/>
      </colorScale>
    </cfRule>
    <cfRule type="colorScale" priority="10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2">
    <cfRule type="cellIs" dxfId="7124" priority="10681" operator="greaterThan">
      <formula>1</formula>
    </cfRule>
    <cfRule type="colorScale" priority="10682">
      <colorScale>
        <cfvo type="min"/>
        <cfvo type="max"/>
        <color rgb="FFFCFCFF"/>
        <color rgb="FF63BE7B"/>
      </colorScale>
    </cfRule>
    <cfRule type="colorScale" priority="10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2">
    <cfRule type="colorScale" priority="10684">
      <colorScale>
        <cfvo type="min"/>
        <cfvo type="max"/>
        <color rgb="FFFCFCFF"/>
        <color rgb="FF63BE7B"/>
      </colorScale>
    </cfRule>
    <cfRule type="colorScale" priority="10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2">
    <cfRule type="colorScale" priority="10686">
      <colorScale>
        <cfvo type="min"/>
        <cfvo type="max"/>
        <color rgb="FFFCFCFF"/>
        <color rgb="FF63BE7B"/>
      </colorScale>
    </cfRule>
    <cfRule type="colorScale" priority="10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2">
    <cfRule type="cellIs" dxfId="7123" priority="10688" operator="greaterThan">
      <formula>1</formula>
    </cfRule>
    <cfRule type="colorScale" priority="10689">
      <colorScale>
        <cfvo type="min"/>
        <cfvo type="max"/>
        <color rgb="FFFCFCFF"/>
        <color rgb="FF63BE7B"/>
      </colorScale>
    </cfRule>
    <cfRule type="colorScale" priority="10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2">
    <cfRule type="colorScale" priority="10691">
      <colorScale>
        <cfvo type="min"/>
        <cfvo type="max"/>
        <color rgb="FFFCFCFF"/>
        <color rgb="FF63BE7B"/>
      </colorScale>
    </cfRule>
    <cfRule type="colorScale" priority="10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2">
    <cfRule type="colorScale" priority="10693">
      <colorScale>
        <cfvo type="min"/>
        <cfvo type="max"/>
        <color rgb="FFFCFCFF"/>
        <color rgb="FF63BE7B"/>
      </colorScale>
    </cfRule>
    <cfRule type="colorScale" priority="10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2">
    <cfRule type="cellIs" dxfId="7122" priority="10695" operator="greaterThan">
      <formula>1</formula>
    </cfRule>
    <cfRule type="colorScale" priority="10696">
      <colorScale>
        <cfvo type="min"/>
        <cfvo type="max"/>
        <color rgb="FFFCFCFF"/>
        <color rgb="FF63BE7B"/>
      </colorScale>
    </cfRule>
    <cfRule type="colorScale" priority="10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2">
    <cfRule type="colorScale" priority="10698">
      <colorScale>
        <cfvo type="min"/>
        <cfvo type="max"/>
        <color rgb="FFFCFCFF"/>
        <color rgb="FF63BE7B"/>
      </colorScale>
    </cfRule>
    <cfRule type="colorScale" priority="10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2">
    <cfRule type="colorScale" priority="10700">
      <colorScale>
        <cfvo type="min"/>
        <cfvo type="max"/>
        <color rgb="FFFCFCFF"/>
        <color rgb="FF63BE7B"/>
      </colorScale>
    </cfRule>
    <cfRule type="colorScale" priority="10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2">
    <cfRule type="cellIs" dxfId="7121" priority="10702" operator="greaterThan">
      <formula>1</formula>
    </cfRule>
    <cfRule type="colorScale" priority="10703">
      <colorScale>
        <cfvo type="min"/>
        <cfvo type="max"/>
        <color rgb="FFFCFCFF"/>
        <color rgb="FF63BE7B"/>
      </colorScale>
    </cfRule>
    <cfRule type="colorScale" priority="10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2">
    <cfRule type="cellIs" dxfId="7120" priority="10705" operator="greaterThan">
      <formula>1</formula>
    </cfRule>
    <cfRule type="colorScale" priority="10706">
      <colorScale>
        <cfvo type="min"/>
        <cfvo type="max"/>
        <color rgb="FFFCFCFF"/>
        <color rgb="FF63BE7B"/>
      </colorScale>
    </cfRule>
    <cfRule type="colorScale" priority="10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2:IA72">
    <cfRule type="colorScale" priority="10708">
      <colorScale>
        <cfvo type="min"/>
        <cfvo type="max"/>
        <color rgb="FFFCFCFF"/>
        <color rgb="FF63BE7B"/>
      </colorScale>
    </cfRule>
    <cfRule type="colorScale" priority="10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2">
    <cfRule type="colorScale" priority="10710">
      <colorScale>
        <cfvo type="min"/>
        <cfvo type="max"/>
        <color rgb="FFFCFCFF"/>
        <color rgb="FF63BE7B"/>
      </colorScale>
    </cfRule>
    <cfRule type="colorScale" priority="10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2">
    <cfRule type="colorScale" priority="10845">
      <colorScale>
        <cfvo type="min"/>
        <cfvo type="max"/>
        <color rgb="FFFCFCFF"/>
        <color rgb="FF63BE7B"/>
      </colorScale>
    </cfRule>
    <cfRule type="colorScale" priority="10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2">
    <cfRule type="cellIs" dxfId="7119" priority="10712" operator="greaterThan">
      <formula>1</formula>
    </cfRule>
    <cfRule type="colorScale" priority="10713">
      <colorScale>
        <cfvo type="min"/>
        <cfvo type="max"/>
        <color rgb="FFFCFCFF"/>
        <color rgb="FF63BE7B"/>
      </colorScale>
    </cfRule>
    <cfRule type="colorScale" priority="10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2">
    <cfRule type="colorScale" priority="10715">
      <colorScale>
        <cfvo type="min"/>
        <cfvo type="max"/>
        <color rgb="FFFCFCFF"/>
        <color rgb="FF63BE7B"/>
      </colorScale>
    </cfRule>
    <cfRule type="colorScale" priority="10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2">
    <cfRule type="colorScale" priority="10841">
      <colorScale>
        <cfvo type="min"/>
        <cfvo type="max"/>
        <color rgb="FFFCFCFF"/>
        <color rgb="FF63BE7B"/>
      </colorScale>
    </cfRule>
    <cfRule type="colorScale" priority="10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2">
    <cfRule type="cellIs" dxfId="7118" priority="10717" operator="greaterThan">
      <formula>1</formula>
    </cfRule>
    <cfRule type="colorScale" priority="10718">
      <colorScale>
        <cfvo type="min"/>
        <cfvo type="max"/>
        <color rgb="FFFCFCFF"/>
        <color rgb="FF63BE7B"/>
      </colorScale>
    </cfRule>
    <cfRule type="colorScale" priority="10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2">
    <cfRule type="colorScale" priority="10720">
      <colorScale>
        <cfvo type="min"/>
        <cfvo type="max"/>
        <color rgb="FFFCFCFF"/>
        <color rgb="FF63BE7B"/>
      </colorScale>
    </cfRule>
    <cfRule type="colorScale" priority="10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2">
    <cfRule type="colorScale" priority="10722">
      <colorScale>
        <cfvo type="min"/>
        <cfvo type="max"/>
        <color rgb="FFFCFCFF"/>
        <color rgb="FF63BE7B"/>
      </colorScale>
    </cfRule>
    <cfRule type="colorScale" priority="10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2">
    <cfRule type="cellIs" dxfId="7117" priority="10724" operator="greaterThan">
      <formula>1</formula>
    </cfRule>
    <cfRule type="colorScale" priority="10725">
      <colorScale>
        <cfvo type="min"/>
        <cfvo type="max"/>
        <color rgb="FFFCFCFF"/>
        <color rgb="FF63BE7B"/>
      </colorScale>
    </cfRule>
    <cfRule type="colorScale" priority="10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2">
    <cfRule type="colorScale" priority="10727">
      <colorScale>
        <cfvo type="min"/>
        <cfvo type="max"/>
        <color rgb="FFFCFCFF"/>
        <color rgb="FF63BE7B"/>
      </colorScale>
    </cfRule>
    <cfRule type="colorScale" priority="10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2">
    <cfRule type="colorScale" priority="10729">
      <colorScale>
        <cfvo type="min"/>
        <cfvo type="max"/>
        <color rgb="FFFCFCFF"/>
        <color rgb="FF63BE7B"/>
      </colorScale>
    </cfRule>
    <cfRule type="colorScale" priority="10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2">
    <cfRule type="cellIs" dxfId="7116" priority="10731" operator="greaterThan">
      <formula>1</formula>
    </cfRule>
    <cfRule type="colorScale" priority="10732">
      <colorScale>
        <cfvo type="min"/>
        <cfvo type="max"/>
        <color rgb="FFFCFCFF"/>
        <color rgb="FF63BE7B"/>
      </colorScale>
    </cfRule>
    <cfRule type="colorScale" priority="10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2">
    <cfRule type="colorScale" priority="10734">
      <colorScale>
        <cfvo type="min"/>
        <cfvo type="max"/>
        <color rgb="FFFCFCFF"/>
        <color rgb="FF63BE7B"/>
      </colorScale>
    </cfRule>
    <cfRule type="colorScale" priority="10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2">
    <cfRule type="colorScale" priority="10736">
      <colorScale>
        <cfvo type="min"/>
        <cfvo type="max"/>
        <color rgb="FFFCFCFF"/>
        <color rgb="FF63BE7B"/>
      </colorScale>
    </cfRule>
    <cfRule type="colorScale" priority="10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2">
    <cfRule type="cellIs" dxfId="7115" priority="10738" operator="greaterThan">
      <formula>1</formula>
    </cfRule>
    <cfRule type="colorScale" priority="10739">
      <colorScale>
        <cfvo type="min"/>
        <cfvo type="max"/>
        <color rgb="FFFCFCFF"/>
        <color rgb="FF63BE7B"/>
      </colorScale>
    </cfRule>
    <cfRule type="colorScale" priority="10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2">
    <cfRule type="colorScale" priority="10741">
      <colorScale>
        <cfvo type="min"/>
        <cfvo type="max"/>
        <color rgb="FFFCFCFF"/>
        <color rgb="FF63BE7B"/>
      </colorScale>
    </cfRule>
    <cfRule type="colorScale" priority="10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2">
    <cfRule type="colorScale" priority="10743">
      <colorScale>
        <cfvo type="min"/>
        <cfvo type="max"/>
        <color rgb="FFFCFCFF"/>
        <color rgb="FF63BE7B"/>
      </colorScale>
    </cfRule>
    <cfRule type="colorScale" priority="10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2">
    <cfRule type="cellIs" dxfId="7114" priority="10745" operator="greaterThan">
      <formula>1</formula>
    </cfRule>
    <cfRule type="colorScale" priority="10746">
      <colorScale>
        <cfvo type="min"/>
        <cfvo type="max"/>
        <color rgb="FFFCFCFF"/>
        <color rgb="FF63BE7B"/>
      </colorScale>
    </cfRule>
    <cfRule type="colorScale" priority="10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2">
    <cfRule type="colorScale" priority="10748">
      <colorScale>
        <cfvo type="min"/>
        <cfvo type="max"/>
        <color rgb="FFFCFCFF"/>
        <color rgb="FF63BE7B"/>
      </colorScale>
    </cfRule>
    <cfRule type="colorScale" priority="10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2">
    <cfRule type="colorScale" priority="10750">
      <colorScale>
        <cfvo type="min"/>
        <cfvo type="max"/>
        <color rgb="FFFCFCFF"/>
        <color rgb="FF63BE7B"/>
      </colorScale>
    </cfRule>
    <cfRule type="colorScale" priority="10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2">
    <cfRule type="cellIs" dxfId="7113" priority="10752" operator="greaterThan">
      <formula>1</formula>
    </cfRule>
    <cfRule type="colorScale" priority="10753">
      <colorScale>
        <cfvo type="min"/>
        <cfvo type="max"/>
        <color rgb="FFFCFCFF"/>
        <color rgb="FF63BE7B"/>
      </colorScale>
    </cfRule>
    <cfRule type="colorScale" priority="10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2">
    <cfRule type="colorScale" priority="10755">
      <colorScale>
        <cfvo type="min"/>
        <cfvo type="max"/>
        <color rgb="FFFCFCFF"/>
        <color rgb="FF63BE7B"/>
      </colorScale>
    </cfRule>
    <cfRule type="colorScale" priority="10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2">
    <cfRule type="colorScale" priority="10757">
      <colorScale>
        <cfvo type="min"/>
        <cfvo type="max"/>
        <color rgb="FFFCFCFF"/>
        <color rgb="FF63BE7B"/>
      </colorScale>
    </cfRule>
    <cfRule type="colorScale" priority="10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2">
    <cfRule type="cellIs" dxfId="7112" priority="10759" operator="greaterThan">
      <formula>1</formula>
    </cfRule>
    <cfRule type="colorScale" priority="10760">
      <colorScale>
        <cfvo type="min"/>
        <cfvo type="max"/>
        <color rgb="FFFCFCFF"/>
        <color rgb="FF63BE7B"/>
      </colorScale>
    </cfRule>
    <cfRule type="colorScale" priority="10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2">
    <cfRule type="colorScale" priority="10762">
      <colorScale>
        <cfvo type="min"/>
        <cfvo type="max"/>
        <color rgb="FFFCFCFF"/>
        <color rgb="FF63BE7B"/>
      </colorScale>
    </cfRule>
    <cfRule type="colorScale" priority="10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2">
    <cfRule type="colorScale" priority="10764">
      <colorScale>
        <cfvo type="min"/>
        <cfvo type="max"/>
        <color rgb="FFFCFCFF"/>
        <color rgb="FF63BE7B"/>
      </colorScale>
    </cfRule>
    <cfRule type="colorScale" priority="10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2">
    <cfRule type="cellIs" dxfId="7111" priority="10766" operator="greaterThan">
      <formula>1</formula>
    </cfRule>
    <cfRule type="colorScale" priority="10767">
      <colorScale>
        <cfvo type="min"/>
        <cfvo type="max"/>
        <color rgb="FFFCFCFF"/>
        <color rgb="FF63BE7B"/>
      </colorScale>
    </cfRule>
    <cfRule type="colorScale" priority="10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2">
    <cfRule type="colorScale" priority="10769">
      <colorScale>
        <cfvo type="min"/>
        <cfvo type="max"/>
        <color rgb="FFFCFCFF"/>
        <color rgb="FF63BE7B"/>
      </colorScale>
    </cfRule>
    <cfRule type="colorScale" priority="10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2">
    <cfRule type="colorScale" priority="10771">
      <colorScale>
        <cfvo type="min"/>
        <cfvo type="max"/>
        <color rgb="FFFCFCFF"/>
        <color rgb="FF63BE7B"/>
      </colorScale>
    </cfRule>
    <cfRule type="colorScale" priority="10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2">
    <cfRule type="cellIs" dxfId="7110" priority="10773" operator="greaterThan">
      <formula>1</formula>
    </cfRule>
    <cfRule type="colorScale" priority="10774">
      <colorScale>
        <cfvo type="min"/>
        <cfvo type="max"/>
        <color rgb="FFFCFCFF"/>
        <color rgb="FF63BE7B"/>
      </colorScale>
    </cfRule>
    <cfRule type="colorScale" priority="10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2">
    <cfRule type="colorScale" priority="10776">
      <colorScale>
        <cfvo type="min"/>
        <cfvo type="max"/>
        <color rgb="FFFCFCFF"/>
        <color rgb="FF63BE7B"/>
      </colorScale>
    </cfRule>
    <cfRule type="colorScale" priority="10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2">
    <cfRule type="colorScale" priority="10778">
      <colorScale>
        <cfvo type="min"/>
        <cfvo type="max"/>
        <color rgb="FFFCFCFF"/>
        <color rgb="FF63BE7B"/>
      </colorScale>
    </cfRule>
    <cfRule type="colorScale" priority="10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2">
    <cfRule type="cellIs" dxfId="7109" priority="10780" operator="greaterThan">
      <formula>1</formula>
    </cfRule>
    <cfRule type="colorScale" priority="10781">
      <colorScale>
        <cfvo type="min"/>
        <cfvo type="max"/>
        <color rgb="FFFCFCFF"/>
        <color rgb="FF63BE7B"/>
      </colorScale>
    </cfRule>
    <cfRule type="colorScale" priority="10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2">
    <cfRule type="colorScale" priority="10783">
      <colorScale>
        <cfvo type="min"/>
        <cfvo type="max"/>
        <color rgb="FFFCFCFF"/>
        <color rgb="FF63BE7B"/>
      </colorScale>
    </cfRule>
    <cfRule type="colorScale" priority="10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2">
    <cfRule type="colorScale" priority="10785">
      <colorScale>
        <cfvo type="min"/>
        <cfvo type="max"/>
        <color rgb="FFFCFCFF"/>
        <color rgb="FF63BE7B"/>
      </colorScale>
    </cfRule>
    <cfRule type="colorScale" priority="10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2">
    <cfRule type="cellIs" dxfId="7108" priority="10787" operator="greaterThan">
      <formula>1</formula>
    </cfRule>
    <cfRule type="colorScale" priority="10788">
      <colorScale>
        <cfvo type="min"/>
        <cfvo type="max"/>
        <color rgb="FFFCFCFF"/>
        <color rgb="FF63BE7B"/>
      </colorScale>
    </cfRule>
    <cfRule type="colorScale" priority="10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2">
    <cfRule type="colorScale" priority="10790">
      <colorScale>
        <cfvo type="min"/>
        <cfvo type="max"/>
        <color rgb="FFFCFCFF"/>
        <color rgb="FF63BE7B"/>
      </colorScale>
    </cfRule>
    <cfRule type="colorScale" priority="10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2">
    <cfRule type="colorScale" priority="10792">
      <colorScale>
        <cfvo type="min"/>
        <cfvo type="max"/>
        <color rgb="FFFCFCFF"/>
        <color rgb="FF63BE7B"/>
      </colorScale>
    </cfRule>
    <cfRule type="colorScale" priority="10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2">
    <cfRule type="cellIs" dxfId="7107" priority="10794" operator="greaterThan">
      <formula>1</formula>
    </cfRule>
    <cfRule type="colorScale" priority="10795">
      <colorScale>
        <cfvo type="min"/>
        <cfvo type="max"/>
        <color rgb="FFFCFCFF"/>
        <color rgb="FF63BE7B"/>
      </colorScale>
    </cfRule>
    <cfRule type="colorScale" priority="10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2">
    <cfRule type="colorScale" priority="10797">
      <colorScale>
        <cfvo type="min"/>
        <cfvo type="max"/>
        <color rgb="FFFCFCFF"/>
        <color rgb="FF63BE7B"/>
      </colorScale>
    </cfRule>
    <cfRule type="colorScale" priority="10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2">
    <cfRule type="colorScale" priority="10799">
      <colorScale>
        <cfvo type="min"/>
        <cfvo type="max"/>
        <color rgb="FFFCFCFF"/>
        <color rgb="FF63BE7B"/>
      </colorScale>
    </cfRule>
    <cfRule type="colorScale" priority="10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2">
    <cfRule type="cellIs" dxfId="7106" priority="10801" operator="greaterThan">
      <formula>1</formula>
    </cfRule>
    <cfRule type="colorScale" priority="10802">
      <colorScale>
        <cfvo type="min"/>
        <cfvo type="max"/>
        <color rgb="FFFCFCFF"/>
        <color rgb="FF63BE7B"/>
      </colorScale>
    </cfRule>
    <cfRule type="colorScale" priority="10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2">
    <cfRule type="colorScale" priority="10804">
      <colorScale>
        <cfvo type="min"/>
        <cfvo type="max"/>
        <color rgb="FFFCFCFF"/>
        <color rgb="FF63BE7B"/>
      </colorScale>
    </cfRule>
    <cfRule type="colorScale" priority="10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2">
    <cfRule type="colorScale" priority="10806">
      <colorScale>
        <cfvo type="min"/>
        <cfvo type="max"/>
        <color rgb="FFFCFCFF"/>
        <color rgb="FF63BE7B"/>
      </colorScale>
    </cfRule>
    <cfRule type="colorScale" priority="10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2">
    <cfRule type="cellIs" dxfId="7105" priority="10808" operator="greaterThan">
      <formula>1</formula>
    </cfRule>
    <cfRule type="colorScale" priority="10809">
      <colorScale>
        <cfvo type="min"/>
        <cfvo type="max"/>
        <color rgb="FFFCFCFF"/>
        <color rgb="FF63BE7B"/>
      </colorScale>
    </cfRule>
    <cfRule type="colorScale" priority="10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2">
    <cfRule type="colorScale" priority="10811">
      <colorScale>
        <cfvo type="min"/>
        <cfvo type="max"/>
        <color rgb="FFFCFCFF"/>
        <color rgb="FF63BE7B"/>
      </colorScale>
    </cfRule>
    <cfRule type="colorScale" priority="10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2">
    <cfRule type="colorScale" priority="10813">
      <colorScale>
        <cfvo type="min"/>
        <cfvo type="max"/>
        <color rgb="FFFCFCFF"/>
        <color rgb="FF63BE7B"/>
      </colorScale>
    </cfRule>
    <cfRule type="colorScale" priority="10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2">
    <cfRule type="cellIs" dxfId="7104" priority="10815" operator="greaterThan">
      <formula>1</formula>
    </cfRule>
    <cfRule type="colorScale" priority="10816">
      <colorScale>
        <cfvo type="min"/>
        <cfvo type="max"/>
        <color rgb="FFFCFCFF"/>
        <color rgb="FF63BE7B"/>
      </colorScale>
    </cfRule>
    <cfRule type="colorScale" priority="10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2">
    <cfRule type="colorScale" priority="10818">
      <colorScale>
        <cfvo type="min"/>
        <cfvo type="max"/>
        <color rgb="FFFCFCFF"/>
        <color rgb="FF63BE7B"/>
      </colorScale>
    </cfRule>
    <cfRule type="colorScale" priority="10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2">
    <cfRule type="colorScale" priority="10820">
      <colorScale>
        <cfvo type="min"/>
        <cfvo type="max"/>
        <color rgb="FFFCFCFF"/>
        <color rgb="FF63BE7B"/>
      </colorScale>
    </cfRule>
    <cfRule type="colorScale" priority="10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2">
    <cfRule type="cellIs" dxfId="7103" priority="10822" operator="greaterThan">
      <formula>1</formula>
    </cfRule>
    <cfRule type="colorScale" priority="10823">
      <colorScale>
        <cfvo type="min"/>
        <cfvo type="max"/>
        <color rgb="FFFCFCFF"/>
        <color rgb="FF63BE7B"/>
      </colorScale>
    </cfRule>
    <cfRule type="colorScale" priority="10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2">
    <cfRule type="colorScale" priority="10825">
      <colorScale>
        <cfvo type="min"/>
        <cfvo type="max"/>
        <color rgb="FFFCFCFF"/>
        <color rgb="FF63BE7B"/>
      </colorScale>
    </cfRule>
    <cfRule type="colorScale" priority="10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2">
    <cfRule type="colorScale" priority="10827">
      <colorScale>
        <cfvo type="min"/>
        <cfvo type="max"/>
        <color rgb="FFFCFCFF"/>
        <color rgb="FF63BE7B"/>
      </colorScale>
    </cfRule>
    <cfRule type="colorScale" priority="10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2">
    <cfRule type="cellIs" dxfId="7102" priority="10829" operator="greaterThan">
      <formula>1</formula>
    </cfRule>
    <cfRule type="colorScale" priority="10830">
      <colorScale>
        <cfvo type="min"/>
        <cfvo type="max"/>
        <color rgb="FFFCFCFF"/>
        <color rgb="FF63BE7B"/>
      </colorScale>
    </cfRule>
    <cfRule type="colorScale" priority="10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2">
    <cfRule type="colorScale" priority="10832">
      <colorScale>
        <cfvo type="min"/>
        <cfvo type="max"/>
        <color rgb="FFFCFCFF"/>
        <color rgb="FF63BE7B"/>
      </colorScale>
    </cfRule>
    <cfRule type="colorScale" priority="10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2">
    <cfRule type="colorScale" priority="10834">
      <colorScale>
        <cfvo type="min"/>
        <cfvo type="max"/>
        <color rgb="FFFCFCFF"/>
        <color rgb="FF63BE7B"/>
      </colorScale>
    </cfRule>
    <cfRule type="colorScale" priority="10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2">
    <cfRule type="cellIs" dxfId="7101" priority="10836" operator="greaterThan">
      <formula>1</formula>
    </cfRule>
    <cfRule type="colorScale" priority="10837">
      <colorScale>
        <cfvo type="min"/>
        <cfvo type="max"/>
        <color rgb="FFFCFCFF"/>
        <color rgb="FF63BE7B"/>
      </colorScale>
    </cfRule>
    <cfRule type="colorScale" priority="10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72:LD72">
    <cfRule type="cellIs" dxfId="7100" priority="10550" operator="greaterThan">
      <formula>0.31</formula>
    </cfRule>
    <cfRule type="cellIs" dxfId="7099" priority="10551" operator="greaterThan">
      <formula>0.31</formula>
    </cfRule>
    <cfRule type="cellIs" dxfId="7098" priority="10552" operator="greaterThan">
      <formula>0.31</formula>
    </cfRule>
    <cfRule type="cellIs" dxfId="7097" priority="10553" operator="greaterThan">
      <formula>0.3</formula>
    </cfRule>
    <cfRule type="cellIs" dxfId="7096" priority="10554" operator="greaterThan">
      <formula>1</formula>
    </cfRule>
    <cfRule type="cellIs" dxfId="7095" priority="10555" operator="equal">
      <formula>0</formula>
    </cfRule>
  </conditionalFormatting>
  <conditionalFormatting sqref="LJ72:LK72">
    <cfRule type="containsText" dxfId="7094" priority="7421" operator="containsText" text=" ">
      <formula>NOT(ISERROR(SEARCH(" ",LJ72)))</formula>
    </cfRule>
    <cfRule type="containsText" dxfId="7093" priority="7422" operator="containsText" text=" ">
      <formula>NOT(ISERROR(SEARCH(" ",LJ72)))</formula>
    </cfRule>
  </conditionalFormatting>
  <conditionalFormatting sqref="G73">
    <cfRule type="containsText" dxfId="7092" priority="8622" operator="containsText" text=" ">
      <formula>NOT(ISERROR(SEARCH(" ",G73)))</formula>
    </cfRule>
    <cfRule type="containsText" dxfId="7091" priority="8623" operator="containsText" text=" ">
      <formula>NOT(ISERROR(SEARCH(" ",G73)))</formula>
    </cfRule>
  </conditionalFormatting>
  <conditionalFormatting sqref="H73">
    <cfRule type="containsText" dxfId="7090" priority="8774" operator="containsText" text=" ">
      <formula>NOT(ISERROR(SEARCH(" ",H73)))</formula>
    </cfRule>
    <cfRule type="containsText" dxfId="7089" priority="8775" operator="containsText" text=" ">
      <formula>NOT(ISERROR(SEARCH(" ",H73)))</formula>
    </cfRule>
  </conditionalFormatting>
  <conditionalFormatting sqref="Y73">
    <cfRule type="colorScale" priority="10205">
      <colorScale>
        <cfvo type="min"/>
        <cfvo type="max"/>
        <color rgb="FFFCFCFF"/>
        <color rgb="FF63BE7B"/>
      </colorScale>
    </cfRule>
    <cfRule type="colorScale" priority="10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K73:AM73">
    <cfRule type="cellIs" dxfId="7088" priority="10193" operator="equal">
      <formula>0</formula>
    </cfRule>
    <cfRule type="cellIs" dxfId="7087" priority="10194" operator="equal">
      <formula>0</formula>
    </cfRule>
    <cfRule type="cellIs" dxfId="7086" priority="10195" operator="greaterThan">
      <formula>1</formula>
    </cfRule>
    <cfRule type="containsText" dxfId="7085" priority="10196" operator="containsText" text=" ">
      <formula>NOT(ISERROR(SEARCH(" ",AK73)))</formula>
    </cfRule>
    <cfRule type="containsText" dxfId="7084" priority="10197" operator="containsText" text=" ">
      <formula>NOT(ISERROR(SEARCH(" ",AK73)))</formula>
    </cfRule>
  </conditionalFormatting>
  <conditionalFormatting sqref="AV73">
    <cfRule type="cellIs" dxfId="7083" priority="10179" operator="equal">
      <formula>0</formula>
    </cfRule>
    <cfRule type="containsText" dxfId="7082" priority="10180" operator="containsText" text=" ">
      <formula>NOT(ISERROR(SEARCH(" ",AV73)))</formula>
    </cfRule>
    <cfRule type="containsText" dxfId="7081" priority="10181" operator="containsText" text=" ">
      <formula>NOT(ISERROR(SEARCH(" ",AV73)))</formula>
    </cfRule>
  </conditionalFormatting>
  <conditionalFormatting sqref="AW73">
    <cfRule type="cellIs" dxfId="7080" priority="10225" operator="equal">
      <formula>0</formula>
    </cfRule>
    <cfRule type="containsText" dxfId="7079" priority="10228" operator="containsText" text=" ">
      <formula>NOT(ISERROR(SEARCH(" ",AW73)))</formula>
    </cfRule>
    <cfRule type="containsText" dxfId="7078" priority="10229" operator="containsText" text=" ">
      <formula>NOT(ISERROR(SEARCH(" ",AW73)))</formula>
    </cfRule>
  </conditionalFormatting>
  <conditionalFormatting sqref="AX73">
    <cfRule type="cellIs" dxfId="7077" priority="10210" operator="greaterThan">
      <formula>1</formula>
    </cfRule>
    <cfRule type="containsText" dxfId="7076" priority="10211" operator="containsText" text=" ">
      <formula>NOT(ISERROR(SEARCH(" ",AX73)))</formula>
    </cfRule>
    <cfRule type="containsText" dxfId="7075" priority="10212" operator="containsText" text=" ">
      <formula>NOT(ISERROR(SEARCH(" ",AX73)))</formula>
    </cfRule>
  </conditionalFormatting>
  <conditionalFormatting sqref="AY73">
    <cfRule type="containsText" dxfId="7074" priority="10189" operator="containsText" text=" ">
      <formula>NOT(ISERROR(SEARCH(" ",AY73)))</formula>
    </cfRule>
    <cfRule type="containsText" dxfId="7073" priority="10190" operator="containsText" text=" ">
      <formula>NOT(ISERROR(SEARCH(" ",AY73)))</formula>
    </cfRule>
  </conditionalFormatting>
  <conditionalFormatting sqref="BB73">
    <cfRule type="containsText" dxfId="7072" priority="3479" operator="containsText" text=" ">
      <formula>NOT(ISERROR(SEARCH(" ",BB73)))</formula>
    </cfRule>
    <cfRule type="containsText" dxfId="7071" priority="3480" operator="containsText" text=" ">
      <formula>NOT(ISERROR(SEARCH(" ",BB73)))</formula>
    </cfRule>
  </conditionalFormatting>
  <conditionalFormatting sqref="BJ73">
    <cfRule type="containsText" dxfId="7070" priority="6605" operator="containsText" text=" ">
      <formula>NOT(ISERROR(SEARCH(" ",BJ73)))</formula>
    </cfRule>
    <cfRule type="containsText" dxfId="7069" priority="6606" operator="containsText" text=" ">
      <formula>NOT(ISERROR(SEARCH(" ",BJ73)))</formula>
    </cfRule>
  </conditionalFormatting>
  <conditionalFormatting sqref="BK73">
    <cfRule type="containsText" dxfId="7068" priority="10175" operator="containsText" text=" ">
      <formula>NOT(ISERROR(SEARCH(" ",BK73)))</formula>
    </cfRule>
    <cfRule type="containsText" dxfId="7067" priority="10176" operator="containsText" text=" ">
      <formula>NOT(ISERROR(SEARCH(" ",BK73)))</formula>
    </cfRule>
  </conditionalFormatting>
  <conditionalFormatting sqref="BM73">
    <cfRule type="containsText" dxfId="7066" priority="10173" operator="containsText" text=" ">
      <formula>NOT(ISERROR(SEARCH(" ",BM73)))</formula>
    </cfRule>
    <cfRule type="containsText" dxfId="7065" priority="10174" operator="containsText" text=" ">
      <formula>NOT(ISERROR(SEARCH(" ",BM73)))</formula>
    </cfRule>
  </conditionalFormatting>
  <conditionalFormatting sqref="BO73:BQ73">
    <cfRule type="containsText" dxfId="7064" priority="10177" operator="containsText" text=" ">
      <formula>NOT(ISERROR(SEARCH(" ",BO73)))</formula>
    </cfRule>
    <cfRule type="containsText" dxfId="7063" priority="10178" operator="containsText" text=" ">
      <formula>NOT(ISERROR(SEARCH(" ",BO73)))</formula>
    </cfRule>
  </conditionalFormatting>
  <conditionalFormatting sqref="BU73:BW73">
    <cfRule type="containsText" dxfId="7062" priority="10207" operator="containsText" text=" ">
      <formula>NOT(ISERROR(SEARCH(" ",BU73)))</formula>
    </cfRule>
    <cfRule type="containsText" dxfId="7061" priority="10208" operator="containsText" text=" ">
      <formula>NOT(ISERROR(SEARCH(" ",BU73)))</formula>
    </cfRule>
  </conditionalFormatting>
  <conditionalFormatting sqref="BZ73">
    <cfRule type="containsText" dxfId="7060" priority="10232" operator="containsText" text=" ">
      <formula>NOT(ISERROR(SEARCH(" ",BZ73)))</formula>
    </cfRule>
    <cfRule type="containsText" dxfId="7059" priority="10233" operator="containsText" text=" ">
      <formula>NOT(ISERROR(SEARCH(" ",BZ73)))</formula>
    </cfRule>
  </conditionalFormatting>
  <conditionalFormatting sqref="CB73:CD73">
    <cfRule type="containsText" dxfId="7058" priority="10184" operator="containsText" text=" ">
      <formula>NOT(ISERROR(SEARCH(" ",CB73)))</formula>
    </cfRule>
  </conditionalFormatting>
  <conditionalFormatting sqref="CE73">
    <cfRule type="containsText" dxfId="7057" priority="10182" operator="containsText" text=" ">
      <formula>NOT(ISERROR(SEARCH(" ",CE73)))</formula>
    </cfRule>
  </conditionalFormatting>
  <conditionalFormatting sqref="CH73">
    <cfRule type="containsText" dxfId="7056" priority="10183" operator="containsText" text=" ">
      <formula>NOT(ISERROR(SEARCH(" ",CH73)))</formula>
    </cfRule>
  </conditionalFormatting>
  <conditionalFormatting sqref="CQ73">
    <cfRule type="containsText" dxfId="7055" priority="3067" operator="containsText" text=" ">
      <formula>NOT(ISERROR(SEARCH(" ",CQ73)))</formula>
    </cfRule>
  </conditionalFormatting>
  <conditionalFormatting sqref="CR73">
    <cfRule type="containsText" dxfId="7054" priority="2508" operator="containsText" text=" ">
      <formula>NOT(ISERROR(SEARCH(" ",CR73)))</formula>
    </cfRule>
  </conditionalFormatting>
  <conditionalFormatting sqref="CS73">
    <cfRule type="containsText" dxfId="7053" priority="3019" operator="containsText" text=" ">
      <formula>NOT(ISERROR(SEARCH(" ",CS73)))</formula>
    </cfRule>
  </conditionalFormatting>
  <conditionalFormatting sqref="CU73">
    <cfRule type="cellIs" dxfId="7052" priority="8685" operator="equal">
      <formula>1</formula>
    </cfRule>
    <cfRule type="cellIs" dxfId="7051" priority="8686" operator="equal">
      <formula>1</formula>
    </cfRule>
  </conditionalFormatting>
  <conditionalFormatting sqref="DI73:DK73">
    <cfRule type="cellIs" dxfId="7050" priority="3398" operator="equal">
      <formula>1</formula>
    </cfRule>
  </conditionalFormatting>
  <conditionalFormatting sqref="DN73:DP73">
    <cfRule type="cellIs" dxfId="7049" priority="3382" operator="equal">
      <formula>1</formula>
    </cfRule>
  </conditionalFormatting>
  <conditionalFormatting sqref="DS73:DU73">
    <cfRule type="cellIs" dxfId="7048" priority="3240" operator="equal">
      <formula>1</formula>
    </cfRule>
  </conditionalFormatting>
  <conditionalFormatting sqref="DZ73">
    <cfRule type="containsText" dxfId="7047" priority="10185" operator="containsText" text=" ">
      <formula>NOT(ISERROR(SEARCH(" ",DZ73)))</formula>
    </cfRule>
    <cfRule type="containsText" dxfId="7046" priority="10186" operator="containsText" text=" ">
      <formula>NOT(ISERROR(SEARCH(" ",DZ73)))</formula>
    </cfRule>
    <cfRule type="containsText" dxfId="7045" priority="10187" operator="containsText" text=" ">
      <formula>NOT(ISERROR(SEARCH(" ",DZ73)))</formula>
    </cfRule>
    <cfRule type="containsText" dxfId="7044" priority="10188" operator="containsText" text=" ">
      <formula>NOT(ISERROR(SEARCH(" ",DZ73)))</formula>
    </cfRule>
  </conditionalFormatting>
  <conditionalFormatting sqref="EC73:EL73">
    <cfRule type="containsText" dxfId="7043" priority="10226" operator="containsText" text=" ">
      <formula>NOT(ISERROR(SEARCH(" ",EC73)))</formula>
    </cfRule>
    <cfRule type="containsText" dxfId="7042" priority="10227" operator="containsText" text=" ">
      <formula>NOT(ISERROR(SEARCH(" ",EC73)))</formula>
    </cfRule>
  </conditionalFormatting>
  <conditionalFormatting sqref="EN73">
    <cfRule type="cellIs" dxfId="7041" priority="10191" operator="equal">
      <formula>0</formula>
    </cfRule>
    <cfRule type="containsText" dxfId="7040" priority="10221" operator="containsText" text=" ">
      <formula>NOT(ISERROR(SEARCH(" ",EN73)))</formula>
    </cfRule>
    <cfRule type="containsText" dxfId="7039" priority="10222" operator="containsText" text=" ">
      <formula>NOT(ISERROR(SEARCH(" ",EN73)))</formula>
    </cfRule>
  </conditionalFormatting>
  <conditionalFormatting sqref="FI73">
    <cfRule type="cellIs" dxfId="7038" priority="10234" operator="greaterThan">
      <formula>1</formula>
    </cfRule>
    <cfRule type="colorScale" priority="10235">
      <colorScale>
        <cfvo type="min"/>
        <cfvo type="max"/>
        <color rgb="FFFCFCFF"/>
        <color rgb="FF63BE7B"/>
      </colorScale>
    </cfRule>
    <cfRule type="colorScale" priority="10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3">
    <cfRule type="colorScale" priority="10223">
      <colorScale>
        <cfvo type="min"/>
        <cfvo type="max"/>
        <color rgb="FFFCFCFF"/>
        <color rgb="FF63BE7B"/>
      </colorScale>
    </cfRule>
    <cfRule type="colorScale" priority="10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3:FL73">
    <cfRule type="colorScale" priority="10237">
      <colorScale>
        <cfvo type="min"/>
        <cfvo type="max"/>
        <color rgb="FFFCFCFF"/>
        <color rgb="FF63BE7B"/>
      </colorScale>
    </cfRule>
    <cfRule type="colorScale" priority="10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3">
    <cfRule type="colorScale" priority="10239">
      <colorScale>
        <cfvo type="min"/>
        <cfvo type="max"/>
        <color rgb="FFFCFCFF"/>
        <color rgb="FF63BE7B"/>
      </colorScale>
    </cfRule>
    <cfRule type="colorScale" priority="10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3">
    <cfRule type="colorScale" priority="10506">
      <colorScale>
        <cfvo type="min"/>
        <cfvo type="max"/>
        <color rgb="FFFCFCFF"/>
        <color rgb="FF63BE7B"/>
      </colorScale>
    </cfRule>
    <cfRule type="colorScale" priority="10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3">
    <cfRule type="cellIs" dxfId="7037" priority="10241" operator="greaterThan">
      <formula>1</formula>
    </cfRule>
    <cfRule type="colorScale" priority="10242">
      <colorScale>
        <cfvo type="min"/>
        <cfvo type="max"/>
        <color rgb="FFFCFCFF"/>
        <color rgb="FF63BE7B"/>
      </colorScale>
    </cfRule>
    <cfRule type="colorScale" priority="10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3">
    <cfRule type="colorScale" priority="10244">
      <colorScale>
        <cfvo type="min"/>
        <cfvo type="max"/>
        <color rgb="FFFCFCFF"/>
        <color rgb="FF63BE7B"/>
      </colorScale>
    </cfRule>
    <cfRule type="colorScale" priority="10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3">
    <cfRule type="colorScale" priority="10502">
      <colorScale>
        <cfvo type="min"/>
        <cfvo type="max"/>
        <color rgb="FFFCFCFF"/>
        <color rgb="FF63BE7B"/>
      </colorScale>
    </cfRule>
    <cfRule type="colorScale" priority="10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3">
    <cfRule type="cellIs" dxfId="7036" priority="10246" operator="greaterThan">
      <formula>1</formula>
    </cfRule>
    <cfRule type="colorScale" priority="10247">
      <colorScale>
        <cfvo type="min"/>
        <cfvo type="max"/>
        <color rgb="FFFCFCFF"/>
        <color rgb="FF63BE7B"/>
      </colorScale>
    </cfRule>
    <cfRule type="colorScale" priority="10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3">
    <cfRule type="colorScale" priority="10249">
      <colorScale>
        <cfvo type="min"/>
        <cfvo type="max"/>
        <color rgb="FFFCFCFF"/>
        <color rgb="FF63BE7B"/>
      </colorScale>
    </cfRule>
    <cfRule type="colorScale" priority="10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3">
    <cfRule type="colorScale" priority="10251">
      <colorScale>
        <cfvo type="min"/>
        <cfvo type="max"/>
        <color rgb="FFFCFCFF"/>
        <color rgb="FF63BE7B"/>
      </colorScale>
    </cfRule>
    <cfRule type="colorScale" priority="10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3">
    <cfRule type="cellIs" dxfId="7035" priority="10253" operator="greaterThan">
      <formula>1</formula>
    </cfRule>
    <cfRule type="colorScale" priority="10254">
      <colorScale>
        <cfvo type="min"/>
        <cfvo type="max"/>
        <color rgb="FFFCFCFF"/>
        <color rgb="FF63BE7B"/>
      </colorScale>
    </cfRule>
    <cfRule type="colorScale" priority="10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3">
    <cfRule type="colorScale" priority="10256">
      <colorScale>
        <cfvo type="min"/>
        <cfvo type="max"/>
        <color rgb="FFFCFCFF"/>
        <color rgb="FF63BE7B"/>
      </colorScale>
    </cfRule>
    <cfRule type="colorScale" priority="10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3">
    <cfRule type="colorScale" priority="10258">
      <colorScale>
        <cfvo type="min"/>
        <cfvo type="max"/>
        <color rgb="FFFCFCFF"/>
        <color rgb="FF63BE7B"/>
      </colorScale>
    </cfRule>
    <cfRule type="colorScale" priority="10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3">
    <cfRule type="cellIs" dxfId="7034" priority="10260" operator="greaterThan">
      <formula>1</formula>
    </cfRule>
    <cfRule type="colorScale" priority="10261">
      <colorScale>
        <cfvo type="min"/>
        <cfvo type="max"/>
        <color rgb="FFFCFCFF"/>
        <color rgb="FF63BE7B"/>
      </colorScale>
    </cfRule>
    <cfRule type="colorScale" priority="10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3">
    <cfRule type="colorScale" priority="10263">
      <colorScale>
        <cfvo type="min"/>
        <cfvo type="max"/>
        <color rgb="FFFCFCFF"/>
        <color rgb="FF63BE7B"/>
      </colorScale>
    </cfRule>
    <cfRule type="colorScale" priority="10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3">
    <cfRule type="colorScale" priority="10265">
      <colorScale>
        <cfvo type="min"/>
        <cfvo type="max"/>
        <color rgb="FFFCFCFF"/>
        <color rgb="FF63BE7B"/>
      </colorScale>
    </cfRule>
    <cfRule type="colorScale" priority="10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3">
    <cfRule type="cellIs" dxfId="7033" priority="10267" operator="greaterThan">
      <formula>1</formula>
    </cfRule>
    <cfRule type="colorScale" priority="10268">
      <colorScale>
        <cfvo type="min"/>
        <cfvo type="max"/>
        <color rgb="FFFCFCFF"/>
        <color rgb="FF63BE7B"/>
      </colorScale>
    </cfRule>
    <cfRule type="colorScale" priority="10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3">
    <cfRule type="colorScale" priority="10270">
      <colorScale>
        <cfvo type="min"/>
        <cfvo type="max"/>
        <color rgb="FFFCFCFF"/>
        <color rgb="FF63BE7B"/>
      </colorScale>
    </cfRule>
    <cfRule type="colorScale" priority="10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3">
    <cfRule type="colorScale" priority="10272">
      <colorScale>
        <cfvo type="min"/>
        <cfvo type="max"/>
        <color rgb="FFFCFCFF"/>
        <color rgb="FF63BE7B"/>
      </colorScale>
    </cfRule>
    <cfRule type="colorScale" priority="10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3">
    <cfRule type="cellIs" dxfId="7032" priority="10274" operator="greaterThan">
      <formula>1</formula>
    </cfRule>
    <cfRule type="colorScale" priority="10275">
      <colorScale>
        <cfvo type="min"/>
        <cfvo type="max"/>
        <color rgb="FFFCFCFF"/>
        <color rgb="FF63BE7B"/>
      </colorScale>
    </cfRule>
    <cfRule type="colorScale" priority="10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3">
    <cfRule type="colorScale" priority="10277">
      <colorScale>
        <cfvo type="min"/>
        <cfvo type="max"/>
        <color rgb="FFFCFCFF"/>
        <color rgb="FF63BE7B"/>
      </colorScale>
    </cfRule>
    <cfRule type="colorScale" priority="10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3">
    <cfRule type="colorScale" priority="10279">
      <colorScale>
        <cfvo type="min"/>
        <cfvo type="max"/>
        <color rgb="FFFCFCFF"/>
        <color rgb="FF63BE7B"/>
      </colorScale>
    </cfRule>
    <cfRule type="colorScale" priority="10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3">
    <cfRule type="cellIs" dxfId="7031" priority="10281" operator="greaterThan">
      <formula>1</formula>
    </cfRule>
    <cfRule type="colorScale" priority="10282">
      <colorScale>
        <cfvo type="min"/>
        <cfvo type="max"/>
        <color rgb="FFFCFCFF"/>
        <color rgb="FF63BE7B"/>
      </colorScale>
    </cfRule>
    <cfRule type="colorScale" priority="10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3">
    <cfRule type="colorScale" priority="10284">
      <colorScale>
        <cfvo type="min"/>
        <cfvo type="max"/>
        <color rgb="FFFCFCFF"/>
        <color rgb="FF63BE7B"/>
      </colorScale>
    </cfRule>
    <cfRule type="colorScale" priority="10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3">
    <cfRule type="colorScale" priority="10286">
      <colorScale>
        <cfvo type="min"/>
        <cfvo type="max"/>
        <color rgb="FFFCFCFF"/>
        <color rgb="FF63BE7B"/>
      </colorScale>
    </cfRule>
    <cfRule type="colorScale" priority="10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3">
    <cfRule type="cellIs" dxfId="7030" priority="10288" operator="greaterThan">
      <formula>1</formula>
    </cfRule>
    <cfRule type="colorScale" priority="10289">
      <colorScale>
        <cfvo type="min"/>
        <cfvo type="max"/>
        <color rgb="FFFCFCFF"/>
        <color rgb="FF63BE7B"/>
      </colorScale>
    </cfRule>
    <cfRule type="colorScale" priority="10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3">
    <cfRule type="colorScale" priority="10291">
      <colorScale>
        <cfvo type="min"/>
        <cfvo type="max"/>
        <color rgb="FFFCFCFF"/>
        <color rgb="FF63BE7B"/>
      </colorScale>
    </cfRule>
    <cfRule type="colorScale" priority="10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3">
    <cfRule type="colorScale" priority="10293">
      <colorScale>
        <cfvo type="min"/>
        <cfvo type="max"/>
        <color rgb="FFFCFCFF"/>
        <color rgb="FF63BE7B"/>
      </colorScale>
    </cfRule>
    <cfRule type="colorScale" priority="10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3">
    <cfRule type="cellIs" dxfId="7029" priority="10295" operator="greaterThan">
      <formula>1</formula>
    </cfRule>
    <cfRule type="colorScale" priority="10296">
      <colorScale>
        <cfvo type="min"/>
        <cfvo type="max"/>
        <color rgb="FFFCFCFF"/>
        <color rgb="FF63BE7B"/>
      </colorScale>
    </cfRule>
    <cfRule type="colorScale" priority="10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3">
    <cfRule type="colorScale" priority="10298">
      <colorScale>
        <cfvo type="min"/>
        <cfvo type="max"/>
        <color rgb="FFFCFCFF"/>
        <color rgb="FF63BE7B"/>
      </colorScale>
    </cfRule>
    <cfRule type="colorScale" priority="10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3">
    <cfRule type="colorScale" priority="10300">
      <colorScale>
        <cfvo type="min"/>
        <cfvo type="max"/>
        <color rgb="FFFCFCFF"/>
        <color rgb="FF63BE7B"/>
      </colorScale>
    </cfRule>
    <cfRule type="colorScale" priority="10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3">
    <cfRule type="cellIs" dxfId="7028" priority="10302" operator="greaterThan">
      <formula>1</formula>
    </cfRule>
    <cfRule type="colorScale" priority="10303">
      <colorScale>
        <cfvo type="min"/>
        <cfvo type="max"/>
        <color rgb="FFFCFCFF"/>
        <color rgb="FF63BE7B"/>
      </colorScale>
    </cfRule>
    <cfRule type="colorScale" priority="10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3">
    <cfRule type="colorScale" priority="10305">
      <colorScale>
        <cfvo type="min"/>
        <cfvo type="max"/>
        <color rgb="FFFCFCFF"/>
        <color rgb="FF63BE7B"/>
      </colorScale>
    </cfRule>
    <cfRule type="colorScale" priority="10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3">
    <cfRule type="colorScale" priority="10307">
      <colorScale>
        <cfvo type="min"/>
        <cfvo type="max"/>
        <color rgb="FFFCFCFF"/>
        <color rgb="FF63BE7B"/>
      </colorScale>
    </cfRule>
    <cfRule type="colorScale" priority="10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3">
    <cfRule type="cellIs" dxfId="7027" priority="10309" operator="greaterThan">
      <formula>1</formula>
    </cfRule>
    <cfRule type="colorScale" priority="10310">
      <colorScale>
        <cfvo type="min"/>
        <cfvo type="max"/>
        <color rgb="FFFCFCFF"/>
        <color rgb="FF63BE7B"/>
      </colorScale>
    </cfRule>
    <cfRule type="colorScale" priority="10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3">
    <cfRule type="colorScale" priority="10312">
      <colorScale>
        <cfvo type="min"/>
        <cfvo type="max"/>
        <color rgb="FFFCFCFF"/>
        <color rgb="FF63BE7B"/>
      </colorScale>
    </cfRule>
    <cfRule type="colorScale" priority="10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3">
    <cfRule type="colorScale" priority="10314">
      <colorScale>
        <cfvo type="min"/>
        <cfvo type="max"/>
        <color rgb="FFFCFCFF"/>
        <color rgb="FF63BE7B"/>
      </colorScale>
    </cfRule>
    <cfRule type="colorScale" priority="10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3">
    <cfRule type="cellIs" dxfId="7026" priority="10316" operator="greaterThan">
      <formula>1</formula>
    </cfRule>
    <cfRule type="colorScale" priority="10317">
      <colorScale>
        <cfvo type="min"/>
        <cfvo type="max"/>
        <color rgb="FFFCFCFF"/>
        <color rgb="FF63BE7B"/>
      </colorScale>
    </cfRule>
    <cfRule type="colorScale" priority="10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3">
    <cfRule type="colorScale" priority="10319">
      <colorScale>
        <cfvo type="min"/>
        <cfvo type="max"/>
        <color rgb="FFFCFCFF"/>
        <color rgb="FF63BE7B"/>
      </colorScale>
    </cfRule>
    <cfRule type="colorScale" priority="10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3">
    <cfRule type="colorScale" priority="10321">
      <colorScale>
        <cfvo type="min"/>
        <cfvo type="max"/>
        <color rgb="FFFCFCFF"/>
        <color rgb="FF63BE7B"/>
      </colorScale>
    </cfRule>
    <cfRule type="colorScale" priority="10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3">
    <cfRule type="cellIs" dxfId="7025" priority="10323" operator="greaterThan">
      <formula>1</formula>
    </cfRule>
    <cfRule type="colorScale" priority="10324">
      <colorScale>
        <cfvo type="min"/>
        <cfvo type="max"/>
        <color rgb="FFFCFCFF"/>
        <color rgb="FF63BE7B"/>
      </colorScale>
    </cfRule>
    <cfRule type="colorScale" priority="10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3">
    <cfRule type="colorScale" priority="10326">
      <colorScale>
        <cfvo type="min"/>
        <cfvo type="max"/>
        <color rgb="FFFCFCFF"/>
        <color rgb="FF63BE7B"/>
      </colorScale>
    </cfRule>
    <cfRule type="colorScale" priority="10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3">
    <cfRule type="colorScale" priority="10328">
      <colorScale>
        <cfvo type="min"/>
        <cfvo type="max"/>
        <color rgb="FFFCFCFF"/>
        <color rgb="FF63BE7B"/>
      </colorScale>
    </cfRule>
    <cfRule type="colorScale" priority="10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3">
    <cfRule type="cellIs" dxfId="7024" priority="10330" operator="greaterThan">
      <formula>1</formula>
    </cfRule>
    <cfRule type="colorScale" priority="10331">
      <colorScale>
        <cfvo type="min"/>
        <cfvo type="max"/>
        <color rgb="FFFCFCFF"/>
        <color rgb="FF63BE7B"/>
      </colorScale>
    </cfRule>
    <cfRule type="colorScale" priority="10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3">
    <cfRule type="colorScale" priority="10333">
      <colorScale>
        <cfvo type="min"/>
        <cfvo type="max"/>
        <color rgb="FFFCFCFF"/>
        <color rgb="FF63BE7B"/>
      </colorScale>
    </cfRule>
    <cfRule type="colorScale" priority="10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3">
    <cfRule type="colorScale" priority="10335">
      <colorScale>
        <cfvo type="min"/>
        <cfvo type="max"/>
        <color rgb="FFFCFCFF"/>
        <color rgb="FF63BE7B"/>
      </colorScale>
    </cfRule>
    <cfRule type="colorScale" priority="10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3">
    <cfRule type="cellIs" dxfId="7023" priority="10337" operator="greaterThan">
      <formula>1</formula>
    </cfRule>
    <cfRule type="colorScale" priority="10338">
      <colorScale>
        <cfvo type="min"/>
        <cfvo type="max"/>
        <color rgb="FFFCFCFF"/>
        <color rgb="FF63BE7B"/>
      </colorScale>
    </cfRule>
    <cfRule type="colorScale" priority="10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3">
    <cfRule type="colorScale" priority="10340">
      <colorScale>
        <cfvo type="min"/>
        <cfvo type="max"/>
        <color rgb="FFFCFCFF"/>
        <color rgb="FF63BE7B"/>
      </colorScale>
    </cfRule>
    <cfRule type="colorScale" priority="10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3">
    <cfRule type="colorScale" priority="10342">
      <colorScale>
        <cfvo type="min"/>
        <cfvo type="max"/>
        <color rgb="FFFCFCFF"/>
        <color rgb="FF63BE7B"/>
      </colorScale>
    </cfRule>
    <cfRule type="colorScale" priority="10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3">
    <cfRule type="cellIs" dxfId="7022" priority="10344" operator="greaterThan">
      <formula>1</formula>
    </cfRule>
    <cfRule type="colorScale" priority="10345">
      <colorScale>
        <cfvo type="min"/>
        <cfvo type="max"/>
        <color rgb="FFFCFCFF"/>
        <color rgb="FF63BE7B"/>
      </colorScale>
    </cfRule>
    <cfRule type="colorScale" priority="10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3">
    <cfRule type="colorScale" priority="10347">
      <colorScale>
        <cfvo type="min"/>
        <cfvo type="max"/>
        <color rgb="FFFCFCFF"/>
        <color rgb="FF63BE7B"/>
      </colorScale>
    </cfRule>
    <cfRule type="colorScale" priority="10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3">
    <cfRule type="colorScale" priority="10349">
      <colorScale>
        <cfvo type="min"/>
        <cfvo type="max"/>
        <color rgb="FFFCFCFF"/>
        <color rgb="FF63BE7B"/>
      </colorScale>
    </cfRule>
    <cfRule type="colorScale" priority="10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3">
    <cfRule type="cellIs" dxfId="7021" priority="10351" operator="greaterThan">
      <formula>1</formula>
    </cfRule>
    <cfRule type="colorScale" priority="10352">
      <colorScale>
        <cfvo type="min"/>
        <cfvo type="max"/>
        <color rgb="FFFCFCFF"/>
        <color rgb="FF63BE7B"/>
      </colorScale>
    </cfRule>
    <cfRule type="colorScale" priority="10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3">
    <cfRule type="colorScale" priority="10354">
      <colorScale>
        <cfvo type="min"/>
        <cfvo type="max"/>
        <color rgb="FFFCFCFF"/>
        <color rgb="FF63BE7B"/>
      </colorScale>
    </cfRule>
    <cfRule type="colorScale" priority="10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3">
    <cfRule type="colorScale" priority="10356">
      <colorScale>
        <cfvo type="min"/>
        <cfvo type="max"/>
        <color rgb="FFFCFCFF"/>
        <color rgb="FF63BE7B"/>
      </colorScale>
    </cfRule>
    <cfRule type="colorScale" priority="10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3">
    <cfRule type="cellIs" dxfId="7020" priority="10358" operator="greaterThan">
      <formula>1</formula>
    </cfRule>
    <cfRule type="colorScale" priority="10359">
      <colorScale>
        <cfvo type="min"/>
        <cfvo type="max"/>
        <color rgb="FFFCFCFF"/>
        <color rgb="FF63BE7B"/>
      </colorScale>
    </cfRule>
    <cfRule type="colorScale" priority="10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3">
    <cfRule type="colorScale" priority="10361">
      <colorScale>
        <cfvo type="min"/>
        <cfvo type="max"/>
        <color rgb="FFFCFCFF"/>
        <color rgb="FF63BE7B"/>
      </colorScale>
    </cfRule>
    <cfRule type="colorScale" priority="10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3">
    <cfRule type="colorScale" priority="10363">
      <colorScale>
        <cfvo type="min"/>
        <cfvo type="max"/>
        <color rgb="FFFCFCFF"/>
        <color rgb="FF63BE7B"/>
      </colorScale>
    </cfRule>
    <cfRule type="colorScale" priority="10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3">
    <cfRule type="cellIs" dxfId="7019" priority="10365" operator="greaterThan">
      <formula>1</formula>
    </cfRule>
    <cfRule type="colorScale" priority="10366">
      <colorScale>
        <cfvo type="min"/>
        <cfvo type="max"/>
        <color rgb="FFFCFCFF"/>
        <color rgb="FF63BE7B"/>
      </colorScale>
    </cfRule>
    <cfRule type="colorScale" priority="10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3">
    <cfRule type="cellIs" dxfId="7018" priority="10368" operator="greaterThan">
      <formula>1</formula>
    </cfRule>
    <cfRule type="colorScale" priority="10369">
      <colorScale>
        <cfvo type="min"/>
        <cfvo type="max"/>
        <color rgb="FFFCFCFF"/>
        <color rgb="FF63BE7B"/>
      </colorScale>
    </cfRule>
    <cfRule type="colorScale" priority="10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3:IA73">
    <cfRule type="colorScale" priority="10371">
      <colorScale>
        <cfvo type="min"/>
        <cfvo type="max"/>
        <color rgb="FFFCFCFF"/>
        <color rgb="FF63BE7B"/>
      </colorScale>
    </cfRule>
    <cfRule type="colorScale" priority="10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3">
    <cfRule type="colorScale" priority="10373">
      <colorScale>
        <cfvo type="min"/>
        <cfvo type="max"/>
        <color rgb="FFFCFCFF"/>
        <color rgb="FF63BE7B"/>
      </colorScale>
    </cfRule>
    <cfRule type="colorScale" priority="10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3">
    <cfRule type="colorScale" priority="10508">
      <colorScale>
        <cfvo type="min"/>
        <cfvo type="max"/>
        <color rgb="FFFCFCFF"/>
        <color rgb="FF63BE7B"/>
      </colorScale>
    </cfRule>
    <cfRule type="colorScale" priority="10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3">
    <cfRule type="cellIs" dxfId="7017" priority="10375" operator="greaterThan">
      <formula>1</formula>
    </cfRule>
    <cfRule type="colorScale" priority="10376">
      <colorScale>
        <cfvo type="min"/>
        <cfvo type="max"/>
        <color rgb="FFFCFCFF"/>
        <color rgb="FF63BE7B"/>
      </colorScale>
    </cfRule>
    <cfRule type="colorScale" priority="10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3">
    <cfRule type="colorScale" priority="10378">
      <colorScale>
        <cfvo type="min"/>
        <cfvo type="max"/>
        <color rgb="FFFCFCFF"/>
        <color rgb="FF63BE7B"/>
      </colorScale>
    </cfRule>
    <cfRule type="colorScale" priority="10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3">
    <cfRule type="colorScale" priority="10504">
      <colorScale>
        <cfvo type="min"/>
        <cfvo type="max"/>
        <color rgb="FFFCFCFF"/>
        <color rgb="FF63BE7B"/>
      </colorScale>
    </cfRule>
    <cfRule type="colorScale" priority="10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3">
    <cfRule type="cellIs" dxfId="7016" priority="10380" operator="greaterThan">
      <formula>1</formula>
    </cfRule>
    <cfRule type="colorScale" priority="10381">
      <colorScale>
        <cfvo type="min"/>
        <cfvo type="max"/>
        <color rgb="FFFCFCFF"/>
        <color rgb="FF63BE7B"/>
      </colorScale>
    </cfRule>
    <cfRule type="colorScale" priority="10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3">
    <cfRule type="colorScale" priority="10383">
      <colorScale>
        <cfvo type="min"/>
        <cfvo type="max"/>
        <color rgb="FFFCFCFF"/>
        <color rgb="FF63BE7B"/>
      </colorScale>
    </cfRule>
    <cfRule type="colorScale" priority="10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3">
    <cfRule type="colorScale" priority="10385">
      <colorScale>
        <cfvo type="min"/>
        <cfvo type="max"/>
        <color rgb="FFFCFCFF"/>
        <color rgb="FF63BE7B"/>
      </colorScale>
    </cfRule>
    <cfRule type="colorScale" priority="10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3">
    <cfRule type="cellIs" dxfId="7015" priority="10387" operator="greaterThan">
      <formula>1</formula>
    </cfRule>
    <cfRule type="colorScale" priority="10388">
      <colorScale>
        <cfvo type="min"/>
        <cfvo type="max"/>
        <color rgb="FFFCFCFF"/>
        <color rgb="FF63BE7B"/>
      </colorScale>
    </cfRule>
    <cfRule type="colorScale" priority="10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3">
    <cfRule type="colorScale" priority="10390">
      <colorScale>
        <cfvo type="min"/>
        <cfvo type="max"/>
        <color rgb="FFFCFCFF"/>
        <color rgb="FF63BE7B"/>
      </colorScale>
    </cfRule>
    <cfRule type="colorScale" priority="10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3">
    <cfRule type="colorScale" priority="10392">
      <colorScale>
        <cfvo type="min"/>
        <cfvo type="max"/>
        <color rgb="FFFCFCFF"/>
        <color rgb="FF63BE7B"/>
      </colorScale>
    </cfRule>
    <cfRule type="colorScale" priority="10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3">
    <cfRule type="cellIs" dxfId="7014" priority="10394" operator="greaterThan">
      <formula>1</formula>
    </cfRule>
    <cfRule type="colorScale" priority="10395">
      <colorScale>
        <cfvo type="min"/>
        <cfvo type="max"/>
        <color rgb="FFFCFCFF"/>
        <color rgb="FF63BE7B"/>
      </colorScale>
    </cfRule>
    <cfRule type="colorScale" priority="10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3">
    <cfRule type="colorScale" priority="10397">
      <colorScale>
        <cfvo type="min"/>
        <cfvo type="max"/>
        <color rgb="FFFCFCFF"/>
        <color rgb="FF63BE7B"/>
      </colorScale>
    </cfRule>
    <cfRule type="colorScale" priority="10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3">
    <cfRule type="colorScale" priority="10399">
      <colorScale>
        <cfvo type="min"/>
        <cfvo type="max"/>
        <color rgb="FFFCFCFF"/>
        <color rgb="FF63BE7B"/>
      </colorScale>
    </cfRule>
    <cfRule type="colorScale" priority="10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3">
    <cfRule type="cellIs" dxfId="7013" priority="10401" operator="greaterThan">
      <formula>1</formula>
    </cfRule>
    <cfRule type="colorScale" priority="10402">
      <colorScale>
        <cfvo type="min"/>
        <cfvo type="max"/>
        <color rgb="FFFCFCFF"/>
        <color rgb="FF63BE7B"/>
      </colorScale>
    </cfRule>
    <cfRule type="colorScale" priority="10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3">
    <cfRule type="colorScale" priority="10404">
      <colorScale>
        <cfvo type="min"/>
        <cfvo type="max"/>
        <color rgb="FFFCFCFF"/>
        <color rgb="FF63BE7B"/>
      </colorScale>
    </cfRule>
    <cfRule type="colorScale" priority="10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3">
    <cfRule type="colorScale" priority="10406">
      <colorScale>
        <cfvo type="min"/>
        <cfvo type="max"/>
        <color rgb="FFFCFCFF"/>
        <color rgb="FF63BE7B"/>
      </colorScale>
    </cfRule>
    <cfRule type="colorScale" priority="10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3">
    <cfRule type="cellIs" dxfId="7012" priority="10408" operator="greaterThan">
      <formula>1</formula>
    </cfRule>
    <cfRule type="colorScale" priority="10409">
      <colorScale>
        <cfvo type="min"/>
        <cfvo type="max"/>
        <color rgb="FFFCFCFF"/>
        <color rgb="FF63BE7B"/>
      </colorScale>
    </cfRule>
    <cfRule type="colorScale" priority="10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3">
    <cfRule type="colorScale" priority="10411">
      <colorScale>
        <cfvo type="min"/>
        <cfvo type="max"/>
        <color rgb="FFFCFCFF"/>
        <color rgb="FF63BE7B"/>
      </colorScale>
    </cfRule>
    <cfRule type="colorScale" priority="10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3">
    <cfRule type="colorScale" priority="10413">
      <colorScale>
        <cfvo type="min"/>
        <cfvo type="max"/>
        <color rgb="FFFCFCFF"/>
        <color rgb="FF63BE7B"/>
      </colorScale>
    </cfRule>
    <cfRule type="colorScale" priority="10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3">
    <cfRule type="cellIs" dxfId="7011" priority="10415" operator="greaterThan">
      <formula>1</formula>
    </cfRule>
    <cfRule type="colorScale" priority="10416">
      <colorScale>
        <cfvo type="min"/>
        <cfvo type="max"/>
        <color rgb="FFFCFCFF"/>
        <color rgb="FF63BE7B"/>
      </colorScale>
    </cfRule>
    <cfRule type="colorScale" priority="10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3">
    <cfRule type="colorScale" priority="10418">
      <colorScale>
        <cfvo type="min"/>
        <cfvo type="max"/>
        <color rgb="FFFCFCFF"/>
        <color rgb="FF63BE7B"/>
      </colorScale>
    </cfRule>
    <cfRule type="colorScale" priority="10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3">
    <cfRule type="colorScale" priority="10420">
      <colorScale>
        <cfvo type="min"/>
        <cfvo type="max"/>
        <color rgb="FFFCFCFF"/>
        <color rgb="FF63BE7B"/>
      </colorScale>
    </cfRule>
    <cfRule type="colorScale" priority="10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3">
    <cfRule type="cellIs" dxfId="7010" priority="10422" operator="greaterThan">
      <formula>1</formula>
    </cfRule>
    <cfRule type="colorScale" priority="10423">
      <colorScale>
        <cfvo type="min"/>
        <cfvo type="max"/>
        <color rgb="FFFCFCFF"/>
        <color rgb="FF63BE7B"/>
      </colorScale>
    </cfRule>
    <cfRule type="colorScale" priority="10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3">
    <cfRule type="colorScale" priority="10425">
      <colorScale>
        <cfvo type="min"/>
        <cfvo type="max"/>
        <color rgb="FFFCFCFF"/>
        <color rgb="FF63BE7B"/>
      </colorScale>
    </cfRule>
    <cfRule type="colorScale" priority="10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3">
    <cfRule type="colorScale" priority="10427">
      <colorScale>
        <cfvo type="min"/>
        <cfvo type="max"/>
        <color rgb="FFFCFCFF"/>
        <color rgb="FF63BE7B"/>
      </colorScale>
    </cfRule>
    <cfRule type="colorScale" priority="10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3">
    <cfRule type="cellIs" dxfId="7009" priority="10429" operator="greaterThan">
      <formula>1</formula>
    </cfRule>
    <cfRule type="colorScale" priority="10430">
      <colorScale>
        <cfvo type="min"/>
        <cfvo type="max"/>
        <color rgb="FFFCFCFF"/>
        <color rgb="FF63BE7B"/>
      </colorScale>
    </cfRule>
    <cfRule type="colorScale" priority="10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3">
    <cfRule type="colorScale" priority="10432">
      <colorScale>
        <cfvo type="min"/>
        <cfvo type="max"/>
        <color rgb="FFFCFCFF"/>
        <color rgb="FF63BE7B"/>
      </colorScale>
    </cfRule>
    <cfRule type="colorScale" priority="10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3">
    <cfRule type="colorScale" priority="10434">
      <colorScale>
        <cfvo type="min"/>
        <cfvo type="max"/>
        <color rgb="FFFCFCFF"/>
        <color rgb="FF63BE7B"/>
      </colorScale>
    </cfRule>
    <cfRule type="colorScale" priority="10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3">
    <cfRule type="cellIs" dxfId="7008" priority="10436" operator="greaterThan">
      <formula>1</formula>
    </cfRule>
    <cfRule type="colorScale" priority="10437">
      <colorScale>
        <cfvo type="min"/>
        <cfvo type="max"/>
        <color rgb="FFFCFCFF"/>
        <color rgb="FF63BE7B"/>
      </colorScale>
    </cfRule>
    <cfRule type="colorScale" priority="10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3">
    <cfRule type="colorScale" priority="10439">
      <colorScale>
        <cfvo type="min"/>
        <cfvo type="max"/>
        <color rgb="FFFCFCFF"/>
        <color rgb="FF63BE7B"/>
      </colorScale>
    </cfRule>
    <cfRule type="colorScale" priority="10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3">
    <cfRule type="colorScale" priority="10441">
      <colorScale>
        <cfvo type="min"/>
        <cfvo type="max"/>
        <color rgb="FFFCFCFF"/>
        <color rgb="FF63BE7B"/>
      </colorScale>
    </cfRule>
    <cfRule type="colorScale" priority="10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3">
    <cfRule type="cellIs" dxfId="7007" priority="10443" operator="greaterThan">
      <formula>1</formula>
    </cfRule>
    <cfRule type="colorScale" priority="10444">
      <colorScale>
        <cfvo type="min"/>
        <cfvo type="max"/>
        <color rgb="FFFCFCFF"/>
        <color rgb="FF63BE7B"/>
      </colorScale>
    </cfRule>
    <cfRule type="colorScale" priority="10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3">
    <cfRule type="colorScale" priority="10446">
      <colorScale>
        <cfvo type="min"/>
        <cfvo type="max"/>
        <color rgb="FFFCFCFF"/>
        <color rgb="FF63BE7B"/>
      </colorScale>
    </cfRule>
    <cfRule type="colorScale" priority="10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3">
    <cfRule type="colorScale" priority="10448">
      <colorScale>
        <cfvo type="min"/>
        <cfvo type="max"/>
        <color rgb="FFFCFCFF"/>
        <color rgb="FF63BE7B"/>
      </colorScale>
    </cfRule>
    <cfRule type="colorScale" priority="10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3">
    <cfRule type="cellIs" dxfId="7006" priority="10450" operator="greaterThan">
      <formula>1</formula>
    </cfRule>
    <cfRule type="colorScale" priority="10451">
      <colorScale>
        <cfvo type="min"/>
        <cfvo type="max"/>
        <color rgb="FFFCFCFF"/>
        <color rgb="FF63BE7B"/>
      </colorScale>
    </cfRule>
    <cfRule type="colorScale" priority="10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3">
    <cfRule type="colorScale" priority="10453">
      <colorScale>
        <cfvo type="min"/>
        <cfvo type="max"/>
        <color rgb="FFFCFCFF"/>
        <color rgb="FF63BE7B"/>
      </colorScale>
    </cfRule>
    <cfRule type="colorScale" priority="10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3">
    <cfRule type="colorScale" priority="10455">
      <colorScale>
        <cfvo type="min"/>
        <cfvo type="max"/>
        <color rgb="FFFCFCFF"/>
        <color rgb="FF63BE7B"/>
      </colorScale>
    </cfRule>
    <cfRule type="colorScale" priority="10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3">
    <cfRule type="cellIs" dxfId="7005" priority="10457" operator="greaterThan">
      <formula>1</formula>
    </cfRule>
    <cfRule type="colorScale" priority="10458">
      <colorScale>
        <cfvo type="min"/>
        <cfvo type="max"/>
        <color rgb="FFFCFCFF"/>
        <color rgb="FF63BE7B"/>
      </colorScale>
    </cfRule>
    <cfRule type="colorScale" priority="10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3">
    <cfRule type="colorScale" priority="10460">
      <colorScale>
        <cfvo type="min"/>
        <cfvo type="max"/>
        <color rgb="FFFCFCFF"/>
        <color rgb="FF63BE7B"/>
      </colorScale>
    </cfRule>
    <cfRule type="colorScale" priority="10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3">
    <cfRule type="colorScale" priority="10462">
      <colorScale>
        <cfvo type="min"/>
        <cfvo type="max"/>
        <color rgb="FFFCFCFF"/>
        <color rgb="FF63BE7B"/>
      </colorScale>
    </cfRule>
    <cfRule type="colorScale" priority="10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3">
    <cfRule type="cellIs" dxfId="7004" priority="10464" operator="greaterThan">
      <formula>1</formula>
    </cfRule>
    <cfRule type="colorScale" priority="10465">
      <colorScale>
        <cfvo type="min"/>
        <cfvo type="max"/>
        <color rgb="FFFCFCFF"/>
        <color rgb="FF63BE7B"/>
      </colorScale>
    </cfRule>
    <cfRule type="colorScale" priority="10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3">
    <cfRule type="colorScale" priority="10467">
      <colorScale>
        <cfvo type="min"/>
        <cfvo type="max"/>
        <color rgb="FFFCFCFF"/>
        <color rgb="FF63BE7B"/>
      </colorScale>
    </cfRule>
    <cfRule type="colorScale" priority="10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3">
    <cfRule type="colorScale" priority="10469">
      <colorScale>
        <cfvo type="min"/>
        <cfvo type="max"/>
        <color rgb="FFFCFCFF"/>
        <color rgb="FF63BE7B"/>
      </colorScale>
    </cfRule>
    <cfRule type="colorScale" priority="10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3">
    <cfRule type="cellIs" dxfId="7003" priority="10471" operator="greaterThan">
      <formula>1</formula>
    </cfRule>
    <cfRule type="colorScale" priority="10472">
      <colorScale>
        <cfvo type="min"/>
        <cfvo type="max"/>
        <color rgb="FFFCFCFF"/>
        <color rgb="FF63BE7B"/>
      </colorScale>
    </cfRule>
    <cfRule type="colorScale" priority="10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3">
    <cfRule type="colorScale" priority="10474">
      <colorScale>
        <cfvo type="min"/>
        <cfvo type="max"/>
        <color rgb="FFFCFCFF"/>
        <color rgb="FF63BE7B"/>
      </colorScale>
    </cfRule>
    <cfRule type="colorScale" priority="10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3">
    <cfRule type="colorScale" priority="10476">
      <colorScale>
        <cfvo type="min"/>
        <cfvo type="max"/>
        <color rgb="FFFCFCFF"/>
        <color rgb="FF63BE7B"/>
      </colorScale>
    </cfRule>
    <cfRule type="colorScale" priority="10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3">
    <cfRule type="cellIs" dxfId="7002" priority="10478" operator="greaterThan">
      <formula>1</formula>
    </cfRule>
    <cfRule type="colorScale" priority="10479">
      <colorScale>
        <cfvo type="min"/>
        <cfvo type="max"/>
        <color rgb="FFFCFCFF"/>
        <color rgb="FF63BE7B"/>
      </colorScale>
    </cfRule>
    <cfRule type="colorScale" priority="10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3">
    <cfRule type="colorScale" priority="10481">
      <colorScale>
        <cfvo type="min"/>
        <cfvo type="max"/>
        <color rgb="FFFCFCFF"/>
        <color rgb="FF63BE7B"/>
      </colorScale>
    </cfRule>
    <cfRule type="colorScale" priority="10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3">
    <cfRule type="colorScale" priority="10483">
      <colorScale>
        <cfvo type="min"/>
        <cfvo type="max"/>
        <color rgb="FFFCFCFF"/>
        <color rgb="FF63BE7B"/>
      </colorScale>
    </cfRule>
    <cfRule type="colorScale" priority="10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3">
    <cfRule type="cellIs" dxfId="7001" priority="10485" operator="greaterThan">
      <formula>1</formula>
    </cfRule>
    <cfRule type="colorScale" priority="10486">
      <colorScale>
        <cfvo type="min"/>
        <cfvo type="max"/>
        <color rgb="FFFCFCFF"/>
        <color rgb="FF63BE7B"/>
      </colorScale>
    </cfRule>
    <cfRule type="colorScale" priority="10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3">
    <cfRule type="colorScale" priority="10488">
      <colorScale>
        <cfvo type="min"/>
        <cfvo type="max"/>
        <color rgb="FFFCFCFF"/>
        <color rgb="FF63BE7B"/>
      </colorScale>
    </cfRule>
    <cfRule type="colorScale" priority="10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3">
    <cfRule type="colorScale" priority="10490">
      <colorScale>
        <cfvo type="min"/>
        <cfvo type="max"/>
        <color rgb="FFFCFCFF"/>
        <color rgb="FF63BE7B"/>
      </colorScale>
    </cfRule>
    <cfRule type="colorScale" priority="10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3">
    <cfRule type="cellIs" dxfId="7000" priority="10492" operator="greaterThan">
      <formula>1</formula>
    </cfRule>
    <cfRule type="colorScale" priority="10493">
      <colorScale>
        <cfvo type="min"/>
        <cfvo type="max"/>
        <color rgb="FFFCFCFF"/>
        <color rgb="FF63BE7B"/>
      </colorScale>
    </cfRule>
    <cfRule type="colorScale" priority="10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3">
    <cfRule type="colorScale" priority="10495">
      <colorScale>
        <cfvo type="min"/>
        <cfvo type="max"/>
        <color rgb="FFFCFCFF"/>
        <color rgb="FF63BE7B"/>
      </colorScale>
    </cfRule>
    <cfRule type="colorScale" priority="10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3">
    <cfRule type="colorScale" priority="10497">
      <colorScale>
        <cfvo type="min"/>
        <cfvo type="max"/>
        <color rgb="FFFCFCFF"/>
        <color rgb="FF63BE7B"/>
      </colorScale>
    </cfRule>
    <cfRule type="colorScale" priority="10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3">
    <cfRule type="cellIs" dxfId="6999" priority="10499" operator="greaterThan">
      <formula>1</formula>
    </cfRule>
    <cfRule type="colorScale" priority="10500">
      <colorScale>
        <cfvo type="min"/>
        <cfvo type="max"/>
        <color rgb="FFFCFCFF"/>
        <color rgb="FF63BE7B"/>
      </colorScale>
    </cfRule>
    <cfRule type="colorScale" priority="10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73:LD73">
    <cfRule type="cellIs" dxfId="6998" priority="10213" operator="greaterThan">
      <formula>0.31</formula>
    </cfRule>
    <cfRule type="cellIs" dxfId="6997" priority="10214" operator="greaterThan">
      <formula>0.31</formula>
    </cfRule>
    <cfRule type="cellIs" dxfId="6996" priority="10215" operator="greaterThan">
      <formula>0.31</formula>
    </cfRule>
    <cfRule type="cellIs" dxfId="6995" priority="10216" operator="greaterThan">
      <formula>0.3</formula>
    </cfRule>
    <cfRule type="cellIs" dxfId="6994" priority="10217" operator="greaterThan">
      <formula>1</formula>
    </cfRule>
    <cfRule type="cellIs" dxfId="6993" priority="10218" operator="equal">
      <formula>0</formula>
    </cfRule>
  </conditionalFormatting>
  <conditionalFormatting sqref="LJ73:LK73">
    <cfRule type="containsText" dxfId="6992" priority="7419" operator="containsText" text=" ">
      <formula>NOT(ISERROR(SEARCH(" ",LJ73)))</formula>
    </cfRule>
    <cfRule type="containsText" dxfId="6991" priority="7420" operator="containsText" text=" ">
      <formula>NOT(ISERROR(SEARCH(" ",LJ73)))</formula>
    </cfRule>
  </conditionalFormatting>
  <conditionalFormatting sqref="G74">
    <cfRule type="containsText" dxfId="6990" priority="9502" operator="containsText" text=" ">
      <formula>NOT(ISERROR(SEARCH(" ",G74)))</formula>
    </cfRule>
    <cfRule type="containsText" dxfId="6989" priority="9503" operator="containsText" text=" ">
      <formula>NOT(ISERROR(SEARCH(" ",G74)))</formula>
    </cfRule>
  </conditionalFormatting>
  <conditionalFormatting sqref="H74">
    <cfRule type="containsText" dxfId="6988" priority="9828" operator="containsText" text=" ">
      <formula>NOT(ISERROR(SEARCH(" ",H74)))</formula>
    </cfRule>
    <cfRule type="containsText" dxfId="6987" priority="9829" operator="containsText" text=" ">
      <formula>NOT(ISERROR(SEARCH(" ",H74)))</formula>
    </cfRule>
  </conditionalFormatting>
  <conditionalFormatting sqref="Y74">
    <cfRule type="colorScale" priority="9545">
      <colorScale>
        <cfvo type="min"/>
        <cfvo type="max"/>
        <color rgb="FFFCFCFF"/>
        <color rgb="FF63BE7B"/>
      </colorScale>
    </cfRule>
    <cfRule type="colorScale" priority="9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74">
    <cfRule type="cellIs" dxfId="6986" priority="9527" operator="greaterThan">
      <formula>1</formula>
    </cfRule>
    <cfRule type="containsText" dxfId="6985" priority="9528" operator="containsText" text=" ">
      <formula>NOT(ISERROR(SEARCH(" ",AF74)))</formula>
    </cfRule>
    <cfRule type="containsText" dxfId="6984" priority="9529" operator="containsText" text=" ">
      <formula>NOT(ISERROR(SEARCH(" ",AF74)))</formula>
    </cfRule>
  </conditionalFormatting>
  <conditionalFormatting sqref="AK74">
    <cfRule type="cellIs" dxfId="6983" priority="8649" operator="equal">
      <formula>0</formula>
    </cfRule>
    <cfRule type="cellIs" dxfId="6982" priority="8650" operator="equal">
      <formula>0</formula>
    </cfRule>
    <cfRule type="cellIs" dxfId="6981" priority="8651" operator="greaterThan">
      <formula>1</formula>
    </cfRule>
    <cfRule type="containsText" dxfId="6980" priority="8652" operator="containsText" text=" ">
      <formula>NOT(ISERROR(SEARCH(" ",AK74)))</formula>
    </cfRule>
    <cfRule type="containsText" dxfId="6979" priority="8653" operator="containsText" text=" ">
      <formula>NOT(ISERROR(SEARCH(" ",AK74)))</formula>
    </cfRule>
  </conditionalFormatting>
  <conditionalFormatting sqref="AL74">
    <cfRule type="cellIs" dxfId="6978" priority="8644" operator="equal">
      <formula>0</formula>
    </cfRule>
    <cfRule type="cellIs" dxfId="6977" priority="8645" operator="equal">
      <formula>0</formula>
    </cfRule>
    <cfRule type="cellIs" dxfId="6976" priority="8646" operator="greaterThan">
      <formula>1</formula>
    </cfRule>
    <cfRule type="containsText" dxfId="6975" priority="8647" operator="containsText" text=" ">
      <formula>NOT(ISERROR(SEARCH(" ",AL74)))</formula>
    </cfRule>
    <cfRule type="containsText" dxfId="6974" priority="8648" operator="containsText" text=" ">
      <formula>NOT(ISERROR(SEARCH(" ",AL74)))</formula>
    </cfRule>
  </conditionalFormatting>
  <conditionalFormatting sqref="AM74">
    <cfRule type="cellIs" dxfId="6973" priority="8639" operator="equal">
      <formula>0</formula>
    </cfRule>
    <cfRule type="cellIs" dxfId="6972" priority="8640" operator="equal">
      <formula>0</formula>
    </cfRule>
    <cfRule type="cellIs" dxfId="6971" priority="8641" operator="greaterThan">
      <formula>1</formula>
    </cfRule>
    <cfRule type="containsText" dxfId="6970" priority="8642" operator="containsText" text=" ">
      <formula>NOT(ISERROR(SEARCH(" ",AM74)))</formula>
    </cfRule>
    <cfRule type="containsText" dxfId="6969" priority="8643" operator="containsText" text=" ">
      <formula>NOT(ISERROR(SEARCH(" ",AM74)))</formula>
    </cfRule>
  </conditionalFormatting>
  <conditionalFormatting sqref="AO74:AT74">
    <cfRule type="cellIs" dxfId="6968" priority="9516" operator="equal">
      <formula>0</formula>
    </cfRule>
    <cfRule type="containsText" dxfId="6967" priority="9523" operator="containsText" text=" ">
      <formula>NOT(ISERROR(SEARCH(" ",AO74)))</formula>
    </cfRule>
    <cfRule type="containsText" dxfId="6966" priority="9524" operator="containsText" text=" ">
      <formula>NOT(ISERROR(SEARCH(" ",AO74)))</formula>
    </cfRule>
  </conditionalFormatting>
  <conditionalFormatting sqref="AV74">
    <cfRule type="cellIs" dxfId="6965" priority="9488" operator="equal">
      <formula>0</formula>
    </cfRule>
    <cfRule type="containsText" dxfId="6964" priority="9489" operator="containsText" text=" ">
      <formula>NOT(ISERROR(SEARCH(" ",AV74)))</formula>
    </cfRule>
    <cfRule type="containsText" dxfId="6963" priority="9490" operator="containsText" text=" ">
      <formula>NOT(ISERROR(SEARCH(" ",AV74)))</formula>
    </cfRule>
  </conditionalFormatting>
  <conditionalFormatting sqref="AW74">
    <cfRule type="cellIs" dxfId="6962" priority="9827" operator="equal">
      <formula>0</formula>
    </cfRule>
    <cfRule type="containsText" dxfId="6961" priority="9830" operator="containsText" text=" ">
      <formula>NOT(ISERROR(SEARCH(" ",AW74)))</formula>
    </cfRule>
    <cfRule type="containsText" dxfId="6960" priority="9831" operator="containsText" text=" ">
      <formula>NOT(ISERROR(SEARCH(" ",AW74)))</formula>
    </cfRule>
  </conditionalFormatting>
  <conditionalFormatting sqref="AX74">
    <cfRule type="cellIs" dxfId="6959" priority="9530" operator="greaterThan">
      <formula>1</formula>
    </cfRule>
    <cfRule type="containsText" dxfId="6958" priority="9531" operator="containsText" text=" ">
      <formula>NOT(ISERROR(SEARCH(" ",AX74)))</formula>
    </cfRule>
    <cfRule type="containsText" dxfId="6957" priority="9532" operator="containsText" text=" ">
      <formula>NOT(ISERROR(SEARCH(" ",AX74)))</formula>
    </cfRule>
  </conditionalFormatting>
  <conditionalFormatting sqref="AY74">
    <cfRule type="containsText" dxfId="6956" priority="9823" operator="containsText" text=" ">
      <formula>NOT(ISERROR(SEARCH(" ",AY74)))</formula>
    </cfRule>
    <cfRule type="containsText" dxfId="6955" priority="9824" operator="containsText" text=" ">
      <formula>NOT(ISERROR(SEARCH(" ",AY74)))</formula>
    </cfRule>
  </conditionalFormatting>
  <conditionalFormatting sqref="BA74">
    <cfRule type="containsText" dxfId="6954" priority="9825" operator="containsText" text=" ">
      <formula>NOT(ISERROR(SEARCH(" ",BA74)))</formula>
    </cfRule>
    <cfRule type="containsText" dxfId="6953" priority="9826" operator="containsText" text=" ">
      <formula>NOT(ISERROR(SEARCH(" ",BA74)))</formula>
    </cfRule>
  </conditionalFormatting>
  <conditionalFormatting sqref="BF74:BG74">
    <cfRule type="containsText" dxfId="6952" priority="9521" operator="containsText" text=" ">
      <formula>NOT(ISERROR(SEARCH(" ",BF74)))</formula>
    </cfRule>
    <cfRule type="containsText" dxfId="6951" priority="9522" operator="containsText" text=" ">
      <formula>NOT(ISERROR(SEARCH(" ",BF74)))</formula>
    </cfRule>
  </conditionalFormatting>
  <conditionalFormatting sqref="BI74:BJ74">
    <cfRule type="containsText" dxfId="6950" priority="9525" operator="containsText" text=" ">
      <formula>NOT(ISERROR(SEARCH(" ",BI74)))</formula>
    </cfRule>
    <cfRule type="containsText" dxfId="6949" priority="9526" operator="containsText" text=" ">
      <formula>NOT(ISERROR(SEARCH(" ",BI74)))</formula>
    </cfRule>
  </conditionalFormatting>
  <conditionalFormatting sqref="BK74">
    <cfRule type="containsText" dxfId="6948" priority="9533" operator="containsText" text=" ">
      <formula>NOT(ISERROR(SEARCH(" ",BK74)))</formula>
    </cfRule>
    <cfRule type="containsText" dxfId="6947" priority="9534" operator="containsText" text=" ">
      <formula>NOT(ISERROR(SEARCH(" ",BK74)))</formula>
    </cfRule>
  </conditionalFormatting>
  <conditionalFormatting sqref="BM74">
    <cfRule type="containsText" dxfId="6946" priority="9499" operator="containsText" text=" ">
      <formula>NOT(ISERROR(SEARCH(" ",BM74)))</formula>
    </cfRule>
    <cfRule type="containsText" dxfId="6945" priority="9500" operator="containsText" text=" ">
      <formula>NOT(ISERROR(SEARCH(" ",BM74)))</formula>
    </cfRule>
  </conditionalFormatting>
  <conditionalFormatting sqref="BU74">
    <cfRule type="containsText" dxfId="6944" priority="9519" operator="containsText" text=" ">
      <formula>NOT(ISERROR(SEARCH(" ",BU74)))</formula>
    </cfRule>
    <cfRule type="containsText" dxfId="6943" priority="9520" operator="containsText" text=" ">
      <formula>NOT(ISERROR(SEARCH(" ",BU74)))</formula>
    </cfRule>
  </conditionalFormatting>
  <conditionalFormatting sqref="BV74">
    <cfRule type="containsText" dxfId="6942" priority="9495" operator="containsText" text=" ">
      <formula>NOT(ISERROR(SEARCH(" ",BV74)))</formula>
    </cfRule>
    <cfRule type="containsText" dxfId="6941" priority="9496" operator="containsText" text=" ">
      <formula>NOT(ISERROR(SEARCH(" ",BV74)))</formula>
    </cfRule>
  </conditionalFormatting>
  <conditionalFormatting sqref="BW74">
    <cfRule type="containsText" dxfId="6940" priority="9497" operator="containsText" text=" ">
      <formula>NOT(ISERROR(SEARCH(" ",BW74)))</formula>
    </cfRule>
    <cfRule type="containsText" dxfId="6939" priority="9498" operator="containsText" text=" ">
      <formula>NOT(ISERROR(SEARCH(" ",BW74)))</formula>
    </cfRule>
  </conditionalFormatting>
  <conditionalFormatting sqref="BZ74">
    <cfRule type="containsText" dxfId="6938" priority="9834" operator="containsText" text=" ">
      <formula>NOT(ISERROR(SEARCH(" ",BZ74)))</formula>
    </cfRule>
    <cfRule type="containsText" dxfId="6937" priority="9835" operator="containsText" text=" ">
      <formula>NOT(ISERROR(SEARCH(" ",BZ74)))</formula>
    </cfRule>
  </conditionalFormatting>
  <conditionalFormatting sqref="CF74">
    <cfRule type="containsText" dxfId="6936" priority="3438" operator="containsText" text=" ">
      <formula>NOT(ISERROR(SEARCH(" ",CF74)))</formula>
    </cfRule>
  </conditionalFormatting>
  <conditionalFormatting sqref="CI74">
    <cfRule type="containsText" dxfId="6935" priority="3437" operator="containsText" text=" ">
      <formula>NOT(ISERROR(SEARCH(" ",CI74)))</formula>
    </cfRule>
  </conditionalFormatting>
  <conditionalFormatting sqref="CQ74">
    <cfRule type="containsText" dxfId="6934" priority="3065" operator="containsText" text=" ">
      <formula>NOT(ISERROR(SEARCH(" ",CQ74)))</formula>
    </cfRule>
  </conditionalFormatting>
  <conditionalFormatting sqref="CR74">
    <cfRule type="containsText" dxfId="6933" priority="2506" operator="containsText" text=" ">
      <formula>NOT(ISERROR(SEARCH(" ",CR74)))</formula>
    </cfRule>
  </conditionalFormatting>
  <conditionalFormatting sqref="CS74">
    <cfRule type="containsText" dxfId="6932" priority="3018" operator="containsText" text=" ">
      <formula>NOT(ISERROR(SEARCH(" ",CS74)))</formula>
    </cfRule>
  </conditionalFormatting>
  <conditionalFormatting sqref="CU74">
    <cfRule type="cellIs" dxfId="6931" priority="8684" operator="equal">
      <formula>1</formula>
    </cfRule>
  </conditionalFormatting>
  <conditionalFormatting sqref="DI74:DK74">
    <cfRule type="cellIs" dxfId="6930" priority="3380" operator="equal">
      <formula>1</formula>
    </cfRule>
  </conditionalFormatting>
  <conditionalFormatting sqref="DL74">
    <cfRule type="cellIs" dxfId="6929" priority="3381" operator="equal">
      <formula>1</formula>
    </cfRule>
  </conditionalFormatting>
  <conditionalFormatting sqref="DZ74">
    <cfRule type="containsText" dxfId="6928" priority="9491" operator="containsText" text=" ">
      <formula>NOT(ISERROR(SEARCH(" ",DZ74)))</formula>
    </cfRule>
    <cfRule type="containsText" dxfId="6927" priority="9492" operator="containsText" text=" ">
      <formula>NOT(ISERROR(SEARCH(" ",DZ74)))</formula>
    </cfRule>
    <cfRule type="containsText" dxfId="6926" priority="9493" operator="containsText" text=" ">
      <formula>NOT(ISERROR(SEARCH(" ",DZ74)))</formula>
    </cfRule>
    <cfRule type="containsText" dxfId="6925" priority="9494" operator="containsText" text=" ">
      <formula>NOT(ISERROR(SEARCH(" ",DZ74)))</formula>
    </cfRule>
  </conditionalFormatting>
  <conditionalFormatting sqref="EC74:EL74">
    <cfRule type="containsText" dxfId="6924" priority="9517" operator="containsText" text=" ">
      <formula>NOT(ISERROR(SEARCH(" ",EC74)))</formula>
    </cfRule>
    <cfRule type="containsText" dxfId="6923" priority="9518" operator="containsText" text=" ">
      <formula>NOT(ISERROR(SEARCH(" ",EC74)))</formula>
    </cfRule>
  </conditionalFormatting>
  <conditionalFormatting sqref="EN74">
    <cfRule type="cellIs" dxfId="6922" priority="9505" operator="equal">
      <formula>0</formula>
    </cfRule>
  </conditionalFormatting>
  <conditionalFormatting sqref="FI74">
    <cfRule type="cellIs" dxfId="6921" priority="9547" operator="greaterThan">
      <formula>1</formula>
    </cfRule>
    <cfRule type="colorScale" priority="9548">
      <colorScale>
        <cfvo type="min"/>
        <cfvo type="max"/>
        <color rgb="FFFCFCFF"/>
        <color rgb="FF63BE7B"/>
      </colorScale>
    </cfRule>
    <cfRule type="colorScale" priority="9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4">
    <cfRule type="colorScale" priority="9514">
      <colorScale>
        <cfvo type="min"/>
        <cfvo type="max"/>
        <color rgb="FFFCFCFF"/>
        <color rgb="FF63BE7B"/>
      </colorScale>
    </cfRule>
    <cfRule type="colorScale" priority="9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4:FL74">
    <cfRule type="colorScale" priority="9550">
      <colorScale>
        <cfvo type="min"/>
        <cfvo type="max"/>
        <color rgb="FFFCFCFF"/>
        <color rgb="FF63BE7B"/>
      </colorScale>
    </cfRule>
    <cfRule type="colorScale" priority="9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4">
    <cfRule type="colorScale" priority="9552">
      <colorScale>
        <cfvo type="min"/>
        <cfvo type="max"/>
        <color rgb="FFFCFCFF"/>
        <color rgb="FF63BE7B"/>
      </colorScale>
    </cfRule>
    <cfRule type="colorScale" priority="9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4">
    <cfRule type="colorScale" priority="9819">
      <colorScale>
        <cfvo type="min"/>
        <cfvo type="max"/>
        <color rgb="FFFCFCFF"/>
        <color rgb="FF63BE7B"/>
      </colorScale>
    </cfRule>
    <cfRule type="colorScale" priority="9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4">
    <cfRule type="cellIs" dxfId="6920" priority="9554" operator="greaterThan">
      <formula>1</formula>
    </cfRule>
    <cfRule type="colorScale" priority="9555">
      <colorScale>
        <cfvo type="min"/>
        <cfvo type="max"/>
        <color rgb="FFFCFCFF"/>
        <color rgb="FF63BE7B"/>
      </colorScale>
    </cfRule>
    <cfRule type="colorScale" priority="9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4">
    <cfRule type="colorScale" priority="9557">
      <colorScale>
        <cfvo type="min"/>
        <cfvo type="max"/>
        <color rgb="FFFCFCFF"/>
        <color rgb="FF63BE7B"/>
      </colorScale>
    </cfRule>
    <cfRule type="colorScale" priority="9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4">
    <cfRule type="colorScale" priority="9815">
      <colorScale>
        <cfvo type="min"/>
        <cfvo type="max"/>
        <color rgb="FFFCFCFF"/>
        <color rgb="FF63BE7B"/>
      </colorScale>
    </cfRule>
    <cfRule type="colorScale" priority="9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4">
    <cfRule type="cellIs" dxfId="6919" priority="9559" operator="greaterThan">
      <formula>1</formula>
    </cfRule>
    <cfRule type="colorScale" priority="9560">
      <colorScale>
        <cfvo type="min"/>
        <cfvo type="max"/>
        <color rgb="FFFCFCFF"/>
        <color rgb="FF63BE7B"/>
      </colorScale>
    </cfRule>
    <cfRule type="colorScale" priority="9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4">
    <cfRule type="colorScale" priority="9562">
      <colorScale>
        <cfvo type="min"/>
        <cfvo type="max"/>
        <color rgb="FFFCFCFF"/>
        <color rgb="FF63BE7B"/>
      </colorScale>
    </cfRule>
    <cfRule type="colorScale" priority="9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4">
    <cfRule type="colorScale" priority="9564">
      <colorScale>
        <cfvo type="min"/>
        <cfvo type="max"/>
        <color rgb="FFFCFCFF"/>
        <color rgb="FF63BE7B"/>
      </colorScale>
    </cfRule>
    <cfRule type="colorScale" priority="9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4">
    <cfRule type="cellIs" dxfId="6918" priority="9566" operator="greaterThan">
      <formula>1</formula>
    </cfRule>
    <cfRule type="colorScale" priority="9567">
      <colorScale>
        <cfvo type="min"/>
        <cfvo type="max"/>
        <color rgb="FFFCFCFF"/>
        <color rgb="FF63BE7B"/>
      </colorScale>
    </cfRule>
    <cfRule type="colorScale" priority="9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4">
    <cfRule type="colorScale" priority="9569">
      <colorScale>
        <cfvo type="min"/>
        <cfvo type="max"/>
        <color rgb="FFFCFCFF"/>
        <color rgb="FF63BE7B"/>
      </colorScale>
    </cfRule>
    <cfRule type="colorScale" priority="9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4">
    <cfRule type="colorScale" priority="9571">
      <colorScale>
        <cfvo type="min"/>
        <cfvo type="max"/>
        <color rgb="FFFCFCFF"/>
        <color rgb="FF63BE7B"/>
      </colorScale>
    </cfRule>
    <cfRule type="colorScale" priority="9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4">
    <cfRule type="cellIs" dxfId="6917" priority="9573" operator="greaterThan">
      <formula>1</formula>
    </cfRule>
    <cfRule type="colorScale" priority="9574">
      <colorScale>
        <cfvo type="min"/>
        <cfvo type="max"/>
        <color rgb="FFFCFCFF"/>
        <color rgb="FF63BE7B"/>
      </colorScale>
    </cfRule>
    <cfRule type="colorScale" priority="9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4">
    <cfRule type="colorScale" priority="9576">
      <colorScale>
        <cfvo type="min"/>
        <cfvo type="max"/>
        <color rgb="FFFCFCFF"/>
        <color rgb="FF63BE7B"/>
      </colorScale>
    </cfRule>
    <cfRule type="colorScale" priority="9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4">
    <cfRule type="colorScale" priority="9578">
      <colorScale>
        <cfvo type="min"/>
        <cfvo type="max"/>
        <color rgb="FFFCFCFF"/>
        <color rgb="FF63BE7B"/>
      </colorScale>
    </cfRule>
    <cfRule type="colorScale" priority="9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4">
    <cfRule type="cellIs" dxfId="6916" priority="9580" operator="greaterThan">
      <formula>1</formula>
    </cfRule>
    <cfRule type="colorScale" priority="9581">
      <colorScale>
        <cfvo type="min"/>
        <cfvo type="max"/>
        <color rgb="FFFCFCFF"/>
        <color rgb="FF63BE7B"/>
      </colorScale>
    </cfRule>
    <cfRule type="colorScale" priority="9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4">
    <cfRule type="colorScale" priority="9583">
      <colorScale>
        <cfvo type="min"/>
        <cfvo type="max"/>
        <color rgb="FFFCFCFF"/>
        <color rgb="FF63BE7B"/>
      </colorScale>
    </cfRule>
    <cfRule type="colorScale" priority="9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4">
    <cfRule type="colorScale" priority="9585">
      <colorScale>
        <cfvo type="min"/>
        <cfvo type="max"/>
        <color rgb="FFFCFCFF"/>
        <color rgb="FF63BE7B"/>
      </colorScale>
    </cfRule>
    <cfRule type="colorScale" priority="9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4">
    <cfRule type="cellIs" dxfId="6915" priority="9587" operator="greaterThan">
      <formula>1</formula>
    </cfRule>
    <cfRule type="colorScale" priority="9588">
      <colorScale>
        <cfvo type="min"/>
        <cfvo type="max"/>
        <color rgb="FFFCFCFF"/>
        <color rgb="FF63BE7B"/>
      </colorScale>
    </cfRule>
    <cfRule type="colorScale" priority="9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4">
    <cfRule type="colorScale" priority="9590">
      <colorScale>
        <cfvo type="min"/>
        <cfvo type="max"/>
        <color rgb="FFFCFCFF"/>
        <color rgb="FF63BE7B"/>
      </colorScale>
    </cfRule>
    <cfRule type="colorScale" priority="9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4">
    <cfRule type="colorScale" priority="9592">
      <colorScale>
        <cfvo type="min"/>
        <cfvo type="max"/>
        <color rgb="FFFCFCFF"/>
        <color rgb="FF63BE7B"/>
      </colorScale>
    </cfRule>
    <cfRule type="colorScale" priority="9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4">
    <cfRule type="cellIs" dxfId="6914" priority="9594" operator="greaterThan">
      <formula>1</formula>
    </cfRule>
    <cfRule type="colorScale" priority="9595">
      <colorScale>
        <cfvo type="min"/>
        <cfvo type="max"/>
        <color rgb="FFFCFCFF"/>
        <color rgb="FF63BE7B"/>
      </colorScale>
    </cfRule>
    <cfRule type="colorScale" priority="9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4">
    <cfRule type="colorScale" priority="9597">
      <colorScale>
        <cfvo type="min"/>
        <cfvo type="max"/>
        <color rgb="FFFCFCFF"/>
        <color rgb="FF63BE7B"/>
      </colorScale>
    </cfRule>
    <cfRule type="colorScale" priority="9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4">
    <cfRule type="colorScale" priority="9599">
      <colorScale>
        <cfvo type="min"/>
        <cfvo type="max"/>
        <color rgb="FFFCFCFF"/>
        <color rgb="FF63BE7B"/>
      </colorScale>
    </cfRule>
    <cfRule type="colorScale" priority="9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4">
    <cfRule type="cellIs" dxfId="6913" priority="9601" operator="greaterThan">
      <formula>1</formula>
    </cfRule>
    <cfRule type="colorScale" priority="9602">
      <colorScale>
        <cfvo type="min"/>
        <cfvo type="max"/>
        <color rgb="FFFCFCFF"/>
        <color rgb="FF63BE7B"/>
      </colorScale>
    </cfRule>
    <cfRule type="colorScale" priority="9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4">
    <cfRule type="colorScale" priority="9604">
      <colorScale>
        <cfvo type="min"/>
        <cfvo type="max"/>
        <color rgb="FFFCFCFF"/>
        <color rgb="FF63BE7B"/>
      </colorScale>
    </cfRule>
    <cfRule type="colorScale" priority="9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4">
    <cfRule type="colorScale" priority="9606">
      <colorScale>
        <cfvo type="min"/>
        <cfvo type="max"/>
        <color rgb="FFFCFCFF"/>
        <color rgb="FF63BE7B"/>
      </colorScale>
    </cfRule>
    <cfRule type="colorScale" priority="9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4">
    <cfRule type="cellIs" dxfId="6912" priority="9608" operator="greaterThan">
      <formula>1</formula>
    </cfRule>
    <cfRule type="colorScale" priority="9609">
      <colorScale>
        <cfvo type="min"/>
        <cfvo type="max"/>
        <color rgb="FFFCFCFF"/>
        <color rgb="FF63BE7B"/>
      </colorScale>
    </cfRule>
    <cfRule type="colorScale" priority="9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4">
    <cfRule type="colorScale" priority="9611">
      <colorScale>
        <cfvo type="min"/>
        <cfvo type="max"/>
        <color rgb="FFFCFCFF"/>
        <color rgb="FF63BE7B"/>
      </colorScale>
    </cfRule>
    <cfRule type="colorScale" priority="9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4">
    <cfRule type="colorScale" priority="9613">
      <colorScale>
        <cfvo type="min"/>
        <cfvo type="max"/>
        <color rgb="FFFCFCFF"/>
        <color rgb="FF63BE7B"/>
      </colorScale>
    </cfRule>
    <cfRule type="colorScale" priority="9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4">
    <cfRule type="cellIs" dxfId="6911" priority="9615" operator="greaterThan">
      <formula>1</formula>
    </cfRule>
    <cfRule type="colorScale" priority="9616">
      <colorScale>
        <cfvo type="min"/>
        <cfvo type="max"/>
        <color rgb="FFFCFCFF"/>
        <color rgb="FF63BE7B"/>
      </colorScale>
    </cfRule>
    <cfRule type="colorScale" priority="9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4">
    <cfRule type="colorScale" priority="9618">
      <colorScale>
        <cfvo type="min"/>
        <cfvo type="max"/>
        <color rgb="FFFCFCFF"/>
        <color rgb="FF63BE7B"/>
      </colorScale>
    </cfRule>
    <cfRule type="colorScale" priority="9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4">
    <cfRule type="colorScale" priority="9620">
      <colorScale>
        <cfvo type="min"/>
        <cfvo type="max"/>
        <color rgb="FFFCFCFF"/>
        <color rgb="FF63BE7B"/>
      </colorScale>
    </cfRule>
    <cfRule type="colorScale" priority="9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4">
    <cfRule type="cellIs" dxfId="6910" priority="9622" operator="greaterThan">
      <formula>1</formula>
    </cfRule>
    <cfRule type="colorScale" priority="9623">
      <colorScale>
        <cfvo type="min"/>
        <cfvo type="max"/>
        <color rgb="FFFCFCFF"/>
        <color rgb="FF63BE7B"/>
      </colorScale>
    </cfRule>
    <cfRule type="colorScale" priority="9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4">
    <cfRule type="colorScale" priority="9625">
      <colorScale>
        <cfvo type="min"/>
        <cfvo type="max"/>
        <color rgb="FFFCFCFF"/>
        <color rgb="FF63BE7B"/>
      </colorScale>
    </cfRule>
    <cfRule type="colorScale" priority="9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4">
    <cfRule type="colorScale" priority="9627">
      <colorScale>
        <cfvo type="min"/>
        <cfvo type="max"/>
        <color rgb="FFFCFCFF"/>
        <color rgb="FF63BE7B"/>
      </colorScale>
    </cfRule>
    <cfRule type="colorScale" priority="9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4">
    <cfRule type="cellIs" dxfId="6909" priority="9629" operator="greaterThan">
      <formula>1</formula>
    </cfRule>
    <cfRule type="colorScale" priority="9630">
      <colorScale>
        <cfvo type="min"/>
        <cfvo type="max"/>
        <color rgb="FFFCFCFF"/>
        <color rgb="FF63BE7B"/>
      </colorScale>
    </cfRule>
    <cfRule type="colorScale" priority="9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4">
    <cfRule type="colorScale" priority="9632">
      <colorScale>
        <cfvo type="min"/>
        <cfvo type="max"/>
        <color rgb="FFFCFCFF"/>
        <color rgb="FF63BE7B"/>
      </colorScale>
    </cfRule>
    <cfRule type="colorScale" priority="9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4">
    <cfRule type="colorScale" priority="9634">
      <colorScale>
        <cfvo type="min"/>
        <cfvo type="max"/>
        <color rgb="FFFCFCFF"/>
        <color rgb="FF63BE7B"/>
      </colorScale>
    </cfRule>
    <cfRule type="colorScale" priority="9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4">
    <cfRule type="cellIs" dxfId="6908" priority="9636" operator="greaterThan">
      <formula>1</formula>
    </cfRule>
    <cfRule type="colorScale" priority="9637">
      <colorScale>
        <cfvo type="min"/>
        <cfvo type="max"/>
        <color rgb="FFFCFCFF"/>
        <color rgb="FF63BE7B"/>
      </colorScale>
    </cfRule>
    <cfRule type="colorScale" priority="9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4">
    <cfRule type="colorScale" priority="9639">
      <colorScale>
        <cfvo type="min"/>
        <cfvo type="max"/>
        <color rgb="FFFCFCFF"/>
        <color rgb="FF63BE7B"/>
      </colorScale>
    </cfRule>
    <cfRule type="colorScale" priority="9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4">
    <cfRule type="colorScale" priority="9641">
      <colorScale>
        <cfvo type="min"/>
        <cfvo type="max"/>
        <color rgb="FFFCFCFF"/>
        <color rgb="FF63BE7B"/>
      </colorScale>
    </cfRule>
    <cfRule type="colorScale" priority="9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4">
    <cfRule type="cellIs" dxfId="6907" priority="9643" operator="greaterThan">
      <formula>1</formula>
    </cfRule>
    <cfRule type="colorScale" priority="9644">
      <colorScale>
        <cfvo type="min"/>
        <cfvo type="max"/>
        <color rgb="FFFCFCFF"/>
        <color rgb="FF63BE7B"/>
      </colorScale>
    </cfRule>
    <cfRule type="colorScale" priority="9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4">
    <cfRule type="colorScale" priority="9646">
      <colorScale>
        <cfvo type="min"/>
        <cfvo type="max"/>
        <color rgb="FFFCFCFF"/>
        <color rgb="FF63BE7B"/>
      </colorScale>
    </cfRule>
    <cfRule type="colorScale" priority="9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4">
    <cfRule type="colorScale" priority="9648">
      <colorScale>
        <cfvo type="min"/>
        <cfvo type="max"/>
        <color rgb="FFFCFCFF"/>
        <color rgb="FF63BE7B"/>
      </colorScale>
    </cfRule>
    <cfRule type="colorScale" priority="9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4">
    <cfRule type="cellIs" dxfId="6906" priority="9650" operator="greaterThan">
      <formula>1</formula>
    </cfRule>
    <cfRule type="colorScale" priority="9651">
      <colorScale>
        <cfvo type="min"/>
        <cfvo type="max"/>
        <color rgb="FFFCFCFF"/>
        <color rgb="FF63BE7B"/>
      </colorScale>
    </cfRule>
    <cfRule type="colorScale" priority="9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4">
    <cfRule type="colorScale" priority="9653">
      <colorScale>
        <cfvo type="min"/>
        <cfvo type="max"/>
        <color rgb="FFFCFCFF"/>
        <color rgb="FF63BE7B"/>
      </colorScale>
    </cfRule>
    <cfRule type="colorScale" priority="9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4">
    <cfRule type="colorScale" priority="9655">
      <colorScale>
        <cfvo type="min"/>
        <cfvo type="max"/>
        <color rgb="FFFCFCFF"/>
        <color rgb="FF63BE7B"/>
      </colorScale>
    </cfRule>
    <cfRule type="colorScale" priority="9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4">
    <cfRule type="cellIs" dxfId="6905" priority="9657" operator="greaterThan">
      <formula>1</formula>
    </cfRule>
    <cfRule type="colorScale" priority="9658">
      <colorScale>
        <cfvo type="min"/>
        <cfvo type="max"/>
        <color rgb="FFFCFCFF"/>
        <color rgb="FF63BE7B"/>
      </colorScale>
    </cfRule>
    <cfRule type="colorScale" priority="9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4">
    <cfRule type="colorScale" priority="9660">
      <colorScale>
        <cfvo type="min"/>
        <cfvo type="max"/>
        <color rgb="FFFCFCFF"/>
        <color rgb="FF63BE7B"/>
      </colorScale>
    </cfRule>
    <cfRule type="colorScale" priority="9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4">
    <cfRule type="colorScale" priority="9662">
      <colorScale>
        <cfvo type="min"/>
        <cfvo type="max"/>
        <color rgb="FFFCFCFF"/>
        <color rgb="FF63BE7B"/>
      </colorScale>
    </cfRule>
    <cfRule type="colorScale" priority="9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4">
    <cfRule type="cellIs" dxfId="6904" priority="9664" operator="greaterThan">
      <formula>1</formula>
    </cfRule>
    <cfRule type="colorScale" priority="9665">
      <colorScale>
        <cfvo type="min"/>
        <cfvo type="max"/>
        <color rgb="FFFCFCFF"/>
        <color rgb="FF63BE7B"/>
      </colorScale>
    </cfRule>
    <cfRule type="colorScale" priority="9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4">
    <cfRule type="colorScale" priority="9667">
      <colorScale>
        <cfvo type="min"/>
        <cfvo type="max"/>
        <color rgb="FFFCFCFF"/>
        <color rgb="FF63BE7B"/>
      </colorScale>
    </cfRule>
    <cfRule type="colorScale" priority="9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4">
    <cfRule type="colorScale" priority="9669">
      <colorScale>
        <cfvo type="min"/>
        <cfvo type="max"/>
        <color rgb="FFFCFCFF"/>
        <color rgb="FF63BE7B"/>
      </colorScale>
    </cfRule>
    <cfRule type="colorScale" priority="9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4">
    <cfRule type="cellIs" dxfId="6903" priority="9671" operator="greaterThan">
      <formula>1</formula>
    </cfRule>
    <cfRule type="colorScale" priority="9672">
      <colorScale>
        <cfvo type="min"/>
        <cfvo type="max"/>
        <color rgb="FFFCFCFF"/>
        <color rgb="FF63BE7B"/>
      </colorScale>
    </cfRule>
    <cfRule type="colorScale" priority="9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4">
    <cfRule type="colorScale" priority="9674">
      <colorScale>
        <cfvo type="min"/>
        <cfvo type="max"/>
        <color rgb="FFFCFCFF"/>
        <color rgb="FF63BE7B"/>
      </colorScale>
    </cfRule>
    <cfRule type="colorScale" priority="9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4">
    <cfRule type="colorScale" priority="9676">
      <colorScale>
        <cfvo type="min"/>
        <cfvo type="max"/>
        <color rgb="FFFCFCFF"/>
        <color rgb="FF63BE7B"/>
      </colorScale>
    </cfRule>
    <cfRule type="colorScale" priority="9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4">
    <cfRule type="cellIs" dxfId="6902" priority="9678" operator="greaterThan">
      <formula>1</formula>
    </cfRule>
    <cfRule type="colorScale" priority="9679">
      <colorScale>
        <cfvo type="min"/>
        <cfvo type="max"/>
        <color rgb="FFFCFCFF"/>
        <color rgb="FF63BE7B"/>
      </colorScale>
    </cfRule>
    <cfRule type="colorScale" priority="9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4">
    <cfRule type="cellIs" dxfId="6901" priority="9681" operator="greaterThan">
      <formula>1</formula>
    </cfRule>
    <cfRule type="colorScale" priority="9682">
      <colorScale>
        <cfvo type="min"/>
        <cfvo type="max"/>
        <color rgb="FFFCFCFF"/>
        <color rgb="FF63BE7B"/>
      </colorScale>
    </cfRule>
    <cfRule type="colorScale" priority="9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4:IA74">
    <cfRule type="colorScale" priority="9684">
      <colorScale>
        <cfvo type="min"/>
        <cfvo type="max"/>
        <color rgb="FFFCFCFF"/>
        <color rgb="FF63BE7B"/>
      </colorScale>
    </cfRule>
    <cfRule type="colorScale" priority="9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4">
    <cfRule type="colorScale" priority="9686">
      <colorScale>
        <cfvo type="min"/>
        <cfvo type="max"/>
        <color rgb="FFFCFCFF"/>
        <color rgb="FF63BE7B"/>
      </colorScale>
    </cfRule>
    <cfRule type="colorScale" priority="9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4">
    <cfRule type="colorScale" priority="9821">
      <colorScale>
        <cfvo type="min"/>
        <cfvo type="max"/>
        <color rgb="FFFCFCFF"/>
        <color rgb="FF63BE7B"/>
      </colorScale>
    </cfRule>
    <cfRule type="colorScale" priority="9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4">
    <cfRule type="cellIs" dxfId="6900" priority="9688" operator="greaterThan">
      <formula>1</formula>
    </cfRule>
    <cfRule type="colorScale" priority="9689">
      <colorScale>
        <cfvo type="min"/>
        <cfvo type="max"/>
        <color rgb="FFFCFCFF"/>
        <color rgb="FF63BE7B"/>
      </colorScale>
    </cfRule>
    <cfRule type="colorScale" priority="9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4">
    <cfRule type="colorScale" priority="9691">
      <colorScale>
        <cfvo type="min"/>
        <cfvo type="max"/>
        <color rgb="FFFCFCFF"/>
        <color rgb="FF63BE7B"/>
      </colorScale>
    </cfRule>
    <cfRule type="colorScale" priority="9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4">
    <cfRule type="colorScale" priority="9817">
      <colorScale>
        <cfvo type="min"/>
        <cfvo type="max"/>
        <color rgb="FFFCFCFF"/>
        <color rgb="FF63BE7B"/>
      </colorScale>
    </cfRule>
    <cfRule type="colorScale" priority="9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4">
    <cfRule type="cellIs" dxfId="6899" priority="9693" operator="greaterThan">
      <formula>1</formula>
    </cfRule>
    <cfRule type="colorScale" priority="9694">
      <colorScale>
        <cfvo type="min"/>
        <cfvo type="max"/>
        <color rgb="FFFCFCFF"/>
        <color rgb="FF63BE7B"/>
      </colorScale>
    </cfRule>
    <cfRule type="colorScale" priority="9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4">
    <cfRule type="colorScale" priority="9696">
      <colorScale>
        <cfvo type="min"/>
        <cfvo type="max"/>
        <color rgb="FFFCFCFF"/>
        <color rgb="FF63BE7B"/>
      </colorScale>
    </cfRule>
    <cfRule type="colorScale" priority="9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4">
    <cfRule type="colorScale" priority="9698">
      <colorScale>
        <cfvo type="min"/>
        <cfvo type="max"/>
        <color rgb="FFFCFCFF"/>
        <color rgb="FF63BE7B"/>
      </colorScale>
    </cfRule>
    <cfRule type="colorScale" priority="9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4">
    <cfRule type="cellIs" dxfId="6898" priority="9700" operator="greaterThan">
      <formula>1</formula>
    </cfRule>
    <cfRule type="colorScale" priority="9701">
      <colorScale>
        <cfvo type="min"/>
        <cfvo type="max"/>
        <color rgb="FFFCFCFF"/>
        <color rgb="FF63BE7B"/>
      </colorScale>
    </cfRule>
    <cfRule type="colorScale" priority="9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4">
    <cfRule type="colorScale" priority="9703">
      <colorScale>
        <cfvo type="min"/>
        <cfvo type="max"/>
        <color rgb="FFFCFCFF"/>
        <color rgb="FF63BE7B"/>
      </colorScale>
    </cfRule>
    <cfRule type="colorScale" priority="9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4">
    <cfRule type="colorScale" priority="9705">
      <colorScale>
        <cfvo type="min"/>
        <cfvo type="max"/>
        <color rgb="FFFCFCFF"/>
        <color rgb="FF63BE7B"/>
      </colorScale>
    </cfRule>
    <cfRule type="colorScale" priority="9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4">
    <cfRule type="cellIs" dxfId="6897" priority="9707" operator="greaterThan">
      <formula>1</formula>
    </cfRule>
    <cfRule type="colorScale" priority="9708">
      <colorScale>
        <cfvo type="min"/>
        <cfvo type="max"/>
        <color rgb="FFFCFCFF"/>
        <color rgb="FF63BE7B"/>
      </colorScale>
    </cfRule>
    <cfRule type="colorScale" priority="9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4">
    <cfRule type="colorScale" priority="9710">
      <colorScale>
        <cfvo type="min"/>
        <cfvo type="max"/>
        <color rgb="FFFCFCFF"/>
        <color rgb="FF63BE7B"/>
      </colorScale>
    </cfRule>
    <cfRule type="colorScale" priority="9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4">
    <cfRule type="colorScale" priority="9712">
      <colorScale>
        <cfvo type="min"/>
        <cfvo type="max"/>
        <color rgb="FFFCFCFF"/>
        <color rgb="FF63BE7B"/>
      </colorScale>
    </cfRule>
    <cfRule type="colorScale" priority="9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4">
    <cfRule type="cellIs" dxfId="6896" priority="9714" operator="greaterThan">
      <formula>1</formula>
    </cfRule>
    <cfRule type="colorScale" priority="9715">
      <colorScale>
        <cfvo type="min"/>
        <cfvo type="max"/>
        <color rgb="FFFCFCFF"/>
        <color rgb="FF63BE7B"/>
      </colorScale>
    </cfRule>
    <cfRule type="colorScale" priority="9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4">
    <cfRule type="colorScale" priority="9717">
      <colorScale>
        <cfvo type="min"/>
        <cfvo type="max"/>
        <color rgb="FFFCFCFF"/>
        <color rgb="FF63BE7B"/>
      </colorScale>
    </cfRule>
    <cfRule type="colorScale" priority="9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4">
    <cfRule type="colorScale" priority="9719">
      <colorScale>
        <cfvo type="min"/>
        <cfvo type="max"/>
        <color rgb="FFFCFCFF"/>
        <color rgb="FF63BE7B"/>
      </colorScale>
    </cfRule>
    <cfRule type="colorScale" priority="9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4">
    <cfRule type="cellIs" dxfId="6895" priority="9721" operator="greaterThan">
      <formula>1</formula>
    </cfRule>
    <cfRule type="colorScale" priority="9722">
      <colorScale>
        <cfvo type="min"/>
        <cfvo type="max"/>
        <color rgb="FFFCFCFF"/>
        <color rgb="FF63BE7B"/>
      </colorScale>
    </cfRule>
    <cfRule type="colorScale" priority="9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4">
    <cfRule type="colorScale" priority="9724">
      <colorScale>
        <cfvo type="min"/>
        <cfvo type="max"/>
        <color rgb="FFFCFCFF"/>
        <color rgb="FF63BE7B"/>
      </colorScale>
    </cfRule>
    <cfRule type="colorScale" priority="9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4">
    <cfRule type="colorScale" priority="9726">
      <colorScale>
        <cfvo type="min"/>
        <cfvo type="max"/>
        <color rgb="FFFCFCFF"/>
        <color rgb="FF63BE7B"/>
      </colorScale>
    </cfRule>
    <cfRule type="colorScale" priority="9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4">
    <cfRule type="cellIs" dxfId="6894" priority="9728" operator="greaterThan">
      <formula>1</formula>
    </cfRule>
    <cfRule type="colorScale" priority="9729">
      <colorScale>
        <cfvo type="min"/>
        <cfvo type="max"/>
        <color rgb="FFFCFCFF"/>
        <color rgb="FF63BE7B"/>
      </colorScale>
    </cfRule>
    <cfRule type="colorScale" priority="9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4">
    <cfRule type="colorScale" priority="9731">
      <colorScale>
        <cfvo type="min"/>
        <cfvo type="max"/>
        <color rgb="FFFCFCFF"/>
        <color rgb="FF63BE7B"/>
      </colorScale>
    </cfRule>
    <cfRule type="colorScale" priority="9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4">
    <cfRule type="colorScale" priority="9733">
      <colorScale>
        <cfvo type="min"/>
        <cfvo type="max"/>
        <color rgb="FFFCFCFF"/>
        <color rgb="FF63BE7B"/>
      </colorScale>
    </cfRule>
    <cfRule type="colorScale" priority="9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4">
    <cfRule type="cellIs" dxfId="6893" priority="9735" operator="greaterThan">
      <formula>1</formula>
    </cfRule>
    <cfRule type="colorScale" priority="9736">
      <colorScale>
        <cfvo type="min"/>
        <cfvo type="max"/>
        <color rgb="FFFCFCFF"/>
        <color rgb="FF63BE7B"/>
      </colorScale>
    </cfRule>
    <cfRule type="colorScale" priority="9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4">
    <cfRule type="colorScale" priority="9738">
      <colorScale>
        <cfvo type="min"/>
        <cfvo type="max"/>
        <color rgb="FFFCFCFF"/>
        <color rgb="FF63BE7B"/>
      </colorScale>
    </cfRule>
    <cfRule type="colorScale" priority="9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4">
    <cfRule type="colorScale" priority="9740">
      <colorScale>
        <cfvo type="min"/>
        <cfvo type="max"/>
        <color rgb="FFFCFCFF"/>
        <color rgb="FF63BE7B"/>
      </colorScale>
    </cfRule>
    <cfRule type="colorScale" priority="9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4">
    <cfRule type="cellIs" dxfId="6892" priority="9742" operator="greaterThan">
      <formula>1</formula>
    </cfRule>
    <cfRule type="colorScale" priority="9743">
      <colorScale>
        <cfvo type="min"/>
        <cfvo type="max"/>
        <color rgb="FFFCFCFF"/>
        <color rgb="FF63BE7B"/>
      </colorScale>
    </cfRule>
    <cfRule type="colorScale" priority="9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4">
    <cfRule type="colorScale" priority="9745">
      <colorScale>
        <cfvo type="min"/>
        <cfvo type="max"/>
        <color rgb="FFFCFCFF"/>
        <color rgb="FF63BE7B"/>
      </colorScale>
    </cfRule>
    <cfRule type="colorScale" priority="9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4">
    <cfRule type="colorScale" priority="9747">
      <colorScale>
        <cfvo type="min"/>
        <cfvo type="max"/>
        <color rgb="FFFCFCFF"/>
        <color rgb="FF63BE7B"/>
      </colorScale>
    </cfRule>
    <cfRule type="colorScale" priority="9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4">
    <cfRule type="cellIs" dxfId="6891" priority="9749" operator="greaterThan">
      <formula>1</formula>
    </cfRule>
    <cfRule type="colorScale" priority="9750">
      <colorScale>
        <cfvo type="min"/>
        <cfvo type="max"/>
        <color rgb="FFFCFCFF"/>
        <color rgb="FF63BE7B"/>
      </colorScale>
    </cfRule>
    <cfRule type="colorScale" priority="9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4">
    <cfRule type="colorScale" priority="9752">
      <colorScale>
        <cfvo type="min"/>
        <cfvo type="max"/>
        <color rgb="FFFCFCFF"/>
        <color rgb="FF63BE7B"/>
      </colorScale>
    </cfRule>
    <cfRule type="colorScale" priority="9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4">
    <cfRule type="colorScale" priority="9754">
      <colorScale>
        <cfvo type="min"/>
        <cfvo type="max"/>
        <color rgb="FFFCFCFF"/>
        <color rgb="FF63BE7B"/>
      </colorScale>
    </cfRule>
    <cfRule type="colorScale" priority="9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4">
    <cfRule type="cellIs" dxfId="6890" priority="9756" operator="greaterThan">
      <formula>1</formula>
    </cfRule>
    <cfRule type="colorScale" priority="9757">
      <colorScale>
        <cfvo type="min"/>
        <cfvo type="max"/>
        <color rgb="FFFCFCFF"/>
        <color rgb="FF63BE7B"/>
      </colorScale>
    </cfRule>
    <cfRule type="colorScale" priority="9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4">
    <cfRule type="colorScale" priority="9759">
      <colorScale>
        <cfvo type="min"/>
        <cfvo type="max"/>
        <color rgb="FFFCFCFF"/>
        <color rgb="FF63BE7B"/>
      </colorScale>
    </cfRule>
    <cfRule type="colorScale" priority="9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4">
    <cfRule type="colorScale" priority="9761">
      <colorScale>
        <cfvo type="min"/>
        <cfvo type="max"/>
        <color rgb="FFFCFCFF"/>
        <color rgb="FF63BE7B"/>
      </colorScale>
    </cfRule>
    <cfRule type="colorScale" priority="9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4">
    <cfRule type="cellIs" dxfId="6889" priority="9763" operator="greaterThan">
      <formula>1</formula>
    </cfRule>
    <cfRule type="colorScale" priority="9764">
      <colorScale>
        <cfvo type="min"/>
        <cfvo type="max"/>
        <color rgb="FFFCFCFF"/>
        <color rgb="FF63BE7B"/>
      </colorScale>
    </cfRule>
    <cfRule type="colorScale" priority="9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4">
    <cfRule type="colorScale" priority="9766">
      <colorScale>
        <cfvo type="min"/>
        <cfvo type="max"/>
        <color rgb="FFFCFCFF"/>
        <color rgb="FF63BE7B"/>
      </colorScale>
    </cfRule>
    <cfRule type="colorScale" priority="9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4">
    <cfRule type="colorScale" priority="9768">
      <colorScale>
        <cfvo type="min"/>
        <cfvo type="max"/>
        <color rgb="FFFCFCFF"/>
        <color rgb="FF63BE7B"/>
      </colorScale>
    </cfRule>
    <cfRule type="colorScale" priority="9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4">
    <cfRule type="cellIs" dxfId="6888" priority="9770" operator="greaterThan">
      <formula>1</formula>
    </cfRule>
    <cfRule type="colorScale" priority="9771">
      <colorScale>
        <cfvo type="min"/>
        <cfvo type="max"/>
        <color rgb="FFFCFCFF"/>
        <color rgb="FF63BE7B"/>
      </colorScale>
    </cfRule>
    <cfRule type="colorScale" priority="9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4">
    <cfRule type="colorScale" priority="9773">
      <colorScale>
        <cfvo type="min"/>
        <cfvo type="max"/>
        <color rgb="FFFCFCFF"/>
        <color rgb="FF63BE7B"/>
      </colorScale>
    </cfRule>
    <cfRule type="colorScale" priority="9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4">
    <cfRule type="colorScale" priority="9775">
      <colorScale>
        <cfvo type="min"/>
        <cfvo type="max"/>
        <color rgb="FFFCFCFF"/>
        <color rgb="FF63BE7B"/>
      </colorScale>
    </cfRule>
    <cfRule type="colorScale" priority="9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4">
    <cfRule type="cellIs" dxfId="6887" priority="9777" operator="greaterThan">
      <formula>1</formula>
    </cfRule>
    <cfRule type="colorScale" priority="9778">
      <colorScale>
        <cfvo type="min"/>
        <cfvo type="max"/>
        <color rgb="FFFCFCFF"/>
        <color rgb="FF63BE7B"/>
      </colorScale>
    </cfRule>
    <cfRule type="colorScale" priority="9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4">
    <cfRule type="colorScale" priority="9780">
      <colorScale>
        <cfvo type="min"/>
        <cfvo type="max"/>
        <color rgb="FFFCFCFF"/>
        <color rgb="FF63BE7B"/>
      </colorScale>
    </cfRule>
    <cfRule type="colorScale" priority="9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4">
    <cfRule type="colorScale" priority="9782">
      <colorScale>
        <cfvo type="min"/>
        <cfvo type="max"/>
        <color rgb="FFFCFCFF"/>
        <color rgb="FF63BE7B"/>
      </colorScale>
    </cfRule>
    <cfRule type="colorScale" priority="9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4">
    <cfRule type="cellIs" dxfId="6886" priority="9784" operator="greaterThan">
      <formula>1</formula>
    </cfRule>
    <cfRule type="colorScale" priority="9785">
      <colorScale>
        <cfvo type="min"/>
        <cfvo type="max"/>
        <color rgb="FFFCFCFF"/>
        <color rgb="FF63BE7B"/>
      </colorScale>
    </cfRule>
    <cfRule type="colorScale" priority="9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4">
    <cfRule type="colorScale" priority="9787">
      <colorScale>
        <cfvo type="min"/>
        <cfvo type="max"/>
        <color rgb="FFFCFCFF"/>
        <color rgb="FF63BE7B"/>
      </colorScale>
    </cfRule>
    <cfRule type="colorScale" priority="9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4">
    <cfRule type="colorScale" priority="9789">
      <colorScale>
        <cfvo type="min"/>
        <cfvo type="max"/>
        <color rgb="FFFCFCFF"/>
        <color rgb="FF63BE7B"/>
      </colorScale>
    </cfRule>
    <cfRule type="colorScale" priority="9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4">
    <cfRule type="cellIs" dxfId="6885" priority="9791" operator="greaterThan">
      <formula>1</formula>
    </cfRule>
    <cfRule type="colorScale" priority="9792">
      <colorScale>
        <cfvo type="min"/>
        <cfvo type="max"/>
        <color rgb="FFFCFCFF"/>
        <color rgb="FF63BE7B"/>
      </colorScale>
    </cfRule>
    <cfRule type="colorScale" priority="9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4">
    <cfRule type="colorScale" priority="9794">
      <colorScale>
        <cfvo type="min"/>
        <cfvo type="max"/>
        <color rgb="FFFCFCFF"/>
        <color rgb="FF63BE7B"/>
      </colorScale>
    </cfRule>
    <cfRule type="colorScale" priority="9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4">
    <cfRule type="colorScale" priority="9796">
      <colorScale>
        <cfvo type="min"/>
        <cfvo type="max"/>
        <color rgb="FFFCFCFF"/>
        <color rgb="FF63BE7B"/>
      </colorScale>
    </cfRule>
    <cfRule type="colorScale" priority="9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4">
    <cfRule type="cellIs" dxfId="6884" priority="9798" operator="greaterThan">
      <formula>1</formula>
    </cfRule>
    <cfRule type="colorScale" priority="9799">
      <colorScale>
        <cfvo type="min"/>
        <cfvo type="max"/>
        <color rgb="FFFCFCFF"/>
        <color rgb="FF63BE7B"/>
      </colorScale>
    </cfRule>
    <cfRule type="colorScale" priority="9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4">
    <cfRule type="colorScale" priority="9801">
      <colorScale>
        <cfvo type="min"/>
        <cfvo type="max"/>
        <color rgb="FFFCFCFF"/>
        <color rgb="FF63BE7B"/>
      </colorScale>
    </cfRule>
    <cfRule type="colorScale" priority="9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4">
    <cfRule type="colorScale" priority="9803">
      <colorScale>
        <cfvo type="min"/>
        <cfvo type="max"/>
        <color rgb="FFFCFCFF"/>
        <color rgb="FF63BE7B"/>
      </colorScale>
    </cfRule>
    <cfRule type="colorScale" priority="9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4">
    <cfRule type="cellIs" dxfId="6883" priority="9805" operator="greaterThan">
      <formula>1</formula>
    </cfRule>
    <cfRule type="colorScale" priority="9806">
      <colorScale>
        <cfvo type="min"/>
        <cfvo type="max"/>
        <color rgb="FFFCFCFF"/>
        <color rgb="FF63BE7B"/>
      </colorScale>
    </cfRule>
    <cfRule type="colorScale" priority="9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4">
    <cfRule type="colorScale" priority="9808">
      <colorScale>
        <cfvo type="min"/>
        <cfvo type="max"/>
        <color rgb="FFFCFCFF"/>
        <color rgb="FF63BE7B"/>
      </colorScale>
    </cfRule>
    <cfRule type="colorScale" priority="9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4">
    <cfRule type="colorScale" priority="9810">
      <colorScale>
        <cfvo type="min"/>
        <cfvo type="max"/>
        <color rgb="FFFCFCFF"/>
        <color rgb="FF63BE7B"/>
      </colorScale>
    </cfRule>
    <cfRule type="colorScale" priority="9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4">
    <cfRule type="cellIs" dxfId="6882" priority="9812" operator="greaterThan">
      <formula>1</formula>
    </cfRule>
    <cfRule type="colorScale" priority="9813">
      <colorScale>
        <cfvo type="min"/>
        <cfvo type="max"/>
        <color rgb="FFFCFCFF"/>
        <color rgb="FF63BE7B"/>
      </colorScale>
    </cfRule>
    <cfRule type="colorScale" priority="9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74:LH74">
    <cfRule type="containsText" dxfId="6881" priority="9539" operator="containsText" text=" ">
      <formula>NOT(ISERROR(SEARCH(" ",KH74)))</formula>
    </cfRule>
    <cfRule type="containsText" dxfId="6880" priority="9540" operator="containsText" text=" ">
      <formula>NOT(ISERROR(SEARCH(" ",KH74)))</formula>
    </cfRule>
  </conditionalFormatting>
  <conditionalFormatting sqref="KK74:LD74">
    <cfRule type="cellIs" dxfId="6879" priority="9506" operator="greaterThan">
      <formula>0.31</formula>
    </cfRule>
    <cfRule type="cellIs" dxfId="6878" priority="9507" operator="greaterThan">
      <formula>0.31</formula>
    </cfRule>
    <cfRule type="cellIs" dxfId="6877" priority="9508" operator="greaterThan">
      <formula>0.31</formula>
    </cfRule>
    <cfRule type="cellIs" dxfId="6876" priority="9509" operator="greaterThan">
      <formula>0.3</formula>
    </cfRule>
    <cfRule type="cellIs" dxfId="6875" priority="9510" operator="greaterThan">
      <formula>1</formula>
    </cfRule>
    <cfRule type="cellIs" dxfId="6874" priority="9511" operator="equal">
      <formula>0</formula>
    </cfRule>
  </conditionalFormatting>
  <conditionalFormatting sqref="LJ74:LK74">
    <cfRule type="containsText" dxfId="6873" priority="7415" operator="containsText" text=" ">
      <formula>NOT(ISERROR(SEARCH(" ",LJ74)))</formula>
    </cfRule>
    <cfRule type="containsText" dxfId="6872" priority="7416" operator="containsText" text=" ">
      <formula>NOT(ISERROR(SEARCH(" ",LJ74)))</formula>
    </cfRule>
  </conditionalFormatting>
  <conditionalFormatting sqref="G75">
    <cfRule type="containsText" dxfId="6871" priority="9154" operator="containsText" text=" ">
      <formula>NOT(ISERROR(SEARCH(" ",G75)))</formula>
    </cfRule>
    <cfRule type="containsText" dxfId="6870" priority="9155" operator="containsText" text=" ">
      <formula>NOT(ISERROR(SEARCH(" ",G75)))</formula>
    </cfRule>
  </conditionalFormatting>
  <conditionalFormatting sqref="H75">
    <cfRule type="containsText" dxfId="6869" priority="9480" operator="containsText" text=" ">
      <formula>NOT(ISERROR(SEARCH(" ",H75)))</formula>
    </cfRule>
    <cfRule type="containsText" dxfId="6868" priority="9481" operator="containsText" text=" ">
      <formula>NOT(ISERROR(SEARCH(" ",H75)))</formula>
    </cfRule>
  </conditionalFormatting>
  <conditionalFormatting sqref="Y75">
    <cfRule type="colorScale" priority="9197">
      <colorScale>
        <cfvo type="min"/>
        <cfvo type="max"/>
        <color rgb="FFFCFCFF"/>
        <color rgb="FF63BE7B"/>
      </colorScale>
    </cfRule>
    <cfRule type="colorScale" priority="9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75">
    <cfRule type="cellIs" dxfId="6867" priority="9179" operator="greaterThan">
      <formula>1</formula>
    </cfRule>
    <cfRule type="containsText" dxfId="6866" priority="9180" operator="containsText" text=" ">
      <formula>NOT(ISERROR(SEARCH(" ",AF75)))</formula>
    </cfRule>
    <cfRule type="containsText" dxfId="6865" priority="9181" operator="containsText" text=" ">
      <formula>NOT(ISERROR(SEARCH(" ",AF75)))</formula>
    </cfRule>
  </conditionalFormatting>
  <conditionalFormatting sqref="AK75">
    <cfRule type="cellIs" dxfId="6864" priority="8634" operator="equal">
      <formula>0</formula>
    </cfRule>
    <cfRule type="cellIs" dxfId="6863" priority="8635" operator="equal">
      <formula>0</formula>
    </cfRule>
    <cfRule type="cellIs" dxfId="6862" priority="8636" operator="greaterThan">
      <formula>1</formula>
    </cfRule>
    <cfRule type="containsText" dxfId="6861" priority="8637" operator="containsText" text=" ">
      <formula>NOT(ISERROR(SEARCH(" ",AK75)))</formula>
    </cfRule>
    <cfRule type="containsText" dxfId="6860" priority="8638" operator="containsText" text=" ">
      <formula>NOT(ISERROR(SEARCH(" ",AK75)))</formula>
    </cfRule>
  </conditionalFormatting>
  <conditionalFormatting sqref="AL75">
    <cfRule type="cellIs" dxfId="6859" priority="8629" operator="equal">
      <formula>0</formula>
    </cfRule>
    <cfRule type="cellIs" dxfId="6858" priority="8630" operator="equal">
      <formula>0</formula>
    </cfRule>
    <cfRule type="cellIs" dxfId="6857" priority="8631" operator="greaterThan">
      <formula>1</formula>
    </cfRule>
    <cfRule type="containsText" dxfId="6856" priority="8632" operator="containsText" text=" ">
      <formula>NOT(ISERROR(SEARCH(" ",AL75)))</formula>
    </cfRule>
    <cfRule type="containsText" dxfId="6855" priority="8633" operator="containsText" text=" ">
      <formula>NOT(ISERROR(SEARCH(" ",AL75)))</formula>
    </cfRule>
  </conditionalFormatting>
  <conditionalFormatting sqref="AM75">
    <cfRule type="cellIs" dxfId="6854" priority="8624" operator="equal">
      <formula>0</formula>
    </cfRule>
    <cfRule type="cellIs" dxfId="6853" priority="8625" operator="equal">
      <formula>0</formula>
    </cfRule>
    <cfRule type="cellIs" dxfId="6852" priority="8626" operator="greaterThan">
      <formula>1</formula>
    </cfRule>
    <cfRule type="containsText" dxfId="6851" priority="8627" operator="containsText" text=" ">
      <formula>NOT(ISERROR(SEARCH(" ",AM75)))</formula>
    </cfRule>
    <cfRule type="containsText" dxfId="6850" priority="8628" operator="containsText" text=" ">
      <formula>NOT(ISERROR(SEARCH(" ",AM75)))</formula>
    </cfRule>
  </conditionalFormatting>
  <conditionalFormatting sqref="AO75:AT75">
    <cfRule type="cellIs" dxfId="6849" priority="9168" operator="equal">
      <formula>0</formula>
    </cfRule>
    <cfRule type="containsText" dxfId="6848" priority="9175" operator="containsText" text=" ">
      <formula>NOT(ISERROR(SEARCH(" ",AO75)))</formula>
    </cfRule>
    <cfRule type="containsText" dxfId="6847" priority="9176" operator="containsText" text=" ">
      <formula>NOT(ISERROR(SEARCH(" ",AO75)))</formula>
    </cfRule>
  </conditionalFormatting>
  <conditionalFormatting sqref="AV75">
    <cfRule type="cellIs" dxfId="6846" priority="9138" operator="equal">
      <formula>0</formula>
    </cfRule>
    <cfRule type="containsText" dxfId="6845" priority="9139" operator="containsText" text=" ">
      <formula>NOT(ISERROR(SEARCH(" ",AV75)))</formula>
    </cfRule>
    <cfRule type="containsText" dxfId="6844" priority="9140" operator="containsText" text=" ">
      <formula>NOT(ISERROR(SEARCH(" ",AV75)))</formula>
    </cfRule>
  </conditionalFormatting>
  <conditionalFormatting sqref="AW75">
    <cfRule type="cellIs" dxfId="6843" priority="9479" operator="equal">
      <formula>0</formula>
    </cfRule>
    <cfRule type="containsText" dxfId="6842" priority="9482" operator="containsText" text=" ">
      <formula>NOT(ISERROR(SEARCH(" ",AW75)))</formula>
    </cfRule>
    <cfRule type="containsText" dxfId="6841" priority="9483" operator="containsText" text=" ">
      <formula>NOT(ISERROR(SEARCH(" ",AW75)))</formula>
    </cfRule>
  </conditionalFormatting>
  <conditionalFormatting sqref="AX75">
    <cfRule type="cellIs" dxfId="6840" priority="9182" operator="greaterThan">
      <formula>1</formula>
    </cfRule>
    <cfRule type="containsText" dxfId="6839" priority="9183" operator="containsText" text=" ">
      <formula>NOT(ISERROR(SEARCH(" ",AX75)))</formula>
    </cfRule>
    <cfRule type="containsText" dxfId="6838" priority="9184" operator="containsText" text=" ">
      <formula>NOT(ISERROR(SEARCH(" ",AX75)))</formula>
    </cfRule>
  </conditionalFormatting>
  <conditionalFormatting sqref="AY75">
    <cfRule type="containsText" dxfId="6837" priority="9475" operator="containsText" text=" ">
      <formula>NOT(ISERROR(SEARCH(" ",AY75)))</formula>
    </cfRule>
    <cfRule type="containsText" dxfId="6836" priority="9476" operator="containsText" text=" ">
      <formula>NOT(ISERROR(SEARCH(" ",AY75)))</formula>
    </cfRule>
  </conditionalFormatting>
  <conditionalFormatting sqref="BA75">
    <cfRule type="containsText" dxfId="6835" priority="9477" operator="containsText" text=" ">
      <formula>NOT(ISERROR(SEARCH(" ",BA75)))</formula>
    </cfRule>
    <cfRule type="containsText" dxfId="6834" priority="9478" operator="containsText" text=" ">
      <formula>NOT(ISERROR(SEARCH(" ",BA75)))</formula>
    </cfRule>
  </conditionalFormatting>
  <conditionalFormatting sqref="BF75:BG75">
    <cfRule type="containsText" dxfId="6833" priority="9173" operator="containsText" text=" ">
      <formula>NOT(ISERROR(SEARCH(" ",BF75)))</formula>
    </cfRule>
    <cfRule type="containsText" dxfId="6832" priority="9174" operator="containsText" text=" ">
      <formula>NOT(ISERROR(SEARCH(" ",BF75)))</formula>
    </cfRule>
  </conditionalFormatting>
  <conditionalFormatting sqref="BI75:BJ75">
    <cfRule type="containsText" dxfId="6831" priority="9177" operator="containsText" text=" ">
      <formula>NOT(ISERROR(SEARCH(" ",BI75)))</formula>
    </cfRule>
    <cfRule type="containsText" dxfId="6830" priority="9178" operator="containsText" text=" ">
      <formula>NOT(ISERROR(SEARCH(" ",BI75)))</formula>
    </cfRule>
  </conditionalFormatting>
  <conditionalFormatting sqref="BK75">
    <cfRule type="containsText" dxfId="6829" priority="9185" operator="containsText" text=" ">
      <formula>NOT(ISERROR(SEARCH(" ",BK75)))</formula>
    </cfRule>
    <cfRule type="containsText" dxfId="6828" priority="9186" operator="containsText" text=" ">
      <formula>NOT(ISERROR(SEARCH(" ",BK75)))</formula>
    </cfRule>
  </conditionalFormatting>
  <conditionalFormatting sqref="BM75">
    <cfRule type="containsText" dxfId="6827" priority="9151" operator="containsText" text=" ">
      <formula>NOT(ISERROR(SEARCH(" ",BM75)))</formula>
    </cfRule>
    <cfRule type="containsText" dxfId="6826" priority="9152" operator="containsText" text=" ">
      <formula>NOT(ISERROR(SEARCH(" ",BM75)))</formula>
    </cfRule>
  </conditionalFormatting>
  <conditionalFormatting sqref="BR75">
    <cfRule type="containsText" dxfId="6825" priority="9141" operator="containsText" text=" ">
      <formula>NOT(ISERROR(SEARCH(" ",BR75)))</formula>
    </cfRule>
    <cfRule type="containsText" dxfId="6824" priority="9142" operator="containsText" text=" ">
      <formula>NOT(ISERROR(SEARCH(" ",BR75)))</formula>
    </cfRule>
  </conditionalFormatting>
  <conditionalFormatting sqref="BS75">
    <cfRule type="containsText" dxfId="6823" priority="8612" operator="containsText" text=" ">
      <formula>NOT(ISERROR(SEARCH(" ",BS75)))</formula>
    </cfRule>
    <cfRule type="containsText" dxfId="6822" priority="8613" operator="containsText" text=" ">
      <formula>NOT(ISERROR(SEARCH(" ",BS75)))</formula>
    </cfRule>
  </conditionalFormatting>
  <conditionalFormatting sqref="BU75">
    <cfRule type="containsText" dxfId="6821" priority="9171" operator="containsText" text=" ">
      <formula>NOT(ISERROR(SEARCH(" ",BU75)))</formula>
    </cfRule>
    <cfRule type="containsText" dxfId="6820" priority="9172" operator="containsText" text=" ">
      <formula>NOT(ISERROR(SEARCH(" ",BU75)))</formula>
    </cfRule>
  </conditionalFormatting>
  <conditionalFormatting sqref="BV75">
    <cfRule type="containsText" dxfId="6819" priority="9147" operator="containsText" text=" ">
      <formula>NOT(ISERROR(SEARCH(" ",BV75)))</formula>
    </cfRule>
    <cfRule type="containsText" dxfId="6818" priority="9148" operator="containsText" text=" ">
      <formula>NOT(ISERROR(SEARCH(" ",BV75)))</formula>
    </cfRule>
  </conditionalFormatting>
  <conditionalFormatting sqref="BW75">
    <cfRule type="containsText" dxfId="6817" priority="9149" operator="containsText" text=" ">
      <formula>NOT(ISERROR(SEARCH(" ",BW75)))</formula>
    </cfRule>
    <cfRule type="containsText" dxfId="6816" priority="9150" operator="containsText" text=" ">
      <formula>NOT(ISERROR(SEARCH(" ",BW75)))</formula>
    </cfRule>
  </conditionalFormatting>
  <conditionalFormatting sqref="BZ75">
    <cfRule type="containsText" dxfId="6815" priority="9486" operator="containsText" text=" ">
      <formula>NOT(ISERROR(SEARCH(" ",BZ75)))</formula>
    </cfRule>
    <cfRule type="containsText" dxfId="6814" priority="9487" operator="containsText" text=" ">
      <formula>NOT(ISERROR(SEARCH(" ",BZ75)))</formula>
    </cfRule>
  </conditionalFormatting>
  <conditionalFormatting sqref="CF75">
    <cfRule type="containsText" dxfId="6813" priority="3439" operator="containsText" text=" ">
      <formula>NOT(ISERROR(SEARCH(" ",CF75)))</formula>
    </cfRule>
  </conditionalFormatting>
  <conditionalFormatting sqref="CI75">
    <cfRule type="containsText" dxfId="6812" priority="3440" operator="containsText" text=" ">
      <formula>NOT(ISERROR(SEARCH(" ",CI75)))</formula>
    </cfRule>
  </conditionalFormatting>
  <conditionalFormatting sqref="CQ75">
    <cfRule type="containsText" dxfId="6811" priority="3064" operator="containsText" text=" ">
      <formula>NOT(ISERROR(SEARCH(" ",CQ75)))</formula>
    </cfRule>
  </conditionalFormatting>
  <conditionalFormatting sqref="CR75">
    <cfRule type="containsText" dxfId="6810" priority="2505" operator="containsText" text=" ">
      <formula>NOT(ISERROR(SEARCH(" ",CR75)))</formula>
    </cfRule>
  </conditionalFormatting>
  <conditionalFormatting sqref="CS75">
    <cfRule type="containsText" dxfId="6809" priority="3017" operator="containsText" text=" ">
      <formula>NOT(ISERROR(SEARCH(" ",CS75)))</formula>
    </cfRule>
  </conditionalFormatting>
  <conditionalFormatting sqref="CU75">
    <cfRule type="cellIs" dxfId="6808" priority="8683" operator="equal">
      <formula>1</formula>
    </cfRule>
  </conditionalFormatting>
  <conditionalFormatting sqref="DI75:DK75">
    <cfRule type="cellIs" dxfId="6807" priority="3213" operator="equal">
      <formula>1</formula>
    </cfRule>
  </conditionalFormatting>
  <conditionalFormatting sqref="DL75">
    <cfRule type="cellIs" dxfId="6806" priority="3214" operator="equal">
      <formula>1</formula>
    </cfRule>
  </conditionalFormatting>
  <conditionalFormatting sqref="DN75">
    <cfRule type="cellIs" dxfId="6805" priority="3225" operator="equal">
      <formula>1</formula>
    </cfRule>
  </conditionalFormatting>
  <conditionalFormatting sqref="DZ75">
    <cfRule type="containsText" dxfId="6804" priority="9143" operator="containsText" text=" ">
      <formula>NOT(ISERROR(SEARCH(" ",DZ75)))</formula>
    </cfRule>
    <cfRule type="containsText" dxfId="6803" priority="9144" operator="containsText" text=" ">
      <formula>NOT(ISERROR(SEARCH(" ",DZ75)))</formula>
    </cfRule>
    <cfRule type="containsText" dxfId="6802" priority="9145" operator="containsText" text=" ">
      <formula>NOT(ISERROR(SEARCH(" ",DZ75)))</formula>
    </cfRule>
    <cfRule type="containsText" dxfId="6801" priority="9146" operator="containsText" text=" ">
      <formula>NOT(ISERROR(SEARCH(" ",DZ75)))</formula>
    </cfRule>
  </conditionalFormatting>
  <conditionalFormatting sqref="EC75:EL75">
    <cfRule type="containsText" dxfId="6800" priority="9169" operator="containsText" text=" ">
      <formula>NOT(ISERROR(SEARCH(" ",EC75)))</formula>
    </cfRule>
    <cfRule type="containsText" dxfId="6799" priority="9170" operator="containsText" text=" ">
      <formula>NOT(ISERROR(SEARCH(" ",EC75)))</formula>
    </cfRule>
  </conditionalFormatting>
  <conditionalFormatting sqref="EN75">
    <cfRule type="cellIs" dxfId="6798" priority="9157" operator="equal">
      <formula>0</formula>
    </cfRule>
  </conditionalFormatting>
  <conditionalFormatting sqref="FI75">
    <cfRule type="cellIs" dxfId="6797" priority="9199" operator="greaterThan">
      <formula>1</formula>
    </cfRule>
    <cfRule type="colorScale" priority="9200">
      <colorScale>
        <cfvo type="min"/>
        <cfvo type="max"/>
        <color rgb="FFFCFCFF"/>
        <color rgb="FF63BE7B"/>
      </colorScale>
    </cfRule>
    <cfRule type="colorScale" priority="9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5">
    <cfRule type="colorScale" priority="9166">
      <colorScale>
        <cfvo type="min"/>
        <cfvo type="max"/>
        <color rgb="FFFCFCFF"/>
        <color rgb="FF63BE7B"/>
      </colorScale>
    </cfRule>
    <cfRule type="colorScale" priority="9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5:FL75">
    <cfRule type="colorScale" priority="9202">
      <colorScale>
        <cfvo type="min"/>
        <cfvo type="max"/>
        <color rgb="FFFCFCFF"/>
        <color rgb="FF63BE7B"/>
      </colorScale>
    </cfRule>
    <cfRule type="colorScale" priority="9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5">
    <cfRule type="colorScale" priority="9204">
      <colorScale>
        <cfvo type="min"/>
        <cfvo type="max"/>
        <color rgb="FFFCFCFF"/>
        <color rgb="FF63BE7B"/>
      </colorScale>
    </cfRule>
    <cfRule type="colorScale" priority="9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5">
    <cfRule type="colorScale" priority="9471">
      <colorScale>
        <cfvo type="min"/>
        <cfvo type="max"/>
        <color rgb="FFFCFCFF"/>
        <color rgb="FF63BE7B"/>
      </colorScale>
    </cfRule>
    <cfRule type="colorScale" priority="9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5">
    <cfRule type="cellIs" dxfId="6796" priority="9206" operator="greaterThan">
      <formula>1</formula>
    </cfRule>
    <cfRule type="colorScale" priority="9207">
      <colorScale>
        <cfvo type="min"/>
        <cfvo type="max"/>
        <color rgb="FFFCFCFF"/>
        <color rgb="FF63BE7B"/>
      </colorScale>
    </cfRule>
    <cfRule type="colorScale" priority="9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5">
    <cfRule type="colorScale" priority="9209">
      <colorScale>
        <cfvo type="min"/>
        <cfvo type="max"/>
        <color rgb="FFFCFCFF"/>
        <color rgb="FF63BE7B"/>
      </colorScale>
    </cfRule>
    <cfRule type="colorScale" priority="9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5">
    <cfRule type="colorScale" priority="9467">
      <colorScale>
        <cfvo type="min"/>
        <cfvo type="max"/>
        <color rgb="FFFCFCFF"/>
        <color rgb="FF63BE7B"/>
      </colorScale>
    </cfRule>
    <cfRule type="colorScale" priority="9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5">
    <cfRule type="cellIs" dxfId="6795" priority="9211" operator="greaterThan">
      <formula>1</formula>
    </cfRule>
    <cfRule type="colorScale" priority="9212">
      <colorScale>
        <cfvo type="min"/>
        <cfvo type="max"/>
        <color rgb="FFFCFCFF"/>
        <color rgb="FF63BE7B"/>
      </colorScale>
    </cfRule>
    <cfRule type="colorScale" priority="9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5">
    <cfRule type="colorScale" priority="9214">
      <colorScale>
        <cfvo type="min"/>
        <cfvo type="max"/>
        <color rgb="FFFCFCFF"/>
        <color rgb="FF63BE7B"/>
      </colorScale>
    </cfRule>
    <cfRule type="colorScale" priority="9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5">
    <cfRule type="colorScale" priority="9216">
      <colorScale>
        <cfvo type="min"/>
        <cfvo type="max"/>
        <color rgb="FFFCFCFF"/>
        <color rgb="FF63BE7B"/>
      </colorScale>
    </cfRule>
    <cfRule type="colorScale" priority="9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5">
    <cfRule type="cellIs" dxfId="6794" priority="9218" operator="greaterThan">
      <formula>1</formula>
    </cfRule>
    <cfRule type="colorScale" priority="9219">
      <colorScale>
        <cfvo type="min"/>
        <cfvo type="max"/>
        <color rgb="FFFCFCFF"/>
        <color rgb="FF63BE7B"/>
      </colorScale>
    </cfRule>
    <cfRule type="colorScale" priority="9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5">
    <cfRule type="colorScale" priority="9221">
      <colorScale>
        <cfvo type="min"/>
        <cfvo type="max"/>
        <color rgb="FFFCFCFF"/>
        <color rgb="FF63BE7B"/>
      </colorScale>
    </cfRule>
    <cfRule type="colorScale" priority="9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5">
    <cfRule type="colorScale" priority="9223">
      <colorScale>
        <cfvo type="min"/>
        <cfvo type="max"/>
        <color rgb="FFFCFCFF"/>
        <color rgb="FF63BE7B"/>
      </colorScale>
    </cfRule>
    <cfRule type="colorScale" priority="9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5">
    <cfRule type="cellIs" dxfId="6793" priority="9225" operator="greaterThan">
      <formula>1</formula>
    </cfRule>
    <cfRule type="colorScale" priority="9226">
      <colorScale>
        <cfvo type="min"/>
        <cfvo type="max"/>
        <color rgb="FFFCFCFF"/>
        <color rgb="FF63BE7B"/>
      </colorScale>
    </cfRule>
    <cfRule type="colorScale" priority="9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5">
    <cfRule type="colorScale" priority="9228">
      <colorScale>
        <cfvo type="min"/>
        <cfvo type="max"/>
        <color rgb="FFFCFCFF"/>
        <color rgb="FF63BE7B"/>
      </colorScale>
    </cfRule>
    <cfRule type="colorScale" priority="9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5">
    <cfRule type="colorScale" priority="9230">
      <colorScale>
        <cfvo type="min"/>
        <cfvo type="max"/>
        <color rgb="FFFCFCFF"/>
        <color rgb="FF63BE7B"/>
      </colorScale>
    </cfRule>
    <cfRule type="colorScale" priority="9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5">
    <cfRule type="cellIs" dxfId="6792" priority="9232" operator="greaterThan">
      <formula>1</formula>
    </cfRule>
    <cfRule type="colorScale" priority="9233">
      <colorScale>
        <cfvo type="min"/>
        <cfvo type="max"/>
        <color rgb="FFFCFCFF"/>
        <color rgb="FF63BE7B"/>
      </colorScale>
    </cfRule>
    <cfRule type="colorScale" priority="92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5">
    <cfRule type="colorScale" priority="9235">
      <colorScale>
        <cfvo type="min"/>
        <cfvo type="max"/>
        <color rgb="FFFCFCFF"/>
        <color rgb="FF63BE7B"/>
      </colorScale>
    </cfRule>
    <cfRule type="colorScale" priority="9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5">
    <cfRule type="colorScale" priority="9237">
      <colorScale>
        <cfvo type="min"/>
        <cfvo type="max"/>
        <color rgb="FFFCFCFF"/>
        <color rgb="FF63BE7B"/>
      </colorScale>
    </cfRule>
    <cfRule type="colorScale" priority="9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5">
    <cfRule type="cellIs" dxfId="6791" priority="9239" operator="greaterThan">
      <formula>1</formula>
    </cfRule>
    <cfRule type="colorScale" priority="9240">
      <colorScale>
        <cfvo type="min"/>
        <cfvo type="max"/>
        <color rgb="FFFCFCFF"/>
        <color rgb="FF63BE7B"/>
      </colorScale>
    </cfRule>
    <cfRule type="colorScale" priority="9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5">
    <cfRule type="colorScale" priority="9242">
      <colorScale>
        <cfvo type="min"/>
        <cfvo type="max"/>
        <color rgb="FFFCFCFF"/>
        <color rgb="FF63BE7B"/>
      </colorScale>
    </cfRule>
    <cfRule type="colorScale" priority="9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5">
    <cfRule type="colorScale" priority="9244">
      <colorScale>
        <cfvo type="min"/>
        <cfvo type="max"/>
        <color rgb="FFFCFCFF"/>
        <color rgb="FF63BE7B"/>
      </colorScale>
    </cfRule>
    <cfRule type="colorScale" priority="9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5">
    <cfRule type="cellIs" dxfId="6790" priority="9246" operator="greaterThan">
      <formula>1</formula>
    </cfRule>
    <cfRule type="colorScale" priority="9247">
      <colorScale>
        <cfvo type="min"/>
        <cfvo type="max"/>
        <color rgb="FFFCFCFF"/>
        <color rgb="FF63BE7B"/>
      </colorScale>
    </cfRule>
    <cfRule type="colorScale" priority="9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5">
    <cfRule type="colorScale" priority="9249">
      <colorScale>
        <cfvo type="min"/>
        <cfvo type="max"/>
        <color rgb="FFFCFCFF"/>
        <color rgb="FF63BE7B"/>
      </colorScale>
    </cfRule>
    <cfRule type="colorScale" priority="9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5">
    <cfRule type="colorScale" priority="9251">
      <colorScale>
        <cfvo type="min"/>
        <cfvo type="max"/>
        <color rgb="FFFCFCFF"/>
        <color rgb="FF63BE7B"/>
      </colorScale>
    </cfRule>
    <cfRule type="colorScale" priority="9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5">
    <cfRule type="cellIs" dxfId="6789" priority="9253" operator="greaterThan">
      <formula>1</formula>
    </cfRule>
    <cfRule type="colorScale" priority="9254">
      <colorScale>
        <cfvo type="min"/>
        <cfvo type="max"/>
        <color rgb="FFFCFCFF"/>
        <color rgb="FF63BE7B"/>
      </colorScale>
    </cfRule>
    <cfRule type="colorScale" priority="9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5">
    <cfRule type="colorScale" priority="9256">
      <colorScale>
        <cfvo type="min"/>
        <cfvo type="max"/>
        <color rgb="FFFCFCFF"/>
        <color rgb="FF63BE7B"/>
      </colorScale>
    </cfRule>
    <cfRule type="colorScale" priority="9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5">
    <cfRule type="colorScale" priority="9258">
      <colorScale>
        <cfvo type="min"/>
        <cfvo type="max"/>
        <color rgb="FFFCFCFF"/>
        <color rgb="FF63BE7B"/>
      </colorScale>
    </cfRule>
    <cfRule type="colorScale" priority="9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5">
    <cfRule type="cellIs" dxfId="6788" priority="9260" operator="greaterThan">
      <formula>1</formula>
    </cfRule>
    <cfRule type="colorScale" priority="9261">
      <colorScale>
        <cfvo type="min"/>
        <cfvo type="max"/>
        <color rgb="FFFCFCFF"/>
        <color rgb="FF63BE7B"/>
      </colorScale>
    </cfRule>
    <cfRule type="colorScale" priority="9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5">
    <cfRule type="colorScale" priority="9263">
      <colorScale>
        <cfvo type="min"/>
        <cfvo type="max"/>
        <color rgb="FFFCFCFF"/>
        <color rgb="FF63BE7B"/>
      </colorScale>
    </cfRule>
    <cfRule type="colorScale" priority="9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5">
    <cfRule type="colorScale" priority="9265">
      <colorScale>
        <cfvo type="min"/>
        <cfvo type="max"/>
        <color rgb="FFFCFCFF"/>
        <color rgb="FF63BE7B"/>
      </colorScale>
    </cfRule>
    <cfRule type="colorScale" priority="9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5">
    <cfRule type="cellIs" dxfId="6787" priority="9267" operator="greaterThan">
      <formula>1</formula>
    </cfRule>
    <cfRule type="colorScale" priority="9268">
      <colorScale>
        <cfvo type="min"/>
        <cfvo type="max"/>
        <color rgb="FFFCFCFF"/>
        <color rgb="FF63BE7B"/>
      </colorScale>
    </cfRule>
    <cfRule type="colorScale" priority="9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5">
    <cfRule type="colorScale" priority="9270">
      <colorScale>
        <cfvo type="min"/>
        <cfvo type="max"/>
        <color rgb="FFFCFCFF"/>
        <color rgb="FF63BE7B"/>
      </colorScale>
    </cfRule>
    <cfRule type="colorScale" priority="9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5">
    <cfRule type="colorScale" priority="9272">
      <colorScale>
        <cfvo type="min"/>
        <cfvo type="max"/>
        <color rgb="FFFCFCFF"/>
        <color rgb="FF63BE7B"/>
      </colorScale>
    </cfRule>
    <cfRule type="colorScale" priority="9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5">
    <cfRule type="cellIs" dxfId="6786" priority="9274" operator="greaterThan">
      <formula>1</formula>
    </cfRule>
    <cfRule type="colorScale" priority="9275">
      <colorScale>
        <cfvo type="min"/>
        <cfvo type="max"/>
        <color rgb="FFFCFCFF"/>
        <color rgb="FF63BE7B"/>
      </colorScale>
    </cfRule>
    <cfRule type="colorScale" priority="9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5">
    <cfRule type="colorScale" priority="9277">
      <colorScale>
        <cfvo type="min"/>
        <cfvo type="max"/>
        <color rgb="FFFCFCFF"/>
        <color rgb="FF63BE7B"/>
      </colorScale>
    </cfRule>
    <cfRule type="colorScale" priority="9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5">
    <cfRule type="colorScale" priority="9279">
      <colorScale>
        <cfvo type="min"/>
        <cfvo type="max"/>
        <color rgb="FFFCFCFF"/>
        <color rgb="FF63BE7B"/>
      </colorScale>
    </cfRule>
    <cfRule type="colorScale" priority="9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5">
    <cfRule type="cellIs" dxfId="6785" priority="9281" operator="greaterThan">
      <formula>1</formula>
    </cfRule>
    <cfRule type="colorScale" priority="9282">
      <colorScale>
        <cfvo type="min"/>
        <cfvo type="max"/>
        <color rgb="FFFCFCFF"/>
        <color rgb="FF63BE7B"/>
      </colorScale>
    </cfRule>
    <cfRule type="colorScale" priority="9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5">
    <cfRule type="colorScale" priority="9284">
      <colorScale>
        <cfvo type="min"/>
        <cfvo type="max"/>
        <color rgb="FFFCFCFF"/>
        <color rgb="FF63BE7B"/>
      </colorScale>
    </cfRule>
    <cfRule type="colorScale" priority="9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5">
    <cfRule type="colorScale" priority="9286">
      <colorScale>
        <cfvo type="min"/>
        <cfvo type="max"/>
        <color rgb="FFFCFCFF"/>
        <color rgb="FF63BE7B"/>
      </colorScale>
    </cfRule>
    <cfRule type="colorScale" priority="9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5">
    <cfRule type="cellIs" dxfId="6784" priority="9288" operator="greaterThan">
      <formula>1</formula>
    </cfRule>
    <cfRule type="colorScale" priority="9289">
      <colorScale>
        <cfvo type="min"/>
        <cfvo type="max"/>
        <color rgb="FFFCFCFF"/>
        <color rgb="FF63BE7B"/>
      </colorScale>
    </cfRule>
    <cfRule type="colorScale" priority="9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5">
    <cfRule type="colorScale" priority="9291">
      <colorScale>
        <cfvo type="min"/>
        <cfvo type="max"/>
        <color rgb="FFFCFCFF"/>
        <color rgb="FF63BE7B"/>
      </colorScale>
    </cfRule>
    <cfRule type="colorScale" priority="9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5">
    <cfRule type="colorScale" priority="9293">
      <colorScale>
        <cfvo type="min"/>
        <cfvo type="max"/>
        <color rgb="FFFCFCFF"/>
        <color rgb="FF63BE7B"/>
      </colorScale>
    </cfRule>
    <cfRule type="colorScale" priority="9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5">
    <cfRule type="cellIs" dxfId="6783" priority="9295" operator="greaterThan">
      <formula>1</formula>
    </cfRule>
    <cfRule type="colorScale" priority="9296">
      <colorScale>
        <cfvo type="min"/>
        <cfvo type="max"/>
        <color rgb="FFFCFCFF"/>
        <color rgb="FF63BE7B"/>
      </colorScale>
    </cfRule>
    <cfRule type="colorScale" priority="9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5">
    <cfRule type="colorScale" priority="9298">
      <colorScale>
        <cfvo type="min"/>
        <cfvo type="max"/>
        <color rgb="FFFCFCFF"/>
        <color rgb="FF63BE7B"/>
      </colorScale>
    </cfRule>
    <cfRule type="colorScale" priority="9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5">
    <cfRule type="colorScale" priority="9300">
      <colorScale>
        <cfvo type="min"/>
        <cfvo type="max"/>
        <color rgb="FFFCFCFF"/>
        <color rgb="FF63BE7B"/>
      </colorScale>
    </cfRule>
    <cfRule type="colorScale" priority="9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5">
    <cfRule type="cellIs" dxfId="6782" priority="9302" operator="greaterThan">
      <formula>1</formula>
    </cfRule>
    <cfRule type="colorScale" priority="9303">
      <colorScale>
        <cfvo type="min"/>
        <cfvo type="max"/>
        <color rgb="FFFCFCFF"/>
        <color rgb="FF63BE7B"/>
      </colorScale>
    </cfRule>
    <cfRule type="colorScale" priority="9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5">
    <cfRule type="colorScale" priority="9305">
      <colorScale>
        <cfvo type="min"/>
        <cfvo type="max"/>
        <color rgb="FFFCFCFF"/>
        <color rgb="FF63BE7B"/>
      </colorScale>
    </cfRule>
    <cfRule type="colorScale" priority="9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5">
    <cfRule type="colorScale" priority="9307">
      <colorScale>
        <cfvo type="min"/>
        <cfvo type="max"/>
        <color rgb="FFFCFCFF"/>
        <color rgb="FF63BE7B"/>
      </colorScale>
    </cfRule>
    <cfRule type="colorScale" priority="9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5">
    <cfRule type="cellIs" dxfId="6781" priority="9309" operator="greaterThan">
      <formula>1</formula>
    </cfRule>
    <cfRule type="colorScale" priority="9310">
      <colorScale>
        <cfvo type="min"/>
        <cfvo type="max"/>
        <color rgb="FFFCFCFF"/>
        <color rgb="FF63BE7B"/>
      </colorScale>
    </cfRule>
    <cfRule type="colorScale" priority="9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5">
    <cfRule type="colorScale" priority="9312">
      <colorScale>
        <cfvo type="min"/>
        <cfvo type="max"/>
        <color rgb="FFFCFCFF"/>
        <color rgb="FF63BE7B"/>
      </colorScale>
    </cfRule>
    <cfRule type="colorScale" priority="9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5">
    <cfRule type="colorScale" priority="9314">
      <colorScale>
        <cfvo type="min"/>
        <cfvo type="max"/>
        <color rgb="FFFCFCFF"/>
        <color rgb="FF63BE7B"/>
      </colorScale>
    </cfRule>
    <cfRule type="colorScale" priority="9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5">
    <cfRule type="cellIs" dxfId="6780" priority="9316" operator="greaterThan">
      <formula>1</formula>
    </cfRule>
    <cfRule type="colorScale" priority="9317">
      <colorScale>
        <cfvo type="min"/>
        <cfvo type="max"/>
        <color rgb="FFFCFCFF"/>
        <color rgb="FF63BE7B"/>
      </colorScale>
    </cfRule>
    <cfRule type="colorScale" priority="9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5">
    <cfRule type="colorScale" priority="9319">
      <colorScale>
        <cfvo type="min"/>
        <cfvo type="max"/>
        <color rgb="FFFCFCFF"/>
        <color rgb="FF63BE7B"/>
      </colorScale>
    </cfRule>
    <cfRule type="colorScale" priority="9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5">
    <cfRule type="colorScale" priority="9321">
      <colorScale>
        <cfvo type="min"/>
        <cfvo type="max"/>
        <color rgb="FFFCFCFF"/>
        <color rgb="FF63BE7B"/>
      </colorScale>
    </cfRule>
    <cfRule type="colorScale" priority="9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5">
    <cfRule type="cellIs" dxfId="6779" priority="9323" operator="greaterThan">
      <formula>1</formula>
    </cfRule>
    <cfRule type="colorScale" priority="9324">
      <colorScale>
        <cfvo type="min"/>
        <cfvo type="max"/>
        <color rgb="FFFCFCFF"/>
        <color rgb="FF63BE7B"/>
      </colorScale>
    </cfRule>
    <cfRule type="colorScale" priority="9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5">
    <cfRule type="colorScale" priority="9326">
      <colorScale>
        <cfvo type="min"/>
        <cfvo type="max"/>
        <color rgb="FFFCFCFF"/>
        <color rgb="FF63BE7B"/>
      </colorScale>
    </cfRule>
    <cfRule type="colorScale" priority="9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5">
    <cfRule type="colorScale" priority="9328">
      <colorScale>
        <cfvo type="min"/>
        <cfvo type="max"/>
        <color rgb="FFFCFCFF"/>
        <color rgb="FF63BE7B"/>
      </colorScale>
    </cfRule>
    <cfRule type="colorScale" priority="9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5">
    <cfRule type="cellIs" dxfId="6778" priority="9330" operator="greaterThan">
      <formula>1</formula>
    </cfRule>
    <cfRule type="colorScale" priority="9331">
      <colorScale>
        <cfvo type="min"/>
        <cfvo type="max"/>
        <color rgb="FFFCFCFF"/>
        <color rgb="FF63BE7B"/>
      </colorScale>
    </cfRule>
    <cfRule type="colorScale" priority="9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5">
    <cfRule type="cellIs" dxfId="6777" priority="9333" operator="greaterThan">
      <formula>1</formula>
    </cfRule>
    <cfRule type="colorScale" priority="9334">
      <colorScale>
        <cfvo type="min"/>
        <cfvo type="max"/>
        <color rgb="FFFCFCFF"/>
        <color rgb="FF63BE7B"/>
      </colorScale>
    </cfRule>
    <cfRule type="colorScale" priority="9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5:IA75">
    <cfRule type="colorScale" priority="9336">
      <colorScale>
        <cfvo type="min"/>
        <cfvo type="max"/>
        <color rgb="FFFCFCFF"/>
        <color rgb="FF63BE7B"/>
      </colorScale>
    </cfRule>
    <cfRule type="colorScale" priority="9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5">
    <cfRule type="colorScale" priority="9338">
      <colorScale>
        <cfvo type="min"/>
        <cfvo type="max"/>
        <color rgb="FFFCFCFF"/>
        <color rgb="FF63BE7B"/>
      </colorScale>
    </cfRule>
    <cfRule type="colorScale" priority="9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5">
    <cfRule type="colorScale" priority="9473">
      <colorScale>
        <cfvo type="min"/>
        <cfvo type="max"/>
        <color rgb="FFFCFCFF"/>
        <color rgb="FF63BE7B"/>
      </colorScale>
    </cfRule>
    <cfRule type="colorScale" priority="9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5">
    <cfRule type="cellIs" dxfId="6776" priority="9340" operator="greaterThan">
      <formula>1</formula>
    </cfRule>
    <cfRule type="colorScale" priority="9341">
      <colorScale>
        <cfvo type="min"/>
        <cfvo type="max"/>
        <color rgb="FFFCFCFF"/>
        <color rgb="FF63BE7B"/>
      </colorScale>
    </cfRule>
    <cfRule type="colorScale" priority="9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5">
    <cfRule type="colorScale" priority="9343">
      <colorScale>
        <cfvo type="min"/>
        <cfvo type="max"/>
        <color rgb="FFFCFCFF"/>
        <color rgb="FF63BE7B"/>
      </colorScale>
    </cfRule>
    <cfRule type="colorScale" priority="9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5">
    <cfRule type="colorScale" priority="9469">
      <colorScale>
        <cfvo type="min"/>
        <cfvo type="max"/>
        <color rgb="FFFCFCFF"/>
        <color rgb="FF63BE7B"/>
      </colorScale>
    </cfRule>
    <cfRule type="colorScale" priority="9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5">
    <cfRule type="cellIs" dxfId="6775" priority="9345" operator="greaterThan">
      <formula>1</formula>
    </cfRule>
    <cfRule type="colorScale" priority="9346">
      <colorScale>
        <cfvo type="min"/>
        <cfvo type="max"/>
        <color rgb="FFFCFCFF"/>
        <color rgb="FF63BE7B"/>
      </colorScale>
    </cfRule>
    <cfRule type="colorScale" priority="9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5">
    <cfRule type="colorScale" priority="9348">
      <colorScale>
        <cfvo type="min"/>
        <cfvo type="max"/>
        <color rgb="FFFCFCFF"/>
        <color rgb="FF63BE7B"/>
      </colorScale>
    </cfRule>
    <cfRule type="colorScale" priority="9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5">
    <cfRule type="colorScale" priority="9350">
      <colorScale>
        <cfvo type="min"/>
        <cfvo type="max"/>
        <color rgb="FFFCFCFF"/>
        <color rgb="FF63BE7B"/>
      </colorScale>
    </cfRule>
    <cfRule type="colorScale" priority="9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5">
    <cfRule type="cellIs" dxfId="6774" priority="9352" operator="greaterThan">
      <formula>1</formula>
    </cfRule>
    <cfRule type="colorScale" priority="9353">
      <colorScale>
        <cfvo type="min"/>
        <cfvo type="max"/>
        <color rgb="FFFCFCFF"/>
        <color rgb="FF63BE7B"/>
      </colorScale>
    </cfRule>
    <cfRule type="colorScale" priority="9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5">
    <cfRule type="colorScale" priority="9355">
      <colorScale>
        <cfvo type="min"/>
        <cfvo type="max"/>
        <color rgb="FFFCFCFF"/>
        <color rgb="FF63BE7B"/>
      </colorScale>
    </cfRule>
    <cfRule type="colorScale" priority="9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5">
    <cfRule type="colorScale" priority="9357">
      <colorScale>
        <cfvo type="min"/>
        <cfvo type="max"/>
        <color rgb="FFFCFCFF"/>
        <color rgb="FF63BE7B"/>
      </colorScale>
    </cfRule>
    <cfRule type="colorScale" priority="9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5">
    <cfRule type="cellIs" dxfId="6773" priority="9359" operator="greaterThan">
      <formula>1</formula>
    </cfRule>
    <cfRule type="colorScale" priority="9360">
      <colorScale>
        <cfvo type="min"/>
        <cfvo type="max"/>
        <color rgb="FFFCFCFF"/>
        <color rgb="FF63BE7B"/>
      </colorScale>
    </cfRule>
    <cfRule type="colorScale" priority="9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5">
    <cfRule type="colorScale" priority="9362">
      <colorScale>
        <cfvo type="min"/>
        <cfvo type="max"/>
        <color rgb="FFFCFCFF"/>
        <color rgb="FF63BE7B"/>
      </colorScale>
    </cfRule>
    <cfRule type="colorScale" priority="9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5">
    <cfRule type="colorScale" priority="9364">
      <colorScale>
        <cfvo type="min"/>
        <cfvo type="max"/>
        <color rgb="FFFCFCFF"/>
        <color rgb="FF63BE7B"/>
      </colorScale>
    </cfRule>
    <cfRule type="colorScale" priority="9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5">
    <cfRule type="cellIs" dxfId="6772" priority="9366" operator="greaterThan">
      <formula>1</formula>
    </cfRule>
    <cfRule type="colorScale" priority="9367">
      <colorScale>
        <cfvo type="min"/>
        <cfvo type="max"/>
        <color rgb="FFFCFCFF"/>
        <color rgb="FF63BE7B"/>
      </colorScale>
    </cfRule>
    <cfRule type="colorScale" priority="9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5">
    <cfRule type="colorScale" priority="9369">
      <colorScale>
        <cfvo type="min"/>
        <cfvo type="max"/>
        <color rgb="FFFCFCFF"/>
        <color rgb="FF63BE7B"/>
      </colorScale>
    </cfRule>
    <cfRule type="colorScale" priority="9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5">
    <cfRule type="colorScale" priority="9371">
      <colorScale>
        <cfvo type="min"/>
        <cfvo type="max"/>
        <color rgb="FFFCFCFF"/>
        <color rgb="FF63BE7B"/>
      </colorScale>
    </cfRule>
    <cfRule type="colorScale" priority="9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5">
    <cfRule type="cellIs" dxfId="6771" priority="9373" operator="greaterThan">
      <formula>1</formula>
    </cfRule>
    <cfRule type="colorScale" priority="9374">
      <colorScale>
        <cfvo type="min"/>
        <cfvo type="max"/>
        <color rgb="FFFCFCFF"/>
        <color rgb="FF63BE7B"/>
      </colorScale>
    </cfRule>
    <cfRule type="colorScale" priority="9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5">
    <cfRule type="colorScale" priority="9376">
      <colorScale>
        <cfvo type="min"/>
        <cfvo type="max"/>
        <color rgb="FFFCFCFF"/>
        <color rgb="FF63BE7B"/>
      </colorScale>
    </cfRule>
    <cfRule type="colorScale" priority="9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5">
    <cfRule type="colorScale" priority="9378">
      <colorScale>
        <cfvo type="min"/>
        <cfvo type="max"/>
        <color rgb="FFFCFCFF"/>
        <color rgb="FF63BE7B"/>
      </colorScale>
    </cfRule>
    <cfRule type="colorScale" priority="9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5">
    <cfRule type="cellIs" dxfId="6770" priority="9380" operator="greaterThan">
      <formula>1</formula>
    </cfRule>
    <cfRule type="colorScale" priority="9381">
      <colorScale>
        <cfvo type="min"/>
        <cfvo type="max"/>
        <color rgb="FFFCFCFF"/>
        <color rgb="FF63BE7B"/>
      </colorScale>
    </cfRule>
    <cfRule type="colorScale" priority="9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5">
    <cfRule type="colorScale" priority="9383">
      <colorScale>
        <cfvo type="min"/>
        <cfvo type="max"/>
        <color rgb="FFFCFCFF"/>
        <color rgb="FF63BE7B"/>
      </colorScale>
    </cfRule>
    <cfRule type="colorScale" priority="9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5">
    <cfRule type="colorScale" priority="9385">
      <colorScale>
        <cfvo type="min"/>
        <cfvo type="max"/>
        <color rgb="FFFCFCFF"/>
        <color rgb="FF63BE7B"/>
      </colorScale>
    </cfRule>
    <cfRule type="colorScale" priority="9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5">
    <cfRule type="cellIs" dxfId="6769" priority="9387" operator="greaterThan">
      <formula>1</formula>
    </cfRule>
    <cfRule type="colorScale" priority="9388">
      <colorScale>
        <cfvo type="min"/>
        <cfvo type="max"/>
        <color rgb="FFFCFCFF"/>
        <color rgb="FF63BE7B"/>
      </colorScale>
    </cfRule>
    <cfRule type="colorScale" priority="9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5">
    <cfRule type="colorScale" priority="9390">
      <colorScale>
        <cfvo type="min"/>
        <cfvo type="max"/>
        <color rgb="FFFCFCFF"/>
        <color rgb="FF63BE7B"/>
      </colorScale>
    </cfRule>
    <cfRule type="colorScale" priority="9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5">
    <cfRule type="colorScale" priority="9392">
      <colorScale>
        <cfvo type="min"/>
        <cfvo type="max"/>
        <color rgb="FFFCFCFF"/>
        <color rgb="FF63BE7B"/>
      </colorScale>
    </cfRule>
    <cfRule type="colorScale" priority="9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5">
    <cfRule type="cellIs" dxfId="6768" priority="9394" operator="greaterThan">
      <formula>1</formula>
    </cfRule>
    <cfRule type="colorScale" priority="9395">
      <colorScale>
        <cfvo type="min"/>
        <cfvo type="max"/>
        <color rgb="FFFCFCFF"/>
        <color rgb="FF63BE7B"/>
      </colorScale>
    </cfRule>
    <cfRule type="colorScale" priority="9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5">
    <cfRule type="colorScale" priority="9397">
      <colorScale>
        <cfvo type="min"/>
        <cfvo type="max"/>
        <color rgb="FFFCFCFF"/>
        <color rgb="FF63BE7B"/>
      </colorScale>
    </cfRule>
    <cfRule type="colorScale" priority="9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5">
    <cfRule type="colorScale" priority="9399">
      <colorScale>
        <cfvo type="min"/>
        <cfvo type="max"/>
        <color rgb="FFFCFCFF"/>
        <color rgb="FF63BE7B"/>
      </colorScale>
    </cfRule>
    <cfRule type="colorScale" priority="9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5">
    <cfRule type="cellIs" dxfId="6767" priority="9401" operator="greaterThan">
      <formula>1</formula>
    </cfRule>
    <cfRule type="colorScale" priority="9402">
      <colorScale>
        <cfvo type="min"/>
        <cfvo type="max"/>
        <color rgb="FFFCFCFF"/>
        <color rgb="FF63BE7B"/>
      </colorScale>
    </cfRule>
    <cfRule type="colorScale" priority="9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5">
    <cfRule type="colorScale" priority="9404">
      <colorScale>
        <cfvo type="min"/>
        <cfvo type="max"/>
        <color rgb="FFFCFCFF"/>
        <color rgb="FF63BE7B"/>
      </colorScale>
    </cfRule>
    <cfRule type="colorScale" priority="9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5">
    <cfRule type="colorScale" priority="9406">
      <colorScale>
        <cfvo type="min"/>
        <cfvo type="max"/>
        <color rgb="FFFCFCFF"/>
        <color rgb="FF63BE7B"/>
      </colorScale>
    </cfRule>
    <cfRule type="colorScale" priority="9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5">
    <cfRule type="cellIs" dxfId="6766" priority="9408" operator="greaterThan">
      <formula>1</formula>
    </cfRule>
    <cfRule type="colorScale" priority="9409">
      <colorScale>
        <cfvo type="min"/>
        <cfvo type="max"/>
        <color rgb="FFFCFCFF"/>
        <color rgb="FF63BE7B"/>
      </colorScale>
    </cfRule>
    <cfRule type="colorScale" priority="9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5">
    <cfRule type="colorScale" priority="9411">
      <colorScale>
        <cfvo type="min"/>
        <cfvo type="max"/>
        <color rgb="FFFCFCFF"/>
        <color rgb="FF63BE7B"/>
      </colorScale>
    </cfRule>
    <cfRule type="colorScale" priority="9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5">
    <cfRule type="colorScale" priority="9413">
      <colorScale>
        <cfvo type="min"/>
        <cfvo type="max"/>
        <color rgb="FFFCFCFF"/>
        <color rgb="FF63BE7B"/>
      </colorScale>
    </cfRule>
    <cfRule type="colorScale" priority="9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5">
    <cfRule type="cellIs" dxfId="6765" priority="9415" operator="greaterThan">
      <formula>1</formula>
    </cfRule>
    <cfRule type="colorScale" priority="9416">
      <colorScale>
        <cfvo type="min"/>
        <cfvo type="max"/>
        <color rgb="FFFCFCFF"/>
        <color rgb="FF63BE7B"/>
      </colorScale>
    </cfRule>
    <cfRule type="colorScale" priority="9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5">
    <cfRule type="colorScale" priority="9418">
      <colorScale>
        <cfvo type="min"/>
        <cfvo type="max"/>
        <color rgb="FFFCFCFF"/>
        <color rgb="FF63BE7B"/>
      </colorScale>
    </cfRule>
    <cfRule type="colorScale" priority="9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5">
    <cfRule type="colorScale" priority="9420">
      <colorScale>
        <cfvo type="min"/>
        <cfvo type="max"/>
        <color rgb="FFFCFCFF"/>
        <color rgb="FF63BE7B"/>
      </colorScale>
    </cfRule>
    <cfRule type="colorScale" priority="9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5">
    <cfRule type="cellIs" dxfId="6764" priority="9422" operator="greaterThan">
      <formula>1</formula>
    </cfRule>
    <cfRule type="colorScale" priority="9423">
      <colorScale>
        <cfvo type="min"/>
        <cfvo type="max"/>
        <color rgb="FFFCFCFF"/>
        <color rgb="FF63BE7B"/>
      </colorScale>
    </cfRule>
    <cfRule type="colorScale" priority="9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5">
    <cfRule type="colorScale" priority="9425">
      <colorScale>
        <cfvo type="min"/>
        <cfvo type="max"/>
        <color rgb="FFFCFCFF"/>
        <color rgb="FF63BE7B"/>
      </colorScale>
    </cfRule>
    <cfRule type="colorScale" priority="9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5">
    <cfRule type="colorScale" priority="9427">
      <colorScale>
        <cfvo type="min"/>
        <cfvo type="max"/>
        <color rgb="FFFCFCFF"/>
        <color rgb="FF63BE7B"/>
      </colorScale>
    </cfRule>
    <cfRule type="colorScale" priority="9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5">
    <cfRule type="cellIs" dxfId="6763" priority="9429" operator="greaterThan">
      <formula>1</formula>
    </cfRule>
    <cfRule type="colorScale" priority="9430">
      <colorScale>
        <cfvo type="min"/>
        <cfvo type="max"/>
        <color rgb="FFFCFCFF"/>
        <color rgb="FF63BE7B"/>
      </colorScale>
    </cfRule>
    <cfRule type="colorScale" priority="9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5">
    <cfRule type="colorScale" priority="9432">
      <colorScale>
        <cfvo type="min"/>
        <cfvo type="max"/>
        <color rgb="FFFCFCFF"/>
        <color rgb="FF63BE7B"/>
      </colorScale>
    </cfRule>
    <cfRule type="colorScale" priority="9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5">
    <cfRule type="colorScale" priority="9434">
      <colorScale>
        <cfvo type="min"/>
        <cfvo type="max"/>
        <color rgb="FFFCFCFF"/>
        <color rgb="FF63BE7B"/>
      </colorScale>
    </cfRule>
    <cfRule type="colorScale" priority="9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5">
    <cfRule type="cellIs" dxfId="6762" priority="9436" operator="greaterThan">
      <formula>1</formula>
    </cfRule>
    <cfRule type="colorScale" priority="9437">
      <colorScale>
        <cfvo type="min"/>
        <cfvo type="max"/>
        <color rgb="FFFCFCFF"/>
        <color rgb="FF63BE7B"/>
      </colorScale>
    </cfRule>
    <cfRule type="colorScale" priority="9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5">
    <cfRule type="colorScale" priority="9439">
      <colorScale>
        <cfvo type="min"/>
        <cfvo type="max"/>
        <color rgb="FFFCFCFF"/>
        <color rgb="FF63BE7B"/>
      </colorScale>
    </cfRule>
    <cfRule type="colorScale" priority="9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5">
    <cfRule type="colorScale" priority="9441">
      <colorScale>
        <cfvo type="min"/>
        <cfvo type="max"/>
        <color rgb="FFFCFCFF"/>
        <color rgb="FF63BE7B"/>
      </colorScale>
    </cfRule>
    <cfRule type="colorScale" priority="9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5">
    <cfRule type="cellIs" dxfId="6761" priority="9443" operator="greaterThan">
      <formula>1</formula>
    </cfRule>
    <cfRule type="colorScale" priority="9444">
      <colorScale>
        <cfvo type="min"/>
        <cfvo type="max"/>
        <color rgb="FFFCFCFF"/>
        <color rgb="FF63BE7B"/>
      </colorScale>
    </cfRule>
    <cfRule type="colorScale" priority="9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5">
    <cfRule type="colorScale" priority="9446">
      <colorScale>
        <cfvo type="min"/>
        <cfvo type="max"/>
        <color rgb="FFFCFCFF"/>
        <color rgb="FF63BE7B"/>
      </colorScale>
    </cfRule>
    <cfRule type="colorScale" priority="9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5">
    <cfRule type="colorScale" priority="9448">
      <colorScale>
        <cfvo type="min"/>
        <cfvo type="max"/>
        <color rgb="FFFCFCFF"/>
        <color rgb="FF63BE7B"/>
      </colorScale>
    </cfRule>
    <cfRule type="colorScale" priority="9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5">
    <cfRule type="cellIs" dxfId="6760" priority="9450" operator="greaterThan">
      <formula>1</formula>
    </cfRule>
    <cfRule type="colorScale" priority="9451">
      <colorScale>
        <cfvo type="min"/>
        <cfvo type="max"/>
        <color rgb="FFFCFCFF"/>
        <color rgb="FF63BE7B"/>
      </colorScale>
    </cfRule>
    <cfRule type="colorScale" priority="9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5">
    <cfRule type="colorScale" priority="9453">
      <colorScale>
        <cfvo type="min"/>
        <cfvo type="max"/>
        <color rgb="FFFCFCFF"/>
        <color rgb="FF63BE7B"/>
      </colorScale>
    </cfRule>
    <cfRule type="colorScale" priority="9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5">
    <cfRule type="colorScale" priority="9455">
      <colorScale>
        <cfvo type="min"/>
        <cfvo type="max"/>
        <color rgb="FFFCFCFF"/>
        <color rgb="FF63BE7B"/>
      </colorScale>
    </cfRule>
    <cfRule type="colorScale" priority="9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5">
    <cfRule type="cellIs" dxfId="6759" priority="9457" operator="greaterThan">
      <formula>1</formula>
    </cfRule>
    <cfRule type="colorScale" priority="9458">
      <colorScale>
        <cfvo type="min"/>
        <cfvo type="max"/>
        <color rgb="FFFCFCFF"/>
        <color rgb="FF63BE7B"/>
      </colorScale>
    </cfRule>
    <cfRule type="colorScale" priority="9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5">
    <cfRule type="colorScale" priority="9460">
      <colorScale>
        <cfvo type="min"/>
        <cfvo type="max"/>
        <color rgb="FFFCFCFF"/>
        <color rgb="FF63BE7B"/>
      </colorScale>
    </cfRule>
    <cfRule type="colorScale" priority="9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5">
    <cfRule type="colorScale" priority="9462">
      <colorScale>
        <cfvo type="min"/>
        <cfvo type="max"/>
        <color rgb="FFFCFCFF"/>
        <color rgb="FF63BE7B"/>
      </colorScale>
    </cfRule>
    <cfRule type="colorScale" priority="9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5">
    <cfRule type="cellIs" dxfId="6758" priority="9464" operator="greaterThan">
      <formula>1</formula>
    </cfRule>
    <cfRule type="colorScale" priority="9465">
      <colorScale>
        <cfvo type="min"/>
        <cfvo type="max"/>
        <color rgb="FFFCFCFF"/>
        <color rgb="FF63BE7B"/>
      </colorScale>
    </cfRule>
    <cfRule type="colorScale" priority="9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75:LH75">
    <cfRule type="containsText" dxfId="6757" priority="9191" operator="containsText" text=" ">
      <formula>NOT(ISERROR(SEARCH(" ",KH75)))</formula>
    </cfRule>
    <cfRule type="containsText" dxfId="6756" priority="9192" operator="containsText" text=" ">
      <formula>NOT(ISERROR(SEARCH(" ",KH75)))</formula>
    </cfRule>
  </conditionalFormatting>
  <conditionalFormatting sqref="KK75:LD75">
    <cfRule type="cellIs" dxfId="6755" priority="9158" operator="greaterThan">
      <formula>0.31</formula>
    </cfRule>
    <cfRule type="cellIs" dxfId="6754" priority="9159" operator="greaterThan">
      <formula>0.31</formula>
    </cfRule>
    <cfRule type="cellIs" dxfId="6753" priority="9160" operator="greaterThan">
      <formula>0.31</formula>
    </cfRule>
    <cfRule type="cellIs" dxfId="6752" priority="9161" operator="greaterThan">
      <formula>0.3</formula>
    </cfRule>
    <cfRule type="cellIs" dxfId="6751" priority="9162" operator="greaterThan">
      <formula>1</formula>
    </cfRule>
    <cfRule type="cellIs" dxfId="6750" priority="9163" operator="equal">
      <formula>0</formula>
    </cfRule>
  </conditionalFormatting>
  <conditionalFormatting sqref="LJ75:LK75">
    <cfRule type="containsText" dxfId="6749" priority="7413" operator="containsText" text=" ">
      <formula>NOT(ISERROR(SEARCH(" ",LJ75)))</formula>
    </cfRule>
    <cfRule type="containsText" dxfId="6748" priority="7414" operator="containsText" text=" ">
      <formula>NOT(ISERROR(SEARCH(" ",LJ75)))</formula>
    </cfRule>
  </conditionalFormatting>
  <conditionalFormatting sqref="F76">
    <cfRule type="containsText" dxfId="6747" priority="8821" operator="containsText" text=" ">
      <formula>NOT(ISERROR(SEARCH(" ",F76)))</formula>
    </cfRule>
    <cfRule type="containsText" dxfId="6746" priority="8822" operator="containsText" text=" ">
      <formula>NOT(ISERROR(SEARCH(" ",F76)))</formula>
    </cfRule>
  </conditionalFormatting>
  <conditionalFormatting sqref="G76">
    <cfRule type="containsText" dxfId="6745" priority="8776" operator="containsText" text=" ">
      <formula>NOT(ISERROR(SEARCH(" ",G76)))</formula>
    </cfRule>
    <cfRule type="containsText" dxfId="6744" priority="8777" operator="containsText" text=" ">
      <formula>NOT(ISERROR(SEARCH(" ",G76)))</formula>
    </cfRule>
  </conditionalFormatting>
  <conditionalFormatting sqref="H76">
    <cfRule type="containsText" dxfId="6743" priority="8832" operator="containsText" text=" ">
      <formula>NOT(ISERROR(SEARCH(" ",H76)))</formula>
    </cfRule>
    <cfRule type="containsText" dxfId="6742" priority="8833" operator="containsText" text=" ">
      <formula>NOT(ISERROR(SEARCH(" ",H76)))</formula>
    </cfRule>
  </conditionalFormatting>
  <conditionalFormatting sqref="Y76">
    <cfRule type="colorScale" priority="8856">
      <colorScale>
        <cfvo type="min"/>
        <cfvo type="max"/>
        <color rgb="FFFCFCFF"/>
        <color rgb="FF63BE7B"/>
      </colorScale>
    </cfRule>
    <cfRule type="colorScale" priority="8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76">
    <cfRule type="cellIs" dxfId="6741" priority="8838" operator="greaterThan">
      <formula>1</formula>
    </cfRule>
    <cfRule type="containsText" dxfId="6740" priority="8839" operator="containsText" text=" ">
      <formula>NOT(ISERROR(SEARCH(" ",AF76)))</formula>
    </cfRule>
    <cfRule type="containsText" dxfId="6739" priority="8840" operator="containsText" text=" ">
      <formula>NOT(ISERROR(SEARCH(" ",AF76)))</formula>
    </cfRule>
  </conditionalFormatting>
  <conditionalFormatting sqref="AJ76">
    <cfRule type="cellIs" dxfId="6738" priority="8824" operator="equal">
      <formula>0</formula>
    </cfRule>
    <cfRule type="cellIs" dxfId="6737" priority="8825" operator="greaterThan">
      <formula>1</formula>
    </cfRule>
    <cfRule type="containsText" dxfId="6736" priority="8826" operator="containsText" text=" ">
      <formula>NOT(ISERROR(SEARCH(" ",AJ76)))</formula>
    </cfRule>
    <cfRule type="containsText" dxfId="6735" priority="8827" operator="containsText" text=" ">
      <formula>NOT(ISERROR(SEARCH(" ",AJ76)))</formula>
    </cfRule>
  </conditionalFormatting>
  <conditionalFormatting sqref="AK76">
    <cfRule type="cellIs" dxfId="6734" priority="8803" operator="equal">
      <formula>0</formula>
    </cfRule>
    <cfRule type="cellIs" dxfId="6733" priority="8804" operator="equal">
      <formula>0</formula>
    </cfRule>
    <cfRule type="cellIs" dxfId="6732" priority="8805" operator="greaterThan">
      <formula>1</formula>
    </cfRule>
    <cfRule type="containsText" dxfId="6731" priority="8806" operator="containsText" text=" ">
      <formula>NOT(ISERROR(SEARCH(" ",AK76)))</formula>
    </cfRule>
    <cfRule type="containsText" dxfId="6730" priority="8807" operator="containsText" text=" ">
      <formula>NOT(ISERROR(SEARCH(" ",AK76)))</formula>
    </cfRule>
  </conditionalFormatting>
  <conditionalFormatting sqref="AL76">
    <cfRule type="cellIs" dxfId="6729" priority="8798" operator="equal">
      <formula>0</formula>
    </cfRule>
    <cfRule type="cellIs" dxfId="6728" priority="8799" operator="equal">
      <formula>0</formula>
    </cfRule>
    <cfRule type="cellIs" dxfId="6727" priority="8800" operator="greaterThan">
      <formula>1</formula>
    </cfRule>
    <cfRule type="containsText" dxfId="6726" priority="8801" operator="containsText" text=" ">
      <formula>NOT(ISERROR(SEARCH(" ",AL76)))</formula>
    </cfRule>
    <cfRule type="containsText" dxfId="6725" priority="8802" operator="containsText" text=" ">
      <formula>NOT(ISERROR(SEARCH(" ",AL76)))</formula>
    </cfRule>
  </conditionalFormatting>
  <conditionalFormatting sqref="AM76">
    <cfRule type="cellIs" dxfId="6724" priority="8793" operator="equal">
      <formula>0</formula>
    </cfRule>
    <cfRule type="cellIs" dxfId="6723" priority="8794" operator="equal">
      <formula>0</formula>
    </cfRule>
    <cfRule type="cellIs" dxfId="6722" priority="8795" operator="greaterThan">
      <formula>1</formula>
    </cfRule>
    <cfRule type="containsText" dxfId="6721" priority="8796" operator="containsText" text=" ">
      <formula>NOT(ISERROR(SEARCH(" ",AM76)))</formula>
    </cfRule>
    <cfRule type="containsText" dxfId="6720" priority="8797" operator="containsText" text=" ">
      <formula>NOT(ISERROR(SEARCH(" ",AM76)))</formula>
    </cfRule>
  </conditionalFormatting>
  <conditionalFormatting sqref="AO76:AT76">
    <cfRule type="containsText" dxfId="6719" priority="8834" operator="containsText" text=" ">
      <formula>NOT(ISERROR(SEARCH(" ",AO76)))</formula>
    </cfRule>
    <cfRule type="containsText" dxfId="6718" priority="8835" operator="containsText" text=" ">
      <formula>NOT(ISERROR(SEARCH(" ",AO76)))</formula>
    </cfRule>
  </conditionalFormatting>
  <conditionalFormatting sqref="AV76">
    <cfRule type="cellIs" dxfId="6717" priority="8779" operator="equal">
      <formula>0</formula>
    </cfRule>
    <cfRule type="containsText" dxfId="6716" priority="8780" operator="containsText" text=" ">
      <formula>NOT(ISERROR(SEARCH(" ",AV76)))</formula>
    </cfRule>
    <cfRule type="containsText" dxfId="6715" priority="8781" operator="containsText" text=" ">
      <formula>NOT(ISERROR(SEARCH(" ",AV76)))</formula>
    </cfRule>
  </conditionalFormatting>
  <conditionalFormatting sqref="AW76">
    <cfRule type="cellIs" dxfId="6714" priority="8782" operator="equal">
      <formula>0</formula>
    </cfRule>
    <cfRule type="containsText" dxfId="6713" priority="8783" operator="containsText" text=" ">
      <formula>NOT(ISERROR(SEARCH(" ",AW76)))</formula>
    </cfRule>
    <cfRule type="containsText" dxfId="6712" priority="8784" operator="containsText" text=" ">
      <formula>NOT(ISERROR(SEARCH(" ",AW76)))</formula>
    </cfRule>
  </conditionalFormatting>
  <conditionalFormatting sqref="AX76">
    <cfRule type="cellIs" dxfId="6711" priority="8841" operator="greaterThan">
      <formula>1</formula>
    </cfRule>
    <cfRule type="containsText" dxfId="6710" priority="8842" operator="containsText" text=" ">
      <formula>NOT(ISERROR(SEARCH(" ",AX76)))</formula>
    </cfRule>
    <cfRule type="containsText" dxfId="6709" priority="8843" operator="containsText" text=" ">
      <formula>NOT(ISERROR(SEARCH(" ",AX76)))</formula>
    </cfRule>
  </conditionalFormatting>
  <conditionalFormatting sqref="BF76:BG76">
    <cfRule type="containsText" dxfId="6708" priority="8830" operator="containsText" text=" ">
      <formula>NOT(ISERROR(SEARCH(" ",BF76)))</formula>
    </cfRule>
    <cfRule type="containsText" dxfId="6707" priority="8831" operator="containsText" text=" ">
      <formula>NOT(ISERROR(SEARCH(" ",BF76)))</formula>
    </cfRule>
  </conditionalFormatting>
  <conditionalFormatting sqref="BI76">
    <cfRule type="containsText" dxfId="6706" priority="8836" operator="containsText" text=" ">
      <formula>NOT(ISERROR(SEARCH(" ",BI76)))</formula>
    </cfRule>
    <cfRule type="containsText" dxfId="6705" priority="8837" operator="containsText" text=" ">
      <formula>NOT(ISERROR(SEARCH(" ",BI76)))</formula>
    </cfRule>
  </conditionalFormatting>
  <conditionalFormatting sqref="BJ76">
    <cfRule type="containsText" dxfId="6704" priority="8614" operator="containsText" text=" ">
      <formula>NOT(ISERROR(SEARCH(" ",BJ76)))</formula>
    </cfRule>
    <cfRule type="containsText" dxfId="6703" priority="8615" operator="containsText" text=" ">
      <formula>NOT(ISERROR(SEARCH(" ",BJ76)))</formula>
    </cfRule>
  </conditionalFormatting>
  <conditionalFormatting sqref="BK76">
    <cfRule type="containsText" dxfId="6702" priority="8848" operator="containsText" text=" ">
      <formula>NOT(ISERROR(SEARCH(" ",BK76)))</formula>
    </cfRule>
    <cfRule type="containsText" dxfId="6701" priority="8849" operator="containsText" text=" ">
      <formula>NOT(ISERROR(SEARCH(" ",BK76)))</formula>
    </cfRule>
  </conditionalFormatting>
  <conditionalFormatting sqref="BM76">
    <cfRule type="containsText" dxfId="6700" priority="3175" operator="containsText" text=" ">
      <formula>NOT(ISERROR(SEARCH(" ",BM76)))</formula>
    </cfRule>
    <cfRule type="containsText" dxfId="6699" priority="3176" operator="containsText" text=" ">
      <formula>NOT(ISERROR(SEARCH(" ",BM76)))</formula>
    </cfRule>
  </conditionalFormatting>
  <conditionalFormatting sqref="BZ76">
    <cfRule type="containsText" dxfId="6698" priority="9136" operator="containsText" text=" ">
      <formula>NOT(ISERROR(SEARCH(" ",BZ76)))</formula>
    </cfRule>
    <cfRule type="containsText" dxfId="6697" priority="9137" operator="containsText" text=" ">
      <formula>NOT(ISERROR(SEARCH(" ",BZ76)))</formula>
    </cfRule>
  </conditionalFormatting>
  <conditionalFormatting sqref="CQ76">
    <cfRule type="containsText" dxfId="6696" priority="3063" operator="containsText" text=" ">
      <formula>NOT(ISERROR(SEARCH(" ",CQ76)))</formula>
    </cfRule>
  </conditionalFormatting>
  <conditionalFormatting sqref="CR76">
    <cfRule type="containsText" dxfId="6695" priority="2504" operator="containsText" text=" ">
      <formula>NOT(ISERROR(SEARCH(" ",CR76)))</formula>
    </cfRule>
  </conditionalFormatting>
  <conditionalFormatting sqref="CS76">
    <cfRule type="containsText" dxfId="6694" priority="3016" operator="containsText" text=" ">
      <formula>NOT(ISERROR(SEARCH(" ",CS76)))</formula>
    </cfRule>
  </conditionalFormatting>
  <conditionalFormatting sqref="CU76">
    <cfRule type="cellIs" dxfId="6693" priority="8681" operator="equal">
      <formula>1</formula>
    </cfRule>
    <cfRule type="cellIs" dxfId="6692" priority="8682" operator="equal">
      <formula>1</formula>
    </cfRule>
  </conditionalFormatting>
  <conditionalFormatting sqref="DD76:DF76">
    <cfRule type="cellIs" dxfId="6691" priority="3378" operator="equal">
      <formula>1</formula>
    </cfRule>
  </conditionalFormatting>
  <conditionalFormatting sqref="DG76">
    <cfRule type="cellIs" dxfId="6690" priority="3379" operator="equal">
      <formula>1</formula>
    </cfRule>
  </conditionalFormatting>
  <conditionalFormatting sqref="DI76:DK76">
    <cfRule type="cellIs" dxfId="6689" priority="3397" operator="equal">
      <formula>1</formula>
    </cfRule>
  </conditionalFormatting>
  <conditionalFormatting sqref="DZ76">
    <cfRule type="containsText" dxfId="6688" priority="8785" operator="containsText" text=" ">
      <formula>NOT(ISERROR(SEARCH(" ",DZ76)))</formula>
    </cfRule>
    <cfRule type="containsText" dxfId="6687" priority="8786" operator="containsText" text=" ">
      <formula>NOT(ISERROR(SEARCH(" ",DZ76)))</formula>
    </cfRule>
    <cfRule type="containsText" dxfId="6686" priority="8787" operator="containsText" text=" ">
      <formula>NOT(ISERROR(SEARCH(" ",DZ76)))</formula>
    </cfRule>
    <cfRule type="containsText" dxfId="6685" priority="8788" operator="containsText" text=" ">
      <formula>NOT(ISERROR(SEARCH(" ",DZ76)))</formula>
    </cfRule>
  </conditionalFormatting>
  <conditionalFormatting sqref="EC76:EL76">
    <cfRule type="containsText" dxfId="6684" priority="8828" operator="containsText" text=" ">
      <formula>NOT(ISERROR(SEARCH(" ",EC76)))</formula>
    </cfRule>
    <cfRule type="containsText" dxfId="6683" priority="8829" operator="containsText" text=" ">
      <formula>NOT(ISERROR(SEARCH(" ",EC76)))</formula>
    </cfRule>
  </conditionalFormatting>
  <conditionalFormatting sqref="EN76">
    <cfRule type="cellIs" dxfId="6682" priority="8789" operator="equal">
      <formula>0</formula>
    </cfRule>
    <cfRule type="containsText" dxfId="6681" priority="8790" operator="containsText" text=" ">
      <formula>NOT(ISERROR(SEARCH(" ",EN76)))</formula>
    </cfRule>
    <cfRule type="containsText" dxfId="6680" priority="8791" operator="containsText" text=" ">
      <formula>NOT(ISERROR(SEARCH(" ",EN76)))</formula>
    </cfRule>
  </conditionalFormatting>
  <conditionalFormatting sqref="FI76">
    <cfRule type="cellIs" dxfId="6679" priority="8858" operator="greaterThan">
      <formula>1</formula>
    </cfRule>
    <cfRule type="colorScale" priority="8859">
      <colorScale>
        <cfvo type="min"/>
        <cfvo type="max"/>
        <color rgb="FFFCFCFF"/>
        <color rgb="FF63BE7B"/>
      </colorScale>
    </cfRule>
    <cfRule type="colorScale" priority="8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6">
    <cfRule type="colorScale" priority="8819">
      <colorScale>
        <cfvo type="min"/>
        <cfvo type="max"/>
        <color rgb="FFFCFCFF"/>
        <color rgb="FF63BE7B"/>
      </colorScale>
    </cfRule>
    <cfRule type="colorScale" priority="8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6:FL76">
    <cfRule type="colorScale" priority="8861">
      <colorScale>
        <cfvo type="min"/>
        <cfvo type="max"/>
        <color rgb="FFFCFCFF"/>
        <color rgb="FF63BE7B"/>
      </colorScale>
    </cfRule>
    <cfRule type="colorScale" priority="8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6">
    <cfRule type="colorScale" priority="8863">
      <colorScale>
        <cfvo type="min"/>
        <cfvo type="max"/>
        <color rgb="FFFCFCFF"/>
        <color rgb="FF63BE7B"/>
      </colorScale>
    </cfRule>
    <cfRule type="colorScale" priority="8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6">
    <cfRule type="colorScale" priority="9130">
      <colorScale>
        <cfvo type="min"/>
        <cfvo type="max"/>
        <color rgb="FFFCFCFF"/>
        <color rgb="FF63BE7B"/>
      </colorScale>
    </cfRule>
    <cfRule type="colorScale" priority="9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6">
    <cfRule type="cellIs" dxfId="6678" priority="8865" operator="greaterThan">
      <formula>1</formula>
    </cfRule>
    <cfRule type="colorScale" priority="8866">
      <colorScale>
        <cfvo type="min"/>
        <cfvo type="max"/>
        <color rgb="FFFCFCFF"/>
        <color rgb="FF63BE7B"/>
      </colorScale>
    </cfRule>
    <cfRule type="colorScale" priority="8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6">
    <cfRule type="colorScale" priority="8868">
      <colorScale>
        <cfvo type="min"/>
        <cfvo type="max"/>
        <color rgb="FFFCFCFF"/>
        <color rgb="FF63BE7B"/>
      </colorScale>
    </cfRule>
    <cfRule type="colorScale" priority="8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6">
    <cfRule type="colorScale" priority="9126">
      <colorScale>
        <cfvo type="min"/>
        <cfvo type="max"/>
        <color rgb="FFFCFCFF"/>
        <color rgb="FF63BE7B"/>
      </colorScale>
    </cfRule>
    <cfRule type="colorScale" priority="9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6">
    <cfRule type="cellIs" dxfId="6677" priority="8870" operator="greaterThan">
      <formula>1</formula>
    </cfRule>
    <cfRule type="colorScale" priority="8871">
      <colorScale>
        <cfvo type="min"/>
        <cfvo type="max"/>
        <color rgb="FFFCFCFF"/>
        <color rgb="FF63BE7B"/>
      </colorScale>
    </cfRule>
    <cfRule type="colorScale" priority="8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6">
    <cfRule type="colorScale" priority="8873">
      <colorScale>
        <cfvo type="min"/>
        <cfvo type="max"/>
        <color rgb="FFFCFCFF"/>
        <color rgb="FF63BE7B"/>
      </colorScale>
    </cfRule>
    <cfRule type="colorScale" priority="8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6">
    <cfRule type="colorScale" priority="8875">
      <colorScale>
        <cfvo type="min"/>
        <cfvo type="max"/>
        <color rgb="FFFCFCFF"/>
        <color rgb="FF63BE7B"/>
      </colorScale>
    </cfRule>
    <cfRule type="colorScale" priority="8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6">
    <cfRule type="cellIs" dxfId="6676" priority="8877" operator="greaterThan">
      <formula>1</formula>
    </cfRule>
    <cfRule type="colorScale" priority="8878">
      <colorScale>
        <cfvo type="min"/>
        <cfvo type="max"/>
        <color rgb="FFFCFCFF"/>
        <color rgb="FF63BE7B"/>
      </colorScale>
    </cfRule>
    <cfRule type="colorScale" priority="8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6">
    <cfRule type="colorScale" priority="8880">
      <colorScale>
        <cfvo type="min"/>
        <cfvo type="max"/>
        <color rgb="FFFCFCFF"/>
        <color rgb="FF63BE7B"/>
      </colorScale>
    </cfRule>
    <cfRule type="colorScale" priority="8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6">
    <cfRule type="colorScale" priority="8882">
      <colorScale>
        <cfvo type="min"/>
        <cfvo type="max"/>
        <color rgb="FFFCFCFF"/>
        <color rgb="FF63BE7B"/>
      </colorScale>
    </cfRule>
    <cfRule type="colorScale" priority="8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6">
    <cfRule type="cellIs" dxfId="6675" priority="8884" operator="greaterThan">
      <formula>1</formula>
    </cfRule>
    <cfRule type="colorScale" priority="8885">
      <colorScale>
        <cfvo type="min"/>
        <cfvo type="max"/>
        <color rgb="FFFCFCFF"/>
        <color rgb="FF63BE7B"/>
      </colorScale>
    </cfRule>
    <cfRule type="colorScale" priority="8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6">
    <cfRule type="colorScale" priority="8887">
      <colorScale>
        <cfvo type="min"/>
        <cfvo type="max"/>
        <color rgb="FFFCFCFF"/>
        <color rgb="FF63BE7B"/>
      </colorScale>
    </cfRule>
    <cfRule type="colorScale" priority="8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6">
    <cfRule type="colorScale" priority="8889">
      <colorScale>
        <cfvo type="min"/>
        <cfvo type="max"/>
        <color rgb="FFFCFCFF"/>
        <color rgb="FF63BE7B"/>
      </colorScale>
    </cfRule>
    <cfRule type="colorScale" priority="8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6">
    <cfRule type="cellIs" dxfId="6674" priority="8891" operator="greaterThan">
      <formula>1</formula>
    </cfRule>
    <cfRule type="colorScale" priority="8892">
      <colorScale>
        <cfvo type="min"/>
        <cfvo type="max"/>
        <color rgb="FFFCFCFF"/>
        <color rgb="FF63BE7B"/>
      </colorScale>
    </cfRule>
    <cfRule type="colorScale" priority="8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6">
    <cfRule type="colorScale" priority="8894">
      <colorScale>
        <cfvo type="min"/>
        <cfvo type="max"/>
        <color rgb="FFFCFCFF"/>
        <color rgb="FF63BE7B"/>
      </colorScale>
    </cfRule>
    <cfRule type="colorScale" priority="8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6">
    <cfRule type="colorScale" priority="8896">
      <colorScale>
        <cfvo type="min"/>
        <cfvo type="max"/>
        <color rgb="FFFCFCFF"/>
        <color rgb="FF63BE7B"/>
      </colorScale>
    </cfRule>
    <cfRule type="colorScale" priority="8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6">
    <cfRule type="cellIs" dxfId="6673" priority="8898" operator="greaterThan">
      <formula>1</formula>
    </cfRule>
    <cfRule type="colorScale" priority="8899">
      <colorScale>
        <cfvo type="min"/>
        <cfvo type="max"/>
        <color rgb="FFFCFCFF"/>
        <color rgb="FF63BE7B"/>
      </colorScale>
    </cfRule>
    <cfRule type="colorScale" priority="8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6">
    <cfRule type="colorScale" priority="8901">
      <colorScale>
        <cfvo type="min"/>
        <cfvo type="max"/>
        <color rgb="FFFCFCFF"/>
        <color rgb="FF63BE7B"/>
      </colorScale>
    </cfRule>
    <cfRule type="colorScale" priority="8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6">
    <cfRule type="colorScale" priority="8903">
      <colorScale>
        <cfvo type="min"/>
        <cfvo type="max"/>
        <color rgb="FFFCFCFF"/>
        <color rgb="FF63BE7B"/>
      </colorScale>
    </cfRule>
    <cfRule type="colorScale" priority="8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6">
    <cfRule type="cellIs" dxfId="6672" priority="8905" operator="greaterThan">
      <formula>1</formula>
    </cfRule>
    <cfRule type="colorScale" priority="8906">
      <colorScale>
        <cfvo type="min"/>
        <cfvo type="max"/>
        <color rgb="FFFCFCFF"/>
        <color rgb="FF63BE7B"/>
      </colorScale>
    </cfRule>
    <cfRule type="colorScale" priority="8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6">
    <cfRule type="colorScale" priority="8908">
      <colorScale>
        <cfvo type="min"/>
        <cfvo type="max"/>
        <color rgb="FFFCFCFF"/>
        <color rgb="FF63BE7B"/>
      </colorScale>
    </cfRule>
    <cfRule type="colorScale" priority="8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6">
    <cfRule type="colorScale" priority="8910">
      <colorScale>
        <cfvo type="min"/>
        <cfvo type="max"/>
        <color rgb="FFFCFCFF"/>
        <color rgb="FF63BE7B"/>
      </colorScale>
    </cfRule>
    <cfRule type="colorScale" priority="8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6">
    <cfRule type="cellIs" dxfId="6671" priority="8912" operator="greaterThan">
      <formula>1</formula>
    </cfRule>
    <cfRule type="colorScale" priority="8913">
      <colorScale>
        <cfvo type="min"/>
        <cfvo type="max"/>
        <color rgb="FFFCFCFF"/>
        <color rgb="FF63BE7B"/>
      </colorScale>
    </cfRule>
    <cfRule type="colorScale" priority="8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6">
    <cfRule type="colorScale" priority="8915">
      <colorScale>
        <cfvo type="min"/>
        <cfvo type="max"/>
        <color rgb="FFFCFCFF"/>
        <color rgb="FF63BE7B"/>
      </colorScale>
    </cfRule>
    <cfRule type="colorScale" priority="8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6">
    <cfRule type="colorScale" priority="8917">
      <colorScale>
        <cfvo type="min"/>
        <cfvo type="max"/>
        <color rgb="FFFCFCFF"/>
        <color rgb="FF63BE7B"/>
      </colorScale>
    </cfRule>
    <cfRule type="colorScale" priority="8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6">
    <cfRule type="cellIs" dxfId="6670" priority="8919" operator="greaterThan">
      <formula>1</formula>
    </cfRule>
    <cfRule type="colorScale" priority="8920">
      <colorScale>
        <cfvo type="min"/>
        <cfvo type="max"/>
        <color rgb="FFFCFCFF"/>
        <color rgb="FF63BE7B"/>
      </colorScale>
    </cfRule>
    <cfRule type="colorScale" priority="8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6">
    <cfRule type="colorScale" priority="8922">
      <colorScale>
        <cfvo type="min"/>
        <cfvo type="max"/>
        <color rgb="FFFCFCFF"/>
        <color rgb="FF63BE7B"/>
      </colorScale>
    </cfRule>
    <cfRule type="colorScale" priority="8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6">
    <cfRule type="colorScale" priority="8924">
      <colorScale>
        <cfvo type="min"/>
        <cfvo type="max"/>
        <color rgb="FFFCFCFF"/>
        <color rgb="FF63BE7B"/>
      </colorScale>
    </cfRule>
    <cfRule type="colorScale" priority="8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6">
    <cfRule type="cellIs" dxfId="6669" priority="8926" operator="greaterThan">
      <formula>1</formula>
    </cfRule>
    <cfRule type="colorScale" priority="8927">
      <colorScale>
        <cfvo type="min"/>
        <cfvo type="max"/>
        <color rgb="FFFCFCFF"/>
        <color rgb="FF63BE7B"/>
      </colorScale>
    </cfRule>
    <cfRule type="colorScale" priority="8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6">
    <cfRule type="colorScale" priority="8929">
      <colorScale>
        <cfvo type="min"/>
        <cfvo type="max"/>
        <color rgb="FFFCFCFF"/>
        <color rgb="FF63BE7B"/>
      </colorScale>
    </cfRule>
    <cfRule type="colorScale" priority="8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6">
    <cfRule type="colorScale" priority="8931">
      <colorScale>
        <cfvo type="min"/>
        <cfvo type="max"/>
        <color rgb="FFFCFCFF"/>
        <color rgb="FF63BE7B"/>
      </colorScale>
    </cfRule>
    <cfRule type="colorScale" priority="8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6">
    <cfRule type="cellIs" dxfId="6668" priority="8933" operator="greaterThan">
      <formula>1</formula>
    </cfRule>
    <cfRule type="colorScale" priority="8934">
      <colorScale>
        <cfvo type="min"/>
        <cfvo type="max"/>
        <color rgb="FFFCFCFF"/>
        <color rgb="FF63BE7B"/>
      </colorScale>
    </cfRule>
    <cfRule type="colorScale" priority="8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6">
    <cfRule type="colorScale" priority="8936">
      <colorScale>
        <cfvo type="min"/>
        <cfvo type="max"/>
        <color rgb="FFFCFCFF"/>
        <color rgb="FF63BE7B"/>
      </colorScale>
    </cfRule>
    <cfRule type="colorScale" priority="8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6">
    <cfRule type="colorScale" priority="8938">
      <colorScale>
        <cfvo type="min"/>
        <cfvo type="max"/>
        <color rgb="FFFCFCFF"/>
        <color rgb="FF63BE7B"/>
      </colorScale>
    </cfRule>
    <cfRule type="colorScale" priority="8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6">
    <cfRule type="cellIs" dxfId="6667" priority="8940" operator="greaterThan">
      <formula>1</formula>
    </cfRule>
    <cfRule type="colorScale" priority="8941">
      <colorScale>
        <cfvo type="min"/>
        <cfvo type="max"/>
        <color rgb="FFFCFCFF"/>
        <color rgb="FF63BE7B"/>
      </colorScale>
    </cfRule>
    <cfRule type="colorScale" priority="8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6">
    <cfRule type="colorScale" priority="8943">
      <colorScale>
        <cfvo type="min"/>
        <cfvo type="max"/>
        <color rgb="FFFCFCFF"/>
        <color rgb="FF63BE7B"/>
      </colorScale>
    </cfRule>
    <cfRule type="colorScale" priority="8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6">
    <cfRule type="colorScale" priority="8945">
      <colorScale>
        <cfvo type="min"/>
        <cfvo type="max"/>
        <color rgb="FFFCFCFF"/>
        <color rgb="FF63BE7B"/>
      </colorScale>
    </cfRule>
    <cfRule type="colorScale" priority="8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6">
    <cfRule type="cellIs" dxfId="6666" priority="8947" operator="greaterThan">
      <formula>1</formula>
    </cfRule>
    <cfRule type="colorScale" priority="8948">
      <colorScale>
        <cfvo type="min"/>
        <cfvo type="max"/>
        <color rgb="FFFCFCFF"/>
        <color rgb="FF63BE7B"/>
      </colorScale>
    </cfRule>
    <cfRule type="colorScale" priority="8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6">
    <cfRule type="colorScale" priority="8950">
      <colorScale>
        <cfvo type="min"/>
        <cfvo type="max"/>
        <color rgb="FFFCFCFF"/>
        <color rgb="FF63BE7B"/>
      </colorScale>
    </cfRule>
    <cfRule type="colorScale" priority="8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6">
    <cfRule type="colorScale" priority="8952">
      <colorScale>
        <cfvo type="min"/>
        <cfvo type="max"/>
        <color rgb="FFFCFCFF"/>
        <color rgb="FF63BE7B"/>
      </colorScale>
    </cfRule>
    <cfRule type="colorScale" priority="8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6">
    <cfRule type="cellIs" dxfId="6665" priority="8954" operator="greaterThan">
      <formula>1</formula>
    </cfRule>
    <cfRule type="colorScale" priority="8955">
      <colorScale>
        <cfvo type="min"/>
        <cfvo type="max"/>
        <color rgb="FFFCFCFF"/>
        <color rgb="FF63BE7B"/>
      </colorScale>
    </cfRule>
    <cfRule type="colorScale" priority="8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6">
    <cfRule type="colorScale" priority="8957">
      <colorScale>
        <cfvo type="min"/>
        <cfvo type="max"/>
        <color rgb="FFFCFCFF"/>
        <color rgb="FF63BE7B"/>
      </colorScale>
    </cfRule>
    <cfRule type="colorScale" priority="8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6">
    <cfRule type="colorScale" priority="8959">
      <colorScale>
        <cfvo type="min"/>
        <cfvo type="max"/>
        <color rgb="FFFCFCFF"/>
        <color rgb="FF63BE7B"/>
      </colorScale>
    </cfRule>
    <cfRule type="colorScale" priority="8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6">
    <cfRule type="cellIs" dxfId="6664" priority="8961" operator="greaterThan">
      <formula>1</formula>
    </cfRule>
    <cfRule type="colorScale" priority="8962">
      <colorScale>
        <cfvo type="min"/>
        <cfvo type="max"/>
        <color rgb="FFFCFCFF"/>
        <color rgb="FF63BE7B"/>
      </colorScale>
    </cfRule>
    <cfRule type="colorScale" priority="8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6">
    <cfRule type="colorScale" priority="8964">
      <colorScale>
        <cfvo type="min"/>
        <cfvo type="max"/>
        <color rgb="FFFCFCFF"/>
        <color rgb="FF63BE7B"/>
      </colorScale>
    </cfRule>
    <cfRule type="colorScale" priority="8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6">
    <cfRule type="colorScale" priority="8966">
      <colorScale>
        <cfvo type="min"/>
        <cfvo type="max"/>
        <color rgb="FFFCFCFF"/>
        <color rgb="FF63BE7B"/>
      </colorScale>
    </cfRule>
    <cfRule type="colorScale" priority="8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6">
    <cfRule type="cellIs" dxfId="6663" priority="8968" operator="greaterThan">
      <formula>1</formula>
    </cfRule>
    <cfRule type="colorScale" priority="8969">
      <colorScale>
        <cfvo type="min"/>
        <cfvo type="max"/>
        <color rgb="FFFCFCFF"/>
        <color rgb="FF63BE7B"/>
      </colorScale>
    </cfRule>
    <cfRule type="colorScale" priority="8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6">
    <cfRule type="colorScale" priority="8971">
      <colorScale>
        <cfvo type="min"/>
        <cfvo type="max"/>
        <color rgb="FFFCFCFF"/>
        <color rgb="FF63BE7B"/>
      </colorScale>
    </cfRule>
    <cfRule type="colorScale" priority="8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6">
    <cfRule type="colorScale" priority="8973">
      <colorScale>
        <cfvo type="min"/>
        <cfvo type="max"/>
        <color rgb="FFFCFCFF"/>
        <color rgb="FF63BE7B"/>
      </colorScale>
    </cfRule>
    <cfRule type="colorScale" priority="8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6">
    <cfRule type="cellIs" dxfId="6662" priority="8975" operator="greaterThan">
      <formula>1</formula>
    </cfRule>
    <cfRule type="colorScale" priority="8976">
      <colorScale>
        <cfvo type="min"/>
        <cfvo type="max"/>
        <color rgb="FFFCFCFF"/>
        <color rgb="FF63BE7B"/>
      </colorScale>
    </cfRule>
    <cfRule type="colorScale" priority="8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6">
    <cfRule type="colorScale" priority="8978">
      <colorScale>
        <cfvo type="min"/>
        <cfvo type="max"/>
        <color rgb="FFFCFCFF"/>
        <color rgb="FF63BE7B"/>
      </colorScale>
    </cfRule>
    <cfRule type="colorScale" priority="8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6">
    <cfRule type="colorScale" priority="8980">
      <colorScale>
        <cfvo type="min"/>
        <cfvo type="max"/>
        <color rgb="FFFCFCFF"/>
        <color rgb="FF63BE7B"/>
      </colorScale>
    </cfRule>
    <cfRule type="colorScale" priority="8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6">
    <cfRule type="cellIs" dxfId="6661" priority="8982" operator="greaterThan">
      <formula>1</formula>
    </cfRule>
    <cfRule type="colorScale" priority="8983">
      <colorScale>
        <cfvo type="min"/>
        <cfvo type="max"/>
        <color rgb="FFFCFCFF"/>
        <color rgb="FF63BE7B"/>
      </colorScale>
    </cfRule>
    <cfRule type="colorScale" priority="8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6">
    <cfRule type="colorScale" priority="8985">
      <colorScale>
        <cfvo type="min"/>
        <cfvo type="max"/>
        <color rgb="FFFCFCFF"/>
        <color rgb="FF63BE7B"/>
      </colorScale>
    </cfRule>
    <cfRule type="colorScale" priority="8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6">
    <cfRule type="colorScale" priority="8987">
      <colorScale>
        <cfvo type="min"/>
        <cfvo type="max"/>
        <color rgb="FFFCFCFF"/>
        <color rgb="FF63BE7B"/>
      </colorScale>
    </cfRule>
    <cfRule type="colorScale" priority="8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6">
    <cfRule type="cellIs" dxfId="6660" priority="8989" operator="greaterThan">
      <formula>1</formula>
    </cfRule>
    <cfRule type="colorScale" priority="8990">
      <colorScale>
        <cfvo type="min"/>
        <cfvo type="max"/>
        <color rgb="FFFCFCFF"/>
        <color rgb="FF63BE7B"/>
      </colorScale>
    </cfRule>
    <cfRule type="colorScale" priority="8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6">
    <cfRule type="cellIs" dxfId="6659" priority="8992" operator="greaterThan">
      <formula>1</formula>
    </cfRule>
    <cfRule type="colorScale" priority="8993">
      <colorScale>
        <cfvo type="min"/>
        <cfvo type="max"/>
        <color rgb="FFFCFCFF"/>
        <color rgb="FF63BE7B"/>
      </colorScale>
    </cfRule>
    <cfRule type="colorScale" priority="8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6">
    <cfRule type="colorScale" priority="8809">
      <colorScale>
        <cfvo type="min"/>
        <cfvo type="max"/>
        <color rgb="FFFCFCFF"/>
        <color rgb="FF63BE7B"/>
      </colorScale>
    </cfRule>
    <cfRule type="colorScale" priority="8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6:IA76">
    <cfRule type="colorScale" priority="8995">
      <colorScale>
        <cfvo type="min"/>
        <cfvo type="max"/>
        <color rgb="FFFCFCFF"/>
        <color rgb="FF63BE7B"/>
      </colorScale>
    </cfRule>
    <cfRule type="colorScale" priority="8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6">
    <cfRule type="colorScale" priority="8997">
      <colorScale>
        <cfvo type="min"/>
        <cfvo type="max"/>
        <color rgb="FFFCFCFF"/>
        <color rgb="FF63BE7B"/>
      </colorScale>
    </cfRule>
    <cfRule type="colorScale" priority="8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6">
    <cfRule type="colorScale" priority="9132">
      <colorScale>
        <cfvo type="min"/>
        <cfvo type="max"/>
        <color rgb="FFFCFCFF"/>
        <color rgb="FF63BE7B"/>
      </colorScale>
    </cfRule>
    <cfRule type="colorScale" priority="9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6">
    <cfRule type="cellIs" dxfId="6658" priority="8999" operator="greaterThan">
      <formula>1</formula>
    </cfRule>
    <cfRule type="colorScale" priority="9000">
      <colorScale>
        <cfvo type="min"/>
        <cfvo type="max"/>
        <color rgb="FFFCFCFF"/>
        <color rgb="FF63BE7B"/>
      </colorScale>
    </cfRule>
    <cfRule type="colorScale" priority="9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6">
    <cfRule type="colorScale" priority="9002">
      <colorScale>
        <cfvo type="min"/>
        <cfvo type="max"/>
        <color rgb="FFFCFCFF"/>
        <color rgb="FF63BE7B"/>
      </colorScale>
    </cfRule>
    <cfRule type="colorScale" priority="9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6">
    <cfRule type="colorScale" priority="9128">
      <colorScale>
        <cfvo type="min"/>
        <cfvo type="max"/>
        <color rgb="FFFCFCFF"/>
        <color rgb="FF63BE7B"/>
      </colorScale>
    </cfRule>
    <cfRule type="colorScale" priority="9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6">
    <cfRule type="cellIs" dxfId="6657" priority="9004" operator="greaterThan">
      <formula>1</formula>
    </cfRule>
    <cfRule type="colorScale" priority="9005">
      <colorScale>
        <cfvo type="min"/>
        <cfvo type="max"/>
        <color rgb="FFFCFCFF"/>
        <color rgb="FF63BE7B"/>
      </colorScale>
    </cfRule>
    <cfRule type="colorScale" priority="9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6">
    <cfRule type="colorScale" priority="9007">
      <colorScale>
        <cfvo type="min"/>
        <cfvo type="max"/>
        <color rgb="FFFCFCFF"/>
        <color rgb="FF63BE7B"/>
      </colorScale>
    </cfRule>
    <cfRule type="colorScale" priority="9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6">
    <cfRule type="colorScale" priority="9009">
      <colorScale>
        <cfvo type="min"/>
        <cfvo type="max"/>
        <color rgb="FFFCFCFF"/>
        <color rgb="FF63BE7B"/>
      </colorScale>
    </cfRule>
    <cfRule type="colorScale" priority="9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6">
    <cfRule type="cellIs" dxfId="6656" priority="9011" operator="greaterThan">
      <formula>1</formula>
    </cfRule>
    <cfRule type="colorScale" priority="9012">
      <colorScale>
        <cfvo type="min"/>
        <cfvo type="max"/>
        <color rgb="FFFCFCFF"/>
        <color rgb="FF63BE7B"/>
      </colorScale>
    </cfRule>
    <cfRule type="colorScale" priority="9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6">
    <cfRule type="colorScale" priority="9014">
      <colorScale>
        <cfvo type="min"/>
        <cfvo type="max"/>
        <color rgb="FFFCFCFF"/>
        <color rgb="FF63BE7B"/>
      </colorScale>
    </cfRule>
    <cfRule type="colorScale" priority="9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6">
    <cfRule type="colorScale" priority="9016">
      <colorScale>
        <cfvo type="min"/>
        <cfvo type="max"/>
        <color rgb="FFFCFCFF"/>
        <color rgb="FF63BE7B"/>
      </colorScale>
    </cfRule>
    <cfRule type="colorScale" priority="9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6">
    <cfRule type="cellIs" dxfId="6655" priority="9018" operator="greaterThan">
      <formula>1</formula>
    </cfRule>
    <cfRule type="colorScale" priority="9019">
      <colorScale>
        <cfvo type="min"/>
        <cfvo type="max"/>
        <color rgb="FFFCFCFF"/>
        <color rgb="FF63BE7B"/>
      </colorScale>
    </cfRule>
    <cfRule type="colorScale" priority="9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6">
    <cfRule type="colorScale" priority="9021">
      <colorScale>
        <cfvo type="min"/>
        <cfvo type="max"/>
        <color rgb="FFFCFCFF"/>
        <color rgb="FF63BE7B"/>
      </colorScale>
    </cfRule>
    <cfRule type="colorScale" priority="9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6">
    <cfRule type="colorScale" priority="9023">
      <colorScale>
        <cfvo type="min"/>
        <cfvo type="max"/>
        <color rgb="FFFCFCFF"/>
        <color rgb="FF63BE7B"/>
      </colorScale>
    </cfRule>
    <cfRule type="colorScale" priority="9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6">
    <cfRule type="cellIs" dxfId="6654" priority="9025" operator="greaterThan">
      <formula>1</formula>
    </cfRule>
    <cfRule type="colorScale" priority="9026">
      <colorScale>
        <cfvo type="min"/>
        <cfvo type="max"/>
        <color rgb="FFFCFCFF"/>
        <color rgb="FF63BE7B"/>
      </colorScale>
    </cfRule>
    <cfRule type="colorScale" priority="9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6">
    <cfRule type="colorScale" priority="9028">
      <colorScale>
        <cfvo type="min"/>
        <cfvo type="max"/>
        <color rgb="FFFCFCFF"/>
        <color rgb="FF63BE7B"/>
      </colorScale>
    </cfRule>
    <cfRule type="colorScale" priority="9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6">
    <cfRule type="colorScale" priority="9030">
      <colorScale>
        <cfvo type="min"/>
        <cfvo type="max"/>
        <color rgb="FFFCFCFF"/>
        <color rgb="FF63BE7B"/>
      </colorScale>
    </cfRule>
    <cfRule type="colorScale" priority="9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6">
    <cfRule type="cellIs" dxfId="6653" priority="9032" operator="greaterThan">
      <formula>1</formula>
    </cfRule>
    <cfRule type="colorScale" priority="9033">
      <colorScale>
        <cfvo type="min"/>
        <cfvo type="max"/>
        <color rgb="FFFCFCFF"/>
        <color rgb="FF63BE7B"/>
      </colorScale>
    </cfRule>
    <cfRule type="colorScale" priority="9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6">
    <cfRule type="colorScale" priority="9035">
      <colorScale>
        <cfvo type="min"/>
        <cfvo type="max"/>
        <color rgb="FFFCFCFF"/>
        <color rgb="FF63BE7B"/>
      </colorScale>
    </cfRule>
    <cfRule type="colorScale" priority="9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6">
    <cfRule type="colorScale" priority="9037">
      <colorScale>
        <cfvo type="min"/>
        <cfvo type="max"/>
        <color rgb="FFFCFCFF"/>
        <color rgb="FF63BE7B"/>
      </colorScale>
    </cfRule>
    <cfRule type="colorScale" priority="9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6">
    <cfRule type="cellIs" dxfId="6652" priority="9039" operator="greaterThan">
      <formula>1</formula>
    </cfRule>
    <cfRule type="colorScale" priority="9040">
      <colorScale>
        <cfvo type="min"/>
        <cfvo type="max"/>
        <color rgb="FFFCFCFF"/>
        <color rgb="FF63BE7B"/>
      </colorScale>
    </cfRule>
    <cfRule type="colorScale" priority="9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6">
    <cfRule type="colorScale" priority="9042">
      <colorScale>
        <cfvo type="min"/>
        <cfvo type="max"/>
        <color rgb="FFFCFCFF"/>
        <color rgb="FF63BE7B"/>
      </colorScale>
    </cfRule>
    <cfRule type="colorScale" priority="9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6">
    <cfRule type="colorScale" priority="9044">
      <colorScale>
        <cfvo type="min"/>
        <cfvo type="max"/>
        <color rgb="FFFCFCFF"/>
        <color rgb="FF63BE7B"/>
      </colorScale>
    </cfRule>
    <cfRule type="colorScale" priority="9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6">
    <cfRule type="cellIs" dxfId="6651" priority="9046" operator="greaterThan">
      <formula>1</formula>
    </cfRule>
    <cfRule type="colorScale" priority="9047">
      <colorScale>
        <cfvo type="min"/>
        <cfvo type="max"/>
        <color rgb="FFFCFCFF"/>
        <color rgb="FF63BE7B"/>
      </colorScale>
    </cfRule>
    <cfRule type="colorScale" priority="9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6">
    <cfRule type="colorScale" priority="9049">
      <colorScale>
        <cfvo type="min"/>
        <cfvo type="max"/>
        <color rgb="FFFCFCFF"/>
        <color rgb="FF63BE7B"/>
      </colorScale>
    </cfRule>
    <cfRule type="colorScale" priority="9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6">
    <cfRule type="colorScale" priority="9051">
      <colorScale>
        <cfvo type="min"/>
        <cfvo type="max"/>
        <color rgb="FFFCFCFF"/>
        <color rgb="FF63BE7B"/>
      </colorScale>
    </cfRule>
    <cfRule type="colorScale" priority="9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6">
    <cfRule type="cellIs" dxfId="6650" priority="9053" operator="greaterThan">
      <formula>1</formula>
    </cfRule>
    <cfRule type="colorScale" priority="9054">
      <colorScale>
        <cfvo type="min"/>
        <cfvo type="max"/>
        <color rgb="FFFCFCFF"/>
        <color rgb="FF63BE7B"/>
      </colorScale>
    </cfRule>
    <cfRule type="colorScale" priority="9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6">
    <cfRule type="colorScale" priority="9056">
      <colorScale>
        <cfvo type="min"/>
        <cfvo type="max"/>
        <color rgb="FFFCFCFF"/>
        <color rgb="FF63BE7B"/>
      </colorScale>
    </cfRule>
    <cfRule type="colorScale" priority="9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6">
    <cfRule type="colorScale" priority="9058">
      <colorScale>
        <cfvo type="min"/>
        <cfvo type="max"/>
        <color rgb="FFFCFCFF"/>
        <color rgb="FF63BE7B"/>
      </colorScale>
    </cfRule>
    <cfRule type="colorScale" priority="9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6">
    <cfRule type="cellIs" dxfId="6649" priority="9060" operator="greaterThan">
      <formula>1</formula>
    </cfRule>
    <cfRule type="colorScale" priority="9061">
      <colorScale>
        <cfvo type="min"/>
        <cfvo type="max"/>
        <color rgb="FFFCFCFF"/>
        <color rgb="FF63BE7B"/>
      </colorScale>
    </cfRule>
    <cfRule type="colorScale" priority="9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6">
    <cfRule type="colorScale" priority="9063">
      <colorScale>
        <cfvo type="min"/>
        <cfvo type="max"/>
        <color rgb="FFFCFCFF"/>
        <color rgb="FF63BE7B"/>
      </colorScale>
    </cfRule>
    <cfRule type="colorScale" priority="9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6">
    <cfRule type="colorScale" priority="9065">
      <colorScale>
        <cfvo type="min"/>
        <cfvo type="max"/>
        <color rgb="FFFCFCFF"/>
        <color rgb="FF63BE7B"/>
      </colorScale>
    </cfRule>
    <cfRule type="colorScale" priority="9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6">
    <cfRule type="cellIs" dxfId="6648" priority="9067" operator="greaterThan">
      <formula>1</formula>
    </cfRule>
    <cfRule type="colorScale" priority="9068">
      <colorScale>
        <cfvo type="min"/>
        <cfvo type="max"/>
        <color rgb="FFFCFCFF"/>
        <color rgb="FF63BE7B"/>
      </colorScale>
    </cfRule>
    <cfRule type="colorScale" priority="9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6">
    <cfRule type="colorScale" priority="9070">
      <colorScale>
        <cfvo type="min"/>
        <cfvo type="max"/>
        <color rgb="FFFCFCFF"/>
        <color rgb="FF63BE7B"/>
      </colorScale>
    </cfRule>
    <cfRule type="colorScale" priority="9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6">
    <cfRule type="colorScale" priority="9072">
      <colorScale>
        <cfvo type="min"/>
        <cfvo type="max"/>
        <color rgb="FFFCFCFF"/>
        <color rgb="FF63BE7B"/>
      </colorScale>
    </cfRule>
    <cfRule type="colorScale" priority="9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6">
    <cfRule type="cellIs" dxfId="6647" priority="9074" operator="greaterThan">
      <formula>1</formula>
    </cfRule>
    <cfRule type="colorScale" priority="9075">
      <colorScale>
        <cfvo type="min"/>
        <cfvo type="max"/>
        <color rgb="FFFCFCFF"/>
        <color rgb="FF63BE7B"/>
      </colorScale>
    </cfRule>
    <cfRule type="colorScale" priority="9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6">
    <cfRule type="colorScale" priority="9077">
      <colorScale>
        <cfvo type="min"/>
        <cfvo type="max"/>
        <color rgb="FFFCFCFF"/>
        <color rgb="FF63BE7B"/>
      </colorScale>
    </cfRule>
    <cfRule type="colorScale" priority="9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6">
    <cfRule type="colorScale" priority="9079">
      <colorScale>
        <cfvo type="min"/>
        <cfvo type="max"/>
        <color rgb="FFFCFCFF"/>
        <color rgb="FF63BE7B"/>
      </colorScale>
    </cfRule>
    <cfRule type="colorScale" priority="9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6">
    <cfRule type="cellIs" dxfId="6646" priority="9081" operator="greaterThan">
      <formula>1</formula>
    </cfRule>
    <cfRule type="colorScale" priority="9082">
      <colorScale>
        <cfvo type="min"/>
        <cfvo type="max"/>
        <color rgb="FFFCFCFF"/>
        <color rgb="FF63BE7B"/>
      </colorScale>
    </cfRule>
    <cfRule type="colorScale" priority="9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6">
    <cfRule type="colorScale" priority="9084">
      <colorScale>
        <cfvo type="min"/>
        <cfvo type="max"/>
        <color rgb="FFFCFCFF"/>
        <color rgb="FF63BE7B"/>
      </colorScale>
    </cfRule>
    <cfRule type="colorScale" priority="9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6">
    <cfRule type="colorScale" priority="9086">
      <colorScale>
        <cfvo type="min"/>
        <cfvo type="max"/>
        <color rgb="FFFCFCFF"/>
        <color rgb="FF63BE7B"/>
      </colorScale>
    </cfRule>
    <cfRule type="colorScale" priority="9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6">
    <cfRule type="cellIs" dxfId="6645" priority="9088" operator="greaterThan">
      <formula>1</formula>
    </cfRule>
    <cfRule type="colorScale" priority="9089">
      <colorScale>
        <cfvo type="min"/>
        <cfvo type="max"/>
        <color rgb="FFFCFCFF"/>
        <color rgb="FF63BE7B"/>
      </colorScale>
    </cfRule>
    <cfRule type="colorScale" priority="9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6">
    <cfRule type="colorScale" priority="9091">
      <colorScale>
        <cfvo type="min"/>
        <cfvo type="max"/>
        <color rgb="FFFCFCFF"/>
        <color rgb="FF63BE7B"/>
      </colorScale>
    </cfRule>
    <cfRule type="colorScale" priority="9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6">
    <cfRule type="colorScale" priority="9093">
      <colorScale>
        <cfvo type="min"/>
        <cfvo type="max"/>
        <color rgb="FFFCFCFF"/>
        <color rgb="FF63BE7B"/>
      </colorScale>
    </cfRule>
    <cfRule type="colorScale" priority="9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6">
    <cfRule type="cellIs" dxfId="6644" priority="9095" operator="greaterThan">
      <formula>1</formula>
    </cfRule>
    <cfRule type="colorScale" priority="9096">
      <colorScale>
        <cfvo type="min"/>
        <cfvo type="max"/>
        <color rgb="FFFCFCFF"/>
        <color rgb="FF63BE7B"/>
      </colorScale>
    </cfRule>
    <cfRule type="colorScale" priority="9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6">
    <cfRule type="colorScale" priority="9098">
      <colorScale>
        <cfvo type="min"/>
        <cfvo type="max"/>
        <color rgb="FFFCFCFF"/>
        <color rgb="FF63BE7B"/>
      </colorScale>
    </cfRule>
    <cfRule type="colorScale" priority="9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6">
    <cfRule type="colorScale" priority="9100">
      <colorScale>
        <cfvo type="min"/>
        <cfvo type="max"/>
        <color rgb="FFFCFCFF"/>
        <color rgb="FF63BE7B"/>
      </colorScale>
    </cfRule>
    <cfRule type="colorScale" priority="9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6">
    <cfRule type="cellIs" dxfId="6643" priority="9102" operator="greaterThan">
      <formula>1</formula>
    </cfRule>
    <cfRule type="colorScale" priority="9103">
      <colorScale>
        <cfvo type="min"/>
        <cfvo type="max"/>
        <color rgb="FFFCFCFF"/>
        <color rgb="FF63BE7B"/>
      </colorScale>
    </cfRule>
    <cfRule type="colorScale" priority="91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6">
    <cfRule type="colorScale" priority="9105">
      <colorScale>
        <cfvo type="min"/>
        <cfvo type="max"/>
        <color rgb="FFFCFCFF"/>
        <color rgb="FF63BE7B"/>
      </colorScale>
    </cfRule>
    <cfRule type="colorScale" priority="9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6">
    <cfRule type="colorScale" priority="9107">
      <colorScale>
        <cfvo type="min"/>
        <cfvo type="max"/>
        <color rgb="FFFCFCFF"/>
        <color rgb="FF63BE7B"/>
      </colorScale>
    </cfRule>
    <cfRule type="colorScale" priority="9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6">
    <cfRule type="cellIs" dxfId="6642" priority="9109" operator="greaterThan">
      <formula>1</formula>
    </cfRule>
    <cfRule type="colorScale" priority="9110">
      <colorScale>
        <cfvo type="min"/>
        <cfvo type="max"/>
        <color rgb="FFFCFCFF"/>
        <color rgb="FF63BE7B"/>
      </colorScale>
    </cfRule>
    <cfRule type="colorScale" priority="9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6">
    <cfRule type="colorScale" priority="9112">
      <colorScale>
        <cfvo type="min"/>
        <cfvo type="max"/>
        <color rgb="FFFCFCFF"/>
        <color rgb="FF63BE7B"/>
      </colorScale>
    </cfRule>
    <cfRule type="colorScale" priority="9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6">
    <cfRule type="colorScale" priority="9114">
      <colorScale>
        <cfvo type="min"/>
        <cfvo type="max"/>
        <color rgb="FFFCFCFF"/>
        <color rgb="FF63BE7B"/>
      </colorScale>
    </cfRule>
    <cfRule type="colorScale" priority="9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6">
    <cfRule type="cellIs" dxfId="6641" priority="9116" operator="greaterThan">
      <formula>1</formula>
    </cfRule>
    <cfRule type="colorScale" priority="9117">
      <colorScale>
        <cfvo type="min"/>
        <cfvo type="max"/>
        <color rgb="FFFCFCFF"/>
        <color rgb="FF63BE7B"/>
      </colorScale>
    </cfRule>
    <cfRule type="colorScale" priority="9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6">
    <cfRule type="colorScale" priority="9119">
      <colorScale>
        <cfvo type="min"/>
        <cfvo type="max"/>
        <color rgb="FFFCFCFF"/>
        <color rgb="FF63BE7B"/>
      </colorScale>
    </cfRule>
    <cfRule type="colorScale" priority="9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6">
    <cfRule type="colorScale" priority="9121">
      <colorScale>
        <cfvo type="min"/>
        <cfvo type="max"/>
        <color rgb="FFFCFCFF"/>
        <color rgb="FF63BE7B"/>
      </colorScale>
    </cfRule>
    <cfRule type="colorScale" priority="9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6">
    <cfRule type="cellIs" dxfId="6640" priority="9123" operator="greaterThan">
      <formula>1</formula>
    </cfRule>
    <cfRule type="colorScale" priority="9124">
      <colorScale>
        <cfvo type="min"/>
        <cfvo type="max"/>
        <color rgb="FFFCFCFF"/>
        <color rgb="FF63BE7B"/>
      </colorScale>
    </cfRule>
    <cfRule type="colorScale" priority="9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76:LH76">
    <cfRule type="containsText" dxfId="6639" priority="8850" operator="containsText" text=" ">
      <formula>NOT(ISERROR(SEARCH(" ",KH76)))</formula>
    </cfRule>
    <cfRule type="containsText" dxfId="6638" priority="8851" operator="containsText" text=" ">
      <formula>NOT(ISERROR(SEARCH(" ",KH76)))</formula>
    </cfRule>
  </conditionalFormatting>
  <conditionalFormatting sqref="KK76:LD76">
    <cfRule type="cellIs" dxfId="6637" priority="8811" operator="greaterThan">
      <formula>0.31</formula>
    </cfRule>
    <cfRule type="cellIs" dxfId="6636" priority="8812" operator="greaterThan">
      <formula>0.31</formula>
    </cfRule>
    <cfRule type="cellIs" dxfId="6635" priority="8813" operator="greaterThan">
      <formula>0.31</formula>
    </cfRule>
    <cfRule type="cellIs" dxfId="6634" priority="8814" operator="greaterThan">
      <formula>0.3</formula>
    </cfRule>
    <cfRule type="cellIs" dxfId="6633" priority="8815" operator="greaterThan">
      <formula>1</formula>
    </cfRule>
    <cfRule type="cellIs" dxfId="6632" priority="8816" operator="equal">
      <formula>0</formula>
    </cfRule>
  </conditionalFormatting>
  <conditionalFormatting sqref="LJ76:LK76">
    <cfRule type="containsText" dxfId="6631" priority="7411" operator="containsText" text=" ">
      <formula>NOT(ISERROR(SEARCH(" ",LJ76)))</formula>
    </cfRule>
    <cfRule type="containsText" dxfId="6630" priority="7412" operator="containsText" text=" ">
      <formula>NOT(ISERROR(SEARCH(" ",LJ76)))</formula>
    </cfRule>
  </conditionalFormatting>
  <conditionalFormatting sqref="LP76">
    <cfRule type="containsText" dxfId="6629" priority="2948" operator="containsText" text=" ">
      <formula>NOT(ISERROR(SEARCH(" ",LP76)))</formula>
    </cfRule>
    <cfRule type="containsText" dxfId="6628" priority="2949" operator="containsText" text=" ">
      <formula>NOT(ISERROR(SEARCH(" ",LP76)))</formula>
    </cfRule>
  </conditionalFormatting>
  <conditionalFormatting sqref="PG76">
    <cfRule type="containsText" dxfId="6627" priority="2566" operator="containsText" text=" ">
      <formula>NOT(ISERROR(SEARCH(" ",PG76)))</formula>
    </cfRule>
    <cfRule type="containsText" dxfId="6626" priority="2567" operator="containsText" text=" ">
      <formula>NOT(ISERROR(SEARCH(" ",PG76)))</formula>
    </cfRule>
  </conditionalFormatting>
  <conditionalFormatting sqref="B77">
    <cfRule type="cellIs" dxfId="6625" priority="8258" operator="equal">
      <formula>" "</formula>
    </cfRule>
    <cfRule type="containsText" dxfId="6624" priority="8259" operator="containsText" text=" ">
      <formula>NOT(ISERROR(SEARCH(" ",B77)))</formula>
    </cfRule>
    <cfRule type="containsText" dxfId="6623" priority="8260" operator="containsText" text=" ">
      <formula>NOT(ISERROR(SEARCH(" ",B77)))</formula>
    </cfRule>
  </conditionalFormatting>
  <conditionalFormatting sqref="C77">
    <cfRule type="colorScale" priority="82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77">
    <cfRule type="containsText" dxfId="6622" priority="8267" operator="containsText" text=" ">
      <formula>NOT(ISERROR(SEARCH(" ",G77)))</formula>
    </cfRule>
    <cfRule type="containsText" dxfId="6621" priority="8268" operator="containsText" text=" ">
      <formula>NOT(ISERROR(SEARCH(" ",G77)))</formula>
    </cfRule>
  </conditionalFormatting>
  <conditionalFormatting sqref="H77">
    <cfRule type="containsText" dxfId="6620" priority="8602" operator="containsText" text=" ">
      <formula>NOT(ISERROR(SEARCH(" ",H77)))</formula>
    </cfRule>
    <cfRule type="containsText" dxfId="6619" priority="8603" operator="containsText" text=" ">
      <formula>NOT(ISERROR(SEARCH(" ",H77)))</formula>
    </cfRule>
  </conditionalFormatting>
  <conditionalFormatting sqref="R77">
    <cfRule type="containsText" dxfId="6618" priority="8222" operator="containsText" text=" ">
      <formula>NOT(ISERROR(SEARCH(" ",R77)))</formula>
    </cfRule>
    <cfRule type="containsText" dxfId="6617" priority="8223" operator="containsText" text=" ">
      <formula>NOT(ISERROR(SEARCH(" ",R77)))</formula>
    </cfRule>
  </conditionalFormatting>
  <conditionalFormatting sqref="Y77">
    <cfRule type="colorScale" priority="8310">
      <colorScale>
        <cfvo type="min"/>
        <cfvo type="max"/>
        <color rgb="FFFCFCFF"/>
        <color rgb="FF63BE7B"/>
      </colorScale>
    </cfRule>
    <cfRule type="colorScale" priority="8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77">
    <cfRule type="cellIs" dxfId="6616" priority="8292" operator="greaterThan">
      <formula>1</formula>
    </cfRule>
    <cfRule type="containsText" dxfId="6615" priority="8293" operator="containsText" text=" ">
      <formula>NOT(ISERROR(SEARCH(" ",AF77)))</formula>
    </cfRule>
    <cfRule type="containsText" dxfId="6614" priority="8294" operator="containsText" text=" ">
      <formula>NOT(ISERROR(SEARCH(" ",AF77)))</formula>
    </cfRule>
  </conditionalFormatting>
  <conditionalFormatting sqref="AI77">
    <cfRule type="cellIs" dxfId="6613" priority="8594" operator="equal">
      <formula>0</formula>
    </cfRule>
    <cfRule type="cellIs" dxfId="6612" priority="8597" operator="greaterThan">
      <formula>1</formula>
    </cfRule>
    <cfRule type="containsText" dxfId="6611" priority="8598" operator="containsText" text=" ">
      <formula>NOT(ISERROR(SEARCH(" ",AI77)))</formula>
    </cfRule>
    <cfRule type="containsText" dxfId="6610" priority="8599" operator="containsText" text=" ">
      <formula>NOT(ISERROR(SEARCH(" ",AI77)))</formula>
    </cfRule>
  </conditionalFormatting>
  <conditionalFormatting sqref="AJ77">
    <cfRule type="cellIs" dxfId="6609" priority="8251" operator="equal">
      <formula>0</formula>
    </cfRule>
    <cfRule type="cellIs" dxfId="6608" priority="8252" operator="equal">
      <formula>0</formula>
    </cfRule>
    <cfRule type="cellIs" dxfId="6607" priority="8253" operator="greaterThan">
      <formula>1</formula>
    </cfRule>
    <cfRule type="containsText" dxfId="6606" priority="8254" operator="containsText" text=" ">
      <formula>NOT(ISERROR(SEARCH(" ",AJ77)))</formula>
    </cfRule>
    <cfRule type="containsText" dxfId="6605" priority="8255" operator="containsText" text=" ">
      <formula>NOT(ISERROR(SEARCH(" ",AJ77)))</formula>
    </cfRule>
  </conditionalFormatting>
  <conditionalFormatting sqref="AK77">
    <cfRule type="cellIs" dxfId="6604" priority="8262" operator="equal">
      <formula>0</formula>
    </cfRule>
    <cfRule type="cellIs" dxfId="6603" priority="8263" operator="equal">
      <formula>0</formula>
    </cfRule>
    <cfRule type="cellIs" dxfId="6602" priority="8264" operator="greaterThan">
      <formula>1</formula>
    </cfRule>
    <cfRule type="containsText" dxfId="6601" priority="8265" operator="containsText" text=" ">
      <formula>NOT(ISERROR(SEARCH(" ",AK77)))</formula>
    </cfRule>
    <cfRule type="containsText" dxfId="6600" priority="8266" operator="containsText" text=" ">
      <formula>NOT(ISERROR(SEARCH(" ",AK77)))</formula>
    </cfRule>
  </conditionalFormatting>
  <conditionalFormatting sqref="AL77">
    <cfRule type="cellIs" dxfId="6599" priority="8246" operator="equal">
      <formula>0</formula>
    </cfRule>
    <cfRule type="cellIs" dxfId="6598" priority="8247" operator="equal">
      <formula>0</formula>
    </cfRule>
    <cfRule type="cellIs" dxfId="6597" priority="8248" operator="greaterThan">
      <formula>1</formula>
    </cfRule>
    <cfRule type="containsText" dxfId="6596" priority="8249" operator="containsText" text=" ">
      <formula>NOT(ISERROR(SEARCH(" ",AL77)))</formula>
    </cfRule>
    <cfRule type="containsText" dxfId="6595" priority="8250" operator="containsText" text=" ">
      <formula>NOT(ISERROR(SEARCH(" ",AL77)))</formula>
    </cfRule>
  </conditionalFormatting>
  <conditionalFormatting sqref="AM77">
    <cfRule type="cellIs" dxfId="6594" priority="8241" operator="equal">
      <formula>0</formula>
    </cfRule>
    <cfRule type="cellIs" dxfId="6593" priority="8242" operator="equal">
      <formula>0</formula>
    </cfRule>
    <cfRule type="cellIs" dxfId="6592" priority="8243" operator="greaterThan">
      <formula>1</formula>
    </cfRule>
    <cfRule type="containsText" dxfId="6591" priority="8244" operator="containsText" text=" ">
      <formula>NOT(ISERROR(SEARCH(" ",AM77)))</formula>
    </cfRule>
    <cfRule type="containsText" dxfId="6590" priority="8245" operator="containsText" text=" ">
      <formula>NOT(ISERROR(SEARCH(" ",AM77)))</formula>
    </cfRule>
  </conditionalFormatting>
  <conditionalFormatting sqref="AO77:AT77">
    <cfRule type="cellIs" dxfId="6589" priority="8281" operator="equal">
      <formula>0</formula>
    </cfRule>
    <cfRule type="containsText" dxfId="6588" priority="8288" operator="containsText" text=" ">
      <formula>NOT(ISERROR(SEARCH(" ",AO77)))</formula>
    </cfRule>
    <cfRule type="containsText" dxfId="6587" priority="8289" operator="containsText" text=" ">
      <formula>NOT(ISERROR(SEARCH(" ",AO77)))</formula>
    </cfRule>
  </conditionalFormatting>
  <conditionalFormatting sqref="AV77">
    <cfRule type="cellIs" dxfId="6586" priority="8226" operator="equal">
      <formula>0</formula>
    </cfRule>
    <cfRule type="containsText" dxfId="6585" priority="8227" operator="containsText" text=" ">
      <formula>NOT(ISERROR(SEARCH(" ",AV77)))</formula>
    </cfRule>
    <cfRule type="containsText" dxfId="6584" priority="8228" operator="containsText" text=" ">
      <formula>NOT(ISERROR(SEARCH(" ",AV77)))</formula>
    </cfRule>
  </conditionalFormatting>
  <conditionalFormatting sqref="AX77">
    <cfRule type="cellIs" dxfId="6583" priority="8295" operator="greaterThan">
      <formula>1</formula>
    </cfRule>
    <cfRule type="containsText" dxfId="6582" priority="8296" operator="containsText" text=" ">
      <formula>NOT(ISERROR(SEARCH(" ",AX77)))</formula>
    </cfRule>
    <cfRule type="containsText" dxfId="6581" priority="8297" operator="containsText" text=" ">
      <formula>NOT(ISERROR(SEARCH(" ",AX77)))</formula>
    </cfRule>
  </conditionalFormatting>
  <conditionalFormatting sqref="AY77">
    <cfRule type="containsText" dxfId="6580" priority="8588" operator="containsText" text=" ">
      <formula>NOT(ISERROR(SEARCH(" ",AY77)))</formula>
    </cfRule>
    <cfRule type="containsText" dxfId="6579" priority="8589" operator="containsText" text=" ">
      <formula>NOT(ISERROR(SEARCH(" ",AY77)))</formula>
    </cfRule>
  </conditionalFormatting>
  <conditionalFormatting sqref="BA77">
    <cfRule type="containsText" dxfId="6578" priority="8591" operator="containsText" text=" ">
      <formula>NOT(ISERROR(SEARCH(" ",BA77)))</formula>
    </cfRule>
    <cfRule type="containsText" dxfId="6577" priority="8592" operator="containsText" text=" ">
      <formula>NOT(ISERROR(SEARCH(" ",BA77)))</formula>
    </cfRule>
  </conditionalFormatting>
  <conditionalFormatting sqref="BC77">
    <cfRule type="containsText" dxfId="6576" priority="8600" operator="containsText" text=" ">
      <formula>NOT(ISERROR(SEARCH(" ",BC77)))</formula>
    </cfRule>
    <cfRule type="containsText" dxfId="6575" priority="8601" operator="containsText" text=" ">
      <formula>NOT(ISERROR(SEARCH(" ",BC77)))</formula>
    </cfRule>
  </conditionalFormatting>
  <conditionalFormatting sqref="BF77:BG77">
    <cfRule type="containsText" dxfId="6574" priority="8286" operator="containsText" text=" ">
      <formula>NOT(ISERROR(SEARCH(" ",BF77)))</formula>
    </cfRule>
    <cfRule type="containsText" dxfId="6573" priority="8287" operator="containsText" text=" ">
      <formula>NOT(ISERROR(SEARCH(" ",BF77)))</formula>
    </cfRule>
  </conditionalFormatting>
  <conditionalFormatting sqref="BI77:BJ77">
    <cfRule type="containsText" dxfId="6572" priority="8290" operator="containsText" text=" ">
      <formula>NOT(ISERROR(SEARCH(" ",BI77)))</formula>
    </cfRule>
    <cfRule type="containsText" dxfId="6571" priority="8291" operator="containsText" text=" ">
      <formula>NOT(ISERROR(SEARCH(" ",BI77)))</formula>
    </cfRule>
  </conditionalFormatting>
  <conditionalFormatting sqref="BK77">
    <cfRule type="containsText" dxfId="6570" priority="8298" operator="containsText" text=" ">
      <formula>NOT(ISERROR(SEARCH(" ",BK77)))</formula>
    </cfRule>
    <cfRule type="containsText" dxfId="6569" priority="8299" operator="containsText" text=" ">
      <formula>NOT(ISERROR(SEARCH(" ",BK77)))</formula>
    </cfRule>
  </conditionalFormatting>
  <conditionalFormatting sqref="BM77">
    <cfRule type="containsText" dxfId="6568" priority="8256" operator="containsText" text=" ">
      <formula>NOT(ISERROR(SEARCH(" ",BM77)))</formula>
    </cfRule>
    <cfRule type="containsText" dxfId="6567" priority="8257" operator="containsText" text=" ">
      <formula>NOT(ISERROR(SEARCH(" ",BM77)))</formula>
    </cfRule>
  </conditionalFormatting>
  <conditionalFormatting sqref="BN77">
    <cfRule type="containsText" dxfId="6566" priority="8608" operator="containsText" text=" ">
      <formula>NOT(ISERROR(SEARCH(" ",BN77)))</formula>
    </cfRule>
    <cfRule type="containsText" dxfId="6565" priority="8609" operator="containsText" text=" ">
      <formula>NOT(ISERROR(SEARCH(" ",BN77)))</formula>
    </cfRule>
  </conditionalFormatting>
  <conditionalFormatting sqref="BR77">
    <cfRule type="containsText" dxfId="6564" priority="8231" operator="containsText" text=" ">
      <formula>NOT(ISERROR(SEARCH(" ",BR77)))</formula>
    </cfRule>
    <cfRule type="containsText" dxfId="6563" priority="8232" operator="containsText" text=" ">
      <formula>NOT(ISERROR(SEARCH(" ",BR77)))</formula>
    </cfRule>
  </conditionalFormatting>
  <conditionalFormatting sqref="BS77">
    <cfRule type="containsText" dxfId="6562" priority="8229" operator="containsText" text=" ">
      <formula>NOT(ISERROR(SEARCH(" ",BS77)))</formula>
    </cfRule>
    <cfRule type="containsText" dxfId="6561" priority="8230" operator="containsText" text=" ">
      <formula>NOT(ISERROR(SEARCH(" ",BS77)))</formula>
    </cfRule>
  </conditionalFormatting>
  <conditionalFormatting sqref="BT77">
    <cfRule type="duplicateValues" dxfId="6560" priority="8221"/>
    <cfRule type="containsText" dxfId="6559" priority="8595" operator="containsText" text=" ">
      <formula>NOT(ISERROR(SEARCH(" ",BT77)))</formula>
    </cfRule>
    <cfRule type="containsText" dxfId="6558" priority="8596" operator="containsText" text=" ">
      <formula>NOT(ISERROR(SEARCH(" ",BT77)))</formula>
    </cfRule>
  </conditionalFormatting>
  <conditionalFormatting sqref="BU77">
    <cfRule type="containsText" dxfId="6557" priority="8284" operator="containsText" text=" ">
      <formula>NOT(ISERROR(SEARCH(" ",BU77)))</formula>
    </cfRule>
    <cfRule type="containsText" dxfId="6556" priority="8285" operator="containsText" text=" ">
      <formula>NOT(ISERROR(SEARCH(" ",BU77)))</formula>
    </cfRule>
  </conditionalFormatting>
  <conditionalFormatting sqref="BV77">
    <cfRule type="containsText" dxfId="6555" priority="8237" operator="containsText" text=" ">
      <formula>NOT(ISERROR(SEARCH(" ",BV77)))</formula>
    </cfRule>
    <cfRule type="containsText" dxfId="6554" priority="8238" operator="containsText" text=" ">
      <formula>NOT(ISERROR(SEARCH(" ",BV77)))</formula>
    </cfRule>
  </conditionalFormatting>
  <conditionalFormatting sqref="BW77">
    <cfRule type="containsText" dxfId="6553" priority="8239" operator="containsText" text=" ">
      <formula>NOT(ISERROR(SEARCH(" ",BW77)))</formula>
    </cfRule>
    <cfRule type="containsText" dxfId="6552" priority="8240" operator="containsText" text=" ">
      <formula>NOT(ISERROR(SEARCH(" ",BW77)))</formula>
    </cfRule>
  </conditionalFormatting>
  <conditionalFormatting sqref="BX77">
    <cfRule type="containsText" dxfId="6551" priority="6589" operator="containsText" text=" ">
      <formula>NOT(ISERROR(SEARCH(" ",BX77)))</formula>
    </cfRule>
    <cfRule type="containsText" dxfId="6550" priority="6590" operator="containsText" text=" ">
      <formula>NOT(ISERROR(SEARCH(" ",BX77)))</formula>
    </cfRule>
  </conditionalFormatting>
  <conditionalFormatting sqref="BY77">
    <cfRule type="containsText" dxfId="6549" priority="6659" operator="containsText" text=" ">
      <formula>NOT(ISERROR(SEARCH(" ",BY77)))</formula>
    </cfRule>
    <cfRule type="containsText" dxfId="6548" priority="6660" operator="containsText" text=" ">
      <formula>NOT(ISERROR(SEARCH(" ",BY77)))</formula>
    </cfRule>
  </conditionalFormatting>
  <conditionalFormatting sqref="BZ77">
    <cfRule type="containsText" dxfId="6547" priority="8610" operator="containsText" text=" ">
      <formula>NOT(ISERROR(SEARCH(" ",BZ77)))</formula>
    </cfRule>
    <cfRule type="containsText" dxfId="6546" priority="8611" operator="containsText" text=" ">
      <formula>NOT(ISERROR(SEARCH(" ",BZ77)))</formula>
    </cfRule>
  </conditionalFormatting>
  <conditionalFormatting sqref="CQ77">
    <cfRule type="containsText" dxfId="6545" priority="3062" operator="containsText" text=" ">
      <formula>NOT(ISERROR(SEARCH(" ",CQ77)))</formula>
    </cfRule>
  </conditionalFormatting>
  <conditionalFormatting sqref="CR77">
    <cfRule type="containsText" dxfId="6544" priority="2503" operator="containsText" text=" ">
      <formula>NOT(ISERROR(SEARCH(" ",CR77)))</formula>
    </cfRule>
  </conditionalFormatting>
  <conditionalFormatting sqref="CS77">
    <cfRule type="containsText" dxfId="6543" priority="3015" operator="containsText" text=" ">
      <formula>NOT(ISERROR(SEARCH(" ",CS77)))</formula>
    </cfRule>
  </conditionalFormatting>
  <conditionalFormatting sqref="CU77">
    <cfRule type="cellIs" dxfId="6542" priority="8224" operator="equal">
      <formula>1</formula>
    </cfRule>
  </conditionalFormatting>
  <conditionalFormatting sqref="CY77:DB77">
    <cfRule type="cellIs" dxfId="6541" priority="3229" operator="equal">
      <formula>1</formula>
    </cfRule>
  </conditionalFormatting>
  <conditionalFormatting sqref="DD77:DF77">
    <cfRule type="cellIs" dxfId="6540" priority="3372" operator="equal">
      <formula>1</formula>
    </cfRule>
  </conditionalFormatting>
  <conditionalFormatting sqref="DG77">
    <cfRule type="cellIs" dxfId="6539" priority="3369" operator="equal">
      <formula>1</formula>
    </cfRule>
  </conditionalFormatting>
  <conditionalFormatting sqref="DI77:DL77">
    <cfRule type="cellIs" dxfId="6538" priority="3371" operator="equal">
      <formula>1</formula>
    </cfRule>
  </conditionalFormatting>
  <conditionalFormatting sqref="DN77:DQ77">
    <cfRule type="cellIs" dxfId="6537" priority="3370" operator="equal">
      <formula>1</formula>
    </cfRule>
  </conditionalFormatting>
  <conditionalFormatting sqref="DS77:DV77">
    <cfRule type="cellIs" dxfId="6536" priority="3300" operator="equal">
      <formula>1</formula>
    </cfRule>
  </conditionalFormatting>
  <conditionalFormatting sqref="DW77">
    <cfRule type="cellIs" dxfId="6535" priority="8590" operator="equal">
      <formula>1</formula>
    </cfRule>
  </conditionalFormatting>
  <conditionalFormatting sqref="DZ77">
    <cfRule type="containsText" dxfId="6534" priority="8233" operator="containsText" text=" ">
      <formula>NOT(ISERROR(SEARCH(" ",DZ77)))</formula>
    </cfRule>
    <cfRule type="containsText" dxfId="6533" priority="8234" operator="containsText" text=" ">
      <formula>NOT(ISERROR(SEARCH(" ",DZ77)))</formula>
    </cfRule>
    <cfRule type="containsText" dxfId="6532" priority="8235" operator="containsText" text=" ">
      <formula>NOT(ISERROR(SEARCH(" ",DZ77)))</formula>
    </cfRule>
    <cfRule type="containsText" dxfId="6531" priority="8236" operator="containsText" text=" ">
      <formula>NOT(ISERROR(SEARCH(" ",DZ77)))</formula>
    </cfRule>
  </conditionalFormatting>
  <conditionalFormatting sqref="EC77:EL77">
    <cfRule type="containsText" dxfId="6530" priority="8282" operator="containsText" text=" ">
      <formula>NOT(ISERROR(SEARCH(" ",EC77)))</formula>
    </cfRule>
    <cfRule type="containsText" dxfId="6529" priority="8283" operator="containsText" text=" ">
      <formula>NOT(ISERROR(SEARCH(" ",EC77)))</formula>
    </cfRule>
  </conditionalFormatting>
  <conditionalFormatting sqref="EN77">
    <cfRule type="cellIs" dxfId="6528" priority="8270" operator="equal">
      <formula>0</formula>
    </cfRule>
  </conditionalFormatting>
  <conditionalFormatting sqref="FI77">
    <cfRule type="cellIs" dxfId="6527" priority="8312" operator="greaterThan">
      <formula>1</formula>
    </cfRule>
    <cfRule type="colorScale" priority="8313">
      <colorScale>
        <cfvo type="min"/>
        <cfvo type="max"/>
        <color rgb="FFFCFCFF"/>
        <color rgb="FF63BE7B"/>
      </colorScale>
    </cfRule>
    <cfRule type="colorScale" priority="8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7">
    <cfRule type="colorScale" priority="8279">
      <colorScale>
        <cfvo type="min"/>
        <cfvo type="max"/>
        <color rgb="FFFCFCFF"/>
        <color rgb="FF63BE7B"/>
      </colorScale>
    </cfRule>
    <cfRule type="colorScale" priority="8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7:FL77">
    <cfRule type="colorScale" priority="8315">
      <colorScale>
        <cfvo type="min"/>
        <cfvo type="max"/>
        <color rgb="FFFCFCFF"/>
        <color rgb="FF63BE7B"/>
      </colorScale>
    </cfRule>
    <cfRule type="colorScale" priority="8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7">
    <cfRule type="colorScale" priority="8317">
      <colorScale>
        <cfvo type="min"/>
        <cfvo type="max"/>
        <color rgb="FFFCFCFF"/>
        <color rgb="FF63BE7B"/>
      </colorScale>
    </cfRule>
    <cfRule type="colorScale" priority="8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7">
    <cfRule type="colorScale" priority="8584">
      <colorScale>
        <cfvo type="min"/>
        <cfvo type="max"/>
        <color rgb="FFFCFCFF"/>
        <color rgb="FF63BE7B"/>
      </colorScale>
    </cfRule>
    <cfRule type="colorScale" priority="8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7">
    <cfRule type="cellIs" dxfId="6526" priority="8319" operator="greaterThan">
      <formula>1</formula>
    </cfRule>
    <cfRule type="colorScale" priority="8320">
      <colorScale>
        <cfvo type="min"/>
        <cfvo type="max"/>
        <color rgb="FFFCFCFF"/>
        <color rgb="FF63BE7B"/>
      </colorScale>
    </cfRule>
    <cfRule type="colorScale" priority="8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7">
    <cfRule type="colorScale" priority="8322">
      <colorScale>
        <cfvo type="min"/>
        <cfvo type="max"/>
        <color rgb="FFFCFCFF"/>
        <color rgb="FF63BE7B"/>
      </colorScale>
    </cfRule>
    <cfRule type="colorScale" priority="8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7">
    <cfRule type="colorScale" priority="8580">
      <colorScale>
        <cfvo type="min"/>
        <cfvo type="max"/>
        <color rgb="FFFCFCFF"/>
        <color rgb="FF63BE7B"/>
      </colorScale>
    </cfRule>
    <cfRule type="colorScale" priority="8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7">
    <cfRule type="cellIs" dxfId="6525" priority="8324" operator="greaterThan">
      <formula>1</formula>
    </cfRule>
    <cfRule type="colorScale" priority="8325">
      <colorScale>
        <cfvo type="min"/>
        <cfvo type="max"/>
        <color rgb="FFFCFCFF"/>
        <color rgb="FF63BE7B"/>
      </colorScale>
    </cfRule>
    <cfRule type="colorScale" priority="8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7">
    <cfRule type="colorScale" priority="8327">
      <colorScale>
        <cfvo type="min"/>
        <cfvo type="max"/>
        <color rgb="FFFCFCFF"/>
        <color rgb="FF63BE7B"/>
      </colorScale>
    </cfRule>
    <cfRule type="colorScale" priority="8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7">
    <cfRule type="colorScale" priority="8329">
      <colorScale>
        <cfvo type="min"/>
        <cfvo type="max"/>
        <color rgb="FFFCFCFF"/>
        <color rgb="FF63BE7B"/>
      </colorScale>
    </cfRule>
    <cfRule type="colorScale" priority="8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7">
    <cfRule type="cellIs" dxfId="6524" priority="8331" operator="greaterThan">
      <formula>1</formula>
    </cfRule>
    <cfRule type="colorScale" priority="8332">
      <colorScale>
        <cfvo type="min"/>
        <cfvo type="max"/>
        <color rgb="FFFCFCFF"/>
        <color rgb="FF63BE7B"/>
      </colorScale>
    </cfRule>
    <cfRule type="colorScale" priority="8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7">
    <cfRule type="colorScale" priority="8334">
      <colorScale>
        <cfvo type="min"/>
        <cfvo type="max"/>
        <color rgb="FFFCFCFF"/>
        <color rgb="FF63BE7B"/>
      </colorScale>
    </cfRule>
    <cfRule type="colorScale" priority="8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7">
    <cfRule type="colorScale" priority="8336">
      <colorScale>
        <cfvo type="min"/>
        <cfvo type="max"/>
        <color rgb="FFFCFCFF"/>
        <color rgb="FF63BE7B"/>
      </colorScale>
    </cfRule>
    <cfRule type="colorScale" priority="8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7">
    <cfRule type="cellIs" dxfId="6523" priority="8338" operator="greaterThan">
      <formula>1</formula>
    </cfRule>
    <cfRule type="colorScale" priority="8339">
      <colorScale>
        <cfvo type="min"/>
        <cfvo type="max"/>
        <color rgb="FFFCFCFF"/>
        <color rgb="FF63BE7B"/>
      </colorScale>
    </cfRule>
    <cfRule type="colorScale" priority="8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7">
    <cfRule type="colorScale" priority="8341">
      <colorScale>
        <cfvo type="min"/>
        <cfvo type="max"/>
        <color rgb="FFFCFCFF"/>
        <color rgb="FF63BE7B"/>
      </colorScale>
    </cfRule>
    <cfRule type="colorScale" priority="8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7">
    <cfRule type="colorScale" priority="8343">
      <colorScale>
        <cfvo type="min"/>
        <cfvo type="max"/>
        <color rgb="FFFCFCFF"/>
        <color rgb="FF63BE7B"/>
      </colorScale>
    </cfRule>
    <cfRule type="colorScale" priority="8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7">
    <cfRule type="cellIs" dxfId="6522" priority="8345" operator="greaterThan">
      <formula>1</formula>
    </cfRule>
    <cfRule type="colorScale" priority="8346">
      <colorScale>
        <cfvo type="min"/>
        <cfvo type="max"/>
        <color rgb="FFFCFCFF"/>
        <color rgb="FF63BE7B"/>
      </colorScale>
    </cfRule>
    <cfRule type="colorScale" priority="8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7">
    <cfRule type="colorScale" priority="8348">
      <colorScale>
        <cfvo type="min"/>
        <cfvo type="max"/>
        <color rgb="FFFCFCFF"/>
        <color rgb="FF63BE7B"/>
      </colorScale>
    </cfRule>
    <cfRule type="colorScale" priority="8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7">
    <cfRule type="colorScale" priority="8350">
      <colorScale>
        <cfvo type="min"/>
        <cfvo type="max"/>
        <color rgb="FFFCFCFF"/>
        <color rgb="FF63BE7B"/>
      </colorScale>
    </cfRule>
    <cfRule type="colorScale" priority="8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7">
    <cfRule type="cellIs" dxfId="6521" priority="8352" operator="greaterThan">
      <formula>1</formula>
    </cfRule>
    <cfRule type="colorScale" priority="8353">
      <colorScale>
        <cfvo type="min"/>
        <cfvo type="max"/>
        <color rgb="FFFCFCFF"/>
        <color rgb="FF63BE7B"/>
      </colorScale>
    </cfRule>
    <cfRule type="colorScale" priority="8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7">
    <cfRule type="colorScale" priority="8355">
      <colorScale>
        <cfvo type="min"/>
        <cfvo type="max"/>
        <color rgb="FFFCFCFF"/>
        <color rgb="FF63BE7B"/>
      </colorScale>
    </cfRule>
    <cfRule type="colorScale" priority="8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7">
    <cfRule type="colorScale" priority="8357">
      <colorScale>
        <cfvo type="min"/>
        <cfvo type="max"/>
        <color rgb="FFFCFCFF"/>
        <color rgb="FF63BE7B"/>
      </colorScale>
    </cfRule>
    <cfRule type="colorScale" priority="8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7">
    <cfRule type="cellIs" dxfId="6520" priority="8359" operator="greaterThan">
      <formula>1</formula>
    </cfRule>
    <cfRule type="colorScale" priority="8360">
      <colorScale>
        <cfvo type="min"/>
        <cfvo type="max"/>
        <color rgb="FFFCFCFF"/>
        <color rgb="FF63BE7B"/>
      </colorScale>
    </cfRule>
    <cfRule type="colorScale" priority="8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7">
    <cfRule type="colorScale" priority="8362">
      <colorScale>
        <cfvo type="min"/>
        <cfvo type="max"/>
        <color rgb="FFFCFCFF"/>
        <color rgb="FF63BE7B"/>
      </colorScale>
    </cfRule>
    <cfRule type="colorScale" priority="8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7">
    <cfRule type="colorScale" priority="8364">
      <colorScale>
        <cfvo type="min"/>
        <cfvo type="max"/>
        <color rgb="FFFCFCFF"/>
        <color rgb="FF63BE7B"/>
      </colorScale>
    </cfRule>
    <cfRule type="colorScale" priority="8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7">
    <cfRule type="cellIs" dxfId="6519" priority="8366" operator="greaterThan">
      <formula>1</formula>
    </cfRule>
    <cfRule type="colorScale" priority="8367">
      <colorScale>
        <cfvo type="min"/>
        <cfvo type="max"/>
        <color rgb="FFFCFCFF"/>
        <color rgb="FF63BE7B"/>
      </colorScale>
    </cfRule>
    <cfRule type="colorScale" priority="8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7">
    <cfRule type="colorScale" priority="8369">
      <colorScale>
        <cfvo type="min"/>
        <cfvo type="max"/>
        <color rgb="FFFCFCFF"/>
        <color rgb="FF63BE7B"/>
      </colorScale>
    </cfRule>
    <cfRule type="colorScale" priority="8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7">
    <cfRule type="colorScale" priority="8371">
      <colorScale>
        <cfvo type="min"/>
        <cfvo type="max"/>
        <color rgb="FFFCFCFF"/>
        <color rgb="FF63BE7B"/>
      </colorScale>
    </cfRule>
    <cfRule type="colorScale" priority="8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7">
    <cfRule type="cellIs" dxfId="6518" priority="8373" operator="greaterThan">
      <formula>1</formula>
    </cfRule>
    <cfRule type="colorScale" priority="8374">
      <colorScale>
        <cfvo type="min"/>
        <cfvo type="max"/>
        <color rgb="FFFCFCFF"/>
        <color rgb="FF63BE7B"/>
      </colorScale>
    </cfRule>
    <cfRule type="colorScale" priority="8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7">
    <cfRule type="colorScale" priority="8376">
      <colorScale>
        <cfvo type="min"/>
        <cfvo type="max"/>
        <color rgb="FFFCFCFF"/>
        <color rgb="FF63BE7B"/>
      </colorScale>
    </cfRule>
    <cfRule type="colorScale" priority="8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7">
    <cfRule type="colorScale" priority="8378">
      <colorScale>
        <cfvo type="min"/>
        <cfvo type="max"/>
        <color rgb="FFFCFCFF"/>
        <color rgb="FF63BE7B"/>
      </colorScale>
    </cfRule>
    <cfRule type="colorScale" priority="8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7">
    <cfRule type="cellIs" dxfId="6517" priority="8380" operator="greaterThan">
      <formula>1</formula>
    </cfRule>
    <cfRule type="colorScale" priority="8381">
      <colorScale>
        <cfvo type="min"/>
        <cfvo type="max"/>
        <color rgb="FFFCFCFF"/>
        <color rgb="FF63BE7B"/>
      </colorScale>
    </cfRule>
    <cfRule type="colorScale" priority="8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7">
    <cfRule type="colorScale" priority="8383">
      <colorScale>
        <cfvo type="min"/>
        <cfvo type="max"/>
        <color rgb="FFFCFCFF"/>
        <color rgb="FF63BE7B"/>
      </colorScale>
    </cfRule>
    <cfRule type="colorScale" priority="8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7">
    <cfRule type="colorScale" priority="8385">
      <colorScale>
        <cfvo type="min"/>
        <cfvo type="max"/>
        <color rgb="FFFCFCFF"/>
        <color rgb="FF63BE7B"/>
      </colorScale>
    </cfRule>
    <cfRule type="colorScale" priority="8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7">
    <cfRule type="cellIs" dxfId="6516" priority="8387" operator="greaterThan">
      <formula>1</formula>
    </cfRule>
    <cfRule type="colorScale" priority="8388">
      <colorScale>
        <cfvo type="min"/>
        <cfvo type="max"/>
        <color rgb="FFFCFCFF"/>
        <color rgb="FF63BE7B"/>
      </colorScale>
    </cfRule>
    <cfRule type="colorScale" priority="8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7">
    <cfRule type="colorScale" priority="8390">
      <colorScale>
        <cfvo type="min"/>
        <cfvo type="max"/>
        <color rgb="FFFCFCFF"/>
        <color rgb="FF63BE7B"/>
      </colorScale>
    </cfRule>
    <cfRule type="colorScale" priority="8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7">
    <cfRule type="colorScale" priority="8392">
      <colorScale>
        <cfvo type="min"/>
        <cfvo type="max"/>
        <color rgb="FFFCFCFF"/>
        <color rgb="FF63BE7B"/>
      </colorScale>
    </cfRule>
    <cfRule type="colorScale" priority="8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7">
    <cfRule type="cellIs" dxfId="6515" priority="8394" operator="greaterThan">
      <formula>1</formula>
    </cfRule>
    <cfRule type="colorScale" priority="8395">
      <colorScale>
        <cfvo type="min"/>
        <cfvo type="max"/>
        <color rgb="FFFCFCFF"/>
        <color rgb="FF63BE7B"/>
      </colorScale>
    </cfRule>
    <cfRule type="colorScale" priority="8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7">
    <cfRule type="colorScale" priority="8397">
      <colorScale>
        <cfvo type="min"/>
        <cfvo type="max"/>
        <color rgb="FFFCFCFF"/>
        <color rgb="FF63BE7B"/>
      </colorScale>
    </cfRule>
    <cfRule type="colorScale" priority="8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7">
    <cfRule type="colorScale" priority="8399">
      <colorScale>
        <cfvo type="min"/>
        <cfvo type="max"/>
        <color rgb="FFFCFCFF"/>
        <color rgb="FF63BE7B"/>
      </colorScale>
    </cfRule>
    <cfRule type="colorScale" priority="8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7">
    <cfRule type="cellIs" dxfId="6514" priority="8401" operator="greaterThan">
      <formula>1</formula>
    </cfRule>
    <cfRule type="colorScale" priority="8402">
      <colorScale>
        <cfvo type="min"/>
        <cfvo type="max"/>
        <color rgb="FFFCFCFF"/>
        <color rgb="FF63BE7B"/>
      </colorScale>
    </cfRule>
    <cfRule type="colorScale" priority="8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7">
    <cfRule type="colorScale" priority="8404">
      <colorScale>
        <cfvo type="min"/>
        <cfvo type="max"/>
        <color rgb="FFFCFCFF"/>
        <color rgb="FF63BE7B"/>
      </colorScale>
    </cfRule>
    <cfRule type="colorScale" priority="8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7">
    <cfRule type="colorScale" priority="8406">
      <colorScale>
        <cfvo type="min"/>
        <cfvo type="max"/>
        <color rgb="FFFCFCFF"/>
        <color rgb="FF63BE7B"/>
      </colorScale>
    </cfRule>
    <cfRule type="colorScale" priority="8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7">
    <cfRule type="cellIs" dxfId="6513" priority="8408" operator="greaterThan">
      <formula>1</formula>
    </cfRule>
    <cfRule type="colorScale" priority="8409">
      <colorScale>
        <cfvo type="min"/>
        <cfvo type="max"/>
        <color rgb="FFFCFCFF"/>
        <color rgb="FF63BE7B"/>
      </colorScale>
    </cfRule>
    <cfRule type="colorScale" priority="8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7">
    <cfRule type="colorScale" priority="8411">
      <colorScale>
        <cfvo type="min"/>
        <cfvo type="max"/>
        <color rgb="FFFCFCFF"/>
        <color rgb="FF63BE7B"/>
      </colorScale>
    </cfRule>
    <cfRule type="colorScale" priority="8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7">
    <cfRule type="colorScale" priority="8413">
      <colorScale>
        <cfvo type="min"/>
        <cfvo type="max"/>
        <color rgb="FFFCFCFF"/>
        <color rgb="FF63BE7B"/>
      </colorScale>
    </cfRule>
    <cfRule type="colorScale" priority="8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7">
    <cfRule type="cellIs" dxfId="6512" priority="8415" operator="greaterThan">
      <formula>1</formula>
    </cfRule>
    <cfRule type="colorScale" priority="8416">
      <colorScale>
        <cfvo type="min"/>
        <cfvo type="max"/>
        <color rgb="FFFCFCFF"/>
        <color rgb="FF63BE7B"/>
      </colorScale>
    </cfRule>
    <cfRule type="colorScale" priority="8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7">
    <cfRule type="colorScale" priority="8418">
      <colorScale>
        <cfvo type="min"/>
        <cfvo type="max"/>
        <color rgb="FFFCFCFF"/>
        <color rgb="FF63BE7B"/>
      </colorScale>
    </cfRule>
    <cfRule type="colorScale" priority="8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7">
    <cfRule type="colorScale" priority="8420">
      <colorScale>
        <cfvo type="min"/>
        <cfvo type="max"/>
        <color rgb="FFFCFCFF"/>
        <color rgb="FF63BE7B"/>
      </colorScale>
    </cfRule>
    <cfRule type="colorScale" priority="8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7">
    <cfRule type="cellIs" dxfId="6511" priority="8422" operator="greaterThan">
      <formula>1</formula>
    </cfRule>
    <cfRule type="colorScale" priority="8423">
      <colorScale>
        <cfvo type="min"/>
        <cfvo type="max"/>
        <color rgb="FFFCFCFF"/>
        <color rgb="FF63BE7B"/>
      </colorScale>
    </cfRule>
    <cfRule type="colorScale" priority="8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7">
    <cfRule type="colorScale" priority="8425">
      <colorScale>
        <cfvo type="min"/>
        <cfvo type="max"/>
        <color rgb="FFFCFCFF"/>
        <color rgb="FF63BE7B"/>
      </colorScale>
    </cfRule>
    <cfRule type="colorScale" priority="8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7">
    <cfRule type="colorScale" priority="8427">
      <colorScale>
        <cfvo type="min"/>
        <cfvo type="max"/>
        <color rgb="FFFCFCFF"/>
        <color rgb="FF63BE7B"/>
      </colorScale>
    </cfRule>
    <cfRule type="colorScale" priority="8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7">
    <cfRule type="cellIs" dxfId="6510" priority="8429" operator="greaterThan">
      <formula>1</formula>
    </cfRule>
    <cfRule type="colorScale" priority="8430">
      <colorScale>
        <cfvo type="min"/>
        <cfvo type="max"/>
        <color rgb="FFFCFCFF"/>
        <color rgb="FF63BE7B"/>
      </colorScale>
    </cfRule>
    <cfRule type="colorScale" priority="8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7">
    <cfRule type="colorScale" priority="8432">
      <colorScale>
        <cfvo type="min"/>
        <cfvo type="max"/>
        <color rgb="FFFCFCFF"/>
        <color rgb="FF63BE7B"/>
      </colorScale>
    </cfRule>
    <cfRule type="colorScale" priority="8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7">
    <cfRule type="colorScale" priority="8434">
      <colorScale>
        <cfvo type="min"/>
        <cfvo type="max"/>
        <color rgb="FFFCFCFF"/>
        <color rgb="FF63BE7B"/>
      </colorScale>
    </cfRule>
    <cfRule type="colorScale" priority="8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7">
    <cfRule type="cellIs" dxfId="6509" priority="8436" operator="greaterThan">
      <formula>1</formula>
    </cfRule>
    <cfRule type="colorScale" priority="8437">
      <colorScale>
        <cfvo type="min"/>
        <cfvo type="max"/>
        <color rgb="FFFCFCFF"/>
        <color rgb="FF63BE7B"/>
      </colorScale>
    </cfRule>
    <cfRule type="colorScale" priority="8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7">
    <cfRule type="colorScale" priority="8439">
      <colorScale>
        <cfvo type="min"/>
        <cfvo type="max"/>
        <color rgb="FFFCFCFF"/>
        <color rgb="FF63BE7B"/>
      </colorScale>
    </cfRule>
    <cfRule type="colorScale" priority="8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7">
    <cfRule type="colorScale" priority="8441">
      <colorScale>
        <cfvo type="min"/>
        <cfvo type="max"/>
        <color rgb="FFFCFCFF"/>
        <color rgb="FF63BE7B"/>
      </colorScale>
    </cfRule>
    <cfRule type="colorScale" priority="8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7">
    <cfRule type="cellIs" dxfId="6508" priority="8443" operator="greaterThan">
      <formula>1</formula>
    </cfRule>
    <cfRule type="colorScale" priority="8444">
      <colorScale>
        <cfvo type="min"/>
        <cfvo type="max"/>
        <color rgb="FFFCFCFF"/>
        <color rgb="FF63BE7B"/>
      </colorScale>
    </cfRule>
    <cfRule type="colorScale" priority="8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7">
    <cfRule type="cellIs" dxfId="6507" priority="8446" operator="greaterThan">
      <formula>1</formula>
    </cfRule>
    <cfRule type="colorScale" priority="8447">
      <colorScale>
        <cfvo type="min"/>
        <cfvo type="max"/>
        <color rgb="FFFCFCFF"/>
        <color rgb="FF63BE7B"/>
      </colorScale>
    </cfRule>
    <cfRule type="colorScale" priority="8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7:IA77">
    <cfRule type="colorScale" priority="8449">
      <colorScale>
        <cfvo type="min"/>
        <cfvo type="max"/>
        <color rgb="FFFCFCFF"/>
        <color rgb="FF63BE7B"/>
      </colorScale>
    </cfRule>
    <cfRule type="colorScale" priority="8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7">
    <cfRule type="colorScale" priority="8451">
      <colorScale>
        <cfvo type="min"/>
        <cfvo type="max"/>
        <color rgb="FFFCFCFF"/>
        <color rgb="FF63BE7B"/>
      </colorScale>
    </cfRule>
    <cfRule type="colorScale" priority="8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7">
    <cfRule type="colorScale" priority="8586">
      <colorScale>
        <cfvo type="min"/>
        <cfvo type="max"/>
        <color rgb="FFFCFCFF"/>
        <color rgb="FF63BE7B"/>
      </colorScale>
    </cfRule>
    <cfRule type="colorScale" priority="8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7">
    <cfRule type="cellIs" dxfId="6506" priority="8453" operator="greaterThan">
      <formula>1</formula>
    </cfRule>
    <cfRule type="colorScale" priority="8454">
      <colorScale>
        <cfvo type="min"/>
        <cfvo type="max"/>
        <color rgb="FFFCFCFF"/>
        <color rgb="FF63BE7B"/>
      </colorScale>
    </cfRule>
    <cfRule type="colorScale" priority="8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7">
    <cfRule type="colorScale" priority="8456">
      <colorScale>
        <cfvo type="min"/>
        <cfvo type="max"/>
        <color rgb="FFFCFCFF"/>
        <color rgb="FF63BE7B"/>
      </colorScale>
    </cfRule>
    <cfRule type="colorScale" priority="8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7">
    <cfRule type="colorScale" priority="8582">
      <colorScale>
        <cfvo type="min"/>
        <cfvo type="max"/>
        <color rgb="FFFCFCFF"/>
        <color rgb="FF63BE7B"/>
      </colorScale>
    </cfRule>
    <cfRule type="colorScale" priority="8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7">
    <cfRule type="cellIs" dxfId="6505" priority="8458" operator="greaterThan">
      <formula>1</formula>
    </cfRule>
    <cfRule type="colorScale" priority="8459">
      <colorScale>
        <cfvo type="min"/>
        <cfvo type="max"/>
        <color rgb="FFFCFCFF"/>
        <color rgb="FF63BE7B"/>
      </colorScale>
    </cfRule>
    <cfRule type="colorScale" priority="8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7">
    <cfRule type="colorScale" priority="8461">
      <colorScale>
        <cfvo type="min"/>
        <cfvo type="max"/>
        <color rgb="FFFCFCFF"/>
        <color rgb="FF63BE7B"/>
      </colorScale>
    </cfRule>
    <cfRule type="colorScale" priority="8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7">
    <cfRule type="colorScale" priority="8463">
      <colorScale>
        <cfvo type="min"/>
        <cfvo type="max"/>
        <color rgb="FFFCFCFF"/>
        <color rgb="FF63BE7B"/>
      </colorScale>
    </cfRule>
    <cfRule type="colorScale" priority="8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7">
    <cfRule type="cellIs" dxfId="6504" priority="8465" operator="greaterThan">
      <formula>1</formula>
    </cfRule>
    <cfRule type="colorScale" priority="8466">
      <colorScale>
        <cfvo type="min"/>
        <cfvo type="max"/>
        <color rgb="FFFCFCFF"/>
        <color rgb="FF63BE7B"/>
      </colorScale>
    </cfRule>
    <cfRule type="colorScale" priority="8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7">
    <cfRule type="colorScale" priority="8468">
      <colorScale>
        <cfvo type="min"/>
        <cfvo type="max"/>
        <color rgb="FFFCFCFF"/>
        <color rgb="FF63BE7B"/>
      </colorScale>
    </cfRule>
    <cfRule type="colorScale" priority="8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7">
    <cfRule type="colorScale" priority="8470">
      <colorScale>
        <cfvo type="min"/>
        <cfvo type="max"/>
        <color rgb="FFFCFCFF"/>
        <color rgb="FF63BE7B"/>
      </colorScale>
    </cfRule>
    <cfRule type="colorScale" priority="8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7">
    <cfRule type="cellIs" dxfId="6503" priority="8472" operator="greaterThan">
      <formula>1</formula>
    </cfRule>
    <cfRule type="colorScale" priority="8473">
      <colorScale>
        <cfvo type="min"/>
        <cfvo type="max"/>
        <color rgb="FFFCFCFF"/>
        <color rgb="FF63BE7B"/>
      </colorScale>
    </cfRule>
    <cfRule type="colorScale" priority="8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7">
    <cfRule type="colorScale" priority="8475">
      <colorScale>
        <cfvo type="min"/>
        <cfvo type="max"/>
        <color rgb="FFFCFCFF"/>
        <color rgb="FF63BE7B"/>
      </colorScale>
    </cfRule>
    <cfRule type="colorScale" priority="8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7">
    <cfRule type="colorScale" priority="8477">
      <colorScale>
        <cfvo type="min"/>
        <cfvo type="max"/>
        <color rgb="FFFCFCFF"/>
        <color rgb="FF63BE7B"/>
      </colorScale>
    </cfRule>
    <cfRule type="colorScale" priority="8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7">
    <cfRule type="cellIs" dxfId="6502" priority="8479" operator="greaterThan">
      <formula>1</formula>
    </cfRule>
    <cfRule type="colorScale" priority="8480">
      <colorScale>
        <cfvo type="min"/>
        <cfvo type="max"/>
        <color rgb="FFFCFCFF"/>
        <color rgb="FF63BE7B"/>
      </colorScale>
    </cfRule>
    <cfRule type="colorScale" priority="8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7">
    <cfRule type="colorScale" priority="8482">
      <colorScale>
        <cfvo type="min"/>
        <cfvo type="max"/>
        <color rgb="FFFCFCFF"/>
        <color rgb="FF63BE7B"/>
      </colorScale>
    </cfRule>
    <cfRule type="colorScale" priority="8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7">
    <cfRule type="colorScale" priority="8484">
      <colorScale>
        <cfvo type="min"/>
        <cfvo type="max"/>
        <color rgb="FFFCFCFF"/>
        <color rgb="FF63BE7B"/>
      </colorScale>
    </cfRule>
    <cfRule type="colorScale" priority="8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7">
    <cfRule type="cellIs" dxfId="6501" priority="8486" operator="greaterThan">
      <formula>1</formula>
    </cfRule>
    <cfRule type="colorScale" priority="8487">
      <colorScale>
        <cfvo type="min"/>
        <cfvo type="max"/>
        <color rgb="FFFCFCFF"/>
        <color rgb="FF63BE7B"/>
      </colorScale>
    </cfRule>
    <cfRule type="colorScale" priority="8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7">
    <cfRule type="colorScale" priority="8489">
      <colorScale>
        <cfvo type="min"/>
        <cfvo type="max"/>
        <color rgb="FFFCFCFF"/>
        <color rgb="FF63BE7B"/>
      </colorScale>
    </cfRule>
    <cfRule type="colorScale" priority="8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7">
    <cfRule type="colorScale" priority="8491">
      <colorScale>
        <cfvo type="min"/>
        <cfvo type="max"/>
        <color rgb="FFFCFCFF"/>
        <color rgb="FF63BE7B"/>
      </colorScale>
    </cfRule>
    <cfRule type="colorScale" priority="8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7">
    <cfRule type="cellIs" dxfId="6500" priority="8493" operator="greaterThan">
      <formula>1</formula>
    </cfRule>
    <cfRule type="colorScale" priority="8494">
      <colorScale>
        <cfvo type="min"/>
        <cfvo type="max"/>
        <color rgb="FFFCFCFF"/>
        <color rgb="FF63BE7B"/>
      </colorScale>
    </cfRule>
    <cfRule type="colorScale" priority="8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7">
    <cfRule type="colorScale" priority="8496">
      <colorScale>
        <cfvo type="min"/>
        <cfvo type="max"/>
        <color rgb="FFFCFCFF"/>
        <color rgb="FF63BE7B"/>
      </colorScale>
    </cfRule>
    <cfRule type="colorScale" priority="8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7">
    <cfRule type="colorScale" priority="8498">
      <colorScale>
        <cfvo type="min"/>
        <cfvo type="max"/>
        <color rgb="FFFCFCFF"/>
        <color rgb="FF63BE7B"/>
      </colorScale>
    </cfRule>
    <cfRule type="colorScale" priority="8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7">
    <cfRule type="cellIs" dxfId="6499" priority="8500" operator="greaterThan">
      <formula>1</formula>
    </cfRule>
    <cfRule type="colorScale" priority="8501">
      <colorScale>
        <cfvo type="min"/>
        <cfvo type="max"/>
        <color rgb="FFFCFCFF"/>
        <color rgb="FF63BE7B"/>
      </colorScale>
    </cfRule>
    <cfRule type="colorScale" priority="8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7">
    <cfRule type="colorScale" priority="8503">
      <colorScale>
        <cfvo type="min"/>
        <cfvo type="max"/>
        <color rgb="FFFCFCFF"/>
        <color rgb="FF63BE7B"/>
      </colorScale>
    </cfRule>
    <cfRule type="colorScale" priority="8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7">
    <cfRule type="colorScale" priority="8505">
      <colorScale>
        <cfvo type="min"/>
        <cfvo type="max"/>
        <color rgb="FFFCFCFF"/>
        <color rgb="FF63BE7B"/>
      </colorScale>
    </cfRule>
    <cfRule type="colorScale" priority="8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7">
    <cfRule type="cellIs" dxfId="6498" priority="8507" operator="greaterThan">
      <formula>1</formula>
    </cfRule>
    <cfRule type="colorScale" priority="8508">
      <colorScale>
        <cfvo type="min"/>
        <cfvo type="max"/>
        <color rgb="FFFCFCFF"/>
        <color rgb="FF63BE7B"/>
      </colorScale>
    </cfRule>
    <cfRule type="colorScale" priority="8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7">
    <cfRule type="colorScale" priority="8510">
      <colorScale>
        <cfvo type="min"/>
        <cfvo type="max"/>
        <color rgb="FFFCFCFF"/>
        <color rgb="FF63BE7B"/>
      </colorScale>
    </cfRule>
    <cfRule type="colorScale" priority="8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7">
    <cfRule type="colorScale" priority="8512">
      <colorScale>
        <cfvo type="min"/>
        <cfvo type="max"/>
        <color rgb="FFFCFCFF"/>
        <color rgb="FF63BE7B"/>
      </colorScale>
    </cfRule>
    <cfRule type="colorScale" priority="8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7">
    <cfRule type="cellIs" dxfId="6497" priority="8514" operator="greaterThan">
      <formula>1</formula>
    </cfRule>
    <cfRule type="colorScale" priority="8515">
      <colorScale>
        <cfvo type="min"/>
        <cfvo type="max"/>
        <color rgb="FFFCFCFF"/>
        <color rgb="FF63BE7B"/>
      </colorScale>
    </cfRule>
    <cfRule type="colorScale" priority="8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7">
    <cfRule type="colorScale" priority="8517">
      <colorScale>
        <cfvo type="min"/>
        <cfvo type="max"/>
        <color rgb="FFFCFCFF"/>
        <color rgb="FF63BE7B"/>
      </colorScale>
    </cfRule>
    <cfRule type="colorScale" priority="8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7">
    <cfRule type="colorScale" priority="8519">
      <colorScale>
        <cfvo type="min"/>
        <cfvo type="max"/>
        <color rgb="FFFCFCFF"/>
        <color rgb="FF63BE7B"/>
      </colorScale>
    </cfRule>
    <cfRule type="colorScale" priority="8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7">
    <cfRule type="cellIs" dxfId="6496" priority="8521" operator="greaterThan">
      <formula>1</formula>
    </cfRule>
    <cfRule type="colorScale" priority="8522">
      <colorScale>
        <cfvo type="min"/>
        <cfvo type="max"/>
        <color rgb="FFFCFCFF"/>
        <color rgb="FF63BE7B"/>
      </colorScale>
    </cfRule>
    <cfRule type="colorScale" priority="8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7">
    <cfRule type="colorScale" priority="8524">
      <colorScale>
        <cfvo type="min"/>
        <cfvo type="max"/>
        <color rgb="FFFCFCFF"/>
        <color rgb="FF63BE7B"/>
      </colorScale>
    </cfRule>
    <cfRule type="colorScale" priority="8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7">
    <cfRule type="colorScale" priority="8526">
      <colorScale>
        <cfvo type="min"/>
        <cfvo type="max"/>
        <color rgb="FFFCFCFF"/>
        <color rgb="FF63BE7B"/>
      </colorScale>
    </cfRule>
    <cfRule type="colorScale" priority="8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7">
    <cfRule type="cellIs" dxfId="6495" priority="8528" operator="greaterThan">
      <formula>1</formula>
    </cfRule>
    <cfRule type="colorScale" priority="8529">
      <colorScale>
        <cfvo type="min"/>
        <cfvo type="max"/>
        <color rgb="FFFCFCFF"/>
        <color rgb="FF63BE7B"/>
      </colorScale>
    </cfRule>
    <cfRule type="colorScale" priority="8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7">
    <cfRule type="colorScale" priority="8531">
      <colorScale>
        <cfvo type="min"/>
        <cfvo type="max"/>
        <color rgb="FFFCFCFF"/>
        <color rgb="FF63BE7B"/>
      </colorScale>
    </cfRule>
    <cfRule type="colorScale" priority="8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7">
    <cfRule type="colorScale" priority="8533">
      <colorScale>
        <cfvo type="min"/>
        <cfvo type="max"/>
        <color rgb="FFFCFCFF"/>
        <color rgb="FF63BE7B"/>
      </colorScale>
    </cfRule>
    <cfRule type="colorScale" priority="8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7">
    <cfRule type="cellIs" dxfId="6494" priority="8535" operator="greaterThan">
      <formula>1</formula>
    </cfRule>
    <cfRule type="colorScale" priority="8536">
      <colorScale>
        <cfvo type="min"/>
        <cfvo type="max"/>
        <color rgb="FFFCFCFF"/>
        <color rgb="FF63BE7B"/>
      </colorScale>
    </cfRule>
    <cfRule type="colorScale" priority="8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7">
    <cfRule type="colorScale" priority="8538">
      <colorScale>
        <cfvo type="min"/>
        <cfvo type="max"/>
        <color rgb="FFFCFCFF"/>
        <color rgb="FF63BE7B"/>
      </colorScale>
    </cfRule>
    <cfRule type="colorScale" priority="8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7">
    <cfRule type="colorScale" priority="8540">
      <colorScale>
        <cfvo type="min"/>
        <cfvo type="max"/>
        <color rgb="FFFCFCFF"/>
        <color rgb="FF63BE7B"/>
      </colorScale>
    </cfRule>
    <cfRule type="colorScale" priority="8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7">
    <cfRule type="cellIs" dxfId="6493" priority="8542" operator="greaterThan">
      <formula>1</formula>
    </cfRule>
    <cfRule type="colorScale" priority="8543">
      <colorScale>
        <cfvo type="min"/>
        <cfvo type="max"/>
        <color rgb="FFFCFCFF"/>
        <color rgb="FF63BE7B"/>
      </colorScale>
    </cfRule>
    <cfRule type="colorScale" priority="8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7">
    <cfRule type="colorScale" priority="8545">
      <colorScale>
        <cfvo type="min"/>
        <cfvo type="max"/>
        <color rgb="FFFCFCFF"/>
        <color rgb="FF63BE7B"/>
      </colorScale>
    </cfRule>
    <cfRule type="colorScale" priority="8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7">
    <cfRule type="colorScale" priority="8547">
      <colorScale>
        <cfvo type="min"/>
        <cfvo type="max"/>
        <color rgb="FFFCFCFF"/>
        <color rgb="FF63BE7B"/>
      </colorScale>
    </cfRule>
    <cfRule type="colorScale" priority="8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7">
    <cfRule type="cellIs" dxfId="6492" priority="8549" operator="greaterThan">
      <formula>1</formula>
    </cfRule>
    <cfRule type="colorScale" priority="8550">
      <colorScale>
        <cfvo type="min"/>
        <cfvo type="max"/>
        <color rgb="FFFCFCFF"/>
        <color rgb="FF63BE7B"/>
      </colorScale>
    </cfRule>
    <cfRule type="colorScale" priority="8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7">
    <cfRule type="colorScale" priority="8552">
      <colorScale>
        <cfvo type="min"/>
        <cfvo type="max"/>
        <color rgb="FFFCFCFF"/>
        <color rgb="FF63BE7B"/>
      </colorScale>
    </cfRule>
    <cfRule type="colorScale" priority="8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7">
    <cfRule type="colorScale" priority="8554">
      <colorScale>
        <cfvo type="min"/>
        <cfvo type="max"/>
        <color rgb="FFFCFCFF"/>
        <color rgb="FF63BE7B"/>
      </colorScale>
    </cfRule>
    <cfRule type="colorScale" priority="8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7">
    <cfRule type="cellIs" dxfId="6491" priority="8556" operator="greaterThan">
      <formula>1</formula>
    </cfRule>
    <cfRule type="colorScale" priority="8557">
      <colorScale>
        <cfvo type="min"/>
        <cfvo type="max"/>
        <color rgb="FFFCFCFF"/>
        <color rgb="FF63BE7B"/>
      </colorScale>
    </cfRule>
    <cfRule type="colorScale" priority="8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7">
    <cfRule type="colorScale" priority="8559">
      <colorScale>
        <cfvo type="min"/>
        <cfvo type="max"/>
        <color rgb="FFFCFCFF"/>
        <color rgb="FF63BE7B"/>
      </colorScale>
    </cfRule>
    <cfRule type="colorScale" priority="8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7">
    <cfRule type="colorScale" priority="8561">
      <colorScale>
        <cfvo type="min"/>
        <cfvo type="max"/>
        <color rgb="FFFCFCFF"/>
        <color rgb="FF63BE7B"/>
      </colorScale>
    </cfRule>
    <cfRule type="colorScale" priority="8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7">
    <cfRule type="cellIs" dxfId="6490" priority="8563" operator="greaterThan">
      <formula>1</formula>
    </cfRule>
    <cfRule type="colorScale" priority="8564">
      <colorScale>
        <cfvo type="min"/>
        <cfvo type="max"/>
        <color rgb="FFFCFCFF"/>
        <color rgb="FF63BE7B"/>
      </colorScale>
    </cfRule>
    <cfRule type="colorScale" priority="8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7">
    <cfRule type="colorScale" priority="8566">
      <colorScale>
        <cfvo type="min"/>
        <cfvo type="max"/>
        <color rgb="FFFCFCFF"/>
        <color rgb="FF63BE7B"/>
      </colorScale>
    </cfRule>
    <cfRule type="colorScale" priority="8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7">
    <cfRule type="colorScale" priority="8568">
      <colorScale>
        <cfvo type="min"/>
        <cfvo type="max"/>
        <color rgb="FFFCFCFF"/>
        <color rgb="FF63BE7B"/>
      </colorScale>
    </cfRule>
    <cfRule type="colorScale" priority="8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7">
    <cfRule type="cellIs" dxfId="6489" priority="8570" operator="greaterThan">
      <formula>1</formula>
    </cfRule>
    <cfRule type="colorScale" priority="8571">
      <colorScale>
        <cfvo type="min"/>
        <cfvo type="max"/>
        <color rgb="FFFCFCFF"/>
        <color rgb="FF63BE7B"/>
      </colorScale>
    </cfRule>
    <cfRule type="colorScale" priority="8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7">
    <cfRule type="colorScale" priority="8573">
      <colorScale>
        <cfvo type="min"/>
        <cfvo type="max"/>
        <color rgb="FFFCFCFF"/>
        <color rgb="FF63BE7B"/>
      </colorScale>
    </cfRule>
    <cfRule type="colorScale" priority="8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7">
    <cfRule type="colorScale" priority="8575">
      <colorScale>
        <cfvo type="min"/>
        <cfvo type="max"/>
        <color rgb="FFFCFCFF"/>
        <color rgb="FF63BE7B"/>
      </colorScale>
    </cfRule>
    <cfRule type="colorScale" priority="8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7">
    <cfRule type="cellIs" dxfId="6488" priority="8577" operator="greaterThan">
      <formula>1</formula>
    </cfRule>
    <cfRule type="colorScale" priority="8578">
      <colorScale>
        <cfvo type="min"/>
        <cfvo type="max"/>
        <color rgb="FFFCFCFF"/>
        <color rgb="FF63BE7B"/>
      </colorScale>
    </cfRule>
    <cfRule type="colorScale" priority="8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77:LH77">
    <cfRule type="containsText" dxfId="6487" priority="8304" operator="containsText" text=" ">
      <formula>NOT(ISERROR(SEARCH(" ",KH77)))</formula>
    </cfRule>
    <cfRule type="containsText" dxfId="6486" priority="8305" operator="containsText" text=" ">
      <formula>NOT(ISERROR(SEARCH(" ",KH77)))</formula>
    </cfRule>
  </conditionalFormatting>
  <conditionalFormatting sqref="KK77:LD77">
    <cfRule type="cellIs" dxfId="6485" priority="8271" operator="greaterThan">
      <formula>0.31</formula>
    </cfRule>
    <cfRule type="cellIs" dxfId="6484" priority="8272" operator="greaterThan">
      <formula>0.31</formula>
    </cfRule>
    <cfRule type="cellIs" dxfId="6483" priority="8273" operator="greaterThan">
      <formula>0.31</formula>
    </cfRule>
    <cfRule type="cellIs" dxfId="6482" priority="8274" operator="greaterThan">
      <formula>0.3</formula>
    </cfRule>
    <cfRule type="cellIs" dxfId="6481" priority="8275" operator="greaterThan">
      <formula>1</formula>
    </cfRule>
    <cfRule type="cellIs" dxfId="6480" priority="8276" operator="equal">
      <formula>0</formula>
    </cfRule>
  </conditionalFormatting>
  <conditionalFormatting sqref="LJ77:LK77">
    <cfRule type="containsText" dxfId="6479" priority="7409" operator="containsText" text=" ">
      <formula>NOT(ISERROR(SEARCH(" ",LJ77)))</formula>
    </cfRule>
    <cfRule type="containsText" dxfId="6478" priority="7410" operator="containsText" text=" ">
      <formula>NOT(ISERROR(SEARCH(" ",LJ77)))</formula>
    </cfRule>
  </conditionalFormatting>
  <conditionalFormatting sqref="G78">
    <cfRule type="containsText" dxfId="6477" priority="7865" operator="containsText" text=" ">
      <formula>NOT(ISERROR(SEARCH(" ",G78)))</formula>
    </cfRule>
    <cfRule type="containsText" dxfId="6476" priority="7866" operator="containsText" text=" ">
      <formula>NOT(ISERROR(SEARCH(" ",G78)))</formula>
    </cfRule>
  </conditionalFormatting>
  <conditionalFormatting sqref="H78">
    <cfRule type="containsText" dxfId="6475" priority="8191" operator="containsText" text=" ">
      <formula>NOT(ISERROR(SEARCH(" ",H78)))</formula>
    </cfRule>
    <cfRule type="containsText" dxfId="6474" priority="8192" operator="containsText" text=" ">
      <formula>NOT(ISERROR(SEARCH(" ",H78)))</formula>
    </cfRule>
  </conditionalFormatting>
  <conditionalFormatting sqref="Y78">
    <cfRule type="colorScale" priority="7908">
      <colorScale>
        <cfvo type="min"/>
        <cfvo type="max"/>
        <color rgb="FFFCFCFF"/>
        <color rgb="FF63BE7B"/>
      </colorScale>
    </cfRule>
    <cfRule type="colorScale" priority="7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78">
    <cfRule type="cellIs" dxfId="6473" priority="7890" operator="greaterThan">
      <formula>1</formula>
    </cfRule>
    <cfRule type="containsText" dxfId="6472" priority="7891" operator="containsText" text=" ">
      <formula>NOT(ISERROR(SEARCH(" ",AF78)))</formula>
    </cfRule>
    <cfRule type="containsText" dxfId="6471" priority="7892" operator="containsText" text=" ">
      <formula>NOT(ISERROR(SEARCH(" ",AF78)))</formula>
    </cfRule>
  </conditionalFormatting>
  <conditionalFormatting sqref="AK78">
    <cfRule type="cellIs" dxfId="6470" priority="7488" operator="equal">
      <formula>0</formula>
    </cfRule>
    <cfRule type="cellIs" dxfId="6469" priority="7489" operator="equal">
      <formula>0</formula>
    </cfRule>
    <cfRule type="cellIs" dxfId="6468" priority="7490" operator="greaterThan">
      <formula>1</formula>
    </cfRule>
    <cfRule type="containsText" dxfId="6467" priority="7491" operator="containsText" text=" ">
      <formula>NOT(ISERROR(SEARCH(" ",AK78)))</formula>
    </cfRule>
    <cfRule type="containsText" dxfId="6466" priority="7492" operator="containsText" text=" ">
      <formula>NOT(ISERROR(SEARCH(" ",AK78)))</formula>
    </cfRule>
  </conditionalFormatting>
  <conditionalFormatting sqref="AL78">
    <cfRule type="cellIs" dxfId="6465" priority="7483" operator="equal">
      <formula>0</formula>
    </cfRule>
    <cfRule type="cellIs" dxfId="6464" priority="7484" operator="equal">
      <formula>0</formula>
    </cfRule>
    <cfRule type="cellIs" dxfId="6463" priority="7485" operator="greaterThan">
      <formula>1</formula>
    </cfRule>
    <cfRule type="containsText" dxfId="6462" priority="7486" operator="containsText" text=" ">
      <formula>NOT(ISERROR(SEARCH(" ",AL78)))</formula>
    </cfRule>
    <cfRule type="containsText" dxfId="6461" priority="7487" operator="containsText" text=" ">
      <formula>NOT(ISERROR(SEARCH(" ",AL78)))</formula>
    </cfRule>
  </conditionalFormatting>
  <conditionalFormatting sqref="AM78">
    <cfRule type="cellIs" dxfId="6460" priority="7478" operator="equal">
      <formula>0</formula>
    </cfRule>
    <cfRule type="cellIs" dxfId="6459" priority="7479" operator="equal">
      <formula>0</formula>
    </cfRule>
    <cfRule type="cellIs" dxfId="6458" priority="7480" operator="greaterThan">
      <formula>1</formula>
    </cfRule>
    <cfRule type="containsText" dxfId="6457" priority="7481" operator="containsText" text=" ">
      <formula>NOT(ISERROR(SEARCH(" ",AM78)))</formula>
    </cfRule>
    <cfRule type="containsText" dxfId="6456" priority="7482" operator="containsText" text=" ">
      <formula>NOT(ISERROR(SEARCH(" ",AM78)))</formula>
    </cfRule>
  </conditionalFormatting>
  <conditionalFormatting sqref="AO78:AT78">
    <cfRule type="cellIs" dxfId="6455" priority="7879" operator="equal">
      <formula>0</formula>
    </cfRule>
    <cfRule type="containsText" dxfId="6454" priority="7886" operator="containsText" text=" ">
      <formula>NOT(ISERROR(SEARCH(" ",AO78)))</formula>
    </cfRule>
    <cfRule type="containsText" dxfId="6453" priority="7887" operator="containsText" text=" ">
      <formula>NOT(ISERROR(SEARCH(" ",AO78)))</formula>
    </cfRule>
  </conditionalFormatting>
  <conditionalFormatting sqref="AV78">
    <cfRule type="cellIs" dxfId="6452" priority="7851" operator="equal">
      <formula>0</formula>
    </cfRule>
    <cfRule type="containsText" dxfId="6451" priority="7852" operator="containsText" text=" ">
      <formula>NOT(ISERROR(SEARCH(" ",AV78)))</formula>
    </cfRule>
    <cfRule type="containsText" dxfId="6450" priority="7853" operator="containsText" text=" ">
      <formula>NOT(ISERROR(SEARCH(" ",AV78)))</formula>
    </cfRule>
  </conditionalFormatting>
  <conditionalFormatting sqref="AW78">
    <cfRule type="cellIs" dxfId="6449" priority="8190" operator="equal">
      <formula>0</formula>
    </cfRule>
    <cfRule type="containsText" dxfId="6448" priority="8193" operator="containsText" text=" ">
      <formula>NOT(ISERROR(SEARCH(" ",AW78)))</formula>
    </cfRule>
    <cfRule type="containsText" dxfId="6447" priority="8194" operator="containsText" text=" ">
      <formula>NOT(ISERROR(SEARCH(" ",AW78)))</formula>
    </cfRule>
  </conditionalFormatting>
  <conditionalFormatting sqref="AX78">
    <cfRule type="cellIs" dxfId="6446" priority="7893" operator="greaterThan">
      <formula>1</formula>
    </cfRule>
    <cfRule type="containsText" dxfId="6445" priority="7894" operator="containsText" text=" ">
      <formula>NOT(ISERROR(SEARCH(" ",AX78)))</formula>
    </cfRule>
    <cfRule type="containsText" dxfId="6444" priority="7895" operator="containsText" text=" ">
      <formula>NOT(ISERROR(SEARCH(" ",AX78)))</formula>
    </cfRule>
  </conditionalFormatting>
  <conditionalFormatting sqref="AY78">
    <cfRule type="containsText" dxfId="6443" priority="8186" operator="containsText" text=" ">
      <formula>NOT(ISERROR(SEARCH(" ",AY78)))</formula>
    </cfRule>
    <cfRule type="containsText" dxfId="6442" priority="8187" operator="containsText" text=" ">
      <formula>NOT(ISERROR(SEARCH(" ",AY78)))</formula>
    </cfRule>
  </conditionalFormatting>
  <conditionalFormatting sqref="AZ78">
    <cfRule type="containsText" dxfId="6441" priority="8206" operator="containsText" text=" ">
      <formula>NOT(ISERROR(SEARCH(" ",AZ78)))</formula>
    </cfRule>
    <cfRule type="containsText" dxfId="6440" priority="8207" operator="containsText" text=" ">
      <formula>NOT(ISERROR(SEARCH(" ",AZ78)))</formula>
    </cfRule>
  </conditionalFormatting>
  <conditionalFormatting sqref="BA78">
    <cfRule type="containsText" dxfId="6439" priority="8188" operator="containsText" text=" ">
      <formula>NOT(ISERROR(SEARCH(" ",BA78)))</formula>
    </cfRule>
    <cfRule type="containsText" dxfId="6438" priority="8189" operator="containsText" text=" ">
      <formula>NOT(ISERROR(SEARCH(" ",BA78)))</formula>
    </cfRule>
  </conditionalFormatting>
  <conditionalFormatting sqref="BF78:BG78">
    <cfRule type="containsText" dxfId="6437" priority="7884" operator="containsText" text=" ">
      <formula>NOT(ISERROR(SEARCH(" ",BF78)))</formula>
    </cfRule>
    <cfRule type="containsText" dxfId="6436" priority="7885" operator="containsText" text=" ">
      <formula>NOT(ISERROR(SEARCH(" ",BF78)))</formula>
    </cfRule>
  </conditionalFormatting>
  <conditionalFormatting sqref="BI78:BJ78">
    <cfRule type="containsText" dxfId="6435" priority="7888" operator="containsText" text=" ">
      <formula>NOT(ISERROR(SEARCH(" ",BI78)))</formula>
    </cfRule>
    <cfRule type="containsText" dxfId="6434" priority="7889" operator="containsText" text=" ">
      <formula>NOT(ISERROR(SEARCH(" ",BI78)))</formula>
    </cfRule>
  </conditionalFormatting>
  <conditionalFormatting sqref="BK78">
    <cfRule type="containsText" dxfId="6433" priority="7896" operator="containsText" text=" ">
      <formula>NOT(ISERROR(SEARCH(" ",BK78)))</formula>
    </cfRule>
    <cfRule type="containsText" dxfId="6432" priority="7897" operator="containsText" text=" ">
      <formula>NOT(ISERROR(SEARCH(" ",BK78)))</formula>
    </cfRule>
  </conditionalFormatting>
  <conditionalFormatting sqref="BM78">
    <cfRule type="containsText" dxfId="6431" priority="7862" operator="containsText" text=" ">
      <formula>NOT(ISERROR(SEARCH(" ",BM78)))</formula>
    </cfRule>
    <cfRule type="containsText" dxfId="6430" priority="7863" operator="containsText" text=" ">
      <formula>NOT(ISERROR(SEARCH(" ",BM78)))</formula>
    </cfRule>
  </conditionalFormatting>
  <conditionalFormatting sqref="BU78">
    <cfRule type="containsText" dxfId="6429" priority="7882" operator="containsText" text=" ">
      <formula>NOT(ISERROR(SEARCH(" ",BU78)))</formula>
    </cfRule>
    <cfRule type="containsText" dxfId="6428" priority="7883" operator="containsText" text=" ">
      <formula>NOT(ISERROR(SEARCH(" ",BU78)))</formula>
    </cfRule>
  </conditionalFormatting>
  <conditionalFormatting sqref="BV78">
    <cfRule type="containsText" dxfId="6427" priority="7858" operator="containsText" text=" ">
      <formula>NOT(ISERROR(SEARCH(" ",BV78)))</formula>
    </cfRule>
    <cfRule type="containsText" dxfId="6426" priority="7859" operator="containsText" text=" ">
      <formula>NOT(ISERROR(SEARCH(" ",BV78)))</formula>
    </cfRule>
  </conditionalFormatting>
  <conditionalFormatting sqref="BW78">
    <cfRule type="containsText" dxfId="6425" priority="7860" operator="containsText" text=" ">
      <formula>NOT(ISERROR(SEARCH(" ",BW78)))</formula>
    </cfRule>
    <cfRule type="containsText" dxfId="6424" priority="7861" operator="containsText" text=" ">
      <formula>NOT(ISERROR(SEARCH(" ",BW78)))</formula>
    </cfRule>
  </conditionalFormatting>
  <conditionalFormatting sqref="BZ78">
    <cfRule type="containsText" dxfId="6423" priority="8197" operator="containsText" text=" ">
      <formula>NOT(ISERROR(SEARCH(" ",BZ78)))</formula>
    </cfRule>
    <cfRule type="containsText" dxfId="6422" priority="8198" operator="containsText" text=" ">
      <formula>NOT(ISERROR(SEARCH(" ",BZ78)))</formula>
    </cfRule>
  </conditionalFormatting>
  <conditionalFormatting sqref="CQ78">
    <cfRule type="containsText" dxfId="6421" priority="3061" operator="containsText" text=" ">
      <formula>NOT(ISERROR(SEARCH(" ",CQ78)))</formula>
    </cfRule>
  </conditionalFormatting>
  <conditionalFormatting sqref="CR78">
    <cfRule type="containsText" dxfId="6420" priority="2502" operator="containsText" text=" ">
      <formula>NOT(ISERROR(SEARCH(" ",CR78)))</formula>
    </cfRule>
  </conditionalFormatting>
  <conditionalFormatting sqref="CS78">
    <cfRule type="containsText" dxfId="6419" priority="3014" operator="containsText" text=" ">
      <formula>NOT(ISERROR(SEARCH(" ",CS78)))</formula>
    </cfRule>
  </conditionalFormatting>
  <conditionalFormatting sqref="CU78">
    <cfRule type="cellIs" dxfId="6418" priority="7499" operator="equal">
      <formula>1</formula>
    </cfRule>
  </conditionalFormatting>
  <conditionalFormatting sqref="DI78:DK78">
    <cfRule type="cellIs" dxfId="6417" priority="3363" operator="equal">
      <formula>1</formula>
    </cfRule>
  </conditionalFormatting>
  <conditionalFormatting sqref="DL78">
    <cfRule type="cellIs" dxfId="6416" priority="3364" operator="equal">
      <formula>1</formula>
    </cfRule>
  </conditionalFormatting>
  <conditionalFormatting sqref="DV78">
    <cfRule type="cellIs" dxfId="6415" priority="3268" operator="equal">
      <formula>1</formula>
    </cfRule>
  </conditionalFormatting>
  <conditionalFormatting sqref="DZ78">
    <cfRule type="containsText" dxfId="6414" priority="7854" operator="containsText" text=" ">
      <formula>NOT(ISERROR(SEARCH(" ",DZ78)))</formula>
    </cfRule>
    <cfRule type="containsText" dxfId="6413" priority="7855" operator="containsText" text=" ">
      <formula>NOT(ISERROR(SEARCH(" ",DZ78)))</formula>
    </cfRule>
    <cfRule type="containsText" dxfId="6412" priority="7856" operator="containsText" text=" ">
      <formula>NOT(ISERROR(SEARCH(" ",DZ78)))</formula>
    </cfRule>
    <cfRule type="containsText" dxfId="6411" priority="7857" operator="containsText" text=" ">
      <formula>NOT(ISERROR(SEARCH(" ",DZ78)))</formula>
    </cfRule>
  </conditionalFormatting>
  <conditionalFormatting sqref="EC78:EL78">
    <cfRule type="containsText" dxfId="6410" priority="7880" operator="containsText" text=" ">
      <formula>NOT(ISERROR(SEARCH(" ",EC78)))</formula>
    </cfRule>
    <cfRule type="containsText" dxfId="6409" priority="7881" operator="containsText" text=" ">
      <formula>NOT(ISERROR(SEARCH(" ",EC78)))</formula>
    </cfRule>
  </conditionalFormatting>
  <conditionalFormatting sqref="EN78">
    <cfRule type="cellIs" dxfId="6408" priority="7868" operator="equal">
      <formula>0</formula>
    </cfRule>
  </conditionalFormatting>
  <conditionalFormatting sqref="FI78">
    <cfRule type="cellIs" dxfId="6407" priority="7910" operator="greaterThan">
      <formula>1</formula>
    </cfRule>
    <cfRule type="colorScale" priority="7911">
      <colorScale>
        <cfvo type="min"/>
        <cfvo type="max"/>
        <color rgb="FFFCFCFF"/>
        <color rgb="FF63BE7B"/>
      </colorScale>
    </cfRule>
    <cfRule type="colorScale" priority="7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8">
    <cfRule type="colorScale" priority="7877">
      <colorScale>
        <cfvo type="min"/>
        <cfvo type="max"/>
        <color rgb="FFFCFCFF"/>
        <color rgb="FF63BE7B"/>
      </colorScale>
    </cfRule>
    <cfRule type="colorScale" priority="7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8:FL78">
    <cfRule type="colorScale" priority="7913">
      <colorScale>
        <cfvo type="min"/>
        <cfvo type="max"/>
        <color rgb="FFFCFCFF"/>
        <color rgb="FF63BE7B"/>
      </colorScale>
    </cfRule>
    <cfRule type="colorScale" priority="7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8">
    <cfRule type="colorScale" priority="7915">
      <colorScale>
        <cfvo type="min"/>
        <cfvo type="max"/>
        <color rgb="FFFCFCFF"/>
        <color rgb="FF63BE7B"/>
      </colorScale>
    </cfRule>
    <cfRule type="colorScale" priority="7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8">
    <cfRule type="colorScale" priority="8182">
      <colorScale>
        <cfvo type="min"/>
        <cfvo type="max"/>
        <color rgb="FFFCFCFF"/>
        <color rgb="FF63BE7B"/>
      </colorScale>
    </cfRule>
    <cfRule type="colorScale" priority="8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8">
    <cfRule type="cellIs" dxfId="6406" priority="7917" operator="greaterThan">
      <formula>1</formula>
    </cfRule>
    <cfRule type="colorScale" priority="7918">
      <colorScale>
        <cfvo type="min"/>
        <cfvo type="max"/>
        <color rgb="FFFCFCFF"/>
        <color rgb="FF63BE7B"/>
      </colorScale>
    </cfRule>
    <cfRule type="colorScale" priority="7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8">
    <cfRule type="colorScale" priority="7920">
      <colorScale>
        <cfvo type="min"/>
        <cfvo type="max"/>
        <color rgb="FFFCFCFF"/>
        <color rgb="FF63BE7B"/>
      </colorScale>
    </cfRule>
    <cfRule type="colorScale" priority="7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8">
    <cfRule type="colorScale" priority="8178">
      <colorScale>
        <cfvo type="min"/>
        <cfvo type="max"/>
        <color rgb="FFFCFCFF"/>
        <color rgb="FF63BE7B"/>
      </colorScale>
    </cfRule>
    <cfRule type="colorScale" priority="8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8">
    <cfRule type="cellIs" dxfId="6405" priority="7922" operator="greaterThan">
      <formula>1</formula>
    </cfRule>
    <cfRule type="colorScale" priority="7923">
      <colorScale>
        <cfvo type="min"/>
        <cfvo type="max"/>
        <color rgb="FFFCFCFF"/>
        <color rgb="FF63BE7B"/>
      </colorScale>
    </cfRule>
    <cfRule type="colorScale" priority="7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8">
    <cfRule type="colorScale" priority="7925">
      <colorScale>
        <cfvo type="min"/>
        <cfvo type="max"/>
        <color rgb="FFFCFCFF"/>
        <color rgb="FF63BE7B"/>
      </colorScale>
    </cfRule>
    <cfRule type="colorScale" priority="7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8">
    <cfRule type="colorScale" priority="7927">
      <colorScale>
        <cfvo type="min"/>
        <cfvo type="max"/>
        <color rgb="FFFCFCFF"/>
        <color rgb="FF63BE7B"/>
      </colorScale>
    </cfRule>
    <cfRule type="colorScale" priority="7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8">
    <cfRule type="cellIs" dxfId="6404" priority="7929" operator="greaterThan">
      <formula>1</formula>
    </cfRule>
    <cfRule type="colorScale" priority="7930">
      <colorScale>
        <cfvo type="min"/>
        <cfvo type="max"/>
        <color rgb="FFFCFCFF"/>
        <color rgb="FF63BE7B"/>
      </colorScale>
    </cfRule>
    <cfRule type="colorScale" priority="7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8">
    <cfRule type="colorScale" priority="7932">
      <colorScale>
        <cfvo type="min"/>
        <cfvo type="max"/>
        <color rgb="FFFCFCFF"/>
        <color rgb="FF63BE7B"/>
      </colorScale>
    </cfRule>
    <cfRule type="colorScale" priority="7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8">
    <cfRule type="colorScale" priority="7934">
      <colorScale>
        <cfvo type="min"/>
        <cfvo type="max"/>
        <color rgb="FFFCFCFF"/>
        <color rgb="FF63BE7B"/>
      </colorScale>
    </cfRule>
    <cfRule type="colorScale" priority="7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8">
    <cfRule type="cellIs" dxfId="6403" priority="7936" operator="greaterThan">
      <formula>1</formula>
    </cfRule>
    <cfRule type="colorScale" priority="7937">
      <colorScale>
        <cfvo type="min"/>
        <cfvo type="max"/>
        <color rgb="FFFCFCFF"/>
        <color rgb="FF63BE7B"/>
      </colorScale>
    </cfRule>
    <cfRule type="colorScale" priority="7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8">
    <cfRule type="colorScale" priority="7939">
      <colorScale>
        <cfvo type="min"/>
        <cfvo type="max"/>
        <color rgb="FFFCFCFF"/>
        <color rgb="FF63BE7B"/>
      </colorScale>
    </cfRule>
    <cfRule type="colorScale" priority="7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8">
    <cfRule type="colorScale" priority="7941">
      <colorScale>
        <cfvo type="min"/>
        <cfvo type="max"/>
        <color rgb="FFFCFCFF"/>
        <color rgb="FF63BE7B"/>
      </colorScale>
    </cfRule>
    <cfRule type="colorScale" priority="7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8">
    <cfRule type="cellIs" dxfId="6402" priority="7943" operator="greaterThan">
      <formula>1</formula>
    </cfRule>
    <cfRule type="colorScale" priority="7944">
      <colorScale>
        <cfvo type="min"/>
        <cfvo type="max"/>
        <color rgb="FFFCFCFF"/>
        <color rgb="FF63BE7B"/>
      </colorScale>
    </cfRule>
    <cfRule type="colorScale" priority="7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8">
    <cfRule type="colorScale" priority="7946">
      <colorScale>
        <cfvo type="min"/>
        <cfvo type="max"/>
        <color rgb="FFFCFCFF"/>
        <color rgb="FF63BE7B"/>
      </colorScale>
    </cfRule>
    <cfRule type="colorScale" priority="7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8">
    <cfRule type="colorScale" priority="7948">
      <colorScale>
        <cfvo type="min"/>
        <cfvo type="max"/>
        <color rgb="FFFCFCFF"/>
        <color rgb="FF63BE7B"/>
      </colorScale>
    </cfRule>
    <cfRule type="colorScale" priority="7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8">
    <cfRule type="cellIs" dxfId="6401" priority="7950" operator="greaterThan">
      <formula>1</formula>
    </cfRule>
    <cfRule type="colorScale" priority="7951">
      <colorScale>
        <cfvo type="min"/>
        <cfvo type="max"/>
        <color rgb="FFFCFCFF"/>
        <color rgb="FF63BE7B"/>
      </colorScale>
    </cfRule>
    <cfRule type="colorScale" priority="7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8">
    <cfRule type="colorScale" priority="7953">
      <colorScale>
        <cfvo type="min"/>
        <cfvo type="max"/>
        <color rgb="FFFCFCFF"/>
        <color rgb="FF63BE7B"/>
      </colorScale>
    </cfRule>
    <cfRule type="colorScale" priority="7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8">
    <cfRule type="colorScale" priority="7955">
      <colorScale>
        <cfvo type="min"/>
        <cfvo type="max"/>
        <color rgb="FFFCFCFF"/>
        <color rgb="FF63BE7B"/>
      </colorScale>
    </cfRule>
    <cfRule type="colorScale" priority="7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8">
    <cfRule type="cellIs" dxfId="6400" priority="7957" operator="greaterThan">
      <formula>1</formula>
    </cfRule>
    <cfRule type="colorScale" priority="7958">
      <colorScale>
        <cfvo type="min"/>
        <cfvo type="max"/>
        <color rgb="FFFCFCFF"/>
        <color rgb="FF63BE7B"/>
      </colorScale>
    </cfRule>
    <cfRule type="colorScale" priority="7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8">
    <cfRule type="colorScale" priority="7960">
      <colorScale>
        <cfvo type="min"/>
        <cfvo type="max"/>
        <color rgb="FFFCFCFF"/>
        <color rgb="FF63BE7B"/>
      </colorScale>
    </cfRule>
    <cfRule type="colorScale" priority="7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8">
    <cfRule type="colorScale" priority="7962">
      <colorScale>
        <cfvo type="min"/>
        <cfvo type="max"/>
        <color rgb="FFFCFCFF"/>
        <color rgb="FF63BE7B"/>
      </colorScale>
    </cfRule>
    <cfRule type="colorScale" priority="7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8">
    <cfRule type="cellIs" dxfId="6399" priority="7964" operator="greaterThan">
      <formula>1</formula>
    </cfRule>
    <cfRule type="colorScale" priority="7965">
      <colorScale>
        <cfvo type="min"/>
        <cfvo type="max"/>
        <color rgb="FFFCFCFF"/>
        <color rgb="FF63BE7B"/>
      </colorScale>
    </cfRule>
    <cfRule type="colorScale" priority="7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8">
    <cfRule type="colorScale" priority="7967">
      <colorScale>
        <cfvo type="min"/>
        <cfvo type="max"/>
        <color rgb="FFFCFCFF"/>
        <color rgb="FF63BE7B"/>
      </colorScale>
    </cfRule>
    <cfRule type="colorScale" priority="7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8">
    <cfRule type="colorScale" priority="7969">
      <colorScale>
        <cfvo type="min"/>
        <cfvo type="max"/>
        <color rgb="FFFCFCFF"/>
        <color rgb="FF63BE7B"/>
      </colorScale>
    </cfRule>
    <cfRule type="colorScale" priority="7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8">
    <cfRule type="cellIs" dxfId="6398" priority="7971" operator="greaterThan">
      <formula>1</formula>
    </cfRule>
    <cfRule type="colorScale" priority="7972">
      <colorScale>
        <cfvo type="min"/>
        <cfvo type="max"/>
        <color rgb="FFFCFCFF"/>
        <color rgb="FF63BE7B"/>
      </colorScale>
    </cfRule>
    <cfRule type="colorScale" priority="7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8">
    <cfRule type="colorScale" priority="7974">
      <colorScale>
        <cfvo type="min"/>
        <cfvo type="max"/>
        <color rgb="FFFCFCFF"/>
        <color rgb="FF63BE7B"/>
      </colorScale>
    </cfRule>
    <cfRule type="colorScale" priority="7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8">
    <cfRule type="colorScale" priority="7976">
      <colorScale>
        <cfvo type="min"/>
        <cfvo type="max"/>
        <color rgb="FFFCFCFF"/>
        <color rgb="FF63BE7B"/>
      </colorScale>
    </cfRule>
    <cfRule type="colorScale" priority="7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8">
    <cfRule type="cellIs" dxfId="6397" priority="7978" operator="greaterThan">
      <formula>1</formula>
    </cfRule>
    <cfRule type="colorScale" priority="7979">
      <colorScale>
        <cfvo type="min"/>
        <cfvo type="max"/>
        <color rgb="FFFCFCFF"/>
        <color rgb="FF63BE7B"/>
      </colorScale>
    </cfRule>
    <cfRule type="colorScale" priority="7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8">
    <cfRule type="colorScale" priority="7981">
      <colorScale>
        <cfvo type="min"/>
        <cfvo type="max"/>
        <color rgb="FFFCFCFF"/>
        <color rgb="FF63BE7B"/>
      </colorScale>
    </cfRule>
    <cfRule type="colorScale" priority="7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8">
    <cfRule type="colorScale" priority="7983">
      <colorScale>
        <cfvo type="min"/>
        <cfvo type="max"/>
        <color rgb="FFFCFCFF"/>
        <color rgb="FF63BE7B"/>
      </colorScale>
    </cfRule>
    <cfRule type="colorScale" priority="7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8">
    <cfRule type="cellIs" dxfId="6396" priority="7985" operator="greaterThan">
      <formula>1</formula>
    </cfRule>
    <cfRule type="colorScale" priority="7986">
      <colorScale>
        <cfvo type="min"/>
        <cfvo type="max"/>
        <color rgb="FFFCFCFF"/>
        <color rgb="FF63BE7B"/>
      </colorScale>
    </cfRule>
    <cfRule type="colorScale" priority="7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8">
    <cfRule type="colorScale" priority="7988">
      <colorScale>
        <cfvo type="min"/>
        <cfvo type="max"/>
        <color rgb="FFFCFCFF"/>
        <color rgb="FF63BE7B"/>
      </colorScale>
    </cfRule>
    <cfRule type="colorScale" priority="7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8">
    <cfRule type="colorScale" priority="7990">
      <colorScale>
        <cfvo type="min"/>
        <cfvo type="max"/>
        <color rgb="FFFCFCFF"/>
        <color rgb="FF63BE7B"/>
      </colorScale>
    </cfRule>
    <cfRule type="colorScale" priority="7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8">
    <cfRule type="cellIs" dxfId="6395" priority="7992" operator="greaterThan">
      <formula>1</formula>
    </cfRule>
    <cfRule type="colorScale" priority="7993">
      <colorScale>
        <cfvo type="min"/>
        <cfvo type="max"/>
        <color rgb="FFFCFCFF"/>
        <color rgb="FF63BE7B"/>
      </colorScale>
    </cfRule>
    <cfRule type="colorScale" priority="7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8">
    <cfRule type="colorScale" priority="7995">
      <colorScale>
        <cfvo type="min"/>
        <cfvo type="max"/>
        <color rgb="FFFCFCFF"/>
        <color rgb="FF63BE7B"/>
      </colorScale>
    </cfRule>
    <cfRule type="colorScale" priority="7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8">
    <cfRule type="colorScale" priority="7997">
      <colorScale>
        <cfvo type="min"/>
        <cfvo type="max"/>
        <color rgb="FFFCFCFF"/>
        <color rgb="FF63BE7B"/>
      </colorScale>
    </cfRule>
    <cfRule type="colorScale" priority="7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8">
    <cfRule type="cellIs" dxfId="6394" priority="7999" operator="greaterThan">
      <formula>1</formula>
    </cfRule>
    <cfRule type="colorScale" priority="8000">
      <colorScale>
        <cfvo type="min"/>
        <cfvo type="max"/>
        <color rgb="FFFCFCFF"/>
        <color rgb="FF63BE7B"/>
      </colorScale>
    </cfRule>
    <cfRule type="colorScale" priority="8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8">
    <cfRule type="colorScale" priority="8002">
      <colorScale>
        <cfvo type="min"/>
        <cfvo type="max"/>
        <color rgb="FFFCFCFF"/>
        <color rgb="FF63BE7B"/>
      </colorScale>
    </cfRule>
    <cfRule type="colorScale" priority="8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8">
    <cfRule type="colorScale" priority="8004">
      <colorScale>
        <cfvo type="min"/>
        <cfvo type="max"/>
        <color rgb="FFFCFCFF"/>
        <color rgb="FF63BE7B"/>
      </colorScale>
    </cfRule>
    <cfRule type="colorScale" priority="8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8">
    <cfRule type="cellIs" dxfId="6393" priority="8006" operator="greaterThan">
      <formula>1</formula>
    </cfRule>
    <cfRule type="colorScale" priority="8007">
      <colorScale>
        <cfvo type="min"/>
        <cfvo type="max"/>
        <color rgb="FFFCFCFF"/>
        <color rgb="FF63BE7B"/>
      </colorScale>
    </cfRule>
    <cfRule type="colorScale" priority="8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8">
    <cfRule type="colorScale" priority="8009">
      <colorScale>
        <cfvo type="min"/>
        <cfvo type="max"/>
        <color rgb="FFFCFCFF"/>
        <color rgb="FF63BE7B"/>
      </colorScale>
    </cfRule>
    <cfRule type="colorScale" priority="8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8">
    <cfRule type="colorScale" priority="8011">
      <colorScale>
        <cfvo type="min"/>
        <cfvo type="max"/>
        <color rgb="FFFCFCFF"/>
        <color rgb="FF63BE7B"/>
      </colorScale>
    </cfRule>
    <cfRule type="colorScale" priority="8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8">
    <cfRule type="cellIs" dxfId="6392" priority="8013" operator="greaterThan">
      <formula>1</formula>
    </cfRule>
    <cfRule type="colorScale" priority="8014">
      <colorScale>
        <cfvo type="min"/>
        <cfvo type="max"/>
        <color rgb="FFFCFCFF"/>
        <color rgb="FF63BE7B"/>
      </colorScale>
    </cfRule>
    <cfRule type="colorScale" priority="8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8">
    <cfRule type="colorScale" priority="8016">
      <colorScale>
        <cfvo type="min"/>
        <cfvo type="max"/>
        <color rgb="FFFCFCFF"/>
        <color rgb="FF63BE7B"/>
      </colorScale>
    </cfRule>
    <cfRule type="colorScale" priority="8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8">
    <cfRule type="colorScale" priority="8018">
      <colorScale>
        <cfvo type="min"/>
        <cfvo type="max"/>
        <color rgb="FFFCFCFF"/>
        <color rgb="FF63BE7B"/>
      </colorScale>
    </cfRule>
    <cfRule type="colorScale" priority="8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8">
    <cfRule type="cellIs" dxfId="6391" priority="8020" operator="greaterThan">
      <formula>1</formula>
    </cfRule>
    <cfRule type="colorScale" priority="8021">
      <colorScale>
        <cfvo type="min"/>
        <cfvo type="max"/>
        <color rgb="FFFCFCFF"/>
        <color rgb="FF63BE7B"/>
      </colorScale>
    </cfRule>
    <cfRule type="colorScale" priority="8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8">
    <cfRule type="colorScale" priority="8023">
      <colorScale>
        <cfvo type="min"/>
        <cfvo type="max"/>
        <color rgb="FFFCFCFF"/>
        <color rgb="FF63BE7B"/>
      </colorScale>
    </cfRule>
    <cfRule type="colorScale" priority="8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8">
    <cfRule type="colorScale" priority="8025">
      <colorScale>
        <cfvo type="min"/>
        <cfvo type="max"/>
        <color rgb="FFFCFCFF"/>
        <color rgb="FF63BE7B"/>
      </colorScale>
    </cfRule>
    <cfRule type="colorScale" priority="8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8">
    <cfRule type="cellIs" dxfId="6390" priority="8027" operator="greaterThan">
      <formula>1</formula>
    </cfRule>
    <cfRule type="colorScale" priority="8028">
      <colorScale>
        <cfvo type="min"/>
        <cfvo type="max"/>
        <color rgb="FFFCFCFF"/>
        <color rgb="FF63BE7B"/>
      </colorScale>
    </cfRule>
    <cfRule type="colorScale" priority="8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8">
    <cfRule type="colorScale" priority="8030">
      <colorScale>
        <cfvo type="min"/>
        <cfvo type="max"/>
        <color rgb="FFFCFCFF"/>
        <color rgb="FF63BE7B"/>
      </colorScale>
    </cfRule>
    <cfRule type="colorScale" priority="8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8">
    <cfRule type="colorScale" priority="8032">
      <colorScale>
        <cfvo type="min"/>
        <cfvo type="max"/>
        <color rgb="FFFCFCFF"/>
        <color rgb="FF63BE7B"/>
      </colorScale>
    </cfRule>
    <cfRule type="colorScale" priority="8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8">
    <cfRule type="cellIs" dxfId="6389" priority="8034" operator="greaterThan">
      <formula>1</formula>
    </cfRule>
    <cfRule type="colorScale" priority="8035">
      <colorScale>
        <cfvo type="min"/>
        <cfvo type="max"/>
        <color rgb="FFFCFCFF"/>
        <color rgb="FF63BE7B"/>
      </colorScale>
    </cfRule>
    <cfRule type="colorScale" priority="8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8">
    <cfRule type="colorScale" priority="8037">
      <colorScale>
        <cfvo type="min"/>
        <cfvo type="max"/>
        <color rgb="FFFCFCFF"/>
        <color rgb="FF63BE7B"/>
      </colorScale>
    </cfRule>
    <cfRule type="colorScale" priority="8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8">
    <cfRule type="colorScale" priority="8039">
      <colorScale>
        <cfvo type="min"/>
        <cfvo type="max"/>
        <color rgb="FFFCFCFF"/>
        <color rgb="FF63BE7B"/>
      </colorScale>
    </cfRule>
    <cfRule type="colorScale" priority="8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8">
    <cfRule type="cellIs" dxfId="6388" priority="8041" operator="greaterThan">
      <formula>1</formula>
    </cfRule>
    <cfRule type="colorScale" priority="8042">
      <colorScale>
        <cfvo type="min"/>
        <cfvo type="max"/>
        <color rgb="FFFCFCFF"/>
        <color rgb="FF63BE7B"/>
      </colorScale>
    </cfRule>
    <cfRule type="colorScale" priority="8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8">
    <cfRule type="cellIs" dxfId="6387" priority="8044" operator="greaterThan">
      <formula>1</formula>
    </cfRule>
    <cfRule type="colorScale" priority="8045">
      <colorScale>
        <cfvo type="min"/>
        <cfvo type="max"/>
        <color rgb="FFFCFCFF"/>
        <color rgb="FF63BE7B"/>
      </colorScale>
    </cfRule>
    <cfRule type="colorScale" priority="8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8:IA78">
    <cfRule type="colorScale" priority="8047">
      <colorScale>
        <cfvo type="min"/>
        <cfvo type="max"/>
        <color rgb="FFFCFCFF"/>
        <color rgb="FF63BE7B"/>
      </colorScale>
    </cfRule>
    <cfRule type="colorScale" priority="8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8">
    <cfRule type="colorScale" priority="8049">
      <colorScale>
        <cfvo type="min"/>
        <cfvo type="max"/>
        <color rgb="FFFCFCFF"/>
        <color rgb="FF63BE7B"/>
      </colorScale>
    </cfRule>
    <cfRule type="colorScale" priority="8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8">
    <cfRule type="colorScale" priority="8184">
      <colorScale>
        <cfvo type="min"/>
        <cfvo type="max"/>
        <color rgb="FFFCFCFF"/>
        <color rgb="FF63BE7B"/>
      </colorScale>
    </cfRule>
    <cfRule type="colorScale" priority="8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8">
    <cfRule type="cellIs" dxfId="6386" priority="8051" operator="greaterThan">
      <formula>1</formula>
    </cfRule>
    <cfRule type="colorScale" priority="8052">
      <colorScale>
        <cfvo type="min"/>
        <cfvo type="max"/>
        <color rgb="FFFCFCFF"/>
        <color rgb="FF63BE7B"/>
      </colorScale>
    </cfRule>
    <cfRule type="colorScale" priority="8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8">
    <cfRule type="colorScale" priority="8054">
      <colorScale>
        <cfvo type="min"/>
        <cfvo type="max"/>
        <color rgb="FFFCFCFF"/>
        <color rgb="FF63BE7B"/>
      </colorScale>
    </cfRule>
    <cfRule type="colorScale" priority="8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8">
    <cfRule type="colorScale" priority="8180">
      <colorScale>
        <cfvo type="min"/>
        <cfvo type="max"/>
        <color rgb="FFFCFCFF"/>
        <color rgb="FF63BE7B"/>
      </colorScale>
    </cfRule>
    <cfRule type="colorScale" priority="8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8">
    <cfRule type="cellIs" dxfId="6385" priority="8056" operator="greaterThan">
      <formula>1</formula>
    </cfRule>
    <cfRule type="colorScale" priority="8057">
      <colorScale>
        <cfvo type="min"/>
        <cfvo type="max"/>
        <color rgb="FFFCFCFF"/>
        <color rgb="FF63BE7B"/>
      </colorScale>
    </cfRule>
    <cfRule type="colorScale" priority="8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8">
    <cfRule type="colorScale" priority="8059">
      <colorScale>
        <cfvo type="min"/>
        <cfvo type="max"/>
        <color rgb="FFFCFCFF"/>
        <color rgb="FF63BE7B"/>
      </colorScale>
    </cfRule>
    <cfRule type="colorScale" priority="8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8">
    <cfRule type="colorScale" priority="8061">
      <colorScale>
        <cfvo type="min"/>
        <cfvo type="max"/>
        <color rgb="FFFCFCFF"/>
        <color rgb="FF63BE7B"/>
      </colorScale>
    </cfRule>
    <cfRule type="colorScale" priority="8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8">
    <cfRule type="cellIs" dxfId="6384" priority="8063" operator="greaterThan">
      <formula>1</formula>
    </cfRule>
    <cfRule type="colorScale" priority="8064">
      <colorScale>
        <cfvo type="min"/>
        <cfvo type="max"/>
        <color rgb="FFFCFCFF"/>
        <color rgb="FF63BE7B"/>
      </colorScale>
    </cfRule>
    <cfRule type="colorScale" priority="8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8">
    <cfRule type="colorScale" priority="8066">
      <colorScale>
        <cfvo type="min"/>
        <cfvo type="max"/>
        <color rgb="FFFCFCFF"/>
        <color rgb="FF63BE7B"/>
      </colorScale>
    </cfRule>
    <cfRule type="colorScale" priority="8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8">
    <cfRule type="colorScale" priority="8068">
      <colorScale>
        <cfvo type="min"/>
        <cfvo type="max"/>
        <color rgb="FFFCFCFF"/>
        <color rgb="FF63BE7B"/>
      </colorScale>
    </cfRule>
    <cfRule type="colorScale" priority="8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8">
    <cfRule type="cellIs" dxfId="6383" priority="8070" operator="greaterThan">
      <formula>1</formula>
    </cfRule>
    <cfRule type="colorScale" priority="8071">
      <colorScale>
        <cfvo type="min"/>
        <cfvo type="max"/>
        <color rgb="FFFCFCFF"/>
        <color rgb="FF63BE7B"/>
      </colorScale>
    </cfRule>
    <cfRule type="colorScale" priority="8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8">
    <cfRule type="colorScale" priority="8073">
      <colorScale>
        <cfvo type="min"/>
        <cfvo type="max"/>
        <color rgb="FFFCFCFF"/>
        <color rgb="FF63BE7B"/>
      </colorScale>
    </cfRule>
    <cfRule type="colorScale" priority="8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8">
    <cfRule type="colorScale" priority="8075">
      <colorScale>
        <cfvo type="min"/>
        <cfvo type="max"/>
        <color rgb="FFFCFCFF"/>
        <color rgb="FF63BE7B"/>
      </colorScale>
    </cfRule>
    <cfRule type="colorScale" priority="8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8">
    <cfRule type="cellIs" dxfId="6382" priority="8077" operator="greaterThan">
      <formula>1</formula>
    </cfRule>
    <cfRule type="colorScale" priority="8078">
      <colorScale>
        <cfvo type="min"/>
        <cfvo type="max"/>
        <color rgb="FFFCFCFF"/>
        <color rgb="FF63BE7B"/>
      </colorScale>
    </cfRule>
    <cfRule type="colorScale" priority="8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8">
    <cfRule type="colorScale" priority="8080">
      <colorScale>
        <cfvo type="min"/>
        <cfvo type="max"/>
        <color rgb="FFFCFCFF"/>
        <color rgb="FF63BE7B"/>
      </colorScale>
    </cfRule>
    <cfRule type="colorScale" priority="80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8">
    <cfRule type="colorScale" priority="8082">
      <colorScale>
        <cfvo type="min"/>
        <cfvo type="max"/>
        <color rgb="FFFCFCFF"/>
        <color rgb="FF63BE7B"/>
      </colorScale>
    </cfRule>
    <cfRule type="colorScale" priority="8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8">
    <cfRule type="cellIs" dxfId="6381" priority="8084" operator="greaterThan">
      <formula>1</formula>
    </cfRule>
    <cfRule type="colorScale" priority="8085">
      <colorScale>
        <cfvo type="min"/>
        <cfvo type="max"/>
        <color rgb="FFFCFCFF"/>
        <color rgb="FF63BE7B"/>
      </colorScale>
    </cfRule>
    <cfRule type="colorScale" priority="8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8">
    <cfRule type="colorScale" priority="8087">
      <colorScale>
        <cfvo type="min"/>
        <cfvo type="max"/>
        <color rgb="FFFCFCFF"/>
        <color rgb="FF63BE7B"/>
      </colorScale>
    </cfRule>
    <cfRule type="colorScale" priority="80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8">
    <cfRule type="colorScale" priority="8089">
      <colorScale>
        <cfvo type="min"/>
        <cfvo type="max"/>
        <color rgb="FFFCFCFF"/>
        <color rgb="FF63BE7B"/>
      </colorScale>
    </cfRule>
    <cfRule type="colorScale" priority="8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8">
    <cfRule type="cellIs" dxfId="6380" priority="8091" operator="greaterThan">
      <formula>1</formula>
    </cfRule>
    <cfRule type="colorScale" priority="8092">
      <colorScale>
        <cfvo type="min"/>
        <cfvo type="max"/>
        <color rgb="FFFCFCFF"/>
        <color rgb="FF63BE7B"/>
      </colorScale>
    </cfRule>
    <cfRule type="colorScale" priority="8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8">
    <cfRule type="colorScale" priority="8094">
      <colorScale>
        <cfvo type="min"/>
        <cfvo type="max"/>
        <color rgb="FFFCFCFF"/>
        <color rgb="FF63BE7B"/>
      </colorScale>
    </cfRule>
    <cfRule type="colorScale" priority="8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8">
    <cfRule type="colorScale" priority="8096">
      <colorScale>
        <cfvo type="min"/>
        <cfvo type="max"/>
        <color rgb="FFFCFCFF"/>
        <color rgb="FF63BE7B"/>
      </colorScale>
    </cfRule>
    <cfRule type="colorScale" priority="8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8">
    <cfRule type="cellIs" dxfId="6379" priority="8098" operator="greaterThan">
      <formula>1</formula>
    </cfRule>
    <cfRule type="colorScale" priority="8099">
      <colorScale>
        <cfvo type="min"/>
        <cfvo type="max"/>
        <color rgb="FFFCFCFF"/>
        <color rgb="FF63BE7B"/>
      </colorScale>
    </cfRule>
    <cfRule type="colorScale" priority="8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8">
    <cfRule type="colorScale" priority="8101">
      <colorScale>
        <cfvo type="min"/>
        <cfvo type="max"/>
        <color rgb="FFFCFCFF"/>
        <color rgb="FF63BE7B"/>
      </colorScale>
    </cfRule>
    <cfRule type="colorScale" priority="8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8">
    <cfRule type="colorScale" priority="8103">
      <colorScale>
        <cfvo type="min"/>
        <cfvo type="max"/>
        <color rgb="FFFCFCFF"/>
        <color rgb="FF63BE7B"/>
      </colorScale>
    </cfRule>
    <cfRule type="colorScale" priority="81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8">
    <cfRule type="cellIs" dxfId="6378" priority="8105" operator="greaterThan">
      <formula>1</formula>
    </cfRule>
    <cfRule type="colorScale" priority="8106">
      <colorScale>
        <cfvo type="min"/>
        <cfvo type="max"/>
        <color rgb="FFFCFCFF"/>
        <color rgb="FF63BE7B"/>
      </colorScale>
    </cfRule>
    <cfRule type="colorScale" priority="8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8">
    <cfRule type="colorScale" priority="8108">
      <colorScale>
        <cfvo type="min"/>
        <cfvo type="max"/>
        <color rgb="FFFCFCFF"/>
        <color rgb="FF63BE7B"/>
      </colorScale>
    </cfRule>
    <cfRule type="colorScale" priority="8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8">
    <cfRule type="colorScale" priority="8110">
      <colorScale>
        <cfvo type="min"/>
        <cfvo type="max"/>
        <color rgb="FFFCFCFF"/>
        <color rgb="FF63BE7B"/>
      </colorScale>
    </cfRule>
    <cfRule type="colorScale" priority="8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8">
    <cfRule type="cellIs" dxfId="6377" priority="8112" operator="greaterThan">
      <formula>1</formula>
    </cfRule>
    <cfRule type="colorScale" priority="8113">
      <colorScale>
        <cfvo type="min"/>
        <cfvo type="max"/>
        <color rgb="FFFCFCFF"/>
        <color rgb="FF63BE7B"/>
      </colorScale>
    </cfRule>
    <cfRule type="colorScale" priority="8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8">
    <cfRule type="colorScale" priority="8115">
      <colorScale>
        <cfvo type="min"/>
        <cfvo type="max"/>
        <color rgb="FFFCFCFF"/>
        <color rgb="FF63BE7B"/>
      </colorScale>
    </cfRule>
    <cfRule type="colorScale" priority="8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8">
    <cfRule type="colorScale" priority="8117">
      <colorScale>
        <cfvo type="min"/>
        <cfvo type="max"/>
        <color rgb="FFFCFCFF"/>
        <color rgb="FF63BE7B"/>
      </colorScale>
    </cfRule>
    <cfRule type="colorScale" priority="8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8">
    <cfRule type="cellIs" dxfId="6376" priority="8119" operator="greaterThan">
      <formula>1</formula>
    </cfRule>
    <cfRule type="colorScale" priority="8120">
      <colorScale>
        <cfvo type="min"/>
        <cfvo type="max"/>
        <color rgb="FFFCFCFF"/>
        <color rgb="FF63BE7B"/>
      </colorScale>
    </cfRule>
    <cfRule type="colorScale" priority="8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8">
    <cfRule type="colorScale" priority="8122">
      <colorScale>
        <cfvo type="min"/>
        <cfvo type="max"/>
        <color rgb="FFFCFCFF"/>
        <color rgb="FF63BE7B"/>
      </colorScale>
    </cfRule>
    <cfRule type="colorScale" priority="8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8">
    <cfRule type="colorScale" priority="8124">
      <colorScale>
        <cfvo type="min"/>
        <cfvo type="max"/>
        <color rgb="FFFCFCFF"/>
        <color rgb="FF63BE7B"/>
      </colorScale>
    </cfRule>
    <cfRule type="colorScale" priority="8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8">
    <cfRule type="cellIs" dxfId="6375" priority="8126" operator="greaterThan">
      <formula>1</formula>
    </cfRule>
    <cfRule type="colorScale" priority="8127">
      <colorScale>
        <cfvo type="min"/>
        <cfvo type="max"/>
        <color rgb="FFFCFCFF"/>
        <color rgb="FF63BE7B"/>
      </colorScale>
    </cfRule>
    <cfRule type="colorScale" priority="8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8">
    <cfRule type="colorScale" priority="8129">
      <colorScale>
        <cfvo type="min"/>
        <cfvo type="max"/>
        <color rgb="FFFCFCFF"/>
        <color rgb="FF63BE7B"/>
      </colorScale>
    </cfRule>
    <cfRule type="colorScale" priority="8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8">
    <cfRule type="colorScale" priority="8131">
      <colorScale>
        <cfvo type="min"/>
        <cfvo type="max"/>
        <color rgb="FFFCFCFF"/>
        <color rgb="FF63BE7B"/>
      </colorScale>
    </cfRule>
    <cfRule type="colorScale" priority="8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8">
    <cfRule type="cellIs" dxfId="6374" priority="8133" operator="greaterThan">
      <formula>1</formula>
    </cfRule>
    <cfRule type="colorScale" priority="8134">
      <colorScale>
        <cfvo type="min"/>
        <cfvo type="max"/>
        <color rgb="FFFCFCFF"/>
        <color rgb="FF63BE7B"/>
      </colorScale>
    </cfRule>
    <cfRule type="colorScale" priority="8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8">
    <cfRule type="colorScale" priority="8136">
      <colorScale>
        <cfvo type="min"/>
        <cfvo type="max"/>
        <color rgb="FFFCFCFF"/>
        <color rgb="FF63BE7B"/>
      </colorScale>
    </cfRule>
    <cfRule type="colorScale" priority="8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8">
    <cfRule type="colorScale" priority="8138">
      <colorScale>
        <cfvo type="min"/>
        <cfvo type="max"/>
        <color rgb="FFFCFCFF"/>
        <color rgb="FF63BE7B"/>
      </colorScale>
    </cfRule>
    <cfRule type="colorScale" priority="8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8">
    <cfRule type="cellIs" dxfId="6373" priority="8140" operator="greaterThan">
      <formula>1</formula>
    </cfRule>
    <cfRule type="colorScale" priority="8141">
      <colorScale>
        <cfvo type="min"/>
        <cfvo type="max"/>
        <color rgb="FFFCFCFF"/>
        <color rgb="FF63BE7B"/>
      </colorScale>
    </cfRule>
    <cfRule type="colorScale" priority="8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8">
    <cfRule type="colorScale" priority="8143">
      <colorScale>
        <cfvo type="min"/>
        <cfvo type="max"/>
        <color rgb="FFFCFCFF"/>
        <color rgb="FF63BE7B"/>
      </colorScale>
    </cfRule>
    <cfRule type="colorScale" priority="8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8">
    <cfRule type="colorScale" priority="8145">
      <colorScale>
        <cfvo type="min"/>
        <cfvo type="max"/>
        <color rgb="FFFCFCFF"/>
        <color rgb="FF63BE7B"/>
      </colorScale>
    </cfRule>
    <cfRule type="colorScale" priority="8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8">
    <cfRule type="cellIs" dxfId="6372" priority="8147" operator="greaterThan">
      <formula>1</formula>
    </cfRule>
    <cfRule type="colorScale" priority="8148">
      <colorScale>
        <cfvo type="min"/>
        <cfvo type="max"/>
        <color rgb="FFFCFCFF"/>
        <color rgb="FF63BE7B"/>
      </colorScale>
    </cfRule>
    <cfRule type="colorScale" priority="8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8">
    <cfRule type="colorScale" priority="8150">
      <colorScale>
        <cfvo type="min"/>
        <cfvo type="max"/>
        <color rgb="FFFCFCFF"/>
        <color rgb="FF63BE7B"/>
      </colorScale>
    </cfRule>
    <cfRule type="colorScale" priority="8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8">
    <cfRule type="colorScale" priority="8152">
      <colorScale>
        <cfvo type="min"/>
        <cfvo type="max"/>
        <color rgb="FFFCFCFF"/>
        <color rgb="FF63BE7B"/>
      </colorScale>
    </cfRule>
    <cfRule type="colorScale" priority="8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8">
    <cfRule type="cellIs" dxfId="6371" priority="8154" operator="greaterThan">
      <formula>1</formula>
    </cfRule>
    <cfRule type="colorScale" priority="8155">
      <colorScale>
        <cfvo type="min"/>
        <cfvo type="max"/>
        <color rgb="FFFCFCFF"/>
        <color rgb="FF63BE7B"/>
      </colorScale>
    </cfRule>
    <cfRule type="colorScale" priority="8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8">
    <cfRule type="colorScale" priority="8157">
      <colorScale>
        <cfvo type="min"/>
        <cfvo type="max"/>
        <color rgb="FFFCFCFF"/>
        <color rgb="FF63BE7B"/>
      </colorScale>
    </cfRule>
    <cfRule type="colorScale" priority="8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8">
    <cfRule type="colorScale" priority="8159">
      <colorScale>
        <cfvo type="min"/>
        <cfvo type="max"/>
        <color rgb="FFFCFCFF"/>
        <color rgb="FF63BE7B"/>
      </colorScale>
    </cfRule>
    <cfRule type="colorScale" priority="8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8">
    <cfRule type="cellIs" dxfId="6370" priority="8161" operator="greaterThan">
      <formula>1</formula>
    </cfRule>
    <cfRule type="colorScale" priority="8162">
      <colorScale>
        <cfvo type="min"/>
        <cfvo type="max"/>
        <color rgb="FFFCFCFF"/>
        <color rgb="FF63BE7B"/>
      </colorScale>
    </cfRule>
    <cfRule type="colorScale" priority="8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8">
    <cfRule type="colorScale" priority="8164">
      <colorScale>
        <cfvo type="min"/>
        <cfvo type="max"/>
        <color rgb="FFFCFCFF"/>
        <color rgb="FF63BE7B"/>
      </colorScale>
    </cfRule>
    <cfRule type="colorScale" priority="8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8">
    <cfRule type="colorScale" priority="8166">
      <colorScale>
        <cfvo type="min"/>
        <cfvo type="max"/>
        <color rgb="FFFCFCFF"/>
        <color rgb="FF63BE7B"/>
      </colorScale>
    </cfRule>
    <cfRule type="colorScale" priority="8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8">
    <cfRule type="cellIs" dxfId="6369" priority="8168" operator="greaterThan">
      <formula>1</formula>
    </cfRule>
    <cfRule type="colorScale" priority="8169">
      <colorScale>
        <cfvo type="min"/>
        <cfvo type="max"/>
        <color rgb="FFFCFCFF"/>
        <color rgb="FF63BE7B"/>
      </colorScale>
    </cfRule>
    <cfRule type="colorScale" priority="8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8">
    <cfRule type="colorScale" priority="8171">
      <colorScale>
        <cfvo type="min"/>
        <cfvo type="max"/>
        <color rgb="FFFCFCFF"/>
        <color rgb="FF63BE7B"/>
      </colorScale>
    </cfRule>
    <cfRule type="colorScale" priority="8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8">
    <cfRule type="colorScale" priority="8173">
      <colorScale>
        <cfvo type="min"/>
        <cfvo type="max"/>
        <color rgb="FFFCFCFF"/>
        <color rgb="FF63BE7B"/>
      </colorScale>
    </cfRule>
    <cfRule type="colorScale" priority="8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8">
    <cfRule type="cellIs" dxfId="6368" priority="8175" operator="greaterThan">
      <formula>1</formula>
    </cfRule>
    <cfRule type="colorScale" priority="8176">
      <colorScale>
        <cfvo type="min"/>
        <cfvo type="max"/>
        <color rgb="FFFCFCFF"/>
        <color rgb="FF63BE7B"/>
      </colorScale>
    </cfRule>
    <cfRule type="colorScale" priority="8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78:LH78">
    <cfRule type="containsText" dxfId="6367" priority="7902" operator="containsText" text=" ">
      <formula>NOT(ISERROR(SEARCH(" ",KH78)))</formula>
    </cfRule>
    <cfRule type="containsText" dxfId="6366" priority="7903" operator="containsText" text=" ">
      <formula>NOT(ISERROR(SEARCH(" ",KH78)))</formula>
    </cfRule>
  </conditionalFormatting>
  <conditionalFormatting sqref="KK78:LD78">
    <cfRule type="cellIs" dxfId="6365" priority="7869" operator="greaterThan">
      <formula>0.31</formula>
    </cfRule>
    <cfRule type="cellIs" dxfId="6364" priority="7870" operator="greaterThan">
      <formula>0.31</formula>
    </cfRule>
    <cfRule type="cellIs" dxfId="6363" priority="7871" operator="greaterThan">
      <formula>0.31</formula>
    </cfRule>
    <cfRule type="cellIs" dxfId="6362" priority="7872" operator="greaterThan">
      <formula>0.3</formula>
    </cfRule>
    <cfRule type="cellIs" dxfId="6361" priority="7873" operator="greaterThan">
      <formula>1</formula>
    </cfRule>
    <cfRule type="cellIs" dxfId="6360" priority="7874" operator="equal">
      <formula>0</formula>
    </cfRule>
  </conditionalFormatting>
  <conditionalFormatting sqref="LJ78:LK78">
    <cfRule type="containsText" dxfId="6359" priority="7407" operator="containsText" text=" ">
      <formula>NOT(ISERROR(SEARCH(" ",LJ78)))</formula>
    </cfRule>
    <cfRule type="containsText" dxfId="6358" priority="7408" operator="containsText" text=" ">
      <formula>NOT(ISERROR(SEARCH(" ",LJ78)))</formula>
    </cfRule>
  </conditionalFormatting>
  <conditionalFormatting sqref="G79">
    <cfRule type="containsText" dxfId="6357" priority="7517" operator="containsText" text=" ">
      <formula>NOT(ISERROR(SEARCH(" ",G79)))</formula>
    </cfRule>
    <cfRule type="containsText" dxfId="6356" priority="7518" operator="containsText" text=" ">
      <formula>NOT(ISERROR(SEARCH(" ",G79)))</formula>
    </cfRule>
  </conditionalFormatting>
  <conditionalFormatting sqref="H79">
    <cfRule type="containsText" dxfId="6355" priority="7843" operator="containsText" text=" ">
      <formula>NOT(ISERROR(SEARCH(" ",H79)))</formula>
    </cfRule>
    <cfRule type="containsText" dxfId="6354" priority="7844" operator="containsText" text=" ">
      <formula>NOT(ISERROR(SEARCH(" ",H79)))</formula>
    </cfRule>
  </conditionalFormatting>
  <conditionalFormatting sqref="Y79">
    <cfRule type="colorScale" priority="7560">
      <colorScale>
        <cfvo type="min"/>
        <cfvo type="max"/>
        <color rgb="FFFCFCFF"/>
        <color rgb="FF63BE7B"/>
      </colorScale>
    </cfRule>
    <cfRule type="colorScale" priority="7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79">
    <cfRule type="cellIs" dxfId="6353" priority="7542" operator="greaterThan">
      <formula>1</formula>
    </cfRule>
    <cfRule type="containsText" dxfId="6352" priority="7543" operator="containsText" text=" ">
      <formula>NOT(ISERROR(SEARCH(" ",AF79)))</formula>
    </cfRule>
    <cfRule type="containsText" dxfId="6351" priority="7544" operator="containsText" text=" ">
      <formula>NOT(ISERROR(SEARCH(" ",AF79)))</formula>
    </cfRule>
  </conditionalFormatting>
  <conditionalFormatting sqref="AK79">
    <cfRule type="cellIs" dxfId="6350" priority="7473" operator="equal">
      <formula>0</formula>
    </cfRule>
    <cfRule type="cellIs" dxfId="6349" priority="7474" operator="equal">
      <formula>0</formula>
    </cfRule>
    <cfRule type="cellIs" dxfId="6348" priority="7475" operator="greaterThan">
      <formula>1</formula>
    </cfRule>
    <cfRule type="containsText" dxfId="6347" priority="7476" operator="containsText" text=" ">
      <formula>NOT(ISERROR(SEARCH(" ",AK79)))</formula>
    </cfRule>
    <cfRule type="containsText" dxfId="6346" priority="7477" operator="containsText" text=" ">
      <formula>NOT(ISERROR(SEARCH(" ",AK79)))</formula>
    </cfRule>
  </conditionalFormatting>
  <conditionalFormatting sqref="AL79">
    <cfRule type="cellIs" dxfId="6345" priority="7468" operator="equal">
      <formula>0</formula>
    </cfRule>
    <cfRule type="cellIs" dxfId="6344" priority="7469" operator="equal">
      <formula>0</formula>
    </cfRule>
    <cfRule type="cellIs" dxfId="6343" priority="7470" operator="greaterThan">
      <formula>1</formula>
    </cfRule>
    <cfRule type="containsText" dxfId="6342" priority="7471" operator="containsText" text=" ">
      <formula>NOT(ISERROR(SEARCH(" ",AL79)))</formula>
    </cfRule>
    <cfRule type="containsText" dxfId="6341" priority="7472" operator="containsText" text=" ">
      <formula>NOT(ISERROR(SEARCH(" ",AL79)))</formula>
    </cfRule>
  </conditionalFormatting>
  <conditionalFormatting sqref="AM79">
    <cfRule type="cellIs" dxfId="6340" priority="7463" operator="equal">
      <formula>0</formula>
    </cfRule>
    <cfRule type="cellIs" dxfId="6339" priority="7464" operator="equal">
      <formula>0</formula>
    </cfRule>
    <cfRule type="cellIs" dxfId="6338" priority="7465" operator="greaterThan">
      <formula>1</formula>
    </cfRule>
    <cfRule type="containsText" dxfId="6337" priority="7466" operator="containsText" text=" ">
      <formula>NOT(ISERROR(SEARCH(" ",AM79)))</formula>
    </cfRule>
    <cfRule type="containsText" dxfId="6336" priority="7467" operator="containsText" text=" ">
      <formula>NOT(ISERROR(SEARCH(" ",AM79)))</formula>
    </cfRule>
  </conditionalFormatting>
  <conditionalFormatting sqref="AO79:AT79">
    <cfRule type="cellIs" dxfId="6335" priority="7531" operator="equal">
      <formula>0</formula>
    </cfRule>
    <cfRule type="containsText" dxfId="6334" priority="7538" operator="containsText" text=" ">
      <formula>NOT(ISERROR(SEARCH(" ",AO79)))</formula>
    </cfRule>
    <cfRule type="containsText" dxfId="6333" priority="7539" operator="containsText" text=" ">
      <formula>NOT(ISERROR(SEARCH(" ",AO79)))</formula>
    </cfRule>
  </conditionalFormatting>
  <conditionalFormatting sqref="AV79">
    <cfRule type="cellIs" dxfId="6332" priority="7501" operator="equal">
      <formula>0</formula>
    </cfRule>
    <cfRule type="containsText" dxfId="6331" priority="7502" operator="containsText" text=" ">
      <formula>NOT(ISERROR(SEARCH(" ",AV79)))</formula>
    </cfRule>
    <cfRule type="containsText" dxfId="6330" priority="7503" operator="containsText" text=" ">
      <formula>NOT(ISERROR(SEARCH(" ",AV79)))</formula>
    </cfRule>
  </conditionalFormatting>
  <conditionalFormatting sqref="AW79">
    <cfRule type="cellIs" dxfId="6329" priority="7842" operator="equal">
      <formula>0</formula>
    </cfRule>
    <cfRule type="containsText" dxfId="6328" priority="7845" operator="containsText" text=" ">
      <formula>NOT(ISERROR(SEARCH(" ",AW79)))</formula>
    </cfRule>
    <cfRule type="containsText" dxfId="6327" priority="7846" operator="containsText" text=" ">
      <formula>NOT(ISERROR(SEARCH(" ",AW79)))</formula>
    </cfRule>
  </conditionalFormatting>
  <conditionalFormatting sqref="AX79">
    <cfRule type="cellIs" dxfId="6326" priority="7545" operator="greaterThan">
      <formula>1</formula>
    </cfRule>
    <cfRule type="containsText" dxfId="6325" priority="7546" operator="containsText" text=" ">
      <formula>NOT(ISERROR(SEARCH(" ",AX79)))</formula>
    </cfRule>
    <cfRule type="containsText" dxfId="6324" priority="7547" operator="containsText" text=" ">
      <formula>NOT(ISERROR(SEARCH(" ",AX79)))</formula>
    </cfRule>
  </conditionalFormatting>
  <conditionalFormatting sqref="AY79">
    <cfRule type="containsText" dxfId="6323" priority="7838" operator="containsText" text=" ">
      <formula>NOT(ISERROR(SEARCH(" ",AY79)))</formula>
    </cfRule>
    <cfRule type="containsText" dxfId="6322" priority="7839" operator="containsText" text=" ">
      <formula>NOT(ISERROR(SEARCH(" ",AY79)))</formula>
    </cfRule>
  </conditionalFormatting>
  <conditionalFormatting sqref="AZ79">
    <cfRule type="containsText" dxfId="6321" priority="8203" operator="containsText" text=" ">
      <formula>NOT(ISERROR(SEARCH(" ",AZ79)))</formula>
    </cfRule>
    <cfRule type="containsText" dxfId="6320" priority="8204" operator="containsText" text=" ">
      <formula>NOT(ISERROR(SEARCH(" ",AZ79)))</formula>
    </cfRule>
  </conditionalFormatting>
  <conditionalFormatting sqref="BA79">
    <cfRule type="containsText" dxfId="6319" priority="7840" operator="containsText" text=" ">
      <formula>NOT(ISERROR(SEARCH(" ",BA79)))</formula>
    </cfRule>
    <cfRule type="containsText" dxfId="6318" priority="7841" operator="containsText" text=" ">
      <formula>NOT(ISERROR(SEARCH(" ",BA79)))</formula>
    </cfRule>
  </conditionalFormatting>
  <conditionalFormatting sqref="BF79:BG79">
    <cfRule type="containsText" dxfId="6317" priority="7536" operator="containsText" text=" ">
      <formula>NOT(ISERROR(SEARCH(" ",BF79)))</formula>
    </cfRule>
    <cfRule type="containsText" dxfId="6316" priority="7537" operator="containsText" text=" ">
      <formula>NOT(ISERROR(SEARCH(" ",BF79)))</formula>
    </cfRule>
  </conditionalFormatting>
  <conditionalFormatting sqref="BI79:BJ79">
    <cfRule type="containsText" dxfId="6315" priority="7540" operator="containsText" text=" ">
      <formula>NOT(ISERROR(SEARCH(" ",BI79)))</formula>
    </cfRule>
    <cfRule type="containsText" dxfId="6314" priority="7541" operator="containsText" text=" ">
      <formula>NOT(ISERROR(SEARCH(" ",BI79)))</formula>
    </cfRule>
  </conditionalFormatting>
  <conditionalFormatting sqref="BK79">
    <cfRule type="containsText" dxfId="6313" priority="7548" operator="containsText" text=" ">
      <formula>NOT(ISERROR(SEARCH(" ",BK79)))</formula>
    </cfRule>
    <cfRule type="containsText" dxfId="6312" priority="7549" operator="containsText" text=" ">
      <formula>NOT(ISERROR(SEARCH(" ",BK79)))</formula>
    </cfRule>
  </conditionalFormatting>
  <conditionalFormatting sqref="BM79">
    <cfRule type="containsText" dxfId="6311" priority="7514" operator="containsText" text=" ">
      <formula>NOT(ISERROR(SEARCH(" ",BM79)))</formula>
    </cfRule>
    <cfRule type="containsText" dxfId="6310" priority="7515" operator="containsText" text=" ">
      <formula>NOT(ISERROR(SEARCH(" ",BM79)))</formula>
    </cfRule>
  </conditionalFormatting>
  <conditionalFormatting sqref="BR79">
    <cfRule type="containsText" dxfId="6309" priority="7504" operator="containsText" text=" ">
      <formula>NOT(ISERROR(SEARCH(" ",BR79)))</formula>
    </cfRule>
    <cfRule type="containsText" dxfId="6308" priority="7505" operator="containsText" text=" ">
      <formula>NOT(ISERROR(SEARCH(" ",BR79)))</formula>
    </cfRule>
  </conditionalFormatting>
  <conditionalFormatting sqref="BS79">
    <cfRule type="containsText" dxfId="6307" priority="7461" operator="containsText" text=" ">
      <formula>NOT(ISERROR(SEARCH(" ",BS79)))</formula>
    </cfRule>
    <cfRule type="containsText" dxfId="6306" priority="7462" operator="containsText" text=" ">
      <formula>NOT(ISERROR(SEARCH(" ",BS79)))</formula>
    </cfRule>
  </conditionalFormatting>
  <conditionalFormatting sqref="BU79">
    <cfRule type="containsText" dxfId="6305" priority="7534" operator="containsText" text=" ">
      <formula>NOT(ISERROR(SEARCH(" ",BU79)))</formula>
    </cfRule>
    <cfRule type="containsText" dxfId="6304" priority="7535" operator="containsText" text=" ">
      <formula>NOT(ISERROR(SEARCH(" ",BU79)))</formula>
    </cfRule>
  </conditionalFormatting>
  <conditionalFormatting sqref="BV79">
    <cfRule type="containsText" dxfId="6303" priority="7510" operator="containsText" text=" ">
      <formula>NOT(ISERROR(SEARCH(" ",BV79)))</formula>
    </cfRule>
    <cfRule type="containsText" dxfId="6302" priority="7511" operator="containsText" text=" ">
      <formula>NOT(ISERROR(SEARCH(" ",BV79)))</formula>
    </cfRule>
  </conditionalFormatting>
  <conditionalFormatting sqref="BW79">
    <cfRule type="containsText" dxfId="6301" priority="7512" operator="containsText" text=" ">
      <formula>NOT(ISERROR(SEARCH(" ",BW79)))</formula>
    </cfRule>
    <cfRule type="containsText" dxfId="6300" priority="7513" operator="containsText" text=" ">
      <formula>NOT(ISERROR(SEARCH(" ",BW79)))</formula>
    </cfRule>
  </conditionalFormatting>
  <conditionalFormatting sqref="BZ79">
    <cfRule type="containsText" dxfId="6299" priority="7849" operator="containsText" text=" ">
      <formula>NOT(ISERROR(SEARCH(" ",BZ79)))</formula>
    </cfRule>
    <cfRule type="containsText" dxfId="6298" priority="7850" operator="containsText" text=" ">
      <formula>NOT(ISERROR(SEARCH(" ",BZ79)))</formula>
    </cfRule>
  </conditionalFormatting>
  <conditionalFormatting sqref="CQ79">
    <cfRule type="containsText" dxfId="6297" priority="3060" operator="containsText" text=" ">
      <formula>NOT(ISERROR(SEARCH(" ",CQ79)))</formula>
    </cfRule>
  </conditionalFormatting>
  <conditionalFormatting sqref="CR79">
    <cfRule type="containsText" dxfId="6296" priority="2501" operator="containsText" text=" ">
      <formula>NOT(ISERROR(SEARCH(" ",CR79)))</formula>
    </cfRule>
  </conditionalFormatting>
  <conditionalFormatting sqref="CS79">
    <cfRule type="containsText" dxfId="6295" priority="3013" operator="containsText" text=" ">
      <formula>NOT(ISERROR(SEARCH(" ",CS79)))</formula>
    </cfRule>
  </conditionalFormatting>
  <conditionalFormatting sqref="CU79">
    <cfRule type="cellIs" dxfId="6294" priority="7498" operator="equal">
      <formula>1</formula>
    </cfRule>
  </conditionalFormatting>
  <conditionalFormatting sqref="DI79:DK79">
    <cfRule type="cellIs" dxfId="6293" priority="3361" operator="equal">
      <formula>1</formula>
    </cfRule>
  </conditionalFormatting>
  <conditionalFormatting sqref="DL79">
    <cfRule type="cellIs" dxfId="6292" priority="3362" operator="equal">
      <formula>1</formula>
    </cfRule>
  </conditionalFormatting>
  <conditionalFormatting sqref="DV79">
    <cfRule type="cellIs" dxfId="6291" priority="3267" operator="equal">
      <formula>1</formula>
    </cfRule>
  </conditionalFormatting>
  <conditionalFormatting sqref="DZ79">
    <cfRule type="containsText" dxfId="6290" priority="7506" operator="containsText" text=" ">
      <formula>NOT(ISERROR(SEARCH(" ",DZ79)))</formula>
    </cfRule>
    <cfRule type="containsText" dxfId="6289" priority="7507" operator="containsText" text=" ">
      <formula>NOT(ISERROR(SEARCH(" ",DZ79)))</formula>
    </cfRule>
    <cfRule type="containsText" dxfId="6288" priority="7508" operator="containsText" text=" ">
      <formula>NOT(ISERROR(SEARCH(" ",DZ79)))</formula>
    </cfRule>
    <cfRule type="containsText" dxfId="6287" priority="7509" operator="containsText" text=" ">
      <formula>NOT(ISERROR(SEARCH(" ",DZ79)))</formula>
    </cfRule>
  </conditionalFormatting>
  <conditionalFormatting sqref="EC79:EL79">
    <cfRule type="containsText" dxfId="6286" priority="7532" operator="containsText" text=" ">
      <formula>NOT(ISERROR(SEARCH(" ",EC79)))</formula>
    </cfRule>
    <cfRule type="containsText" dxfId="6285" priority="7533" operator="containsText" text=" ">
      <formula>NOT(ISERROR(SEARCH(" ",EC79)))</formula>
    </cfRule>
  </conditionalFormatting>
  <conditionalFormatting sqref="EN79">
    <cfRule type="cellIs" dxfId="6284" priority="7520" operator="equal">
      <formula>0</formula>
    </cfRule>
  </conditionalFormatting>
  <conditionalFormatting sqref="FI79">
    <cfRule type="cellIs" dxfId="6283" priority="7562" operator="greaterThan">
      <formula>1</formula>
    </cfRule>
    <cfRule type="colorScale" priority="7563">
      <colorScale>
        <cfvo type="min"/>
        <cfvo type="max"/>
        <color rgb="FFFCFCFF"/>
        <color rgb="FF63BE7B"/>
      </colorScale>
    </cfRule>
    <cfRule type="colorScale" priority="7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79">
    <cfRule type="colorScale" priority="7529">
      <colorScale>
        <cfvo type="min"/>
        <cfvo type="max"/>
        <color rgb="FFFCFCFF"/>
        <color rgb="FF63BE7B"/>
      </colorScale>
    </cfRule>
    <cfRule type="colorScale" priority="7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9:FL79">
    <cfRule type="colorScale" priority="7565">
      <colorScale>
        <cfvo type="min"/>
        <cfvo type="max"/>
        <color rgb="FFFCFCFF"/>
        <color rgb="FF63BE7B"/>
      </colorScale>
    </cfRule>
    <cfRule type="colorScale" priority="7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9">
    <cfRule type="colorScale" priority="7567">
      <colorScale>
        <cfvo type="min"/>
        <cfvo type="max"/>
        <color rgb="FFFCFCFF"/>
        <color rgb="FF63BE7B"/>
      </colorScale>
    </cfRule>
    <cfRule type="colorScale" priority="7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9">
    <cfRule type="colorScale" priority="7834">
      <colorScale>
        <cfvo type="min"/>
        <cfvo type="max"/>
        <color rgb="FFFCFCFF"/>
        <color rgb="FF63BE7B"/>
      </colorScale>
    </cfRule>
    <cfRule type="colorScale" priority="7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9">
    <cfRule type="cellIs" dxfId="6282" priority="7569" operator="greaterThan">
      <formula>1</formula>
    </cfRule>
    <cfRule type="colorScale" priority="7570">
      <colorScale>
        <cfvo type="min"/>
        <cfvo type="max"/>
        <color rgb="FFFCFCFF"/>
        <color rgb="FF63BE7B"/>
      </colorScale>
    </cfRule>
    <cfRule type="colorScale" priority="7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9">
    <cfRule type="colorScale" priority="7572">
      <colorScale>
        <cfvo type="min"/>
        <cfvo type="max"/>
        <color rgb="FFFCFCFF"/>
        <color rgb="FF63BE7B"/>
      </colorScale>
    </cfRule>
    <cfRule type="colorScale" priority="7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9">
    <cfRule type="colorScale" priority="7830">
      <colorScale>
        <cfvo type="min"/>
        <cfvo type="max"/>
        <color rgb="FFFCFCFF"/>
        <color rgb="FF63BE7B"/>
      </colorScale>
    </cfRule>
    <cfRule type="colorScale" priority="7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9">
    <cfRule type="cellIs" dxfId="6281" priority="7574" operator="greaterThan">
      <formula>1</formula>
    </cfRule>
    <cfRule type="colorScale" priority="7575">
      <colorScale>
        <cfvo type="min"/>
        <cfvo type="max"/>
        <color rgb="FFFCFCFF"/>
        <color rgb="FF63BE7B"/>
      </colorScale>
    </cfRule>
    <cfRule type="colorScale" priority="7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9">
    <cfRule type="colorScale" priority="7577">
      <colorScale>
        <cfvo type="min"/>
        <cfvo type="max"/>
        <color rgb="FFFCFCFF"/>
        <color rgb="FF63BE7B"/>
      </colorScale>
    </cfRule>
    <cfRule type="colorScale" priority="7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9">
    <cfRule type="colorScale" priority="7579">
      <colorScale>
        <cfvo type="min"/>
        <cfvo type="max"/>
        <color rgb="FFFCFCFF"/>
        <color rgb="FF63BE7B"/>
      </colorScale>
    </cfRule>
    <cfRule type="colorScale" priority="7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9">
    <cfRule type="cellIs" dxfId="6280" priority="7581" operator="greaterThan">
      <formula>1</formula>
    </cfRule>
    <cfRule type="colorScale" priority="7582">
      <colorScale>
        <cfvo type="min"/>
        <cfvo type="max"/>
        <color rgb="FFFCFCFF"/>
        <color rgb="FF63BE7B"/>
      </colorScale>
    </cfRule>
    <cfRule type="colorScale" priority="7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9">
    <cfRule type="colorScale" priority="7584">
      <colorScale>
        <cfvo type="min"/>
        <cfvo type="max"/>
        <color rgb="FFFCFCFF"/>
        <color rgb="FF63BE7B"/>
      </colorScale>
    </cfRule>
    <cfRule type="colorScale" priority="7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9">
    <cfRule type="colorScale" priority="7586">
      <colorScale>
        <cfvo type="min"/>
        <cfvo type="max"/>
        <color rgb="FFFCFCFF"/>
        <color rgb="FF63BE7B"/>
      </colorScale>
    </cfRule>
    <cfRule type="colorScale" priority="7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9">
    <cfRule type="cellIs" dxfId="6279" priority="7588" operator="greaterThan">
      <formula>1</formula>
    </cfRule>
    <cfRule type="colorScale" priority="7589">
      <colorScale>
        <cfvo type="min"/>
        <cfvo type="max"/>
        <color rgb="FFFCFCFF"/>
        <color rgb="FF63BE7B"/>
      </colorScale>
    </cfRule>
    <cfRule type="colorScale" priority="7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9">
    <cfRule type="colorScale" priority="7591">
      <colorScale>
        <cfvo type="min"/>
        <cfvo type="max"/>
        <color rgb="FFFCFCFF"/>
        <color rgb="FF63BE7B"/>
      </colorScale>
    </cfRule>
    <cfRule type="colorScale" priority="7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9">
    <cfRule type="colorScale" priority="7593">
      <colorScale>
        <cfvo type="min"/>
        <cfvo type="max"/>
        <color rgb="FFFCFCFF"/>
        <color rgb="FF63BE7B"/>
      </colorScale>
    </cfRule>
    <cfRule type="colorScale" priority="7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9">
    <cfRule type="cellIs" dxfId="6278" priority="7595" operator="greaterThan">
      <formula>1</formula>
    </cfRule>
    <cfRule type="colorScale" priority="7596">
      <colorScale>
        <cfvo type="min"/>
        <cfvo type="max"/>
        <color rgb="FFFCFCFF"/>
        <color rgb="FF63BE7B"/>
      </colorScale>
    </cfRule>
    <cfRule type="colorScale" priority="7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9">
    <cfRule type="colorScale" priority="7598">
      <colorScale>
        <cfvo type="min"/>
        <cfvo type="max"/>
        <color rgb="FFFCFCFF"/>
        <color rgb="FF63BE7B"/>
      </colorScale>
    </cfRule>
    <cfRule type="colorScale" priority="7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9">
    <cfRule type="colorScale" priority="7600">
      <colorScale>
        <cfvo type="min"/>
        <cfvo type="max"/>
        <color rgb="FFFCFCFF"/>
        <color rgb="FF63BE7B"/>
      </colorScale>
    </cfRule>
    <cfRule type="colorScale" priority="7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9">
    <cfRule type="cellIs" dxfId="6277" priority="7602" operator="greaterThan">
      <formula>1</formula>
    </cfRule>
    <cfRule type="colorScale" priority="7603">
      <colorScale>
        <cfvo type="min"/>
        <cfvo type="max"/>
        <color rgb="FFFCFCFF"/>
        <color rgb="FF63BE7B"/>
      </colorScale>
    </cfRule>
    <cfRule type="colorScale" priority="7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9">
    <cfRule type="colorScale" priority="7605">
      <colorScale>
        <cfvo type="min"/>
        <cfvo type="max"/>
        <color rgb="FFFCFCFF"/>
        <color rgb="FF63BE7B"/>
      </colorScale>
    </cfRule>
    <cfRule type="colorScale" priority="7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9">
    <cfRule type="colorScale" priority="7607">
      <colorScale>
        <cfvo type="min"/>
        <cfvo type="max"/>
        <color rgb="FFFCFCFF"/>
        <color rgb="FF63BE7B"/>
      </colorScale>
    </cfRule>
    <cfRule type="colorScale" priority="7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9">
    <cfRule type="cellIs" dxfId="6276" priority="7609" operator="greaterThan">
      <formula>1</formula>
    </cfRule>
    <cfRule type="colorScale" priority="7610">
      <colorScale>
        <cfvo type="min"/>
        <cfvo type="max"/>
        <color rgb="FFFCFCFF"/>
        <color rgb="FF63BE7B"/>
      </colorScale>
    </cfRule>
    <cfRule type="colorScale" priority="7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9">
    <cfRule type="colorScale" priority="7612">
      <colorScale>
        <cfvo type="min"/>
        <cfvo type="max"/>
        <color rgb="FFFCFCFF"/>
        <color rgb="FF63BE7B"/>
      </colorScale>
    </cfRule>
    <cfRule type="colorScale" priority="7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9">
    <cfRule type="colorScale" priority="7614">
      <colorScale>
        <cfvo type="min"/>
        <cfvo type="max"/>
        <color rgb="FFFCFCFF"/>
        <color rgb="FF63BE7B"/>
      </colorScale>
    </cfRule>
    <cfRule type="colorScale" priority="7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9">
    <cfRule type="cellIs" dxfId="6275" priority="7616" operator="greaterThan">
      <formula>1</formula>
    </cfRule>
    <cfRule type="colorScale" priority="7617">
      <colorScale>
        <cfvo type="min"/>
        <cfvo type="max"/>
        <color rgb="FFFCFCFF"/>
        <color rgb="FF63BE7B"/>
      </colorScale>
    </cfRule>
    <cfRule type="colorScale" priority="7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9">
    <cfRule type="colorScale" priority="7619">
      <colorScale>
        <cfvo type="min"/>
        <cfvo type="max"/>
        <color rgb="FFFCFCFF"/>
        <color rgb="FF63BE7B"/>
      </colorScale>
    </cfRule>
    <cfRule type="colorScale" priority="7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9">
    <cfRule type="colorScale" priority="7621">
      <colorScale>
        <cfvo type="min"/>
        <cfvo type="max"/>
        <color rgb="FFFCFCFF"/>
        <color rgb="FF63BE7B"/>
      </colorScale>
    </cfRule>
    <cfRule type="colorScale" priority="7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9">
    <cfRule type="cellIs" dxfId="6274" priority="7623" operator="greaterThan">
      <formula>1</formula>
    </cfRule>
    <cfRule type="colorScale" priority="7624">
      <colorScale>
        <cfvo type="min"/>
        <cfvo type="max"/>
        <color rgb="FFFCFCFF"/>
        <color rgb="FF63BE7B"/>
      </colorScale>
    </cfRule>
    <cfRule type="colorScale" priority="7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9">
    <cfRule type="colorScale" priority="7626">
      <colorScale>
        <cfvo type="min"/>
        <cfvo type="max"/>
        <color rgb="FFFCFCFF"/>
        <color rgb="FF63BE7B"/>
      </colorScale>
    </cfRule>
    <cfRule type="colorScale" priority="7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9">
    <cfRule type="colorScale" priority="7628">
      <colorScale>
        <cfvo type="min"/>
        <cfvo type="max"/>
        <color rgb="FFFCFCFF"/>
        <color rgb="FF63BE7B"/>
      </colorScale>
    </cfRule>
    <cfRule type="colorScale" priority="7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9">
    <cfRule type="cellIs" dxfId="6273" priority="7630" operator="greaterThan">
      <formula>1</formula>
    </cfRule>
    <cfRule type="colorScale" priority="7631">
      <colorScale>
        <cfvo type="min"/>
        <cfvo type="max"/>
        <color rgb="FFFCFCFF"/>
        <color rgb="FF63BE7B"/>
      </colorScale>
    </cfRule>
    <cfRule type="colorScale" priority="7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9">
    <cfRule type="colorScale" priority="7633">
      <colorScale>
        <cfvo type="min"/>
        <cfvo type="max"/>
        <color rgb="FFFCFCFF"/>
        <color rgb="FF63BE7B"/>
      </colorScale>
    </cfRule>
    <cfRule type="colorScale" priority="7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9">
    <cfRule type="colorScale" priority="7635">
      <colorScale>
        <cfvo type="min"/>
        <cfvo type="max"/>
        <color rgb="FFFCFCFF"/>
        <color rgb="FF63BE7B"/>
      </colorScale>
    </cfRule>
    <cfRule type="colorScale" priority="7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9">
    <cfRule type="cellIs" dxfId="6272" priority="7637" operator="greaterThan">
      <formula>1</formula>
    </cfRule>
    <cfRule type="colorScale" priority="7638">
      <colorScale>
        <cfvo type="min"/>
        <cfvo type="max"/>
        <color rgb="FFFCFCFF"/>
        <color rgb="FF63BE7B"/>
      </colorScale>
    </cfRule>
    <cfRule type="colorScale" priority="7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9">
    <cfRule type="colorScale" priority="7640">
      <colorScale>
        <cfvo type="min"/>
        <cfvo type="max"/>
        <color rgb="FFFCFCFF"/>
        <color rgb="FF63BE7B"/>
      </colorScale>
    </cfRule>
    <cfRule type="colorScale" priority="7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9">
    <cfRule type="colorScale" priority="7642">
      <colorScale>
        <cfvo type="min"/>
        <cfvo type="max"/>
        <color rgb="FFFCFCFF"/>
        <color rgb="FF63BE7B"/>
      </colorScale>
    </cfRule>
    <cfRule type="colorScale" priority="7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9">
    <cfRule type="cellIs" dxfId="6271" priority="7644" operator="greaterThan">
      <formula>1</formula>
    </cfRule>
    <cfRule type="colorScale" priority="7645">
      <colorScale>
        <cfvo type="min"/>
        <cfvo type="max"/>
        <color rgb="FFFCFCFF"/>
        <color rgb="FF63BE7B"/>
      </colorScale>
    </cfRule>
    <cfRule type="colorScale" priority="7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9">
    <cfRule type="colorScale" priority="7647">
      <colorScale>
        <cfvo type="min"/>
        <cfvo type="max"/>
        <color rgb="FFFCFCFF"/>
        <color rgb="FF63BE7B"/>
      </colorScale>
    </cfRule>
    <cfRule type="colorScale" priority="7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9">
    <cfRule type="colorScale" priority="7649">
      <colorScale>
        <cfvo type="min"/>
        <cfvo type="max"/>
        <color rgb="FFFCFCFF"/>
        <color rgb="FF63BE7B"/>
      </colorScale>
    </cfRule>
    <cfRule type="colorScale" priority="7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9">
    <cfRule type="cellIs" dxfId="6270" priority="7651" operator="greaterThan">
      <formula>1</formula>
    </cfRule>
    <cfRule type="colorScale" priority="7652">
      <colorScale>
        <cfvo type="min"/>
        <cfvo type="max"/>
        <color rgb="FFFCFCFF"/>
        <color rgb="FF63BE7B"/>
      </colorScale>
    </cfRule>
    <cfRule type="colorScale" priority="7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9">
    <cfRule type="colorScale" priority="7654">
      <colorScale>
        <cfvo type="min"/>
        <cfvo type="max"/>
        <color rgb="FFFCFCFF"/>
        <color rgb="FF63BE7B"/>
      </colorScale>
    </cfRule>
    <cfRule type="colorScale" priority="7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9">
    <cfRule type="colorScale" priority="7656">
      <colorScale>
        <cfvo type="min"/>
        <cfvo type="max"/>
        <color rgb="FFFCFCFF"/>
        <color rgb="FF63BE7B"/>
      </colorScale>
    </cfRule>
    <cfRule type="colorScale" priority="7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9">
    <cfRule type="cellIs" dxfId="6269" priority="7658" operator="greaterThan">
      <formula>1</formula>
    </cfRule>
    <cfRule type="colorScale" priority="7659">
      <colorScale>
        <cfvo type="min"/>
        <cfvo type="max"/>
        <color rgb="FFFCFCFF"/>
        <color rgb="FF63BE7B"/>
      </colorScale>
    </cfRule>
    <cfRule type="colorScale" priority="7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9">
    <cfRule type="colorScale" priority="7661">
      <colorScale>
        <cfvo type="min"/>
        <cfvo type="max"/>
        <color rgb="FFFCFCFF"/>
        <color rgb="FF63BE7B"/>
      </colorScale>
    </cfRule>
    <cfRule type="colorScale" priority="7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9">
    <cfRule type="colorScale" priority="7663">
      <colorScale>
        <cfvo type="min"/>
        <cfvo type="max"/>
        <color rgb="FFFCFCFF"/>
        <color rgb="FF63BE7B"/>
      </colorScale>
    </cfRule>
    <cfRule type="colorScale" priority="7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9">
    <cfRule type="cellIs" dxfId="6268" priority="7665" operator="greaterThan">
      <formula>1</formula>
    </cfRule>
    <cfRule type="colorScale" priority="7666">
      <colorScale>
        <cfvo type="min"/>
        <cfvo type="max"/>
        <color rgb="FFFCFCFF"/>
        <color rgb="FF63BE7B"/>
      </colorScale>
    </cfRule>
    <cfRule type="colorScale" priority="7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9">
    <cfRule type="colorScale" priority="7668">
      <colorScale>
        <cfvo type="min"/>
        <cfvo type="max"/>
        <color rgb="FFFCFCFF"/>
        <color rgb="FF63BE7B"/>
      </colorScale>
    </cfRule>
    <cfRule type="colorScale" priority="7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9">
    <cfRule type="colorScale" priority="7670">
      <colorScale>
        <cfvo type="min"/>
        <cfvo type="max"/>
        <color rgb="FFFCFCFF"/>
        <color rgb="FF63BE7B"/>
      </colorScale>
    </cfRule>
    <cfRule type="colorScale" priority="7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9">
    <cfRule type="cellIs" dxfId="6267" priority="7672" operator="greaterThan">
      <formula>1</formula>
    </cfRule>
    <cfRule type="colorScale" priority="7673">
      <colorScale>
        <cfvo type="min"/>
        <cfvo type="max"/>
        <color rgb="FFFCFCFF"/>
        <color rgb="FF63BE7B"/>
      </colorScale>
    </cfRule>
    <cfRule type="colorScale" priority="7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9">
    <cfRule type="colorScale" priority="7675">
      <colorScale>
        <cfvo type="min"/>
        <cfvo type="max"/>
        <color rgb="FFFCFCFF"/>
        <color rgb="FF63BE7B"/>
      </colorScale>
    </cfRule>
    <cfRule type="colorScale" priority="7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9">
    <cfRule type="colorScale" priority="7677">
      <colorScale>
        <cfvo type="min"/>
        <cfvo type="max"/>
        <color rgb="FFFCFCFF"/>
        <color rgb="FF63BE7B"/>
      </colorScale>
    </cfRule>
    <cfRule type="colorScale" priority="7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9">
    <cfRule type="cellIs" dxfId="6266" priority="7679" operator="greaterThan">
      <formula>1</formula>
    </cfRule>
    <cfRule type="colorScale" priority="7680">
      <colorScale>
        <cfvo type="min"/>
        <cfvo type="max"/>
        <color rgb="FFFCFCFF"/>
        <color rgb="FF63BE7B"/>
      </colorScale>
    </cfRule>
    <cfRule type="colorScale" priority="7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9">
    <cfRule type="colorScale" priority="7682">
      <colorScale>
        <cfvo type="min"/>
        <cfvo type="max"/>
        <color rgb="FFFCFCFF"/>
        <color rgb="FF63BE7B"/>
      </colorScale>
    </cfRule>
    <cfRule type="colorScale" priority="7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9">
    <cfRule type="colorScale" priority="7684">
      <colorScale>
        <cfvo type="min"/>
        <cfvo type="max"/>
        <color rgb="FFFCFCFF"/>
        <color rgb="FF63BE7B"/>
      </colorScale>
    </cfRule>
    <cfRule type="colorScale" priority="7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9">
    <cfRule type="cellIs" dxfId="6265" priority="7686" operator="greaterThan">
      <formula>1</formula>
    </cfRule>
    <cfRule type="colorScale" priority="7687">
      <colorScale>
        <cfvo type="min"/>
        <cfvo type="max"/>
        <color rgb="FFFCFCFF"/>
        <color rgb="FF63BE7B"/>
      </colorScale>
    </cfRule>
    <cfRule type="colorScale" priority="7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9">
    <cfRule type="colorScale" priority="7689">
      <colorScale>
        <cfvo type="min"/>
        <cfvo type="max"/>
        <color rgb="FFFCFCFF"/>
        <color rgb="FF63BE7B"/>
      </colorScale>
    </cfRule>
    <cfRule type="colorScale" priority="7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79">
    <cfRule type="colorScale" priority="7691">
      <colorScale>
        <cfvo type="min"/>
        <cfvo type="max"/>
        <color rgb="FFFCFCFF"/>
        <color rgb="FF63BE7B"/>
      </colorScale>
    </cfRule>
    <cfRule type="colorScale" priority="7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79">
    <cfRule type="cellIs" dxfId="6264" priority="7693" operator="greaterThan">
      <formula>1</formula>
    </cfRule>
    <cfRule type="colorScale" priority="7694">
      <colorScale>
        <cfvo type="min"/>
        <cfvo type="max"/>
        <color rgb="FFFCFCFF"/>
        <color rgb="FF63BE7B"/>
      </colorScale>
    </cfRule>
    <cfRule type="colorScale" priority="7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9">
    <cfRule type="cellIs" dxfId="6263" priority="7696" operator="greaterThan">
      <formula>1</formula>
    </cfRule>
    <cfRule type="colorScale" priority="7697">
      <colorScale>
        <cfvo type="min"/>
        <cfvo type="max"/>
        <color rgb="FFFCFCFF"/>
        <color rgb="FF63BE7B"/>
      </colorScale>
    </cfRule>
    <cfRule type="colorScale" priority="7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79:IA79">
    <cfRule type="colorScale" priority="7699">
      <colorScale>
        <cfvo type="min"/>
        <cfvo type="max"/>
        <color rgb="FFFCFCFF"/>
        <color rgb="FF63BE7B"/>
      </colorScale>
    </cfRule>
    <cfRule type="colorScale" priority="7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9">
    <cfRule type="colorScale" priority="7701">
      <colorScale>
        <cfvo type="min"/>
        <cfvo type="max"/>
        <color rgb="FFFCFCFF"/>
        <color rgb="FF63BE7B"/>
      </colorScale>
    </cfRule>
    <cfRule type="colorScale" priority="7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9">
    <cfRule type="colorScale" priority="7836">
      <colorScale>
        <cfvo type="min"/>
        <cfvo type="max"/>
        <color rgb="FFFCFCFF"/>
        <color rgb="FF63BE7B"/>
      </colorScale>
    </cfRule>
    <cfRule type="colorScale" priority="7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9">
    <cfRule type="cellIs" dxfId="6262" priority="7703" operator="greaterThan">
      <formula>1</formula>
    </cfRule>
    <cfRule type="colorScale" priority="7704">
      <colorScale>
        <cfvo type="min"/>
        <cfvo type="max"/>
        <color rgb="FFFCFCFF"/>
        <color rgb="FF63BE7B"/>
      </colorScale>
    </cfRule>
    <cfRule type="colorScale" priority="7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9">
    <cfRule type="colorScale" priority="7706">
      <colorScale>
        <cfvo type="min"/>
        <cfvo type="max"/>
        <color rgb="FFFCFCFF"/>
        <color rgb="FF63BE7B"/>
      </colorScale>
    </cfRule>
    <cfRule type="colorScale" priority="7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9">
    <cfRule type="colorScale" priority="7832">
      <colorScale>
        <cfvo type="min"/>
        <cfvo type="max"/>
        <color rgb="FFFCFCFF"/>
        <color rgb="FF63BE7B"/>
      </colorScale>
    </cfRule>
    <cfRule type="colorScale" priority="7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9">
    <cfRule type="cellIs" dxfId="6261" priority="7708" operator="greaterThan">
      <formula>1</formula>
    </cfRule>
    <cfRule type="colorScale" priority="7709">
      <colorScale>
        <cfvo type="min"/>
        <cfvo type="max"/>
        <color rgb="FFFCFCFF"/>
        <color rgb="FF63BE7B"/>
      </colorScale>
    </cfRule>
    <cfRule type="colorScale" priority="7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9">
    <cfRule type="colorScale" priority="7711">
      <colorScale>
        <cfvo type="min"/>
        <cfvo type="max"/>
        <color rgb="FFFCFCFF"/>
        <color rgb="FF63BE7B"/>
      </colorScale>
    </cfRule>
    <cfRule type="colorScale" priority="7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9">
    <cfRule type="colorScale" priority="7713">
      <colorScale>
        <cfvo type="min"/>
        <cfvo type="max"/>
        <color rgb="FFFCFCFF"/>
        <color rgb="FF63BE7B"/>
      </colorScale>
    </cfRule>
    <cfRule type="colorScale" priority="7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9">
    <cfRule type="cellIs" dxfId="6260" priority="7715" operator="greaterThan">
      <formula>1</formula>
    </cfRule>
    <cfRule type="colorScale" priority="7716">
      <colorScale>
        <cfvo type="min"/>
        <cfvo type="max"/>
        <color rgb="FFFCFCFF"/>
        <color rgb="FF63BE7B"/>
      </colorScale>
    </cfRule>
    <cfRule type="colorScale" priority="7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9">
    <cfRule type="colorScale" priority="7718">
      <colorScale>
        <cfvo type="min"/>
        <cfvo type="max"/>
        <color rgb="FFFCFCFF"/>
        <color rgb="FF63BE7B"/>
      </colorScale>
    </cfRule>
    <cfRule type="colorScale" priority="7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9">
    <cfRule type="colorScale" priority="7720">
      <colorScale>
        <cfvo type="min"/>
        <cfvo type="max"/>
        <color rgb="FFFCFCFF"/>
        <color rgb="FF63BE7B"/>
      </colorScale>
    </cfRule>
    <cfRule type="colorScale" priority="7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9">
    <cfRule type="cellIs" dxfId="6259" priority="7722" operator="greaterThan">
      <formula>1</formula>
    </cfRule>
    <cfRule type="colorScale" priority="7723">
      <colorScale>
        <cfvo type="min"/>
        <cfvo type="max"/>
        <color rgb="FFFCFCFF"/>
        <color rgb="FF63BE7B"/>
      </colorScale>
    </cfRule>
    <cfRule type="colorScale" priority="7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9">
    <cfRule type="colorScale" priority="7725">
      <colorScale>
        <cfvo type="min"/>
        <cfvo type="max"/>
        <color rgb="FFFCFCFF"/>
        <color rgb="FF63BE7B"/>
      </colorScale>
    </cfRule>
    <cfRule type="colorScale" priority="7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9">
    <cfRule type="colorScale" priority="7727">
      <colorScale>
        <cfvo type="min"/>
        <cfvo type="max"/>
        <color rgb="FFFCFCFF"/>
        <color rgb="FF63BE7B"/>
      </colorScale>
    </cfRule>
    <cfRule type="colorScale" priority="7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9">
    <cfRule type="cellIs" dxfId="6258" priority="7729" operator="greaterThan">
      <formula>1</formula>
    </cfRule>
    <cfRule type="colorScale" priority="7730">
      <colorScale>
        <cfvo type="min"/>
        <cfvo type="max"/>
        <color rgb="FFFCFCFF"/>
        <color rgb="FF63BE7B"/>
      </colorScale>
    </cfRule>
    <cfRule type="colorScale" priority="7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9">
    <cfRule type="colorScale" priority="7732">
      <colorScale>
        <cfvo type="min"/>
        <cfvo type="max"/>
        <color rgb="FFFCFCFF"/>
        <color rgb="FF63BE7B"/>
      </colorScale>
    </cfRule>
    <cfRule type="colorScale" priority="7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9">
    <cfRule type="colorScale" priority="7734">
      <colorScale>
        <cfvo type="min"/>
        <cfvo type="max"/>
        <color rgb="FFFCFCFF"/>
        <color rgb="FF63BE7B"/>
      </colorScale>
    </cfRule>
    <cfRule type="colorScale" priority="7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9">
    <cfRule type="cellIs" dxfId="6257" priority="7736" operator="greaterThan">
      <formula>1</formula>
    </cfRule>
    <cfRule type="colorScale" priority="7737">
      <colorScale>
        <cfvo type="min"/>
        <cfvo type="max"/>
        <color rgb="FFFCFCFF"/>
        <color rgb="FF63BE7B"/>
      </colorScale>
    </cfRule>
    <cfRule type="colorScale" priority="7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9">
    <cfRule type="colorScale" priority="7739">
      <colorScale>
        <cfvo type="min"/>
        <cfvo type="max"/>
        <color rgb="FFFCFCFF"/>
        <color rgb="FF63BE7B"/>
      </colorScale>
    </cfRule>
    <cfRule type="colorScale" priority="7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9">
    <cfRule type="colorScale" priority="7741">
      <colorScale>
        <cfvo type="min"/>
        <cfvo type="max"/>
        <color rgb="FFFCFCFF"/>
        <color rgb="FF63BE7B"/>
      </colorScale>
    </cfRule>
    <cfRule type="colorScale" priority="7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9">
    <cfRule type="cellIs" dxfId="6256" priority="7743" operator="greaterThan">
      <formula>1</formula>
    </cfRule>
    <cfRule type="colorScale" priority="7744">
      <colorScale>
        <cfvo type="min"/>
        <cfvo type="max"/>
        <color rgb="FFFCFCFF"/>
        <color rgb="FF63BE7B"/>
      </colorScale>
    </cfRule>
    <cfRule type="colorScale" priority="7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9">
    <cfRule type="colorScale" priority="7746">
      <colorScale>
        <cfvo type="min"/>
        <cfvo type="max"/>
        <color rgb="FFFCFCFF"/>
        <color rgb="FF63BE7B"/>
      </colorScale>
    </cfRule>
    <cfRule type="colorScale" priority="7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9">
    <cfRule type="colorScale" priority="7748">
      <colorScale>
        <cfvo type="min"/>
        <cfvo type="max"/>
        <color rgb="FFFCFCFF"/>
        <color rgb="FF63BE7B"/>
      </colorScale>
    </cfRule>
    <cfRule type="colorScale" priority="7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9">
    <cfRule type="cellIs" dxfId="6255" priority="7750" operator="greaterThan">
      <formula>1</formula>
    </cfRule>
    <cfRule type="colorScale" priority="7751">
      <colorScale>
        <cfvo type="min"/>
        <cfvo type="max"/>
        <color rgb="FFFCFCFF"/>
        <color rgb="FF63BE7B"/>
      </colorScale>
    </cfRule>
    <cfRule type="colorScale" priority="7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9">
    <cfRule type="colorScale" priority="7753">
      <colorScale>
        <cfvo type="min"/>
        <cfvo type="max"/>
        <color rgb="FFFCFCFF"/>
        <color rgb="FF63BE7B"/>
      </colorScale>
    </cfRule>
    <cfRule type="colorScale" priority="7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9">
    <cfRule type="colorScale" priority="7755">
      <colorScale>
        <cfvo type="min"/>
        <cfvo type="max"/>
        <color rgb="FFFCFCFF"/>
        <color rgb="FF63BE7B"/>
      </colorScale>
    </cfRule>
    <cfRule type="colorScale" priority="7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9">
    <cfRule type="cellIs" dxfId="6254" priority="7757" operator="greaterThan">
      <formula>1</formula>
    </cfRule>
    <cfRule type="colorScale" priority="7758">
      <colorScale>
        <cfvo type="min"/>
        <cfvo type="max"/>
        <color rgb="FFFCFCFF"/>
        <color rgb="FF63BE7B"/>
      </colorScale>
    </cfRule>
    <cfRule type="colorScale" priority="7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9">
    <cfRule type="colorScale" priority="7760">
      <colorScale>
        <cfvo type="min"/>
        <cfvo type="max"/>
        <color rgb="FFFCFCFF"/>
        <color rgb="FF63BE7B"/>
      </colorScale>
    </cfRule>
    <cfRule type="colorScale" priority="7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9">
    <cfRule type="colorScale" priority="7762">
      <colorScale>
        <cfvo type="min"/>
        <cfvo type="max"/>
        <color rgb="FFFCFCFF"/>
        <color rgb="FF63BE7B"/>
      </colorScale>
    </cfRule>
    <cfRule type="colorScale" priority="7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9">
    <cfRule type="cellIs" dxfId="6253" priority="7764" operator="greaterThan">
      <formula>1</formula>
    </cfRule>
    <cfRule type="colorScale" priority="7765">
      <colorScale>
        <cfvo type="min"/>
        <cfvo type="max"/>
        <color rgb="FFFCFCFF"/>
        <color rgb="FF63BE7B"/>
      </colorScale>
    </cfRule>
    <cfRule type="colorScale" priority="7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9">
    <cfRule type="colorScale" priority="7767">
      <colorScale>
        <cfvo type="min"/>
        <cfvo type="max"/>
        <color rgb="FFFCFCFF"/>
        <color rgb="FF63BE7B"/>
      </colorScale>
    </cfRule>
    <cfRule type="colorScale" priority="7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9">
    <cfRule type="colorScale" priority="7769">
      <colorScale>
        <cfvo type="min"/>
        <cfvo type="max"/>
        <color rgb="FFFCFCFF"/>
        <color rgb="FF63BE7B"/>
      </colorScale>
    </cfRule>
    <cfRule type="colorScale" priority="7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9">
    <cfRule type="cellIs" dxfId="6252" priority="7771" operator="greaterThan">
      <formula>1</formula>
    </cfRule>
    <cfRule type="colorScale" priority="7772">
      <colorScale>
        <cfvo type="min"/>
        <cfvo type="max"/>
        <color rgb="FFFCFCFF"/>
        <color rgb="FF63BE7B"/>
      </colorScale>
    </cfRule>
    <cfRule type="colorScale" priority="7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9">
    <cfRule type="colorScale" priority="7774">
      <colorScale>
        <cfvo type="min"/>
        <cfvo type="max"/>
        <color rgb="FFFCFCFF"/>
        <color rgb="FF63BE7B"/>
      </colorScale>
    </cfRule>
    <cfRule type="colorScale" priority="7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9">
    <cfRule type="colorScale" priority="7776">
      <colorScale>
        <cfvo type="min"/>
        <cfvo type="max"/>
        <color rgb="FFFCFCFF"/>
        <color rgb="FF63BE7B"/>
      </colorScale>
    </cfRule>
    <cfRule type="colorScale" priority="7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9">
    <cfRule type="cellIs" dxfId="6251" priority="7778" operator="greaterThan">
      <formula>1</formula>
    </cfRule>
    <cfRule type="colorScale" priority="7779">
      <colorScale>
        <cfvo type="min"/>
        <cfvo type="max"/>
        <color rgb="FFFCFCFF"/>
        <color rgb="FF63BE7B"/>
      </colorScale>
    </cfRule>
    <cfRule type="colorScale" priority="7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9">
    <cfRule type="colorScale" priority="7781">
      <colorScale>
        <cfvo type="min"/>
        <cfvo type="max"/>
        <color rgb="FFFCFCFF"/>
        <color rgb="FF63BE7B"/>
      </colorScale>
    </cfRule>
    <cfRule type="colorScale" priority="7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9">
    <cfRule type="colorScale" priority="7783">
      <colorScale>
        <cfvo type="min"/>
        <cfvo type="max"/>
        <color rgb="FFFCFCFF"/>
        <color rgb="FF63BE7B"/>
      </colorScale>
    </cfRule>
    <cfRule type="colorScale" priority="7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9">
    <cfRule type="cellIs" dxfId="6250" priority="7785" operator="greaterThan">
      <formula>1</formula>
    </cfRule>
    <cfRule type="colorScale" priority="7786">
      <colorScale>
        <cfvo type="min"/>
        <cfvo type="max"/>
        <color rgb="FFFCFCFF"/>
        <color rgb="FF63BE7B"/>
      </colorScale>
    </cfRule>
    <cfRule type="colorScale" priority="7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9">
    <cfRule type="colorScale" priority="7788">
      <colorScale>
        <cfvo type="min"/>
        <cfvo type="max"/>
        <color rgb="FFFCFCFF"/>
        <color rgb="FF63BE7B"/>
      </colorScale>
    </cfRule>
    <cfRule type="colorScale" priority="7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9">
    <cfRule type="colorScale" priority="7790">
      <colorScale>
        <cfvo type="min"/>
        <cfvo type="max"/>
        <color rgb="FFFCFCFF"/>
        <color rgb="FF63BE7B"/>
      </colorScale>
    </cfRule>
    <cfRule type="colorScale" priority="7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9">
    <cfRule type="cellIs" dxfId="6249" priority="7792" operator="greaterThan">
      <formula>1</formula>
    </cfRule>
    <cfRule type="colorScale" priority="7793">
      <colorScale>
        <cfvo type="min"/>
        <cfvo type="max"/>
        <color rgb="FFFCFCFF"/>
        <color rgb="FF63BE7B"/>
      </colorScale>
    </cfRule>
    <cfRule type="colorScale" priority="7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9">
    <cfRule type="colorScale" priority="7795">
      <colorScale>
        <cfvo type="min"/>
        <cfvo type="max"/>
        <color rgb="FFFCFCFF"/>
        <color rgb="FF63BE7B"/>
      </colorScale>
    </cfRule>
    <cfRule type="colorScale" priority="7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9">
    <cfRule type="colorScale" priority="7797">
      <colorScale>
        <cfvo type="min"/>
        <cfvo type="max"/>
        <color rgb="FFFCFCFF"/>
        <color rgb="FF63BE7B"/>
      </colorScale>
    </cfRule>
    <cfRule type="colorScale" priority="7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9">
    <cfRule type="cellIs" dxfId="6248" priority="7799" operator="greaterThan">
      <formula>1</formula>
    </cfRule>
    <cfRule type="colorScale" priority="7800">
      <colorScale>
        <cfvo type="min"/>
        <cfvo type="max"/>
        <color rgb="FFFCFCFF"/>
        <color rgb="FF63BE7B"/>
      </colorScale>
    </cfRule>
    <cfRule type="colorScale" priority="7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9">
    <cfRule type="colorScale" priority="7802">
      <colorScale>
        <cfvo type="min"/>
        <cfvo type="max"/>
        <color rgb="FFFCFCFF"/>
        <color rgb="FF63BE7B"/>
      </colorScale>
    </cfRule>
    <cfRule type="colorScale" priority="7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9">
    <cfRule type="colorScale" priority="7804">
      <colorScale>
        <cfvo type="min"/>
        <cfvo type="max"/>
        <color rgb="FFFCFCFF"/>
        <color rgb="FF63BE7B"/>
      </colorScale>
    </cfRule>
    <cfRule type="colorScale" priority="7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9">
    <cfRule type="cellIs" dxfId="6247" priority="7806" operator="greaterThan">
      <formula>1</formula>
    </cfRule>
    <cfRule type="colorScale" priority="7807">
      <colorScale>
        <cfvo type="min"/>
        <cfvo type="max"/>
        <color rgb="FFFCFCFF"/>
        <color rgb="FF63BE7B"/>
      </colorScale>
    </cfRule>
    <cfRule type="colorScale" priority="7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9">
    <cfRule type="colorScale" priority="7809">
      <colorScale>
        <cfvo type="min"/>
        <cfvo type="max"/>
        <color rgb="FFFCFCFF"/>
        <color rgb="FF63BE7B"/>
      </colorScale>
    </cfRule>
    <cfRule type="colorScale" priority="7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9">
    <cfRule type="colorScale" priority="7811">
      <colorScale>
        <cfvo type="min"/>
        <cfvo type="max"/>
        <color rgb="FFFCFCFF"/>
        <color rgb="FF63BE7B"/>
      </colorScale>
    </cfRule>
    <cfRule type="colorScale" priority="7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9">
    <cfRule type="cellIs" dxfId="6246" priority="7813" operator="greaterThan">
      <formula>1</formula>
    </cfRule>
    <cfRule type="colorScale" priority="7814">
      <colorScale>
        <cfvo type="min"/>
        <cfvo type="max"/>
        <color rgb="FFFCFCFF"/>
        <color rgb="FF63BE7B"/>
      </colorScale>
    </cfRule>
    <cfRule type="colorScale" priority="7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9">
    <cfRule type="colorScale" priority="7816">
      <colorScale>
        <cfvo type="min"/>
        <cfvo type="max"/>
        <color rgb="FFFCFCFF"/>
        <color rgb="FF63BE7B"/>
      </colorScale>
    </cfRule>
    <cfRule type="colorScale" priority="7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9">
    <cfRule type="colorScale" priority="7818">
      <colorScale>
        <cfvo type="min"/>
        <cfvo type="max"/>
        <color rgb="FFFCFCFF"/>
        <color rgb="FF63BE7B"/>
      </colorScale>
    </cfRule>
    <cfRule type="colorScale" priority="7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9">
    <cfRule type="cellIs" dxfId="6245" priority="7820" operator="greaterThan">
      <formula>1</formula>
    </cfRule>
    <cfRule type="colorScale" priority="7821">
      <colorScale>
        <cfvo type="min"/>
        <cfvo type="max"/>
        <color rgb="FFFCFCFF"/>
        <color rgb="FF63BE7B"/>
      </colorScale>
    </cfRule>
    <cfRule type="colorScale" priority="7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9">
    <cfRule type="colorScale" priority="7823">
      <colorScale>
        <cfvo type="min"/>
        <cfvo type="max"/>
        <color rgb="FFFCFCFF"/>
        <color rgb="FF63BE7B"/>
      </colorScale>
    </cfRule>
    <cfRule type="colorScale" priority="7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79">
    <cfRule type="colorScale" priority="7825">
      <colorScale>
        <cfvo type="min"/>
        <cfvo type="max"/>
        <color rgb="FFFCFCFF"/>
        <color rgb="FF63BE7B"/>
      </colorScale>
    </cfRule>
    <cfRule type="colorScale" priority="7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9">
    <cfRule type="cellIs" dxfId="6244" priority="7827" operator="greaterThan">
      <formula>1</formula>
    </cfRule>
    <cfRule type="colorScale" priority="7828">
      <colorScale>
        <cfvo type="min"/>
        <cfvo type="max"/>
        <color rgb="FFFCFCFF"/>
        <color rgb="FF63BE7B"/>
      </colorScale>
    </cfRule>
    <cfRule type="colorScale" priority="7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79:LH79">
    <cfRule type="containsText" dxfId="6243" priority="7554" operator="containsText" text=" ">
      <formula>NOT(ISERROR(SEARCH(" ",KH79)))</formula>
    </cfRule>
    <cfRule type="containsText" dxfId="6242" priority="7555" operator="containsText" text=" ">
      <formula>NOT(ISERROR(SEARCH(" ",KH79)))</formula>
    </cfRule>
  </conditionalFormatting>
  <conditionalFormatting sqref="KK79:LD79">
    <cfRule type="cellIs" dxfId="6241" priority="7521" operator="greaterThan">
      <formula>0.31</formula>
    </cfRule>
    <cfRule type="cellIs" dxfId="6240" priority="7522" operator="greaterThan">
      <formula>0.31</formula>
    </cfRule>
    <cfRule type="cellIs" dxfId="6239" priority="7523" operator="greaterThan">
      <formula>0.31</formula>
    </cfRule>
    <cfRule type="cellIs" dxfId="6238" priority="7524" operator="greaterThan">
      <formula>0.3</formula>
    </cfRule>
    <cfRule type="cellIs" dxfId="6237" priority="7525" operator="greaterThan">
      <formula>1</formula>
    </cfRule>
    <cfRule type="cellIs" dxfId="6236" priority="7526" operator="equal">
      <formula>0</formula>
    </cfRule>
  </conditionalFormatting>
  <conditionalFormatting sqref="LJ79:LK79">
    <cfRule type="containsText" dxfId="6235" priority="7405" operator="containsText" text=" ">
      <formula>NOT(ISERROR(SEARCH(" ",LJ79)))</formula>
    </cfRule>
    <cfRule type="containsText" dxfId="6234" priority="7406" operator="containsText" text=" ">
      <formula>NOT(ISERROR(SEARCH(" ",LJ79)))</formula>
    </cfRule>
  </conditionalFormatting>
  <conditionalFormatting sqref="B80">
    <cfRule type="cellIs" dxfId="6233" priority="7073" operator="equal">
      <formula>" "</formula>
    </cfRule>
  </conditionalFormatting>
  <conditionalFormatting sqref="C80">
    <cfRule type="colorScale" priority="70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0">
    <cfRule type="containsText" dxfId="6232" priority="7041" operator="containsText" text=" ">
      <formula>NOT(ISERROR(SEARCH(" ",R80)))</formula>
    </cfRule>
    <cfRule type="containsText" dxfId="6231" priority="7042" operator="containsText" text=" ">
      <formula>NOT(ISERROR(SEARCH(" ",R80)))</formula>
    </cfRule>
  </conditionalFormatting>
  <conditionalFormatting sqref="Y80">
    <cfRule type="colorScale" priority="7081">
      <colorScale>
        <cfvo type="min"/>
        <cfvo type="max"/>
        <color rgb="FFFCFCFF"/>
        <color rgb="FF63BE7B"/>
      </colorScale>
    </cfRule>
    <cfRule type="colorScale" priority="7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80">
    <cfRule type="cellIs" dxfId="6230" priority="7389" operator="equal">
      <formula>0</formula>
    </cfRule>
    <cfRule type="cellIs" dxfId="6229" priority="7390" operator="greaterThan">
      <formula>1</formula>
    </cfRule>
    <cfRule type="containsText" dxfId="6228" priority="7391" operator="containsText" text=" ">
      <formula>NOT(ISERROR(SEARCH(" ",AI80)))</formula>
    </cfRule>
    <cfRule type="containsText" dxfId="6227" priority="7392" operator="containsText" text=" ">
      <formula>NOT(ISERROR(SEARCH(" ",AI80)))</formula>
    </cfRule>
  </conditionalFormatting>
  <conditionalFormatting sqref="AJ80">
    <cfRule type="cellIs" dxfId="6226" priority="7074" operator="equal">
      <formula>0</formula>
    </cfRule>
    <cfRule type="cellIs" dxfId="6225" priority="7075" operator="greaterThan">
      <formula>1</formula>
    </cfRule>
    <cfRule type="containsText" dxfId="6224" priority="7076" operator="containsText" text=" ">
      <formula>NOT(ISERROR(SEARCH(" ",AJ80)))</formula>
    </cfRule>
    <cfRule type="containsText" dxfId="6223" priority="7077" operator="containsText" text=" ">
      <formula>NOT(ISERROR(SEARCH(" ",AJ80)))</formula>
    </cfRule>
  </conditionalFormatting>
  <conditionalFormatting sqref="AK80:AM80">
    <cfRule type="cellIs" dxfId="6222" priority="7068" operator="equal">
      <formula>0</formula>
    </cfRule>
    <cfRule type="cellIs" dxfId="6221" priority="7069" operator="equal">
      <formula>0</formula>
    </cfRule>
    <cfRule type="cellIs" dxfId="6220" priority="7070" operator="greaterThan">
      <formula>1</formula>
    </cfRule>
    <cfRule type="containsText" dxfId="6219" priority="7071" operator="containsText" text=" ">
      <formula>NOT(ISERROR(SEARCH(" ",AK80)))</formula>
    </cfRule>
    <cfRule type="containsText" dxfId="6218" priority="7072" operator="containsText" text=" ">
      <formula>NOT(ISERROR(SEARCH(" ",AK80)))</formula>
    </cfRule>
  </conditionalFormatting>
  <conditionalFormatting sqref="AU80">
    <cfRule type="containsText" dxfId="6217" priority="7397" operator="containsText" text=" ">
      <formula>NOT(ISERROR(SEARCH(" ",AU80)))</formula>
    </cfRule>
    <cfRule type="containsText" dxfId="6216" priority="7398" operator="containsText" text=" ">
      <formula>NOT(ISERROR(SEARCH(" ",AU80)))</formula>
    </cfRule>
  </conditionalFormatting>
  <conditionalFormatting sqref="AV80">
    <cfRule type="cellIs" dxfId="6215" priority="7054" operator="equal">
      <formula>0</formula>
    </cfRule>
    <cfRule type="containsText" dxfId="6214" priority="7055" operator="containsText" text=" ">
      <formula>NOT(ISERROR(SEARCH(" ",AV80)))</formula>
    </cfRule>
    <cfRule type="containsText" dxfId="6213" priority="7056" operator="containsText" text=" ">
      <formula>NOT(ISERROR(SEARCH(" ",AV80)))</formula>
    </cfRule>
  </conditionalFormatting>
  <conditionalFormatting sqref="AW80">
    <cfRule type="cellIs" dxfId="6212" priority="7101" operator="equal">
      <formula>0</formula>
    </cfRule>
    <cfRule type="containsText" dxfId="6211" priority="7104" operator="containsText" text=" ">
      <formula>NOT(ISERROR(SEARCH(" ",AW80)))</formula>
    </cfRule>
    <cfRule type="containsText" dxfId="6210" priority="7105" operator="containsText" text=" ">
      <formula>NOT(ISERROR(SEARCH(" ",AW80)))</formula>
    </cfRule>
  </conditionalFormatting>
  <conditionalFormatting sqref="AX80">
    <cfRule type="cellIs" dxfId="6209" priority="7086" operator="greaterThan">
      <formula>1</formula>
    </cfRule>
    <cfRule type="containsText" dxfId="6208" priority="7087" operator="containsText" text=" ">
      <formula>NOT(ISERROR(SEARCH(" ",AX80)))</formula>
    </cfRule>
    <cfRule type="containsText" dxfId="6207" priority="7088" operator="containsText" text=" ">
      <formula>NOT(ISERROR(SEARCH(" ",AX80)))</formula>
    </cfRule>
  </conditionalFormatting>
  <conditionalFormatting sqref="AY80">
    <cfRule type="containsText" dxfId="6206" priority="7064" operator="containsText" text=" ">
      <formula>NOT(ISERROR(SEARCH(" ",AY80)))</formula>
    </cfRule>
    <cfRule type="containsText" dxfId="6205" priority="7065" operator="containsText" text=" ">
      <formula>NOT(ISERROR(SEARCH(" ",AY80)))</formula>
    </cfRule>
  </conditionalFormatting>
  <conditionalFormatting sqref="BB80">
    <cfRule type="containsText" dxfId="6204" priority="3481" operator="containsText" text=" ">
      <formula>NOT(ISERROR(SEARCH(" ",BB80)))</formula>
    </cfRule>
    <cfRule type="containsText" dxfId="6203" priority="3482" operator="containsText" text=" ">
      <formula>NOT(ISERROR(SEARCH(" ",BB80)))</formula>
    </cfRule>
  </conditionalFormatting>
  <conditionalFormatting sqref="BC80">
    <cfRule type="containsText" dxfId="6202" priority="7393" operator="containsText" text=" ">
      <formula>NOT(ISERROR(SEARCH(" ",BC80)))</formula>
    </cfRule>
    <cfRule type="containsText" dxfId="6201" priority="7394" operator="containsText" text=" ">
      <formula>NOT(ISERROR(SEARCH(" ",BC80)))</formula>
    </cfRule>
  </conditionalFormatting>
  <conditionalFormatting sqref="BD80">
    <cfRule type="containsText" dxfId="6200" priority="7045" operator="containsText" text=" ">
      <formula>NOT(ISERROR(SEARCH(" ",BD80)))</formula>
    </cfRule>
    <cfRule type="containsText" dxfId="6199" priority="7046" operator="containsText" text=" ">
      <formula>NOT(ISERROR(SEARCH(" ",BD80)))</formula>
    </cfRule>
  </conditionalFormatting>
  <conditionalFormatting sqref="BJ80">
    <cfRule type="containsText" dxfId="6198" priority="6607" operator="containsText" text=" ">
      <formula>NOT(ISERROR(SEARCH(" ",BJ80)))</formula>
    </cfRule>
    <cfRule type="containsText" dxfId="6197" priority="6608" operator="containsText" text=" ">
      <formula>NOT(ISERROR(SEARCH(" ",BJ80)))</formula>
    </cfRule>
  </conditionalFormatting>
  <conditionalFormatting sqref="BK80">
    <cfRule type="containsText" dxfId="6196" priority="7050" operator="containsText" text=" ">
      <formula>NOT(ISERROR(SEARCH(" ",BK80)))</formula>
    </cfRule>
    <cfRule type="containsText" dxfId="6195" priority="7051" operator="containsText" text=" ">
      <formula>NOT(ISERROR(SEARCH(" ",BK80)))</formula>
    </cfRule>
  </conditionalFormatting>
  <conditionalFormatting sqref="BM80">
    <cfRule type="containsText" dxfId="6194" priority="7048" operator="containsText" text=" ">
      <formula>NOT(ISERROR(SEARCH(" ",BM80)))</formula>
    </cfRule>
    <cfRule type="containsText" dxfId="6193" priority="7049" operator="containsText" text=" ">
      <formula>NOT(ISERROR(SEARCH(" ",BM80)))</formula>
    </cfRule>
  </conditionalFormatting>
  <conditionalFormatting sqref="BN80">
    <cfRule type="containsText" dxfId="6192" priority="7399" operator="containsText" text=" ">
      <formula>NOT(ISERROR(SEARCH(" ",BN80)))</formula>
    </cfRule>
    <cfRule type="containsText" dxfId="6191" priority="7400" operator="containsText" text=" ">
      <formula>NOT(ISERROR(SEARCH(" ",BN80)))</formula>
    </cfRule>
  </conditionalFormatting>
  <conditionalFormatting sqref="BO80:BQ80">
    <cfRule type="containsText" dxfId="6190" priority="7052" operator="containsText" text=" ">
      <formula>NOT(ISERROR(SEARCH(" ",BO80)))</formula>
    </cfRule>
    <cfRule type="containsText" dxfId="6189" priority="7053" operator="containsText" text=" ">
      <formula>NOT(ISERROR(SEARCH(" ",BO80)))</formula>
    </cfRule>
  </conditionalFormatting>
  <conditionalFormatting sqref="BT80">
    <cfRule type="duplicateValues" dxfId="6188" priority="7038"/>
    <cfRule type="containsText" dxfId="6187" priority="7039" operator="containsText" text=" ">
      <formula>NOT(ISERROR(SEARCH(" ",BT80)))</formula>
    </cfRule>
    <cfRule type="containsText" dxfId="6186" priority="7040" operator="containsText" text=" ">
      <formula>NOT(ISERROR(SEARCH(" ",BT80)))</formula>
    </cfRule>
  </conditionalFormatting>
  <conditionalFormatting sqref="BU80:BW80">
    <cfRule type="containsText" dxfId="6185" priority="7083" operator="containsText" text=" ">
      <formula>NOT(ISERROR(SEARCH(" ",BU80)))</formula>
    </cfRule>
    <cfRule type="containsText" dxfId="6184" priority="7084" operator="containsText" text=" ">
      <formula>NOT(ISERROR(SEARCH(" ",BU80)))</formula>
    </cfRule>
  </conditionalFormatting>
  <conditionalFormatting sqref="BX80">
    <cfRule type="containsText" dxfId="6183" priority="6583" operator="containsText" text=" ">
      <formula>NOT(ISERROR(SEARCH(" ",BX80)))</formula>
    </cfRule>
    <cfRule type="containsText" dxfId="6182" priority="6584" operator="containsText" text=" ">
      <formula>NOT(ISERROR(SEARCH(" ",BX80)))</formula>
    </cfRule>
  </conditionalFormatting>
  <conditionalFormatting sqref="BY80">
    <cfRule type="containsText" dxfId="6181" priority="7395" operator="containsText" text=" ">
      <formula>NOT(ISERROR(SEARCH(" ",BY80)))</formula>
    </cfRule>
    <cfRule type="containsText" dxfId="6180" priority="7396" operator="containsText" text=" ">
      <formula>NOT(ISERROR(SEARCH(" ",BY80)))</formula>
    </cfRule>
  </conditionalFormatting>
  <conditionalFormatting sqref="BZ80">
    <cfRule type="containsText" dxfId="6179" priority="7108" operator="containsText" text=" ">
      <formula>NOT(ISERROR(SEARCH(" ",BZ80)))</formula>
    </cfRule>
    <cfRule type="containsText" dxfId="6178" priority="7109" operator="containsText" text=" ">
      <formula>NOT(ISERROR(SEARCH(" ",BZ80)))</formula>
    </cfRule>
  </conditionalFormatting>
  <conditionalFormatting sqref="CB80:CD80">
    <cfRule type="containsText" dxfId="6177" priority="7059" operator="containsText" text=" ">
      <formula>NOT(ISERROR(SEARCH(" ",CB80)))</formula>
    </cfRule>
  </conditionalFormatting>
  <conditionalFormatting sqref="CE80">
    <cfRule type="containsText" dxfId="6176" priority="7057" operator="containsText" text=" ">
      <formula>NOT(ISERROR(SEARCH(" ",CE80)))</formula>
    </cfRule>
  </conditionalFormatting>
  <conditionalFormatting sqref="CF80">
    <cfRule type="containsText" dxfId="6175" priority="3516" operator="containsText" text=" ">
      <formula>NOT(ISERROR(SEARCH(" ",CF80)))</formula>
    </cfRule>
  </conditionalFormatting>
  <conditionalFormatting sqref="CH80">
    <cfRule type="containsText" dxfId="6174" priority="7058" operator="containsText" text=" ">
      <formula>NOT(ISERROR(SEARCH(" ",CH80)))</formula>
    </cfRule>
  </conditionalFormatting>
  <conditionalFormatting sqref="CI80">
    <cfRule type="containsText" dxfId="6173" priority="7387" operator="containsText" text=" ">
      <formula>NOT(ISERROR(SEARCH(" ",CI80)))</formula>
    </cfRule>
  </conditionalFormatting>
  <conditionalFormatting sqref="CQ80">
    <cfRule type="containsText" dxfId="6172" priority="3059" operator="containsText" text=" ">
      <formula>NOT(ISERROR(SEARCH(" ",CQ80)))</formula>
    </cfRule>
  </conditionalFormatting>
  <conditionalFormatting sqref="CR80">
    <cfRule type="containsText" dxfId="6171" priority="2500" operator="containsText" text=" ">
      <formula>NOT(ISERROR(SEARCH(" ",CR80)))</formula>
    </cfRule>
  </conditionalFormatting>
  <conditionalFormatting sqref="CS80">
    <cfRule type="containsText" dxfId="6170" priority="3012" operator="containsText" text=" ">
      <formula>NOT(ISERROR(SEARCH(" ",CS80)))</formula>
    </cfRule>
  </conditionalFormatting>
  <conditionalFormatting sqref="CU80">
    <cfRule type="cellIs" dxfId="6169" priority="7043" operator="equal">
      <formula>1</formula>
    </cfRule>
    <cfRule type="cellIs" dxfId="6168" priority="7044" operator="equal">
      <formula>1</formula>
    </cfRule>
  </conditionalFormatting>
  <conditionalFormatting sqref="CY80:DB80">
    <cfRule type="cellIs" dxfId="6167" priority="3360" operator="equal">
      <formula>1</formula>
    </cfRule>
  </conditionalFormatting>
  <conditionalFormatting sqref="DI80:DK80">
    <cfRule type="cellIs" dxfId="6166" priority="3273" operator="equal">
      <formula>1</formula>
    </cfRule>
  </conditionalFormatting>
  <conditionalFormatting sqref="DL80">
    <cfRule type="cellIs" dxfId="6165" priority="3359" operator="equal">
      <formula>1</formula>
    </cfRule>
  </conditionalFormatting>
  <conditionalFormatting sqref="DN80:DQ80">
    <cfRule type="cellIs" dxfId="6164" priority="3358" operator="equal">
      <formula>1</formula>
    </cfRule>
  </conditionalFormatting>
  <conditionalFormatting sqref="DS80:DU80">
    <cfRule type="cellIs" dxfId="6163" priority="3298" operator="equal">
      <formula>1</formula>
    </cfRule>
  </conditionalFormatting>
  <conditionalFormatting sqref="DV80">
    <cfRule type="cellIs" dxfId="6162" priority="3266" operator="equal">
      <formula>1</formula>
    </cfRule>
  </conditionalFormatting>
  <conditionalFormatting sqref="DW80">
    <cfRule type="cellIs" dxfId="6161" priority="7386" operator="equal">
      <formula>1</formula>
    </cfRule>
  </conditionalFormatting>
  <conditionalFormatting sqref="DZ80">
    <cfRule type="containsText" dxfId="6160" priority="7060" operator="containsText" text=" ">
      <formula>NOT(ISERROR(SEARCH(" ",DZ80)))</formula>
    </cfRule>
    <cfRule type="containsText" dxfId="6159" priority="7061" operator="containsText" text=" ">
      <formula>NOT(ISERROR(SEARCH(" ",DZ80)))</formula>
    </cfRule>
    <cfRule type="containsText" dxfId="6158" priority="7062" operator="containsText" text=" ">
      <formula>NOT(ISERROR(SEARCH(" ",DZ80)))</formula>
    </cfRule>
    <cfRule type="containsText" dxfId="6157" priority="7063" operator="containsText" text=" ">
      <formula>NOT(ISERROR(SEARCH(" ",DZ80)))</formula>
    </cfRule>
  </conditionalFormatting>
  <conditionalFormatting sqref="EC80:EL80">
    <cfRule type="containsText" dxfId="6156" priority="7102" operator="containsText" text=" ">
      <formula>NOT(ISERROR(SEARCH(" ",EC80)))</formula>
    </cfRule>
    <cfRule type="containsText" dxfId="6155" priority="7103" operator="containsText" text=" ">
      <formula>NOT(ISERROR(SEARCH(" ",EC80)))</formula>
    </cfRule>
  </conditionalFormatting>
  <conditionalFormatting sqref="EN80">
    <cfRule type="cellIs" dxfId="6154" priority="7066" operator="equal">
      <formula>0</formula>
    </cfRule>
    <cfRule type="containsText" dxfId="6153" priority="7097" operator="containsText" text=" ">
      <formula>NOT(ISERROR(SEARCH(" ",EN80)))</formula>
    </cfRule>
    <cfRule type="containsText" dxfId="6152" priority="7098" operator="containsText" text=" ">
      <formula>NOT(ISERROR(SEARCH(" ",EN80)))</formula>
    </cfRule>
  </conditionalFormatting>
  <conditionalFormatting sqref="FI80">
    <cfRule type="cellIs" dxfId="6151" priority="7110" operator="greaterThan">
      <formula>1</formula>
    </cfRule>
    <cfRule type="colorScale" priority="7111">
      <colorScale>
        <cfvo type="min"/>
        <cfvo type="max"/>
        <color rgb="FFFCFCFF"/>
        <color rgb="FF63BE7B"/>
      </colorScale>
    </cfRule>
    <cfRule type="colorScale" priority="7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0">
    <cfRule type="colorScale" priority="7099">
      <colorScale>
        <cfvo type="min"/>
        <cfvo type="max"/>
        <color rgb="FFFCFCFF"/>
        <color rgb="FF63BE7B"/>
      </colorScale>
    </cfRule>
    <cfRule type="colorScale" priority="7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0:FL80">
    <cfRule type="colorScale" priority="7113">
      <colorScale>
        <cfvo type="min"/>
        <cfvo type="max"/>
        <color rgb="FFFCFCFF"/>
        <color rgb="FF63BE7B"/>
      </colorScale>
    </cfRule>
    <cfRule type="colorScale" priority="7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0">
    <cfRule type="colorScale" priority="7115">
      <colorScale>
        <cfvo type="min"/>
        <cfvo type="max"/>
        <color rgb="FFFCFCFF"/>
        <color rgb="FF63BE7B"/>
      </colorScale>
    </cfRule>
    <cfRule type="colorScale" priority="7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0">
    <cfRule type="colorScale" priority="7382">
      <colorScale>
        <cfvo type="min"/>
        <cfvo type="max"/>
        <color rgb="FFFCFCFF"/>
        <color rgb="FF63BE7B"/>
      </colorScale>
    </cfRule>
    <cfRule type="colorScale" priority="7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0">
    <cfRule type="cellIs" dxfId="6150" priority="7117" operator="greaterThan">
      <formula>1</formula>
    </cfRule>
    <cfRule type="colorScale" priority="7118">
      <colorScale>
        <cfvo type="min"/>
        <cfvo type="max"/>
        <color rgb="FFFCFCFF"/>
        <color rgb="FF63BE7B"/>
      </colorScale>
    </cfRule>
    <cfRule type="colorScale" priority="7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0">
    <cfRule type="colorScale" priority="7120">
      <colorScale>
        <cfvo type="min"/>
        <cfvo type="max"/>
        <color rgb="FFFCFCFF"/>
        <color rgb="FF63BE7B"/>
      </colorScale>
    </cfRule>
    <cfRule type="colorScale" priority="7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0">
    <cfRule type="colorScale" priority="7378">
      <colorScale>
        <cfvo type="min"/>
        <cfvo type="max"/>
        <color rgb="FFFCFCFF"/>
        <color rgb="FF63BE7B"/>
      </colorScale>
    </cfRule>
    <cfRule type="colorScale" priority="7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0">
    <cfRule type="cellIs" dxfId="6149" priority="7122" operator="greaterThan">
      <formula>1</formula>
    </cfRule>
    <cfRule type="colorScale" priority="7123">
      <colorScale>
        <cfvo type="min"/>
        <cfvo type="max"/>
        <color rgb="FFFCFCFF"/>
        <color rgb="FF63BE7B"/>
      </colorScale>
    </cfRule>
    <cfRule type="colorScale" priority="7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0">
    <cfRule type="colorScale" priority="7125">
      <colorScale>
        <cfvo type="min"/>
        <cfvo type="max"/>
        <color rgb="FFFCFCFF"/>
        <color rgb="FF63BE7B"/>
      </colorScale>
    </cfRule>
    <cfRule type="colorScale" priority="7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0">
    <cfRule type="colorScale" priority="7127">
      <colorScale>
        <cfvo type="min"/>
        <cfvo type="max"/>
        <color rgb="FFFCFCFF"/>
        <color rgb="FF63BE7B"/>
      </colorScale>
    </cfRule>
    <cfRule type="colorScale" priority="7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0">
    <cfRule type="cellIs" dxfId="6148" priority="7129" operator="greaterThan">
      <formula>1</formula>
    </cfRule>
    <cfRule type="colorScale" priority="7130">
      <colorScale>
        <cfvo type="min"/>
        <cfvo type="max"/>
        <color rgb="FFFCFCFF"/>
        <color rgb="FF63BE7B"/>
      </colorScale>
    </cfRule>
    <cfRule type="colorScale" priority="7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0">
    <cfRule type="colorScale" priority="7132">
      <colorScale>
        <cfvo type="min"/>
        <cfvo type="max"/>
        <color rgb="FFFCFCFF"/>
        <color rgb="FF63BE7B"/>
      </colorScale>
    </cfRule>
    <cfRule type="colorScale" priority="7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0">
    <cfRule type="colorScale" priority="7134">
      <colorScale>
        <cfvo type="min"/>
        <cfvo type="max"/>
        <color rgb="FFFCFCFF"/>
        <color rgb="FF63BE7B"/>
      </colorScale>
    </cfRule>
    <cfRule type="colorScale" priority="7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0">
    <cfRule type="cellIs" dxfId="6147" priority="7136" operator="greaterThan">
      <formula>1</formula>
    </cfRule>
    <cfRule type="colorScale" priority="7137">
      <colorScale>
        <cfvo type="min"/>
        <cfvo type="max"/>
        <color rgb="FFFCFCFF"/>
        <color rgb="FF63BE7B"/>
      </colorScale>
    </cfRule>
    <cfRule type="colorScale" priority="7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0">
    <cfRule type="colorScale" priority="7139">
      <colorScale>
        <cfvo type="min"/>
        <cfvo type="max"/>
        <color rgb="FFFCFCFF"/>
        <color rgb="FF63BE7B"/>
      </colorScale>
    </cfRule>
    <cfRule type="colorScale" priority="7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0">
    <cfRule type="colorScale" priority="7141">
      <colorScale>
        <cfvo type="min"/>
        <cfvo type="max"/>
        <color rgb="FFFCFCFF"/>
        <color rgb="FF63BE7B"/>
      </colorScale>
    </cfRule>
    <cfRule type="colorScale" priority="7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0">
    <cfRule type="cellIs" dxfId="6146" priority="7143" operator="greaterThan">
      <formula>1</formula>
    </cfRule>
    <cfRule type="colorScale" priority="7144">
      <colorScale>
        <cfvo type="min"/>
        <cfvo type="max"/>
        <color rgb="FFFCFCFF"/>
        <color rgb="FF63BE7B"/>
      </colorScale>
    </cfRule>
    <cfRule type="colorScale" priority="7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0">
    <cfRule type="colorScale" priority="7146">
      <colorScale>
        <cfvo type="min"/>
        <cfvo type="max"/>
        <color rgb="FFFCFCFF"/>
        <color rgb="FF63BE7B"/>
      </colorScale>
    </cfRule>
    <cfRule type="colorScale" priority="7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0">
    <cfRule type="colorScale" priority="7148">
      <colorScale>
        <cfvo type="min"/>
        <cfvo type="max"/>
        <color rgb="FFFCFCFF"/>
        <color rgb="FF63BE7B"/>
      </colorScale>
    </cfRule>
    <cfRule type="colorScale" priority="7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0">
    <cfRule type="cellIs" dxfId="6145" priority="7150" operator="greaterThan">
      <formula>1</formula>
    </cfRule>
    <cfRule type="colorScale" priority="7151">
      <colorScale>
        <cfvo type="min"/>
        <cfvo type="max"/>
        <color rgb="FFFCFCFF"/>
        <color rgb="FF63BE7B"/>
      </colorScale>
    </cfRule>
    <cfRule type="colorScale" priority="7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0">
    <cfRule type="colorScale" priority="7153">
      <colorScale>
        <cfvo type="min"/>
        <cfvo type="max"/>
        <color rgb="FFFCFCFF"/>
        <color rgb="FF63BE7B"/>
      </colorScale>
    </cfRule>
    <cfRule type="colorScale" priority="7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0">
    <cfRule type="colorScale" priority="7155">
      <colorScale>
        <cfvo type="min"/>
        <cfvo type="max"/>
        <color rgb="FFFCFCFF"/>
        <color rgb="FF63BE7B"/>
      </colorScale>
    </cfRule>
    <cfRule type="colorScale" priority="7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0">
    <cfRule type="cellIs" dxfId="6144" priority="7157" operator="greaterThan">
      <formula>1</formula>
    </cfRule>
    <cfRule type="colorScale" priority="7158">
      <colorScale>
        <cfvo type="min"/>
        <cfvo type="max"/>
        <color rgb="FFFCFCFF"/>
        <color rgb="FF63BE7B"/>
      </colorScale>
    </cfRule>
    <cfRule type="colorScale" priority="7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0">
    <cfRule type="colorScale" priority="7160">
      <colorScale>
        <cfvo type="min"/>
        <cfvo type="max"/>
        <color rgb="FFFCFCFF"/>
        <color rgb="FF63BE7B"/>
      </colorScale>
    </cfRule>
    <cfRule type="colorScale" priority="7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0">
    <cfRule type="colorScale" priority="7162">
      <colorScale>
        <cfvo type="min"/>
        <cfvo type="max"/>
        <color rgb="FFFCFCFF"/>
        <color rgb="FF63BE7B"/>
      </colorScale>
    </cfRule>
    <cfRule type="colorScale" priority="7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0">
    <cfRule type="cellIs" dxfId="6143" priority="7164" operator="greaterThan">
      <formula>1</formula>
    </cfRule>
    <cfRule type="colorScale" priority="7165">
      <colorScale>
        <cfvo type="min"/>
        <cfvo type="max"/>
        <color rgb="FFFCFCFF"/>
        <color rgb="FF63BE7B"/>
      </colorScale>
    </cfRule>
    <cfRule type="colorScale" priority="7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0">
    <cfRule type="colorScale" priority="7167">
      <colorScale>
        <cfvo type="min"/>
        <cfvo type="max"/>
        <color rgb="FFFCFCFF"/>
        <color rgb="FF63BE7B"/>
      </colorScale>
    </cfRule>
    <cfRule type="colorScale" priority="7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0">
    <cfRule type="colorScale" priority="7169">
      <colorScale>
        <cfvo type="min"/>
        <cfvo type="max"/>
        <color rgb="FFFCFCFF"/>
        <color rgb="FF63BE7B"/>
      </colorScale>
    </cfRule>
    <cfRule type="colorScale" priority="7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0">
    <cfRule type="cellIs" dxfId="6142" priority="7171" operator="greaterThan">
      <formula>1</formula>
    </cfRule>
    <cfRule type="colorScale" priority="7172">
      <colorScale>
        <cfvo type="min"/>
        <cfvo type="max"/>
        <color rgb="FFFCFCFF"/>
        <color rgb="FF63BE7B"/>
      </colorScale>
    </cfRule>
    <cfRule type="colorScale" priority="7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0">
    <cfRule type="colorScale" priority="7174">
      <colorScale>
        <cfvo type="min"/>
        <cfvo type="max"/>
        <color rgb="FFFCFCFF"/>
        <color rgb="FF63BE7B"/>
      </colorScale>
    </cfRule>
    <cfRule type="colorScale" priority="7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0">
    <cfRule type="colorScale" priority="7176">
      <colorScale>
        <cfvo type="min"/>
        <cfvo type="max"/>
        <color rgb="FFFCFCFF"/>
        <color rgb="FF63BE7B"/>
      </colorScale>
    </cfRule>
    <cfRule type="colorScale" priority="7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0">
    <cfRule type="cellIs" dxfId="6141" priority="7178" operator="greaterThan">
      <formula>1</formula>
    </cfRule>
    <cfRule type="colorScale" priority="7179">
      <colorScale>
        <cfvo type="min"/>
        <cfvo type="max"/>
        <color rgb="FFFCFCFF"/>
        <color rgb="FF63BE7B"/>
      </colorScale>
    </cfRule>
    <cfRule type="colorScale" priority="7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0">
    <cfRule type="colorScale" priority="7181">
      <colorScale>
        <cfvo type="min"/>
        <cfvo type="max"/>
        <color rgb="FFFCFCFF"/>
        <color rgb="FF63BE7B"/>
      </colorScale>
    </cfRule>
    <cfRule type="colorScale" priority="7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0">
    <cfRule type="colorScale" priority="7183">
      <colorScale>
        <cfvo type="min"/>
        <cfvo type="max"/>
        <color rgb="FFFCFCFF"/>
        <color rgb="FF63BE7B"/>
      </colorScale>
    </cfRule>
    <cfRule type="colorScale" priority="7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0">
    <cfRule type="cellIs" dxfId="6140" priority="7185" operator="greaterThan">
      <formula>1</formula>
    </cfRule>
    <cfRule type="colorScale" priority="7186">
      <colorScale>
        <cfvo type="min"/>
        <cfvo type="max"/>
        <color rgb="FFFCFCFF"/>
        <color rgb="FF63BE7B"/>
      </colorScale>
    </cfRule>
    <cfRule type="colorScale" priority="7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0">
    <cfRule type="colorScale" priority="7188">
      <colorScale>
        <cfvo type="min"/>
        <cfvo type="max"/>
        <color rgb="FFFCFCFF"/>
        <color rgb="FF63BE7B"/>
      </colorScale>
    </cfRule>
    <cfRule type="colorScale" priority="7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0">
    <cfRule type="colorScale" priority="7190">
      <colorScale>
        <cfvo type="min"/>
        <cfvo type="max"/>
        <color rgb="FFFCFCFF"/>
        <color rgb="FF63BE7B"/>
      </colorScale>
    </cfRule>
    <cfRule type="colorScale" priority="7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0">
    <cfRule type="cellIs" dxfId="6139" priority="7192" operator="greaterThan">
      <formula>1</formula>
    </cfRule>
    <cfRule type="colorScale" priority="7193">
      <colorScale>
        <cfvo type="min"/>
        <cfvo type="max"/>
        <color rgb="FFFCFCFF"/>
        <color rgb="FF63BE7B"/>
      </colorScale>
    </cfRule>
    <cfRule type="colorScale" priority="7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0">
    <cfRule type="colorScale" priority="7195">
      <colorScale>
        <cfvo type="min"/>
        <cfvo type="max"/>
        <color rgb="FFFCFCFF"/>
        <color rgb="FF63BE7B"/>
      </colorScale>
    </cfRule>
    <cfRule type="colorScale" priority="7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0">
    <cfRule type="colorScale" priority="7197">
      <colorScale>
        <cfvo type="min"/>
        <cfvo type="max"/>
        <color rgb="FFFCFCFF"/>
        <color rgb="FF63BE7B"/>
      </colorScale>
    </cfRule>
    <cfRule type="colorScale" priority="7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0">
    <cfRule type="cellIs" dxfId="6138" priority="7199" operator="greaterThan">
      <formula>1</formula>
    </cfRule>
    <cfRule type="colorScale" priority="7200">
      <colorScale>
        <cfvo type="min"/>
        <cfvo type="max"/>
        <color rgb="FFFCFCFF"/>
        <color rgb="FF63BE7B"/>
      </colorScale>
    </cfRule>
    <cfRule type="colorScale" priority="7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0">
    <cfRule type="colorScale" priority="7202">
      <colorScale>
        <cfvo type="min"/>
        <cfvo type="max"/>
        <color rgb="FFFCFCFF"/>
        <color rgb="FF63BE7B"/>
      </colorScale>
    </cfRule>
    <cfRule type="colorScale" priority="7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0">
    <cfRule type="colorScale" priority="7204">
      <colorScale>
        <cfvo type="min"/>
        <cfvo type="max"/>
        <color rgb="FFFCFCFF"/>
        <color rgb="FF63BE7B"/>
      </colorScale>
    </cfRule>
    <cfRule type="colorScale" priority="7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0">
    <cfRule type="cellIs" dxfId="6137" priority="7206" operator="greaterThan">
      <formula>1</formula>
    </cfRule>
    <cfRule type="colorScale" priority="7207">
      <colorScale>
        <cfvo type="min"/>
        <cfvo type="max"/>
        <color rgb="FFFCFCFF"/>
        <color rgb="FF63BE7B"/>
      </colorScale>
    </cfRule>
    <cfRule type="colorScale" priority="7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0">
    <cfRule type="colorScale" priority="7209">
      <colorScale>
        <cfvo type="min"/>
        <cfvo type="max"/>
        <color rgb="FFFCFCFF"/>
        <color rgb="FF63BE7B"/>
      </colorScale>
    </cfRule>
    <cfRule type="colorScale" priority="7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0">
    <cfRule type="colorScale" priority="7211">
      <colorScale>
        <cfvo type="min"/>
        <cfvo type="max"/>
        <color rgb="FFFCFCFF"/>
        <color rgb="FF63BE7B"/>
      </colorScale>
    </cfRule>
    <cfRule type="colorScale" priority="7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0">
    <cfRule type="cellIs" dxfId="6136" priority="7213" operator="greaterThan">
      <formula>1</formula>
    </cfRule>
    <cfRule type="colorScale" priority="7214">
      <colorScale>
        <cfvo type="min"/>
        <cfvo type="max"/>
        <color rgb="FFFCFCFF"/>
        <color rgb="FF63BE7B"/>
      </colorScale>
    </cfRule>
    <cfRule type="colorScale" priority="7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0">
    <cfRule type="colorScale" priority="7216">
      <colorScale>
        <cfvo type="min"/>
        <cfvo type="max"/>
        <color rgb="FFFCFCFF"/>
        <color rgb="FF63BE7B"/>
      </colorScale>
    </cfRule>
    <cfRule type="colorScale" priority="7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0">
    <cfRule type="colorScale" priority="7218">
      <colorScale>
        <cfvo type="min"/>
        <cfvo type="max"/>
        <color rgb="FFFCFCFF"/>
        <color rgb="FF63BE7B"/>
      </colorScale>
    </cfRule>
    <cfRule type="colorScale" priority="7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0">
    <cfRule type="cellIs" dxfId="6135" priority="7220" operator="greaterThan">
      <formula>1</formula>
    </cfRule>
    <cfRule type="colorScale" priority="7221">
      <colorScale>
        <cfvo type="min"/>
        <cfvo type="max"/>
        <color rgb="FFFCFCFF"/>
        <color rgb="FF63BE7B"/>
      </colorScale>
    </cfRule>
    <cfRule type="colorScale" priority="7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0">
    <cfRule type="colorScale" priority="7223">
      <colorScale>
        <cfvo type="min"/>
        <cfvo type="max"/>
        <color rgb="FFFCFCFF"/>
        <color rgb="FF63BE7B"/>
      </colorScale>
    </cfRule>
    <cfRule type="colorScale" priority="7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0">
    <cfRule type="colorScale" priority="7225">
      <colorScale>
        <cfvo type="min"/>
        <cfvo type="max"/>
        <color rgb="FFFCFCFF"/>
        <color rgb="FF63BE7B"/>
      </colorScale>
    </cfRule>
    <cfRule type="colorScale" priority="7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0">
    <cfRule type="cellIs" dxfId="6134" priority="7227" operator="greaterThan">
      <formula>1</formula>
    </cfRule>
    <cfRule type="colorScale" priority="7228">
      <colorScale>
        <cfvo type="min"/>
        <cfvo type="max"/>
        <color rgb="FFFCFCFF"/>
        <color rgb="FF63BE7B"/>
      </colorScale>
    </cfRule>
    <cfRule type="colorScale" priority="7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0">
    <cfRule type="colorScale" priority="7230">
      <colorScale>
        <cfvo type="min"/>
        <cfvo type="max"/>
        <color rgb="FFFCFCFF"/>
        <color rgb="FF63BE7B"/>
      </colorScale>
    </cfRule>
    <cfRule type="colorScale" priority="7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0">
    <cfRule type="colorScale" priority="7232">
      <colorScale>
        <cfvo type="min"/>
        <cfvo type="max"/>
        <color rgb="FFFCFCFF"/>
        <color rgb="FF63BE7B"/>
      </colorScale>
    </cfRule>
    <cfRule type="colorScale" priority="7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0">
    <cfRule type="cellIs" dxfId="6133" priority="7234" operator="greaterThan">
      <formula>1</formula>
    </cfRule>
    <cfRule type="colorScale" priority="7235">
      <colorScale>
        <cfvo type="min"/>
        <cfvo type="max"/>
        <color rgb="FFFCFCFF"/>
        <color rgb="FF63BE7B"/>
      </colorScale>
    </cfRule>
    <cfRule type="colorScale" priority="7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0">
    <cfRule type="colorScale" priority="7237">
      <colorScale>
        <cfvo type="min"/>
        <cfvo type="max"/>
        <color rgb="FFFCFCFF"/>
        <color rgb="FF63BE7B"/>
      </colorScale>
    </cfRule>
    <cfRule type="colorScale" priority="7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0">
    <cfRule type="colorScale" priority="7239">
      <colorScale>
        <cfvo type="min"/>
        <cfvo type="max"/>
        <color rgb="FFFCFCFF"/>
        <color rgb="FF63BE7B"/>
      </colorScale>
    </cfRule>
    <cfRule type="colorScale" priority="7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0">
    <cfRule type="cellIs" dxfId="6132" priority="7241" operator="greaterThan">
      <formula>1</formula>
    </cfRule>
    <cfRule type="colorScale" priority="7242">
      <colorScale>
        <cfvo type="min"/>
        <cfvo type="max"/>
        <color rgb="FFFCFCFF"/>
        <color rgb="FF63BE7B"/>
      </colorScale>
    </cfRule>
    <cfRule type="colorScale" priority="7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0">
    <cfRule type="cellIs" dxfId="6131" priority="7244" operator="greaterThan">
      <formula>1</formula>
    </cfRule>
    <cfRule type="colorScale" priority="7245">
      <colorScale>
        <cfvo type="min"/>
        <cfvo type="max"/>
        <color rgb="FFFCFCFF"/>
        <color rgb="FF63BE7B"/>
      </colorScale>
    </cfRule>
    <cfRule type="colorScale" priority="7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0:IA80">
    <cfRule type="colorScale" priority="7247">
      <colorScale>
        <cfvo type="min"/>
        <cfvo type="max"/>
        <color rgb="FFFCFCFF"/>
        <color rgb="FF63BE7B"/>
      </colorScale>
    </cfRule>
    <cfRule type="colorScale" priority="7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0">
    <cfRule type="colorScale" priority="7249">
      <colorScale>
        <cfvo type="min"/>
        <cfvo type="max"/>
        <color rgb="FFFCFCFF"/>
        <color rgb="FF63BE7B"/>
      </colorScale>
    </cfRule>
    <cfRule type="colorScale" priority="7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0">
    <cfRule type="colorScale" priority="7384">
      <colorScale>
        <cfvo type="min"/>
        <cfvo type="max"/>
        <color rgb="FFFCFCFF"/>
        <color rgb="FF63BE7B"/>
      </colorScale>
    </cfRule>
    <cfRule type="colorScale" priority="7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0">
    <cfRule type="cellIs" dxfId="6130" priority="7251" operator="greaterThan">
      <formula>1</formula>
    </cfRule>
    <cfRule type="colorScale" priority="7252">
      <colorScale>
        <cfvo type="min"/>
        <cfvo type="max"/>
        <color rgb="FFFCFCFF"/>
        <color rgb="FF63BE7B"/>
      </colorScale>
    </cfRule>
    <cfRule type="colorScale" priority="7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0">
    <cfRule type="colorScale" priority="7254">
      <colorScale>
        <cfvo type="min"/>
        <cfvo type="max"/>
        <color rgb="FFFCFCFF"/>
        <color rgb="FF63BE7B"/>
      </colorScale>
    </cfRule>
    <cfRule type="colorScale" priority="7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0">
    <cfRule type="colorScale" priority="7380">
      <colorScale>
        <cfvo type="min"/>
        <cfvo type="max"/>
        <color rgb="FFFCFCFF"/>
        <color rgb="FF63BE7B"/>
      </colorScale>
    </cfRule>
    <cfRule type="colorScale" priority="7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0">
    <cfRule type="cellIs" dxfId="6129" priority="7256" operator="greaterThan">
      <formula>1</formula>
    </cfRule>
    <cfRule type="colorScale" priority="7257">
      <colorScale>
        <cfvo type="min"/>
        <cfvo type="max"/>
        <color rgb="FFFCFCFF"/>
        <color rgb="FF63BE7B"/>
      </colorScale>
    </cfRule>
    <cfRule type="colorScale" priority="7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0">
    <cfRule type="colorScale" priority="7259">
      <colorScale>
        <cfvo type="min"/>
        <cfvo type="max"/>
        <color rgb="FFFCFCFF"/>
        <color rgb="FF63BE7B"/>
      </colorScale>
    </cfRule>
    <cfRule type="colorScale" priority="7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0">
    <cfRule type="colorScale" priority="7261">
      <colorScale>
        <cfvo type="min"/>
        <cfvo type="max"/>
        <color rgb="FFFCFCFF"/>
        <color rgb="FF63BE7B"/>
      </colorScale>
    </cfRule>
    <cfRule type="colorScale" priority="7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0">
    <cfRule type="cellIs" dxfId="6128" priority="7263" operator="greaterThan">
      <formula>1</formula>
    </cfRule>
    <cfRule type="colorScale" priority="7264">
      <colorScale>
        <cfvo type="min"/>
        <cfvo type="max"/>
        <color rgb="FFFCFCFF"/>
        <color rgb="FF63BE7B"/>
      </colorScale>
    </cfRule>
    <cfRule type="colorScale" priority="7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0">
    <cfRule type="colorScale" priority="7266">
      <colorScale>
        <cfvo type="min"/>
        <cfvo type="max"/>
        <color rgb="FFFCFCFF"/>
        <color rgb="FF63BE7B"/>
      </colorScale>
    </cfRule>
    <cfRule type="colorScale" priority="7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0">
    <cfRule type="colorScale" priority="7268">
      <colorScale>
        <cfvo type="min"/>
        <cfvo type="max"/>
        <color rgb="FFFCFCFF"/>
        <color rgb="FF63BE7B"/>
      </colorScale>
    </cfRule>
    <cfRule type="colorScale" priority="7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0">
    <cfRule type="cellIs" dxfId="6127" priority="7270" operator="greaterThan">
      <formula>1</formula>
    </cfRule>
    <cfRule type="colorScale" priority="7271">
      <colorScale>
        <cfvo type="min"/>
        <cfvo type="max"/>
        <color rgb="FFFCFCFF"/>
        <color rgb="FF63BE7B"/>
      </colorScale>
    </cfRule>
    <cfRule type="colorScale" priority="7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0">
    <cfRule type="colorScale" priority="7273">
      <colorScale>
        <cfvo type="min"/>
        <cfvo type="max"/>
        <color rgb="FFFCFCFF"/>
        <color rgb="FF63BE7B"/>
      </colorScale>
    </cfRule>
    <cfRule type="colorScale" priority="7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0">
    <cfRule type="colorScale" priority="7275">
      <colorScale>
        <cfvo type="min"/>
        <cfvo type="max"/>
        <color rgb="FFFCFCFF"/>
        <color rgb="FF63BE7B"/>
      </colorScale>
    </cfRule>
    <cfRule type="colorScale" priority="7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0">
    <cfRule type="cellIs" dxfId="6126" priority="7277" operator="greaterThan">
      <formula>1</formula>
    </cfRule>
    <cfRule type="colorScale" priority="7278">
      <colorScale>
        <cfvo type="min"/>
        <cfvo type="max"/>
        <color rgb="FFFCFCFF"/>
        <color rgb="FF63BE7B"/>
      </colorScale>
    </cfRule>
    <cfRule type="colorScale" priority="7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0">
    <cfRule type="colorScale" priority="7280">
      <colorScale>
        <cfvo type="min"/>
        <cfvo type="max"/>
        <color rgb="FFFCFCFF"/>
        <color rgb="FF63BE7B"/>
      </colorScale>
    </cfRule>
    <cfRule type="colorScale" priority="7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0">
    <cfRule type="colorScale" priority="7282">
      <colorScale>
        <cfvo type="min"/>
        <cfvo type="max"/>
        <color rgb="FFFCFCFF"/>
        <color rgb="FF63BE7B"/>
      </colorScale>
    </cfRule>
    <cfRule type="colorScale" priority="7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0">
    <cfRule type="cellIs" dxfId="6125" priority="7284" operator="greaterThan">
      <formula>1</formula>
    </cfRule>
    <cfRule type="colorScale" priority="7285">
      <colorScale>
        <cfvo type="min"/>
        <cfvo type="max"/>
        <color rgb="FFFCFCFF"/>
        <color rgb="FF63BE7B"/>
      </colorScale>
    </cfRule>
    <cfRule type="colorScale" priority="7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0">
    <cfRule type="colorScale" priority="7287">
      <colorScale>
        <cfvo type="min"/>
        <cfvo type="max"/>
        <color rgb="FFFCFCFF"/>
        <color rgb="FF63BE7B"/>
      </colorScale>
    </cfRule>
    <cfRule type="colorScale" priority="7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0">
    <cfRule type="colorScale" priority="7289">
      <colorScale>
        <cfvo type="min"/>
        <cfvo type="max"/>
        <color rgb="FFFCFCFF"/>
        <color rgb="FF63BE7B"/>
      </colorScale>
    </cfRule>
    <cfRule type="colorScale" priority="7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0">
    <cfRule type="cellIs" dxfId="6124" priority="7291" operator="greaterThan">
      <formula>1</formula>
    </cfRule>
    <cfRule type="colorScale" priority="7292">
      <colorScale>
        <cfvo type="min"/>
        <cfvo type="max"/>
        <color rgb="FFFCFCFF"/>
        <color rgb="FF63BE7B"/>
      </colorScale>
    </cfRule>
    <cfRule type="colorScale" priority="7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0">
    <cfRule type="colorScale" priority="7294">
      <colorScale>
        <cfvo type="min"/>
        <cfvo type="max"/>
        <color rgb="FFFCFCFF"/>
        <color rgb="FF63BE7B"/>
      </colorScale>
    </cfRule>
    <cfRule type="colorScale" priority="7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0">
    <cfRule type="colorScale" priority="7296">
      <colorScale>
        <cfvo type="min"/>
        <cfvo type="max"/>
        <color rgb="FFFCFCFF"/>
        <color rgb="FF63BE7B"/>
      </colorScale>
    </cfRule>
    <cfRule type="colorScale" priority="7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0">
    <cfRule type="cellIs" dxfId="6123" priority="7298" operator="greaterThan">
      <formula>1</formula>
    </cfRule>
    <cfRule type="colorScale" priority="7299">
      <colorScale>
        <cfvo type="min"/>
        <cfvo type="max"/>
        <color rgb="FFFCFCFF"/>
        <color rgb="FF63BE7B"/>
      </colorScale>
    </cfRule>
    <cfRule type="colorScale" priority="7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0">
    <cfRule type="colorScale" priority="7301">
      <colorScale>
        <cfvo type="min"/>
        <cfvo type="max"/>
        <color rgb="FFFCFCFF"/>
        <color rgb="FF63BE7B"/>
      </colorScale>
    </cfRule>
    <cfRule type="colorScale" priority="7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0">
    <cfRule type="colorScale" priority="7303">
      <colorScale>
        <cfvo type="min"/>
        <cfvo type="max"/>
        <color rgb="FFFCFCFF"/>
        <color rgb="FF63BE7B"/>
      </colorScale>
    </cfRule>
    <cfRule type="colorScale" priority="7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0">
    <cfRule type="cellIs" dxfId="6122" priority="7305" operator="greaterThan">
      <formula>1</formula>
    </cfRule>
    <cfRule type="colorScale" priority="7306">
      <colorScale>
        <cfvo type="min"/>
        <cfvo type="max"/>
        <color rgb="FFFCFCFF"/>
        <color rgb="FF63BE7B"/>
      </colorScale>
    </cfRule>
    <cfRule type="colorScale" priority="7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0">
    <cfRule type="colorScale" priority="7308">
      <colorScale>
        <cfvo type="min"/>
        <cfvo type="max"/>
        <color rgb="FFFCFCFF"/>
        <color rgb="FF63BE7B"/>
      </colorScale>
    </cfRule>
    <cfRule type="colorScale" priority="7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0">
    <cfRule type="colorScale" priority="7310">
      <colorScale>
        <cfvo type="min"/>
        <cfvo type="max"/>
        <color rgb="FFFCFCFF"/>
        <color rgb="FF63BE7B"/>
      </colorScale>
    </cfRule>
    <cfRule type="colorScale" priority="7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0">
    <cfRule type="cellIs" dxfId="6121" priority="7312" operator="greaterThan">
      <formula>1</formula>
    </cfRule>
    <cfRule type="colorScale" priority="7313">
      <colorScale>
        <cfvo type="min"/>
        <cfvo type="max"/>
        <color rgb="FFFCFCFF"/>
        <color rgb="FF63BE7B"/>
      </colorScale>
    </cfRule>
    <cfRule type="colorScale" priority="7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0">
    <cfRule type="colorScale" priority="7315">
      <colorScale>
        <cfvo type="min"/>
        <cfvo type="max"/>
        <color rgb="FFFCFCFF"/>
        <color rgb="FF63BE7B"/>
      </colorScale>
    </cfRule>
    <cfRule type="colorScale" priority="7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0">
    <cfRule type="colorScale" priority="7317">
      <colorScale>
        <cfvo type="min"/>
        <cfvo type="max"/>
        <color rgb="FFFCFCFF"/>
        <color rgb="FF63BE7B"/>
      </colorScale>
    </cfRule>
    <cfRule type="colorScale" priority="7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0">
    <cfRule type="cellIs" dxfId="6120" priority="7319" operator="greaterThan">
      <formula>1</formula>
    </cfRule>
    <cfRule type="colorScale" priority="7320">
      <colorScale>
        <cfvo type="min"/>
        <cfvo type="max"/>
        <color rgb="FFFCFCFF"/>
        <color rgb="FF63BE7B"/>
      </colorScale>
    </cfRule>
    <cfRule type="colorScale" priority="7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0">
    <cfRule type="colorScale" priority="7322">
      <colorScale>
        <cfvo type="min"/>
        <cfvo type="max"/>
        <color rgb="FFFCFCFF"/>
        <color rgb="FF63BE7B"/>
      </colorScale>
    </cfRule>
    <cfRule type="colorScale" priority="7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0">
    <cfRule type="colorScale" priority="7324">
      <colorScale>
        <cfvo type="min"/>
        <cfvo type="max"/>
        <color rgb="FFFCFCFF"/>
        <color rgb="FF63BE7B"/>
      </colorScale>
    </cfRule>
    <cfRule type="colorScale" priority="7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0">
    <cfRule type="cellIs" dxfId="6119" priority="7326" operator="greaterThan">
      <formula>1</formula>
    </cfRule>
    <cfRule type="colorScale" priority="7327">
      <colorScale>
        <cfvo type="min"/>
        <cfvo type="max"/>
        <color rgb="FFFCFCFF"/>
        <color rgb="FF63BE7B"/>
      </colorScale>
    </cfRule>
    <cfRule type="colorScale" priority="7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0">
    <cfRule type="colorScale" priority="7329">
      <colorScale>
        <cfvo type="min"/>
        <cfvo type="max"/>
        <color rgb="FFFCFCFF"/>
        <color rgb="FF63BE7B"/>
      </colorScale>
    </cfRule>
    <cfRule type="colorScale" priority="7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0">
    <cfRule type="colorScale" priority="7331">
      <colorScale>
        <cfvo type="min"/>
        <cfvo type="max"/>
        <color rgb="FFFCFCFF"/>
        <color rgb="FF63BE7B"/>
      </colorScale>
    </cfRule>
    <cfRule type="colorScale" priority="7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0">
    <cfRule type="cellIs" dxfId="6118" priority="7333" operator="greaterThan">
      <formula>1</formula>
    </cfRule>
    <cfRule type="colorScale" priority="7334">
      <colorScale>
        <cfvo type="min"/>
        <cfvo type="max"/>
        <color rgb="FFFCFCFF"/>
        <color rgb="FF63BE7B"/>
      </colorScale>
    </cfRule>
    <cfRule type="colorScale" priority="7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0">
    <cfRule type="colorScale" priority="7336">
      <colorScale>
        <cfvo type="min"/>
        <cfvo type="max"/>
        <color rgb="FFFCFCFF"/>
        <color rgb="FF63BE7B"/>
      </colorScale>
    </cfRule>
    <cfRule type="colorScale" priority="7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0">
    <cfRule type="colorScale" priority="7338">
      <colorScale>
        <cfvo type="min"/>
        <cfvo type="max"/>
        <color rgb="FFFCFCFF"/>
        <color rgb="FF63BE7B"/>
      </colorScale>
    </cfRule>
    <cfRule type="colorScale" priority="7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0">
    <cfRule type="cellIs" dxfId="6117" priority="7340" operator="greaterThan">
      <formula>1</formula>
    </cfRule>
    <cfRule type="colorScale" priority="7341">
      <colorScale>
        <cfvo type="min"/>
        <cfvo type="max"/>
        <color rgb="FFFCFCFF"/>
        <color rgb="FF63BE7B"/>
      </colorScale>
    </cfRule>
    <cfRule type="colorScale" priority="7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0">
    <cfRule type="colorScale" priority="7343">
      <colorScale>
        <cfvo type="min"/>
        <cfvo type="max"/>
        <color rgb="FFFCFCFF"/>
        <color rgb="FF63BE7B"/>
      </colorScale>
    </cfRule>
    <cfRule type="colorScale" priority="7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0">
    <cfRule type="colorScale" priority="7345">
      <colorScale>
        <cfvo type="min"/>
        <cfvo type="max"/>
        <color rgb="FFFCFCFF"/>
        <color rgb="FF63BE7B"/>
      </colorScale>
    </cfRule>
    <cfRule type="colorScale" priority="7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0">
    <cfRule type="cellIs" dxfId="6116" priority="7347" operator="greaterThan">
      <formula>1</formula>
    </cfRule>
    <cfRule type="colorScale" priority="7348">
      <colorScale>
        <cfvo type="min"/>
        <cfvo type="max"/>
        <color rgb="FFFCFCFF"/>
        <color rgb="FF63BE7B"/>
      </colorScale>
    </cfRule>
    <cfRule type="colorScale" priority="7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0">
    <cfRule type="colorScale" priority="7350">
      <colorScale>
        <cfvo type="min"/>
        <cfvo type="max"/>
        <color rgb="FFFCFCFF"/>
        <color rgb="FF63BE7B"/>
      </colorScale>
    </cfRule>
    <cfRule type="colorScale" priority="7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0">
    <cfRule type="colorScale" priority="7352">
      <colorScale>
        <cfvo type="min"/>
        <cfvo type="max"/>
        <color rgb="FFFCFCFF"/>
        <color rgb="FF63BE7B"/>
      </colorScale>
    </cfRule>
    <cfRule type="colorScale" priority="7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0">
    <cfRule type="cellIs" dxfId="6115" priority="7354" operator="greaterThan">
      <formula>1</formula>
    </cfRule>
    <cfRule type="colorScale" priority="7355">
      <colorScale>
        <cfvo type="min"/>
        <cfvo type="max"/>
        <color rgb="FFFCFCFF"/>
        <color rgb="FF63BE7B"/>
      </colorScale>
    </cfRule>
    <cfRule type="colorScale" priority="7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0">
    <cfRule type="colorScale" priority="7357">
      <colorScale>
        <cfvo type="min"/>
        <cfvo type="max"/>
        <color rgb="FFFCFCFF"/>
        <color rgb="FF63BE7B"/>
      </colorScale>
    </cfRule>
    <cfRule type="colorScale" priority="7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0">
    <cfRule type="colorScale" priority="7359">
      <colorScale>
        <cfvo type="min"/>
        <cfvo type="max"/>
        <color rgb="FFFCFCFF"/>
        <color rgb="FF63BE7B"/>
      </colorScale>
    </cfRule>
    <cfRule type="colorScale" priority="7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0">
    <cfRule type="cellIs" dxfId="6114" priority="7361" operator="greaterThan">
      <formula>1</formula>
    </cfRule>
    <cfRule type="colorScale" priority="7362">
      <colorScale>
        <cfvo type="min"/>
        <cfvo type="max"/>
        <color rgb="FFFCFCFF"/>
        <color rgb="FF63BE7B"/>
      </colorScale>
    </cfRule>
    <cfRule type="colorScale" priority="7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0">
    <cfRule type="colorScale" priority="7364">
      <colorScale>
        <cfvo type="min"/>
        <cfvo type="max"/>
        <color rgb="FFFCFCFF"/>
        <color rgb="FF63BE7B"/>
      </colorScale>
    </cfRule>
    <cfRule type="colorScale" priority="7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0">
    <cfRule type="colorScale" priority="7366">
      <colorScale>
        <cfvo type="min"/>
        <cfvo type="max"/>
        <color rgb="FFFCFCFF"/>
        <color rgb="FF63BE7B"/>
      </colorScale>
    </cfRule>
    <cfRule type="colorScale" priority="7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0">
    <cfRule type="cellIs" dxfId="6113" priority="7368" operator="greaterThan">
      <formula>1</formula>
    </cfRule>
    <cfRule type="colorScale" priority="7369">
      <colorScale>
        <cfvo type="min"/>
        <cfvo type="max"/>
        <color rgb="FFFCFCFF"/>
        <color rgb="FF63BE7B"/>
      </colorScale>
    </cfRule>
    <cfRule type="colorScale" priority="7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0">
    <cfRule type="colorScale" priority="7371">
      <colorScale>
        <cfvo type="min"/>
        <cfvo type="max"/>
        <color rgb="FFFCFCFF"/>
        <color rgb="FF63BE7B"/>
      </colorScale>
    </cfRule>
    <cfRule type="colorScale" priority="7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0">
    <cfRule type="colorScale" priority="7373">
      <colorScale>
        <cfvo type="min"/>
        <cfvo type="max"/>
        <color rgb="FFFCFCFF"/>
        <color rgb="FF63BE7B"/>
      </colorScale>
    </cfRule>
    <cfRule type="colorScale" priority="7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0">
    <cfRule type="cellIs" dxfId="6112" priority="7375" operator="greaterThan">
      <formula>1</formula>
    </cfRule>
    <cfRule type="colorScale" priority="7376">
      <colorScale>
        <cfvo type="min"/>
        <cfvo type="max"/>
        <color rgb="FFFCFCFF"/>
        <color rgb="FF63BE7B"/>
      </colorScale>
    </cfRule>
    <cfRule type="colorScale" priority="7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0:LD80">
    <cfRule type="cellIs" dxfId="6111" priority="7089" operator="greaterThan">
      <formula>0.31</formula>
    </cfRule>
    <cfRule type="cellIs" dxfId="6110" priority="7090" operator="greaterThan">
      <formula>0.31</formula>
    </cfRule>
    <cfRule type="cellIs" dxfId="6109" priority="7091" operator="greaterThan">
      <formula>0.31</formula>
    </cfRule>
    <cfRule type="cellIs" dxfId="6108" priority="7092" operator="greaterThan">
      <formula>0.3</formula>
    </cfRule>
    <cfRule type="cellIs" dxfId="6107" priority="7093" operator="greaterThan">
      <formula>1</formula>
    </cfRule>
    <cfRule type="cellIs" dxfId="6106" priority="7094" operator="equal">
      <formula>0</formula>
    </cfRule>
  </conditionalFormatting>
  <conditionalFormatting sqref="LJ80:LK80">
    <cfRule type="containsText" dxfId="6105" priority="7036" operator="containsText" text=" ">
      <formula>NOT(ISERROR(SEARCH(" ",LJ80)))</formula>
    </cfRule>
    <cfRule type="containsText" dxfId="6104" priority="7037" operator="containsText" text=" ">
      <formula>NOT(ISERROR(SEARCH(" ",LJ80)))</formula>
    </cfRule>
  </conditionalFormatting>
  <conditionalFormatting sqref="LV80">
    <cfRule type="containsText" dxfId="6103" priority="2874" operator="containsText" text=" ">
      <formula>NOT(ISERROR(SEARCH(" ",LV80)))</formula>
    </cfRule>
    <cfRule type="containsText" dxfId="6102" priority="2875" operator="containsText" text=" ">
      <formula>NOT(ISERROR(SEARCH(" ",LV80)))</formula>
    </cfRule>
  </conditionalFormatting>
  <conditionalFormatting sqref="LW80">
    <cfRule type="containsText" dxfId="6101" priority="2790" operator="containsText" text=" ">
      <formula>NOT(ISERROR(SEARCH(" ",LW80)))</formula>
    </cfRule>
    <cfRule type="containsText" dxfId="6100" priority="2791" operator="containsText" text=" ">
      <formula>NOT(ISERROR(SEARCH(" ",LW80)))</formula>
    </cfRule>
  </conditionalFormatting>
  <conditionalFormatting sqref="LX80:LZ80">
    <cfRule type="containsText" dxfId="6099" priority="2746" operator="containsText" text=" ">
      <formula>NOT(ISERROR(SEARCH(" ",LX80)))</formula>
    </cfRule>
    <cfRule type="containsText" dxfId="6098" priority="2747" operator="containsText" text=" ">
      <formula>NOT(ISERROR(SEARCH(" ",LX80)))</formula>
    </cfRule>
  </conditionalFormatting>
  <conditionalFormatting sqref="MZ80">
    <cfRule type="containsText" dxfId="6097" priority="2872" operator="containsText" text=" ">
      <formula>NOT(ISERROR(SEARCH(" ",MZ80)))</formula>
    </cfRule>
    <cfRule type="containsText" dxfId="6096" priority="2873" operator="containsText" text=" ">
      <formula>NOT(ISERROR(SEARCH(" ",MZ80)))</formula>
    </cfRule>
  </conditionalFormatting>
  <conditionalFormatting sqref="NA80">
    <cfRule type="containsText" dxfId="6095" priority="2788" operator="containsText" text=" ">
      <formula>NOT(ISERROR(SEARCH(" ",NA80)))</formula>
    </cfRule>
    <cfRule type="containsText" dxfId="6094" priority="2789" operator="containsText" text=" ">
      <formula>NOT(ISERROR(SEARCH(" ",NA80)))</formula>
    </cfRule>
  </conditionalFormatting>
  <conditionalFormatting sqref="NB80:ND80">
    <cfRule type="containsText" dxfId="6093" priority="2744" operator="containsText" text=" ">
      <formula>NOT(ISERROR(SEARCH(" ",NB80)))</formula>
    </cfRule>
    <cfRule type="containsText" dxfId="6092" priority="2745" operator="containsText" text=" ">
      <formula>NOT(ISERROR(SEARCH(" ",NB80)))</formula>
    </cfRule>
  </conditionalFormatting>
  <conditionalFormatting sqref="NE80">
    <cfRule type="containsText" dxfId="6091" priority="2870" operator="containsText" text=" ">
      <formula>NOT(ISERROR(SEARCH(" ",NE80)))</formula>
    </cfRule>
    <cfRule type="containsText" dxfId="6090" priority="2871" operator="containsText" text=" ">
      <formula>NOT(ISERROR(SEARCH(" ",NE80)))</formula>
    </cfRule>
  </conditionalFormatting>
  <conditionalFormatting sqref="NF80">
    <cfRule type="containsText" dxfId="6089" priority="2702" operator="containsText" text=" ">
      <formula>NOT(ISERROR(SEARCH(" ",NF80)))</formula>
    </cfRule>
    <cfRule type="containsText" dxfId="6088" priority="2703" operator="containsText" text=" ">
      <formula>NOT(ISERROR(SEARCH(" ",NF80)))</formula>
    </cfRule>
  </conditionalFormatting>
  <conditionalFormatting sqref="NG80">
    <cfRule type="containsText" dxfId="6087" priority="2678" operator="containsText" text=" ">
      <formula>NOT(ISERROR(SEARCH(" ",NG80)))</formula>
    </cfRule>
    <cfRule type="containsText" dxfId="6086" priority="2679" operator="containsText" text=" ">
      <formula>NOT(ISERROR(SEARCH(" ",NG80)))</formula>
    </cfRule>
  </conditionalFormatting>
  <conditionalFormatting sqref="NH80">
    <cfRule type="containsText" dxfId="6085" priority="2654" operator="containsText" text=" ">
      <formula>NOT(ISERROR(SEARCH(" ",NH80)))</formula>
    </cfRule>
    <cfRule type="containsText" dxfId="6084" priority="2655" operator="containsText" text=" ">
      <formula>NOT(ISERROR(SEARCH(" ",NH80)))</formula>
    </cfRule>
  </conditionalFormatting>
  <conditionalFormatting sqref="B81">
    <cfRule type="cellIs" dxfId="6083" priority="7018" operator="equal">
      <formula>" "</formula>
    </cfRule>
  </conditionalFormatting>
  <conditionalFormatting sqref="C81">
    <cfRule type="colorScale" priority="66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1">
    <cfRule type="containsText" dxfId="6082" priority="6663" operator="containsText" text=" ">
      <formula>NOT(ISERROR(SEARCH(" ",G81)))</formula>
    </cfRule>
    <cfRule type="containsText" dxfId="6081" priority="6664" operator="containsText" text=" ">
      <formula>NOT(ISERROR(SEARCH(" ",G81)))</formula>
    </cfRule>
  </conditionalFormatting>
  <conditionalFormatting sqref="H81">
    <cfRule type="containsText" dxfId="6080" priority="6678" operator="containsText" text=" ">
      <formula>NOT(ISERROR(SEARCH(" ",H81)))</formula>
    </cfRule>
    <cfRule type="containsText" dxfId="6079" priority="6679" operator="containsText" text=" ">
      <formula>NOT(ISERROR(SEARCH(" ",H81)))</formula>
    </cfRule>
  </conditionalFormatting>
  <conditionalFormatting sqref="R81">
    <cfRule type="containsText" dxfId="6078" priority="6672" operator="containsText" text=" ">
      <formula>NOT(ISERROR(SEARCH(" ",R81)))</formula>
    </cfRule>
    <cfRule type="containsText" dxfId="6077" priority="6673" operator="containsText" text=" ">
      <formula>NOT(ISERROR(SEARCH(" ",R81)))</formula>
    </cfRule>
  </conditionalFormatting>
  <conditionalFormatting sqref="Y81">
    <cfRule type="colorScale" priority="6713">
      <colorScale>
        <cfvo type="min"/>
        <cfvo type="max"/>
        <color rgb="FFFCFCFF"/>
        <color rgb="FF63BE7B"/>
      </colorScale>
    </cfRule>
    <cfRule type="colorScale" priority="6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81">
    <cfRule type="cellIs" dxfId="6076" priority="7024" operator="equal">
      <formula>0</formula>
    </cfRule>
    <cfRule type="cellIs" dxfId="6075" priority="7025" operator="greaterThan">
      <formula>1</formula>
    </cfRule>
    <cfRule type="containsText" dxfId="6074" priority="7026" operator="containsText" text=" ">
      <formula>NOT(ISERROR(SEARCH(" ",AI81)))</formula>
    </cfRule>
    <cfRule type="containsText" dxfId="6073" priority="7027" operator="containsText" text=" ">
      <formula>NOT(ISERROR(SEARCH(" ",AI81)))</formula>
    </cfRule>
  </conditionalFormatting>
  <conditionalFormatting sqref="AJ81">
    <cfRule type="cellIs" dxfId="6072" priority="6706" operator="equal">
      <formula>0</formula>
    </cfRule>
    <cfRule type="cellIs" dxfId="6071" priority="6707" operator="greaterThan">
      <formula>1</formula>
    </cfRule>
    <cfRule type="containsText" dxfId="6070" priority="6708" operator="containsText" text=" ">
      <formula>NOT(ISERROR(SEARCH(" ",AJ81)))</formula>
    </cfRule>
    <cfRule type="containsText" dxfId="6069" priority="6709" operator="containsText" text=" ">
      <formula>NOT(ISERROR(SEARCH(" ",AJ81)))</formula>
    </cfRule>
  </conditionalFormatting>
  <conditionalFormatting sqref="AK81:AM81">
    <cfRule type="cellIs" dxfId="6068" priority="6701" operator="equal">
      <formula>0</formula>
    </cfRule>
    <cfRule type="cellIs" dxfId="6067" priority="6702" operator="equal">
      <formula>0</formula>
    </cfRule>
    <cfRule type="cellIs" dxfId="6066" priority="6703" operator="greaterThan">
      <formula>1</formula>
    </cfRule>
    <cfRule type="containsText" dxfId="6065" priority="6704" operator="containsText" text=" ">
      <formula>NOT(ISERROR(SEARCH(" ",AK81)))</formula>
    </cfRule>
    <cfRule type="containsText" dxfId="6064" priority="6705" operator="containsText" text=" ">
      <formula>NOT(ISERROR(SEARCH(" ",AK81)))</formula>
    </cfRule>
  </conditionalFormatting>
  <conditionalFormatting sqref="AU81">
    <cfRule type="containsText" dxfId="6063" priority="7032" operator="containsText" text=" ">
      <formula>NOT(ISERROR(SEARCH(" ",AU81)))</formula>
    </cfRule>
    <cfRule type="containsText" dxfId="6062" priority="7033" operator="containsText" text=" ">
      <formula>NOT(ISERROR(SEARCH(" ",AU81)))</formula>
    </cfRule>
  </conditionalFormatting>
  <conditionalFormatting sqref="AV81">
    <cfRule type="cellIs" dxfId="6061" priority="6687" operator="equal">
      <formula>0</formula>
    </cfRule>
    <cfRule type="containsText" dxfId="6060" priority="6688" operator="containsText" text=" ">
      <formula>NOT(ISERROR(SEARCH(" ",AV81)))</formula>
    </cfRule>
    <cfRule type="containsText" dxfId="6059" priority="6689" operator="containsText" text=" ">
      <formula>NOT(ISERROR(SEARCH(" ",AV81)))</formula>
    </cfRule>
  </conditionalFormatting>
  <conditionalFormatting sqref="AW81">
    <cfRule type="cellIs" dxfId="6058" priority="6733" operator="equal">
      <formula>0</formula>
    </cfRule>
    <cfRule type="containsText" dxfId="6057" priority="6736" operator="containsText" text=" ">
      <formula>NOT(ISERROR(SEARCH(" ",AW81)))</formula>
    </cfRule>
    <cfRule type="containsText" dxfId="6056" priority="6737" operator="containsText" text=" ">
      <formula>NOT(ISERROR(SEARCH(" ",AW81)))</formula>
    </cfRule>
  </conditionalFormatting>
  <conditionalFormatting sqref="AX81">
    <cfRule type="cellIs" dxfId="6055" priority="6718" operator="greaterThan">
      <formula>1</formula>
    </cfRule>
    <cfRule type="containsText" dxfId="6054" priority="6719" operator="containsText" text=" ">
      <formula>NOT(ISERROR(SEARCH(" ",AX81)))</formula>
    </cfRule>
    <cfRule type="containsText" dxfId="6053" priority="6720" operator="containsText" text=" ">
      <formula>NOT(ISERROR(SEARCH(" ",AX81)))</formula>
    </cfRule>
  </conditionalFormatting>
  <conditionalFormatting sqref="AY81">
    <cfRule type="containsText" dxfId="6052" priority="6697" operator="containsText" text=" ">
      <formula>NOT(ISERROR(SEARCH(" ",AY81)))</formula>
    </cfRule>
    <cfRule type="containsText" dxfId="6051" priority="6698" operator="containsText" text=" ">
      <formula>NOT(ISERROR(SEARCH(" ",AY81)))</formula>
    </cfRule>
  </conditionalFormatting>
  <conditionalFormatting sqref="BB81">
    <cfRule type="containsText" dxfId="6050" priority="3483" operator="containsText" text=" ">
      <formula>NOT(ISERROR(SEARCH(" ",BB81)))</formula>
    </cfRule>
    <cfRule type="containsText" dxfId="6049" priority="3484" operator="containsText" text=" ">
      <formula>NOT(ISERROR(SEARCH(" ",BB81)))</formula>
    </cfRule>
  </conditionalFormatting>
  <conditionalFormatting sqref="BC81">
    <cfRule type="containsText" dxfId="6048" priority="7028" operator="containsText" text=" ">
      <formula>NOT(ISERROR(SEARCH(" ",BC81)))</formula>
    </cfRule>
    <cfRule type="containsText" dxfId="6047" priority="7029" operator="containsText" text=" ">
      <formula>NOT(ISERROR(SEARCH(" ",BC81)))</formula>
    </cfRule>
  </conditionalFormatting>
  <conditionalFormatting sqref="BD81">
    <cfRule type="containsText" dxfId="6046" priority="6676" operator="containsText" text=" ">
      <formula>NOT(ISERROR(SEARCH(" ",BD81)))</formula>
    </cfRule>
    <cfRule type="containsText" dxfId="6045" priority="6677" operator="containsText" text=" ">
      <formula>NOT(ISERROR(SEARCH(" ",BD81)))</formula>
    </cfRule>
  </conditionalFormatting>
  <conditionalFormatting sqref="BJ81">
    <cfRule type="containsText" dxfId="6044" priority="6667" operator="containsText" text=" ">
      <formula>NOT(ISERROR(SEARCH(" ",BJ81)))</formula>
    </cfRule>
    <cfRule type="containsText" dxfId="6043" priority="6668" operator="containsText" text=" ">
      <formula>NOT(ISERROR(SEARCH(" ",BJ81)))</formula>
    </cfRule>
  </conditionalFormatting>
  <conditionalFormatting sqref="BK81">
    <cfRule type="containsText" dxfId="6042" priority="6683" operator="containsText" text=" ">
      <formula>NOT(ISERROR(SEARCH(" ",BK81)))</formula>
    </cfRule>
    <cfRule type="containsText" dxfId="6041" priority="6684" operator="containsText" text=" ">
      <formula>NOT(ISERROR(SEARCH(" ",BK81)))</formula>
    </cfRule>
  </conditionalFormatting>
  <conditionalFormatting sqref="BM81">
    <cfRule type="containsText" dxfId="6040" priority="6681" operator="containsText" text=" ">
      <formula>NOT(ISERROR(SEARCH(" ",BM81)))</formula>
    </cfRule>
    <cfRule type="containsText" dxfId="6039" priority="6682" operator="containsText" text=" ">
      <formula>NOT(ISERROR(SEARCH(" ",BM81)))</formula>
    </cfRule>
  </conditionalFormatting>
  <conditionalFormatting sqref="BN81">
    <cfRule type="containsText" dxfId="6038" priority="7034" operator="containsText" text=" ">
      <formula>NOT(ISERROR(SEARCH(" ",BN81)))</formula>
    </cfRule>
    <cfRule type="containsText" dxfId="6037" priority="7035" operator="containsText" text=" ">
      <formula>NOT(ISERROR(SEARCH(" ",BN81)))</formula>
    </cfRule>
  </conditionalFormatting>
  <conditionalFormatting sqref="BO81:BQ81">
    <cfRule type="containsText" dxfId="6036" priority="6685" operator="containsText" text=" ">
      <formula>NOT(ISERROR(SEARCH(" ",BO81)))</formula>
    </cfRule>
    <cfRule type="containsText" dxfId="6035" priority="6686" operator="containsText" text=" ">
      <formula>NOT(ISERROR(SEARCH(" ",BO81)))</formula>
    </cfRule>
  </conditionalFormatting>
  <conditionalFormatting sqref="BT81">
    <cfRule type="duplicateValues" dxfId="6034" priority="6669"/>
    <cfRule type="containsText" dxfId="6033" priority="6670" operator="containsText" text=" ">
      <formula>NOT(ISERROR(SEARCH(" ",BT81)))</formula>
    </cfRule>
    <cfRule type="containsText" dxfId="6032" priority="6671" operator="containsText" text=" ">
      <formula>NOT(ISERROR(SEARCH(" ",BT81)))</formula>
    </cfRule>
  </conditionalFormatting>
  <conditionalFormatting sqref="BU81:BW81">
    <cfRule type="containsText" dxfId="6031" priority="6715" operator="containsText" text=" ">
      <formula>NOT(ISERROR(SEARCH(" ",BU81)))</formula>
    </cfRule>
    <cfRule type="containsText" dxfId="6030" priority="6716" operator="containsText" text=" ">
      <formula>NOT(ISERROR(SEARCH(" ",BU81)))</formula>
    </cfRule>
  </conditionalFormatting>
  <conditionalFormatting sqref="BX81">
    <cfRule type="containsText" dxfId="6029" priority="6585" operator="containsText" text=" ">
      <formula>NOT(ISERROR(SEARCH(" ",BX81)))</formula>
    </cfRule>
    <cfRule type="containsText" dxfId="6028" priority="6586" operator="containsText" text=" ">
      <formula>NOT(ISERROR(SEARCH(" ",BX81)))</formula>
    </cfRule>
  </conditionalFormatting>
  <conditionalFormatting sqref="BY81">
    <cfRule type="containsText" dxfId="6027" priority="7030" operator="containsText" text=" ">
      <formula>NOT(ISERROR(SEARCH(" ",BY81)))</formula>
    </cfRule>
    <cfRule type="containsText" dxfId="6026" priority="7031" operator="containsText" text=" ">
      <formula>NOT(ISERROR(SEARCH(" ",BY81)))</formula>
    </cfRule>
  </conditionalFormatting>
  <conditionalFormatting sqref="BZ81">
    <cfRule type="containsText" dxfId="6025" priority="6740" operator="containsText" text=" ">
      <formula>NOT(ISERROR(SEARCH(" ",BZ81)))</formula>
    </cfRule>
    <cfRule type="containsText" dxfId="6024" priority="6741" operator="containsText" text=" ">
      <formula>NOT(ISERROR(SEARCH(" ",BZ81)))</formula>
    </cfRule>
  </conditionalFormatting>
  <conditionalFormatting sqref="CB81:CD81">
    <cfRule type="containsText" dxfId="6023" priority="6692" operator="containsText" text=" ">
      <formula>NOT(ISERROR(SEARCH(" ",CB81)))</formula>
    </cfRule>
  </conditionalFormatting>
  <conditionalFormatting sqref="CE81">
    <cfRule type="containsText" dxfId="6022" priority="6690" operator="containsText" text=" ">
      <formula>NOT(ISERROR(SEARCH(" ",CE81)))</formula>
    </cfRule>
  </conditionalFormatting>
  <conditionalFormatting sqref="CF81">
    <cfRule type="containsText" dxfId="6021" priority="3515" operator="containsText" text=" ">
      <formula>NOT(ISERROR(SEARCH(" ",CF81)))</formula>
    </cfRule>
  </conditionalFormatting>
  <conditionalFormatting sqref="CH81">
    <cfRule type="containsText" dxfId="6020" priority="6691" operator="containsText" text=" ">
      <formula>NOT(ISERROR(SEARCH(" ",CH81)))</formula>
    </cfRule>
  </conditionalFormatting>
  <conditionalFormatting sqref="CI81">
    <cfRule type="containsText" dxfId="6019" priority="7022" operator="containsText" text=" ">
      <formula>NOT(ISERROR(SEARCH(" ",CI81)))</formula>
    </cfRule>
  </conditionalFormatting>
  <conditionalFormatting sqref="CQ81">
    <cfRule type="containsText" dxfId="6018" priority="3058" operator="containsText" text=" ">
      <formula>NOT(ISERROR(SEARCH(" ",CQ81)))</formula>
    </cfRule>
  </conditionalFormatting>
  <conditionalFormatting sqref="CR81">
    <cfRule type="containsText" dxfId="6017" priority="2499" operator="containsText" text=" ">
      <formula>NOT(ISERROR(SEARCH(" ",CR81)))</formula>
    </cfRule>
  </conditionalFormatting>
  <conditionalFormatting sqref="CS81">
    <cfRule type="containsText" dxfId="6016" priority="3011" operator="containsText" text=" ">
      <formula>NOT(ISERROR(SEARCH(" ",CS81)))</formula>
    </cfRule>
  </conditionalFormatting>
  <conditionalFormatting sqref="CU81">
    <cfRule type="cellIs" dxfId="6015" priority="6674" operator="equal">
      <formula>1</formula>
    </cfRule>
    <cfRule type="cellIs" dxfId="6014" priority="6675" operator="equal">
      <formula>1</formula>
    </cfRule>
  </conditionalFormatting>
  <conditionalFormatting sqref="CY81:DB81">
    <cfRule type="cellIs" dxfId="6013" priority="3357" operator="equal">
      <formula>1</formula>
    </cfRule>
  </conditionalFormatting>
  <conditionalFormatting sqref="DI81:DK81">
    <cfRule type="cellIs" dxfId="6012" priority="3354" operator="equal">
      <formula>1</formula>
    </cfRule>
  </conditionalFormatting>
  <conditionalFormatting sqref="DL81">
    <cfRule type="cellIs" dxfId="6011" priority="3356" operator="equal">
      <formula>1</formula>
    </cfRule>
  </conditionalFormatting>
  <conditionalFormatting sqref="DN81:DP81">
    <cfRule type="cellIs" dxfId="6010" priority="3353" operator="equal">
      <formula>1</formula>
    </cfRule>
  </conditionalFormatting>
  <conditionalFormatting sqref="DQ81">
    <cfRule type="cellIs" dxfId="6009" priority="3355" operator="equal">
      <formula>1</formula>
    </cfRule>
  </conditionalFormatting>
  <conditionalFormatting sqref="DS81:DU81">
    <cfRule type="cellIs" dxfId="6008" priority="3297" operator="equal">
      <formula>1</formula>
    </cfRule>
  </conditionalFormatting>
  <conditionalFormatting sqref="DV81">
    <cfRule type="cellIs" dxfId="6007" priority="3265" operator="equal">
      <formula>1</formula>
    </cfRule>
  </conditionalFormatting>
  <conditionalFormatting sqref="DW81">
    <cfRule type="cellIs" dxfId="6006" priority="7021" operator="equal">
      <formula>1</formula>
    </cfRule>
  </conditionalFormatting>
  <conditionalFormatting sqref="DZ81">
    <cfRule type="containsText" dxfId="6005" priority="6693" operator="containsText" text=" ">
      <formula>NOT(ISERROR(SEARCH(" ",DZ81)))</formula>
    </cfRule>
    <cfRule type="containsText" dxfId="6004" priority="6694" operator="containsText" text=" ">
      <formula>NOT(ISERROR(SEARCH(" ",DZ81)))</formula>
    </cfRule>
    <cfRule type="containsText" dxfId="6003" priority="6695" operator="containsText" text=" ">
      <formula>NOT(ISERROR(SEARCH(" ",DZ81)))</formula>
    </cfRule>
    <cfRule type="containsText" dxfId="6002" priority="6696" operator="containsText" text=" ">
      <formula>NOT(ISERROR(SEARCH(" ",DZ81)))</formula>
    </cfRule>
  </conditionalFormatting>
  <conditionalFormatting sqref="EC81:EL81">
    <cfRule type="containsText" dxfId="6001" priority="6734" operator="containsText" text=" ">
      <formula>NOT(ISERROR(SEARCH(" ",EC81)))</formula>
    </cfRule>
    <cfRule type="containsText" dxfId="6000" priority="6735" operator="containsText" text=" ">
      <formula>NOT(ISERROR(SEARCH(" ",EC81)))</formula>
    </cfRule>
  </conditionalFormatting>
  <conditionalFormatting sqref="EN81">
    <cfRule type="cellIs" dxfId="5999" priority="6699" operator="equal">
      <formula>0</formula>
    </cfRule>
    <cfRule type="containsText" dxfId="5998" priority="6729" operator="containsText" text=" ">
      <formula>NOT(ISERROR(SEARCH(" ",EN81)))</formula>
    </cfRule>
    <cfRule type="containsText" dxfId="5997" priority="6730" operator="containsText" text=" ">
      <formula>NOT(ISERROR(SEARCH(" ",EN81)))</formula>
    </cfRule>
  </conditionalFormatting>
  <conditionalFormatting sqref="FI81">
    <cfRule type="cellIs" dxfId="5996" priority="6742" operator="greaterThan">
      <formula>1</formula>
    </cfRule>
    <cfRule type="colorScale" priority="6743">
      <colorScale>
        <cfvo type="min"/>
        <cfvo type="max"/>
        <color rgb="FFFCFCFF"/>
        <color rgb="FF63BE7B"/>
      </colorScale>
    </cfRule>
    <cfRule type="colorScale" priority="6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1">
    <cfRule type="colorScale" priority="6731">
      <colorScale>
        <cfvo type="min"/>
        <cfvo type="max"/>
        <color rgb="FFFCFCFF"/>
        <color rgb="FF63BE7B"/>
      </colorScale>
    </cfRule>
    <cfRule type="colorScale" priority="6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1:FL81">
    <cfRule type="colorScale" priority="6745">
      <colorScale>
        <cfvo type="min"/>
        <cfvo type="max"/>
        <color rgb="FFFCFCFF"/>
        <color rgb="FF63BE7B"/>
      </colorScale>
    </cfRule>
    <cfRule type="colorScale" priority="6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1">
    <cfRule type="colorScale" priority="6747">
      <colorScale>
        <cfvo type="min"/>
        <cfvo type="max"/>
        <color rgb="FFFCFCFF"/>
        <color rgb="FF63BE7B"/>
      </colorScale>
    </cfRule>
    <cfRule type="colorScale" priority="6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1">
    <cfRule type="colorScale" priority="7014">
      <colorScale>
        <cfvo type="min"/>
        <cfvo type="max"/>
        <color rgb="FFFCFCFF"/>
        <color rgb="FF63BE7B"/>
      </colorScale>
    </cfRule>
    <cfRule type="colorScale" priority="7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1">
    <cfRule type="cellIs" dxfId="5995" priority="6749" operator="greaterThan">
      <formula>1</formula>
    </cfRule>
    <cfRule type="colorScale" priority="6750">
      <colorScale>
        <cfvo type="min"/>
        <cfvo type="max"/>
        <color rgb="FFFCFCFF"/>
        <color rgb="FF63BE7B"/>
      </colorScale>
    </cfRule>
    <cfRule type="colorScale" priority="6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1">
    <cfRule type="colorScale" priority="6752">
      <colorScale>
        <cfvo type="min"/>
        <cfvo type="max"/>
        <color rgb="FFFCFCFF"/>
        <color rgb="FF63BE7B"/>
      </colorScale>
    </cfRule>
    <cfRule type="colorScale" priority="6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1">
    <cfRule type="colorScale" priority="7010">
      <colorScale>
        <cfvo type="min"/>
        <cfvo type="max"/>
        <color rgb="FFFCFCFF"/>
        <color rgb="FF63BE7B"/>
      </colorScale>
    </cfRule>
    <cfRule type="colorScale" priority="7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1">
    <cfRule type="cellIs" dxfId="5994" priority="6754" operator="greaterThan">
      <formula>1</formula>
    </cfRule>
    <cfRule type="colorScale" priority="6755">
      <colorScale>
        <cfvo type="min"/>
        <cfvo type="max"/>
        <color rgb="FFFCFCFF"/>
        <color rgb="FF63BE7B"/>
      </colorScale>
    </cfRule>
    <cfRule type="colorScale" priority="6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1">
    <cfRule type="colorScale" priority="6757">
      <colorScale>
        <cfvo type="min"/>
        <cfvo type="max"/>
        <color rgb="FFFCFCFF"/>
        <color rgb="FF63BE7B"/>
      </colorScale>
    </cfRule>
    <cfRule type="colorScale" priority="6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1">
    <cfRule type="colorScale" priority="6759">
      <colorScale>
        <cfvo type="min"/>
        <cfvo type="max"/>
        <color rgb="FFFCFCFF"/>
        <color rgb="FF63BE7B"/>
      </colorScale>
    </cfRule>
    <cfRule type="colorScale" priority="6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1">
    <cfRule type="cellIs" dxfId="5993" priority="6761" operator="greaterThan">
      <formula>1</formula>
    </cfRule>
    <cfRule type="colorScale" priority="6762">
      <colorScale>
        <cfvo type="min"/>
        <cfvo type="max"/>
        <color rgb="FFFCFCFF"/>
        <color rgb="FF63BE7B"/>
      </colorScale>
    </cfRule>
    <cfRule type="colorScale" priority="6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1">
    <cfRule type="colorScale" priority="6764">
      <colorScale>
        <cfvo type="min"/>
        <cfvo type="max"/>
        <color rgb="FFFCFCFF"/>
        <color rgb="FF63BE7B"/>
      </colorScale>
    </cfRule>
    <cfRule type="colorScale" priority="6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1">
    <cfRule type="colorScale" priority="6766">
      <colorScale>
        <cfvo type="min"/>
        <cfvo type="max"/>
        <color rgb="FFFCFCFF"/>
        <color rgb="FF63BE7B"/>
      </colorScale>
    </cfRule>
    <cfRule type="colorScale" priority="6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1">
    <cfRule type="cellIs" dxfId="5992" priority="6768" operator="greaterThan">
      <formula>1</formula>
    </cfRule>
    <cfRule type="colorScale" priority="6769">
      <colorScale>
        <cfvo type="min"/>
        <cfvo type="max"/>
        <color rgb="FFFCFCFF"/>
        <color rgb="FF63BE7B"/>
      </colorScale>
    </cfRule>
    <cfRule type="colorScale" priority="6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1">
    <cfRule type="colorScale" priority="6771">
      <colorScale>
        <cfvo type="min"/>
        <cfvo type="max"/>
        <color rgb="FFFCFCFF"/>
        <color rgb="FF63BE7B"/>
      </colorScale>
    </cfRule>
    <cfRule type="colorScale" priority="6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1">
    <cfRule type="colorScale" priority="6773">
      <colorScale>
        <cfvo type="min"/>
        <cfvo type="max"/>
        <color rgb="FFFCFCFF"/>
        <color rgb="FF63BE7B"/>
      </colorScale>
    </cfRule>
    <cfRule type="colorScale" priority="6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1">
    <cfRule type="cellIs" dxfId="5991" priority="6775" operator="greaterThan">
      <formula>1</formula>
    </cfRule>
    <cfRule type="colorScale" priority="6776">
      <colorScale>
        <cfvo type="min"/>
        <cfvo type="max"/>
        <color rgb="FFFCFCFF"/>
        <color rgb="FF63BE7B"/>
      </colorScale>
    </cfRule>
    <cfRule type="colorScale" priority="6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1">
    <cfRule type="colorScale" priority="6778">
      <colorScale>
        <cfvo type="min"/>
        <cfvo type="max"/>
        <color rgb="FFFCFCFF"/>
        <color rgb="FF63BE7B"/>
      </colorScale>
    </cfRule>
    <cfRule type="colorScale" priority="6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1">
    <cfRule type="colorScale" priority="6780">
      <colorScale>
        <cfvo type="min"/>
        <cfvo type="max"/>
        <color rgb="FFFCFCFF"/>
        <color rgb="FF63BE7B"/>
      </colorScale>
    </cfRule>
    <cfRule type="colorScale" priority="6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1">
    <cfRule type="cellIs" dxfId="5990" priority="6782" operator="greaterThan">
      <formula>1</formula>
    </cfRule>
    <cfRule type="colorScale" priority="6783">
      <colorScale>
        <cfvo type="min"/>
        <cfvo type="max"/>
        <color rgb="FFFCFCFF"/>
        <color rgb="FF63BE7B"/>
      </colorScale>
    </cfRule>
    <cfRule type="colorScale" priority="6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1">
    <cfRule type="colorScale" priority="6785">
      <colorScale>
        <cfvo type="min"/>
        <cfvo type="max"/>
        <color rgb="FFFCFCFF"/>
        <color rgb="FF63BE7B"/>
      </colorScale>
    </cfRule>
    <cfRule type="colorScale" priority="6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1">
    <cfRule type="colorScale" priority="6787">
      <colorScale>
        <cfvo type="min"/>
        <cfvo type="max"/>
        <color rgb="FFFCFCFF"/>
        <color rgb="FF63BE7B"/>
      </colorScale>
    </cfRule>
    <cfRule type="colorScale" priority="6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1">
    <cfRule type="cellIs" dxfId="5989" priority="6789" operator="greaterThan">
      <formula>1</formula>
    </cfRule>
    <cfRule type="colorScale" priority="6790">
      <colorScale>
        <cfvo type="min"/>
        <cfvo type="max"/>
        <color rgb="FFFCFCFF"/>
        <color rgb="FF63BE7B"/>
      </colorScale>
    </cfRule>
    <cfRule type="colorScale" priority="6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1">
    <cfRule type="colorScale" priority="6792">
      <colorScale>
        <cfvo type="min"/>
        <cfvo type="max"/>
        <color rgb="FFFCFCFF"/>
        <color rgb="FF63BE7B"/>
      </colorScale>
    </cfRule>
    <cfRule type="colorScale" priority="6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1">
    <cfRule type="colorScale" priority="6794">
      <colorScale>
        <cfvo type="min"/>
        <cfvo type="max"/>
        <color rgb="FFFCFCFF"/>
        <color rgb="FF63BE7B"/>
      </colorScale>
    </cfRule>
    <cfRule type="colorScale" priority="6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1">
    <cfRule type="cellIs" dxfId="5988" priority="6796" operator="greaterThan">
      <formula>1</formula>
    </cfRule>
    <cfRule type="colorScale" priority="6797">
      <colorScale>
        <cfvo type="min"/>
        <cfvo type="max"/>
        <color rgb="FFFCFCFF"/>
        <color rgb="FF63BE7B"/>
      </colorScale>
    </cfRule>
    <cfRule type="colorScale" priority="6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1">
    <cfRule type="colorScale" priority="6799">
      <colorScale>
        <cfvo type="min"/>
        <cfvo type="max"/>
        <color rgb="FFFCFCFF"/>
        <color rgb="FF63BE7B"/>
      </colorScale>
    </cfRule>
    <cfRule type="colorScale" priority="6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1">
    <cfRule type="colorScale" priority="6801">
      <colorScale>
        <cfvo type="min"/>
        <cfvo type="max"/>
        <color rgb="FFFCFCFF"/>
        <color rgb="FF63BE7B"/>
      </colorScale>
    </cfRule>
    <cfRule type="colorScale" priority="6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1">
    <cfRule type="cellIs" dxfId="5987" priority="6803" operator="greaterThan">
      <formula>1</formula>
    </cfRule>
    <cfRule type="colorScale" priority="6804">
      <colorScale>
        <cfvo type="min"/>
        <cfvo type="max"/>
        <color rgb="FFFCFCFF"/>
        <color rgb="FF63BE7B"/>
      </colorScale>
    </cfRule>
    <cfRule type="colorScale" priority="6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1">
    <cfRule type="colorScale" priority="6806">
      <colorScale>
        <cfvo type="min"/>
        <cfvo type="max"/>
        <color rgb="FFFCFCFF"/>
        <color rgb="FF63BE7B"/>
      </colorScale>
    </cfRule>
    <cfRule type="colorScale" priority="6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1">
    <cfRule type="colorScale" priority="6808">
      <colorScale>
        <cfvo type="min"/>
        <cfvo type="max"/>
        <color rgb="FFFCFCFF"/>
        <color rgb="FF63BE7B"/>
      </colorScale>
    </cfRule>
    <cfRule type="colorScale" priority="6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1">
    <cfRule type="cellIs" dxfId="5986" priority="6810" operator="greaterThan">
      <formula>1</formula>
    </cfRule>
    <cfRule type="colorScale" priority="6811">
      <colorScale>
        <cfvo type="min"/>
        <cfvo type="max"/>
        <color rgb="FFFCFCFF"/>
        <color rgb="FF63BE7B"/>
      </colorScale>
    </cfRule>
    <cfRule type="colorScale" priority="6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1">
    <cfRule type="colorScale" priority="6813">
      <colorScale>
        <cfvo type="min"/>
        <cfvo type="max"/>
        <color rgb="FFFCFCFF"/>
        <color rgb="FF63BE7B"/>
      </colorScale>
    </cfRule>
    <cfRule type="colorScale" priority="6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1">
    <cfRule type="colorScale" priority="6815">
      <colorScale>
        <cfvo type="min"/>
        <cfvo type="max"/>
        <color rgb="FFFCFCFF"/>
        <color rgb="FF63BE7B"/>
      </colorScale>
    </cfRule>
    <cfRule type="colorScale" priority="6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1">
    <cfRule type="cellIs" dxfId="5985" priority="6817" operator="greaterThan">
      <formula>1</formula>
    </cfRule>
    <cfRule type="colorScale" priority="6818">
      <colorScale>
        <cfvo type="min"/>
        <cfvo type="max"/>
        <color rgb="FFFCFCFF"/>
        <color rgb="FF63BE7B"/>
      </colorScale>
    </cfRule>
    <cfRule type="colorScale" priority="6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1">
    <cfRule type="colorScale" priority="6820">
      <colorScale>
        <cfvo type="min"/>
        <cfvo type="max"/>
        <color rgb="FFFCFCFF"/>
        <color rgb="FF63BE7B"/>
      </colorScale>
    </cfRule>
    <cfRule type="colorScale" priority="6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1">
    <cfRule type="colorScale" priority="6822">
      <colorScale>
        <cfvo type="min"/>
        <cfvo type="max"/>
        <color rgb="FFFCFCFF"/>
        <color rgb="FF63BE7B"/>
      </colorScale>
    </cfRule>
    <cfRule type="colorScale" priority="6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1">
    <cfRule type="cellIs" dxfId="5984" priority="6824" operator="greaterThan">
      <formula>1</formula>
    </cfRule>
    <cfRule type="colorScale" priority="6825">
      <colorScale>
        <cfvo type="min"/>
        <cfvo type="max"/>
        <color rgb="FFFCFCFF"/>
        <color rgb="FF63BE7B"/>
      </colorScale>
    </cfRule>
    <cfRule type="colorScale" priority="6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1">
    <cfRule type="colorScale" priority="6827">
      <colorScale>
        <cfvo type="min"/>
        <cfvo type="max"/>
        <color rgb="FFFCFCFF"/>
        <color rgb="FF63BE7B"/>
      </colorScale>
    </cfRule>
    <cfRule type="colorScale" priority="6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1">
    <cfRule type="colorScale" priority="6829">
      <colorScale>
        <cfvo type="min"/>
        <cfvo type="max"/>
        <color rgb="FFFCFCFF"/>
        <color rgb="FF63BE7B"/>
      </colorScale>
    </cfRule>
    <cfRule type="colorScale" priority="6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1">
    <cfRule type="cellIs" dxfId="5983" priority="6831" operator="greaterThan">
      <formula>1</formula>
    </cfRule>
    <cfRule type="colorScale" priority="6832">
      <colorScale>
        <cfvo type="min"/>
        <cfvo type="max"/>
        <color rgb="FFFCFCFF"/>
        <color rgb="FF63BE7B"/>
      </colorScale>
    </cfRule>
    <cfRule type="colorScale" priority="6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1">
    <cfRule type="colorScale" priority="6834">
      <colorScale>
        <cfvo type="min"/>
        <cfvo type="max"/>
        <color rgb="FFFCFCFF"/>
        <color rgb="FF63BE7B"/>
      </colorScale>
    </cfRule>
    <cfRule type="colorScale" priority="6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1">
    <cfRule type="colorScale" priority="6836">
      <colorScale>
        <cfvo type="min"/>
        <cfvo type="max"/>
        <color rgb="FFFCFCFF"/>
        <color rgb="FF63BE7B"/>
      </colorScale>
    </cfRule>
    <cfRule type="colorScale" priority="6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1">
    <cfRule type="cellIs" dxfId="5982" priority="6838" operator="greaterThan">
      <formula>1</formula>
    </cfRule>
    <cfRule type="colorScale" priority="6839">
      <colorScale>
        <cfvo type="min"/>
        <cfvo type="max"/>
        <color rgb="FFFCFCFF"/>
        <color rgb="FF63BE7B"/>
      </colorScale>
    </cfRule>
    <cfRule type="colorScale" priority="6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1">
    <cfRule type="colorScale" priority="6841">
      <colorScale>
        <cfvo type="min"/>
        <cfvo type="max"/>
        <color rgb="FFFCFCFF"/>
        <color rgb="FF63BE7B"/>
      </colorScale>
    </cfRule>
    <cfRule type="colorScale" priority="6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1">
    <cfRule type="colorScale" priority="6843">
      <colorScale>
        <cfvo type="min"/>
        <cfvo type="max"/>
        <color rgb="FFFCFCFF"/>
        <color rgb="FF63BE7B"/>
      </colorScale>
    </cfRule>
    <cfRule type="colorScale" priority="6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1">
    <cfRule type="cellIs" dxfId="5981" priority="6845" operator="greaterThan">
      <formula>1</formula>
    </cfRule>
    <cfRule type="colorScale" priority="6846">
      <colorScale>
        <cfvo type="min"/>
        <cfvo type="max"/>
        <color rgb="FFFCFCFF"/>
        <color rgb="FF63BE7B"/>
      </colorScale>
    </cfRule>
    <cfRule type="colorScale" priority="6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1">
    <cfRule type="colorScale" priority="6848">
      <colorScale>
        <cfvo type="min"/>
        <cfvo type="max"/>
        <color rgb="FFFCFCFF"/>
        <color rgb="FF63BE7B"/>
      </colorScale>
    </cfRule>
    <cfRule type="colorScale" priority="6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1">
    <cfRule type="colorScale" priority="6850">
      <colorScale>
        <cfvo type="min"/>
        <cfvo type="max"/>
        <color rgb="FFFCFCFF"/>
        <color rgb="FF63BE7B"/>
      </colorScale>
    </cfRule>
    <cfRule type="colorScale" priority="6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1">
    <cfRule type="cellIs" dxfId="5980" priority="6852" operator="greaterThan">
      <formula>1</formula>
    </cfRule>
    <cfRule type="colorScale" priority="6853">
      <colorScale>
        <cfvo type="min"/>
        <cfvo type="max"/>
        <color rgb="FFFCFCFF"/>
        <color rgb="FF63BE7B"/>
      </colorScale>
    </cfRule>
    <cfRule type="colorScale" priority="6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1">
    <cfRule type="colorScale" priority="6855">
      <colorScale>
        <cfvo type="min"/>
        <cfvo type="max"/>
        <color rgb="FFFCFCFF"/>
        <color rgb="FF63BE7B"/>
      </colorScale>
    </cfRule>
    <cfRule type="colorScale" priority="6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1">
    <cfRule type="colorScale" priority="6857">
      <colorScale>
        <cfvo type="min"/>
        <cfvo type="max"/>
        <color rgb="FFFCFCFF"/>
        <color rgb="FF63BE7B"/>
      </colorScale>
    </cfRule>
    <cfRule type="colorScale" priority="6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1">
    <cfRule type="cellIs" dxfId="5979" priority="6859" operator="greaterThan">
      <formula>1</formula>
    </cfRule>
    <cfRule type="colorScale" priority="6860">
      <colorScale>
        <cfvo type="min"/>
        <cfvo type="max"/>
        <color rgb="FFFCFCFF"/>
        <color rgb="FF63BE7B"/>
      </colorScale>
    </cfRule>
    <cfRule type="colorScale" priority="6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1">
    <cfRule type="colorScale" priority="6862">
      <colorScale>
        <cfvo type="min"/>
        <cfvo type="max"/>
        <color rgb="FFFCFCFF"/>
        <color rgb="FF63BE7B"/>
      </colorScale>
    </cfRule>
    <cfRule type="colorScale" priority="6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1">
    <cfRule type="colorScale" priority="6864">
      <colorScale>
        <cfvo type="min"/>
        <cfvo type="max"/>
        <color rgb="FFFCFCFF"/>
        <color rgb="FF63BE7B"/>
      </colorScale>
    </cfRule>
    <cfRule type="colorScale" priority="6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1">
    <cfRule type="cellIs" dxfId="5978" priority="6866" operator="greaterThan">
      <formula>1</formula>
    </cfRule>
    <cfRule type="colorScale" priority="6867">
      <colorScale>
        <cfvo type="min"/>
        <cfvo type="max"/>
        <color rgb="FFFCFCFF"/>
        <color rgb="FF63BE7B"/>
      </colorScale>
    </cfRule>
    <cfRule type="colorScale" priority="6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1">
    <cfRule type="colorScale" priority="6869">
      <colorScale>
        <cfvo type="min"/>
        <cfvo type="max"/>
        <color rgb="FFFCFCFF"/>
        <color rgb="FF63BE7B"/>
      </colorScale>
    </cfRule>
    <cfRule type="colorScale" priority="6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1">
    <cfRule type="colorScale" priority="6871">
      <colorScale>
        <cfvo type="min"/>
        <cfvo type="max"/>
        <color rgb="FFFCFCFF"/>
        <color rgb="FF63BE7B"/>
      </colorScale>
    </cfRule>
    <cfRule type="colorScale" priority="6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1">
    <cfRule type="cellIs" dxfId="5977" priority="6873" operator="greaterThan">
      <formula>1</formula>
    </cfRule>
    <cfRule type="colorScale" priority="6874">
      <colorScale>
        <cfvo type="min"/>
        <cfvo type="max"/>
        <color rgb="FFFCFCFF"/>
        <color rgb="FF63BE7B"/>
      </colorScale>
    </cfRule>
    <cfRule type="colorScale" priority="6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1">
    <cfRule type="cellIs" dxfId="5976" priority="6876" operator="greaterThan">
      <formula>1</formula>
    </cfRule>
    <cfRule type="colorScale" priority="6877">
      <colorScale>
        <cfvo type="min"/>
        <cfvo type="max"/>
        <color rgb="FFFCFCFF"/>
        <color rgb="FF63BE7B"/>
      </colorScale>
    </cfRule>
    <cfRule type="colorScale" priority="6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1:IA81">
    <cfRule type="colorScale" priority="6879">
      <colorScale>
        <cfvo type="min"/>
        <cfvo type="max"/>
        <color rgb="FFFCFCFF"/>
        <color rgb="FF63BE7B"/>
      </colorScale>
    </cfRule>
    <cfRule type="colorScale" priority="6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1">
    <cfRule type="colorScale" priority="6881">
      <colorScale>
        <cfvo type="min"/>
        <cfvo type="max"/>
        <color rgb="FFFCFCFF"/>
        <color rgb="FF63BE7B"/>
      </colorScale>
    </cfRule>
    <cfRule type="colorScale" priority="6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1">
    <cfRule type="colorScale" priority="7016">
      <colorScale>
        <cfvo type="min"/>
        <cfvo type="max"/>
        <color rgb="FFFCFCFF"/>
        <color rgb="FF63BE7B"/>
      </colorScale>
    </cfRule>
    <cfRule type="colorScale" priority="7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1">
    <cfRule type="cellIs" dxfId="5975" priority="6883" operator="greaterThan">
      <formula>1</formula>
    </cfRule>
    <cfRule type="colorScale" priority="6884">
      <colorScale>
        <cfvo type="min"/>
        <cfvo type="max"/>
        <color rgb="FFFCFCFF"/>
        <color rgb="FF63BE7B"/>
      </colorScale>
    </cfRule>
    <cfRule type="colorScale" priority="6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1">
    <cfRule type="colorScale" priority="6886">
      <colorScale>
        <cfvo type="min"/>
        <cfvo type="max"/>
        <color rgb="FFFCFCFF"/>
        <color rgb="FF63BE7B"/>
      </colorScale>
    </cfRule>
    <cfRule type="colorScale" priority="6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1">
    <cfRule type="colorScale" priority="7012">
      <colorScale>
        <cfvo type="min"/>
        <cfvo type="max"/>
        <color rgb="FFFCFCFF"/>
        <color rgb="FF63BE7B"/>
      </colorScale>
    </cfRule>
    <cfRule type="colorScale" priority="7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1">
    <cfRule type="cellIs" dxfId="5974" priority="6888" operator="greaterThan">
      <formula>1</formula>
    </cfRule>
    <cfRule type="colorScale" priority="6889">
      <colorScale>
        <cfvo type="min"/>
        <cfvo type="max"/>
        <color rgb="FFFCFCFF"/>
        <color rgb="FF63BE7B"/>
      </colorScale>
    </cfRule>
    <cfRule type="colorScale" priority="6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1">
    <cfRule type="colorScale" priority="6891">
      <colorScale>
        <cfvo type="min"/>
        <cfvo type="max"/>
        <color rgb="FFFCFCFF"/>
        <color rgb="FF63BE7B"/>
      </colorScale>
    </cfRule>
    <cfRule type="colorScale" priority="6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1">
    <cfRule type="colorScale" priority="6893">
      <colorScale>
        <cfvo type="min"/>
        <cfvo type="max"/>
        <color rgb="FFFCFCFF"/>
        <color rgb="FF63BE7B"/>
      </colorScale>
    </cfRule>
    <cfRule type="colorScale" priority="6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1">
    <cfRule type="cellIs" dxfId="5973" priority="6895" operator="greaterThan">
      <formula>1</formula>
    </cfRule>
    <cfRule type="colorScale" priority="6896">
      <colorScale>
        <cfvo type="min"/>
        <cfvo type="max"/>
        <color rgb="FFFCFCFF"/>
        <color rgb="FF63BE7B"/>
      </colorScale>
    </cfRule>
    <cfRule type="colorScale" priority="6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1">
    <cfRule type="colorScale" priority="6898">
      <colorScale>
        <cfvo type="min"/>
        <cfvo type="max"/>
        <color rgb="FFFCFCFF"/>
        <color rgb="FF63BE7B"/>
      </colorScale>
    </cfRule>
    <cfRule type="colorScale" priority="6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1">
    <cfRule type="colorScale" priority="6900">
      <colorScale>
        <cfvo type="min"/>
        <cfvo type="max"/>
        <color rgb="FFFCFCFF"/>
        <color rgb="FF63BE7B"/>
      </colorScale>
    </cfRule>
    <cfRule type="colorScale" priority="6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1">
    <cfRule type="cellIs" dxfId="5972" priority="6902" operator="greaterThan">
      <formula>1</formula>
    </cfRule>
    <cfRule type="colorScale" priority="6903">
      <colorScale>
        <cfvo type="min"/>
        <cfvo type="max"/>
        <color rgb="FFFCFCFF"/>
        <color rgb="FF63BE7B"/>
      </colorScale>
    </cfRule>
    <cfRule type="colorScale" priority="6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1">
    <cfRule type="colorScale" priority="6905">
      <colorScale>
        <cfvo type="min"/>
        <cfvo type="max"/>
        <color rgb="FFFCFCFF"/>
        <color rgb="FF63BE7B"/>
      </colorScale>
    </cfRule>
    <cfRule type="colorScale" priority="6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1">
    <cfRule type="colorScale" priority="6907">
      <colorScale>
        <cfvo type="min"/>
        <cfvo type="max"/>
        <color rgb="FFFCFCFF"/>
        <color rgb="FF63BE7B"/>
      </colorScale>
    </cfRule>
    <cfRule type="colorScale" priority="6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1">
    <cfRule type="cellIs" dxfId="5971" priority="6909" operator="greaterThan">
      <formula>1</formula>
    </cfRule>
    <cfRule type="colorScale" priority="6910">
      <colorScale>
        <cfvo type="min"/>
        <cfvo type="max"/>
        <color rgb="FFFCFCFF"/>
        <color rgb="FF63BE7B"/>
      </colorScale>
    </cfRule>
    <cfRule type="colorScale" priority="6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1">
    <cfRule type="colorScale" priority="6912">
      <colorScale>
        <cfvo type="min"/>
        <cfvo type="max"/>
        <color rgb="FFFCFCFF"/>
        <color rgb="FF63BE7B"/>
      </colorScale>
    </cfRule>
    <cfRule type="colorScale" priority="6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1">
    <cfRule type="colorScale" priority="6914">
      <colorScale>
        <cfvo type="min"/>
        <cfvo type="max"/>
        <color rgb="FFFCFCFF"/>
        <color rgb="FF63BE7B"/>
      </colorScale>
    </cfRule>
    <cfRule type="colorScale" priority="6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1">
    <cfRule type="cellIs" dxfId="5970" priority="6916" operator="greaterThan">
      <formula>1</formula>
    </cfRule>
    <cfRule type="colorScale" priority="6917">
      <colorScale>
        <cfvo type="min"/>
        <cfvo type="max"/>
        <color rgb="FFFCFCFF"/>
        <color rgb="FF63BE7B"/>
      </colorScale>
    </cfRule>
    <cfRule type="colorScale" priority="6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1">
    <cfRule type="colorScale" priority="6919">
      <colorScale>
        <cfvo type="min"/>
        <cfvo type="max"/>
        <color rgb="FFFCFCFF"/>
        <color rgb="FF63BE7B"/>
      </colorScale>
    </cfRule>
    <cfRule type="colorScale" priority="6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1">
    <cfRule type="colorScale" priority="6921">
      <colorScale>
        <cfvo type="min"/>
        <cfvo type="max"/>
        <color rgb="FFFCFCFF"/>
        <color rgb="FF63BE7B"/>
      </colorScale>
    </cfRule>
    <cfRule type="colorScale" priority="6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1">
    <cfRule type="cellIs" dxfId="5969" priority="6923" operator="greaterThan">
      <formula>1</formula>
    </cfRule>
    <cfRule type="colorScale" priority="6924">
      <colorScale>
        <cfvo type="min"/>
        <cfvo type="max"/>
        <color rgb="FFFCFCFF"/>
        <color rgb="FF63BE7B"/>
      </colorScale>
    </cfRule>
    <cfRule type="colorScale" priority="6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1">
    <cfRule type="colorScale" priority="6926">
      <colorScale>
        <cfvo type="min"/>
        <cfvo type="max"/>
        <color rgb="FFFCFCFF"/>
        <color rgb="FF63BE7B"/>
      </colorScale>
    </cfRule>
    <cfRule type="colorScale" priority="6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1">
    <cfRule type="colorScale" priority="6928">
      <colorScale>
        <cfvo type="min"/>
        <cfvo type="max"/>
        <color rgb="FFFCFCFF"/>
        <color rgb="FF63BE7B"/>
      </colorScale>
    </cfRule>
    <cfRule type="colorScale" priority="6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1">
    <cfRule type="cellIs" dxfId="5968" priority="6930" operator="greaterThan">
      <formula>1</formula>
    </cfRule>
    <cfRule type="colorScale" priority="6931">
      <colorScale>
        <cfvo type="min"/>
        <cfvo type="max"/>
        <color rgb="FFFCFCFF"/>
        <color rgb="FF63BE7B"/>
      </colorScale>
    </cfRule>
    <cfRule type="colorScale" priority="6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1">
    <cfRule type="colorScale" priority="6933">
      <colorScale>
        <cfvo type="min"/>
        <cfvo type="max"/>
        <color rgb="FFFCFCFF"/>
        <color rgb="FF63BE7B"/>
      </colorScale>
    </cfRule>
    <cfRule type="colorScale" priority="6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1">
    <cfRule type="colorScale" priority="6935">
      <colorScale>
        <cfvo type="min"/>
        <cfvo type="max"/>
        <color rgb="FFFCFCFF"/>
        <color rgb="FF63BE7B"/>
      </colorScale>
    </cfRule>
    <cfRule type="colorScale" priority="6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1">
    <cfRule type="cellIs" dxfId="5967" priority="6937" operator="greaterThan">
      <formula>1</formula>
    </cfRule>
    <cfRule type="colorScale" priority="6938">
      <colorScale>
        <cfvo type="min"/>
        <cfvo type="max"/>
        <color rgb="FFFCFCFF"/>
        <color rgb="FF63BE7B"/>
      </colorScale>
    </cfRule>
    <cfRule type="colorScale" priority="6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1">
    <cfRule type="colorScale" priority="6940">
      <colorScale>
        <cfvo type="min"/>
        <cfvo type="max"/>
        <color rgb="FFFCFCFF"/>
        <color rgb="FF63BE7B"/>
      </colorScale>
    </cfRule>
    <cfRule type="colorScale" priority="6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1">
    <cfRule type="colorScale" priority="6942">
      <colorScale>
        <cfvo type="min"/>
        <cfvo type="max"/>
        <color rgb="FFFCFCFF"/>
        <color rgb="FF63BE7B"/>
      </colorScale>
    </cfRule>
    <cfRule type="colorScale" priority="6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1">
    <cfRule type="cellIs" dxfId="5966" priority="6944" operator="greaterThan">
      <formula>1</formula>
    </cfRule>
    <cfRule type="colorScale" priority="6945">
      <colorScale>
        <cfvo type="min"/>
        <cfvo type="max"/>
        <color rgb="FFFCFCFF"/>
        <color rgb="FF63BE7B"/>
      </colorScale>
    </cfRule>
    <cfRule type="colorScale" priority="6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1">
    <cfRule type="colorScale" priority="6947">
      <colorScale>
        <cfvo type="min"/>
        <cfvo type="max"/>
        <color rgb="FFFCFCFF"/>
        <color rgb="FF63BE7B"/>
      </colorScale>
    </cfRule>
    <cfRule type="colorScale" priority="6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1">
    <cfRule type="colorScale" priority="6949">
      <colorScale>
        <cfvo type="min"/>
        <cfvo type="max"/>
        <color rgb="FFFCFCFF"/>
        <color rgb="FF63BE7B"/>
      </colorScale>
    </cfRule>
    <cfRule type="colorScale" priority="6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1">
    <cfRule type="cellIs" dxfId="5965" priority="6951" operator="greaterThan">
      <formula>1</formula>
    </cfRule>
    <cfRule type="colorScale" priority="6952">
      <colorScale>
        <cfvo type="min"/>
        <cfvo type="max"/>
        <color rgb="FFFCFCFF"/>
        <color rgb="FF63BE7B"/>
      </colorScale>
    </cfRule>
    <cfRule type="colorScale" priority="6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1">
    <cfRule type="colorScale" priority="6954">
      <colorScale>
        <cfvo type="min"/>
        <cfvo type="max"/>
        <color rgb="FFFCFCFF"/>
        <color rgb="FF63BE7B"/>
      </colorScale>
    </cfRule>
    <cfRule type="colorScale" priority="6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1">
    <cfRule type="colorScale" priority="6956">
      <colorScale>
        <cfvo type="min"/>
        <cfvo type="max"/>
        <color rgb="FFFCFCFF"/>
        <color rgb="FF63BE7B"/>
      </colorScale>
    </cfRule>
    <cfRule type="colorScale" priority="6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1">
    <cfRule type="cellIs" dxfId="5964" priority="6958" operator="greaterThan">
      <formula>1</formula>
    </cfRule>
    <cfRule type="colorScale" priority="6959">
      <colorScale>
        <cfvo type="min"/>
        <cfvo type="max"/>
        <color rgb="FFFCFCFF"/>
        <color rgb="FF63BE7B"/>
      </colorScale>
    </cfRule>
    <cfRule type="colorScale" priority="6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1">
    <cfRule type="colorScale" priority="6961">
      <colorScale>
        <cfvo type="min"/>
        <cfvo type="max"/>
        <color rgb="FFFCFCFF"/>
        <color rgb="FF63BE7B"/>
      </colorScale>
    </cfRule>
    <cfRule type="colorScale" priority="6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1">
    <cfRule type="colorScale" priority="6963">
      <colorScale>
        <cfvo type="min"/>
        <cfvo type="max"/>
        <color rgb="FFFCFCFF"/>
        <color rgb="FF63BE7B"/>
      </colorScale>
    </cfRule>
    <cfRule type="colorScale" priority="6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1">
    <cfRule type="cellIs" dxfId="5963" priority="6965" operator="greaterThan">
      <formula>1</formula>
    </cfRule>
    <cfRule type="colorScale" priority="6966">
      <colorScale>
        <cfvo type="min"/>
        <cfvo type="max"/>
        <color rgb="FFFCFCFF"/>
        <color rgb="FF63BE7B"/>
      </colorScale>
    </cfRule>
    <cfRule type="colorScale" priority="6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1">
    <cfRule type="colorScale" priority="6968">
      <colorScale>
        <cfvo type="min"/>
        <cfvo type="max"/>
        <color rgb="FFFCFCFF"/>
        <color rgb="FF63BE7B"/>
      </colorScale>
    </cfRule>
    <cfRule type="colorScale" priority="6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1">
    <cfRule type="colorScale" priority="6970">
      <colorScale>
        <cfvo type="min"/>
        <cfvo type="max"/>
        <color rgb="FFFCFCFF"/>
        <color rgb="FF63BE7B"/>
      </colorScale>
    </cfRule>
    <cfRule type="colorScale" priority="6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1">
    <cfRule type="cellIs" dxfId="5962" priority="6972" operator="greaterThan">
      <formula>1</formula>
    </cfRule>
    <cfRule type="colorScale" priority="6973">
      <colorScale>
        <cfvo type="min"/>
        <cfvo type="max"/>
        <color rgb="FFFCFCFF"/>
        <color rgb="FF63BE7B"/>
      </colorScale>
    </cfRule>
    <cfRule type="colorScale" priority="6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1">
    <cfRule type="colorScale" priority="6975">
      <colorScale>
        <cfvo type="min"/>
        <cfvo type="max"/>
        <color rgb="FFFCFCFF"/>
        <color rgb="FF63BE7B"/>
      </colorScale>
    </cfRule>
    <cfRule type="colorScale" priority="6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1">
    <cfRule type="colorScale" priority="6977">
      <colorScale>
        <cfvo type="min"/>
        <cfvo type="max"/>
        <color rgb="FFFCFCFF"/>
        <color rgb="FF63BE7B"/>
      </colorScale>
    </cfRule>
    <cfRule type="colorScale" priority="6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1">
    <cfRule type="cellIs" dxfId="5961" priority="6979" operator="greaterThan">
      <formula>1</formula>
    </cfRule>
    <cfRule type="colorScale" priority="6980">
      <colorScale>
        <cfvo type="min"/>
        <cfvo type="max"/>
        <color rgb="FFFCFCFF"/>
        <color rgb="FF63BE7B"/>
      </colorScale>
    </cfRule>
    <cfRule type="colorScale" priority="6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1">
    <cfRule type="colorScale" priority="6982">
      <colorScale>
        <cfvo type="min"/>
        <cfvo type="max"/>
        <color rgb="FFFCFCFF"/>
        <color rgb="FF63BE7B"/>
      </colorScale>
    </cfRule>
    <cfRule type="colorScale" priority="6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1">
    <cfRule type="colorScale" priority="6984">
      <colorScale>
        <cfvo type="min"/>
        <cfvo type="max"/>
        <color rgb="FFFCFCFF"/>
        <color rgb="FF63BE7B"/>
      </colorScale>
    </cfRule>
    <cfRule type="colorScale" priority="6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1">
    <cfRule type="cellIs" dxfId="5960" priority="6986" operator="greaterThan">
      <formula>1</formula>
    </cfRule>
    <cfRule type="colorScale" priority="6987">
      <colorScale>
        <cfvo type="min"/>
        <cfvo type="max"/>
        <color rgb="FFFCFCFF"/>
        <color rgb="FF63BE7B"/>
      </colorScale>
    </cfRule>
    <cfRule type="colorScale" priority="6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1">
    <cfRule type="colorScale" priority="6989">
      <colorScale>
        <cfvo type="min"/>
        <cfvo type="max"/>
        <color rgb="FFFCFCFF"/>
        <color rgb="FF63BE7B"/>
      </colorScale>
    </cfRule>
    <cfRule type="colorScale" priority="6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1">
    <cfRule type="colorScale" priority="6991">
      <colorScale>
        <cfvo type="min"/>
        <cfvo type="max"/>
        <color rgb="FFFCFCFF"/>
        <color rgb="FF63BE7B"/>
      </colorScale>
    </cfRule>
    <cfRule type="colorScale" priority="6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1">
    <cfRule type="cellIs" dxfId="5959" priority="6993" operator="greaterThan">
      <formula>1</formula>
    </cfRule>
    <cfRule type="colorScale" priority="6994">
      <colorScale>
        <cfvo type="min"/>
        <cfvo type="max"/>
        <color rgb="FFFCFCFF"/>
        <color rgb="FF63BE7B"/>
      </colorScale>
    </cfRule>
    <cfRule type="colorScale" priority="6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1">
    <cfRule type="colorScale" priority="6996">
      <colorScale>
        <cfvo type="min"/>
        <cfvo type="max"/>
        <color rgb="FFFCFCFF"/>
        <color rgb="FF63BE7B"/>
      </colorScale>
    </cfRule>
    <cfRule type="colorScale" priority="6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1">
    <cfRule type="colorScale" priority="6998">
      <colorScale>
        <cfvo type="min"/>
        <cfvo type="max"/>
        <color rgb="FFFCFCFF"/>
        <color rgb="FF63BE7B"/>
      </colorScale>
    </cfRule>
    <cfRule type="colorScale" priority="6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1">
    <cfRule type="cellIs" dxfId="5958" priority="7000" operator="greaterThan">
      <formula>1</formula>
    </cfRule>
    <cfRule type="colorScale" priority="7001">
      <colorScale>
        <cfvo type="min"/>
        <cfvo type="max"/>
        <color rgb="FFFCFCFF"/>
        <color rgb="FF63BE7B"/>
      </colorScale>
    </cfRule>
    <cfRule type="colorScale" priority="7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1">
    <cfRule type="colorScale" priority="7003">
      <colorScale>
        <cfvo type="min"/>
        <cfvo type="max"/>
        <color rgb="FFFCFCFF"/>
        <color rgb="FF63BE7B"/>
      </colorScale>
    </cfRule>
    <cfRule type="colorScale" priority="7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1">
    <cfRule type="colorScale" priority="7005">
      <colorScale>
        <cfvo type="min"/>
        <cfvo type="max"/>
        <color rgb="FFFCFCFF"/>
        <color rgb="FF63BE7B"/>
      </colorScale>
    </cfRule>
    <cfRule type="colorScale" priority="7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1">
    <cfRule type="cellIs" dxfId="5957" priority="7007" operator="greaterThan">
      <formula>1</formula>
    </cfRule>
    <cfRule type="colorScale" priority="7008">
      <colorScale>
        <cfvo type="min"/>
        <cfvo type="max"/>
        <color rgb="FFFCFCFF"/>
        <color rgb="FF63BE7B"/>
      </colorScale>
    </cfRule>
    <cfRule type="colorScale" priority="7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1:LD81">
    <cfRule type="cellIs" dxfId="5956" priority="6721" operator="greaterThan">
      <formula>0.31</formula>
    </cfRule>
    <cfRule type="cellIs" dxfId="5955" priority="6722" operator="greaterThan">
      <formula>0.31</formula>
    </cfRule>
    <cfRule type="cellIs" dxfId="5954" priority="6723" operator="greaterThan">
      <formula>0.31</formula>
    </cfRule>
    <cfRule type="cellIs" dxfId="5953" priority="6724" operator="greaterThan">
      <formula>0.3</formula>
    </cfRule>
    <cfRule type="cellIs" dxfId="5952" priority="6725" operator="greaterThan">
      <formula>1</formula>
    </cfRule>
    <cfRule type="cellIs" dxfId="5951" priority="6726" operator="equal">
      <formula>0</formula>
    </cfRule>
  </conditionalFormatting>
  <conditionalFormatting sqref="LJ81:LK81">
    <cfRule type="containsText" dxfId="5950" priority="6665" operator="containsText" text=" ">
      <formula>NOT(ISERROR(SEARCH(" ",LJ81)))</formula>
    </cfRule>
    <cfRule type="containsText" dxfId="5949" priority="6666" operator="containsText" text=" ">
      <formula>NOT(ISERROR(SEARCH(" ",LJ81)))</formula>
    </cfRule>
  </conditionalFormatting>
  <conditionalFormatting sqref="LV81">
    <cfRule type="containsText" dxfId="5948" priority="2866" operator="containsText" text=" ">
      <formula>NOT(ISERROR(SEARCH(" ",LV81)))</formula>
    </cfRule>
    <cfRule type="containsText" dxfId="5947" priority="2867" operator="containsText" text=" ">
      <formula>NOT(ISERROR(SEARCH(" ",LV81)))</formula>
    </cfRule>
  </conditionalFormatting>
  <conditionalFormatting sqref="LW81">
    <cfRule type="containsText" dxfId="5946" priority="2786" operator="containsText" text=" ">
      <formula>NOT(ISERROR(SEARCH(" ",LW81)))</formula>
    </cfRule>
    <cfRule type="containsText" dxfId="5945" priority="2787" operator="containsText" text=" ">
      <formula>NOT(ISERROR(SEARCH(" ",LW81)))</formula>
    </cfRule>
  </conditionalFormatting>
  <conditionalFormatting sqref="LX81:LZ81">
    <cfRule type="containsText" dxfId="5944" priority="2742" operator="containsText" text=" ">
      <formula>NOT(ISERROR(SEARCH(" ",LX81)))</formula>
    </cfRule>
    <cfRule type="containsText" dxfId="5943" priority="2743" operator="containsText" text=" ">
      <formula>NOT(ISERROR(SEARCH(" ",LX81)))</formula>
    </cfRule>
  </conditionalFormatting>
  <conditionalFormatting sqref="MZ81">
    <cfRule type="containsText" dxfId="5942" priority="2864" operator="containsText" text=" ">
      <formula>NOT(ISERROR(SEARCH(" ",MZ81)))</formula>
    </cfRule>
    <cfRule type="containsText" dxfId="5941" priority="2865" operator="containsText" text=" ">
      <formula>NOT(ISERROR(SEARCH(" ",MZ81)))</formula>
    </cfRule>
  </conditionalFormatting>
  <conditionalFormatting sqref="NA81">
    <cfRule type="containsText" dxfId="5940" priority="2784" operator="containsText" text=" ">
      <formula>NOT(ISERROR(SEARCH(" ",NA81)))</formula>
    </cfRule>
    <cfRule type="containsText" dxfId="5939" priority="2785" operator="containsText" text=" ">
      <formula>NOT(ISERROR(SEARCH(" ",NA81)))</formula>
    </cfRule>
  </conditionalFormatting>
  <conditionalFormatting sqref="NB81:ND81">
    <cfRule type="containsText" dxfId="5938" priority="2740" operator="containsText" text=" ">
      <formula>NOT(ISERROR(SEARCH(" ",NB81)))</formula>
    </cfRule>
    <cfRule type="containsText" dxfId="5937" priority="2741" operator="containsText" text=" ">
      <formula>NOT(ISERROR(SEARCH(" ",NB81)))</formula>
    </cfRule>
  </conditionalFormatting>
  <conditionalFormatting sqref="NE81">
    <cfRule type="containsText" dxfId="5936" priority="2862" operator="containsText" text=" ">
      <formula>NOT(ISERROR(SEARCH(" ",NE81)))</formula>
    </cfRule>
    <cfRule type="containsText" dxfId="5935" priority="2863" operator="containsText" text=" ">
      <formula>NOT(ISERROR(SEARCH(" ",NE81)))</formula>
    </cfRule>
  </conditionalFormatting>
  <conditionalFormatting sqref="NF81">
    <cfRule type="containsText" dxfId="5934" priority="2700" operator="containsText" text=" ">
      <formula>NOT(ISERROR(SEARCH(" ",NF81)))</formula>
    </cfRule>
    <cfRule type="containsText" dxfId="5933" priority="2701" operator="containsText" text=" ">
      <formula>NOT(ISERROR(SEARCH(" ",NF81)))</formula>
    </cfRule>
  </conditionalFormatting>
  <conditionalFormatting sqref="NG81">
    <cfRule type="containsText" dxfId="5932" priority="2676" operator="containsText" text=" ">
      <formula>NOT(ISERROR(SEARCH(" ",NG81)))</formula>
    </cfRule>
    <cfRule type="containsText" dxfId="5931" priority="2677" operator="containsText" text=" ">
      <formula>NOT(ISERROR(SEARCH(" ",NG81)))</formula>
    </cfRule>
  </conditionalFormatting>
  <conditionalFormatting sqref="NH81">
    <cfRule type="containsText" dxfId="5930" priority="2652" operator="containsText" text=" ">
      <formula>NOT(ISERROR(SEARCH(" ",NH81)))</formula>
    </cfRule>
    <cfRule type="containsText" dxfId="5929" priority="2653" operator="containsText" text=" ">
      <formula>NOT(ISERROR(SEARCH(" ",NH81)))</formula>
    </cfRule>
  </conditionalFormatting>
  <conditionalFormatting sqref="C82">
    <cfRule type="colorScale" priority="50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82">
    <cfRule type="containsText" dxfId="5928" priority="5136" operator="containsText" text=" ">
      <formula>NOT(ISERROR(SEARCH(" ",H82)))</formula>
    </cfRule>
    <cfRule type="containsText" dxfId="5927" priority="5137" operator="containsText" text=" ">
      <formula>NOT(ISERROR(SEARCH(" ",H82)))</formula>
    </cfRule>
  </conditionalFormatting>
  <conditionalFormatting sqref="R82">
    <cfRule type="containsText" dxfId="5926" priority="5075" operator="containsText" text=" ">
      <formula>NOT(ISERROR(SEARCH(" ",R82)))</formula>
    </cfRule>
    <cfRule type="containsText" dxfId="5925" priority="5076" operator="containsText" text=" ">
      <formula>NOT(ISERROR(SEARCH(" ",R82)))</formula>
    </cfRule>
  </conditionalFormatting>
  <conditionalFormatting sqref="T82">
    <cfRule type="containsText" dxfId="5924" priority="5101" operator="containsText" text=" ">
      <formula>NOT(ISERROR(SEARCH(" ",T82)))</formula>
    </cfRule>
    <cfRule type="containsText" dxfId="5923" priority="5102" operator="containsText" text=" ">
      <formula>NOT(ISERROR(SEARCH(" ",T82)))</formula>
    </cfRule>
  </conditionalFormatting>
  <conditionalFormatting sqref="Y82">
    <cfRule type="colorScale" priority="5159">
      <colorScale>
        <cfvo type="min"/>
        <cfvo type="max"/>
        <color rgb="FFFCFCFF"/>
        <color rgb="FF63BE7B"/>
      </colorScale>
    </cfRule>
    <cfRule type="colorScale" priority="5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82">
    <cfRule type="cellIs" dxfId="5922" priority="5142" operator="greaterThan">
      <formula>1</formula>
    </cfRule>
    <cfRule type="containsText" dxfId="5921" priority="5143" operator="containsText" text=" ">
      <formula>NOT(ISERROR(SEARCH(" ",AF82)))</formula>
    </cfRule>
    <cfRule type="containsText" dxfId="5920" priority="5144" operator="containsText" text=" ">
      <formula>NOT(ISERROR(SEARCH(" ",AF82)))</formula>
    </cfRule>
  </conditionalFormatting>
  <conditionalFormatting sqref="AG82">
    <cfRule type="cellIs" dxfId="5919" priority="3101" operator="equal">
      <formula>0</formula>
    </cfRule>
    <cfRule type="cellIs" dxfId="5918" priority="3102" operator="equal">
      <formula>0</formula>
    </cfRule>
    <cfRule type="cellIs" dxfId="5917" priority="3103" operator="greaterThan">
      <formula>1</formula>
    </cfRule>
    <cfRule type="containsText" dxfId="5916" priority="3104" operator="containsText" text=" ">
      <formula>NOT(ISERROR(SEARCH(" ",AG82)))</formula>
    </cfRule>
    <cfRule type="containsText" dxfId="5915" priority="3105" operator="containsText" text=" ">
      <formula>NOT(ISERROR(SEARCH(" ",AG82)))</formula>
    </cfRule>
  </conditionalFormatting>
  <conditionalFormatting sqref="AH82">
    <cfRule type="cellIs" dxfId="5914" priority="5096" operator="equal">
      <formula>0</formula>
    </cfRule>
    <cfRule type="cellIs" dxfId="5913" priority="5097" operator="equal">
      <formula>0</formula>
    </cfRule>
    <cfRule type="cellIs" dxfId="5912" priority="5098" operator="greaterThan">
      <formula>1</formula>
    </cfRule>
    <cfRule type="containsText" dxfId="5911" priority="5099" operator="containsText" text=" ">
      <formula>NOT(ISERROR(SEARCH(" ",AH82)))</formula>
    </cfRule>
    <cfRule type="containsText" dxfId="5910" priority="5100" operator="containsText" text=" ">
      <formula>NOT(ISERROR(SEARCH(" ",AH82)))</formula>
    </cfRule>
  </conditionalFormatting>
  <conditionalFormatting sqref="AI82">
    <cfRule type="cellIs" dxfId="5909" priority="5442" operator="equal">
      <formula>0</formula>
    </cfRule>
    <cfRule type="cellIs" dxfId="5908" priority="5445" operator="greaterThan">
      <formula>1</formula>
    </cfRule>
    <cfRule type="containsText" dxfId="5907" priority="5446" operator="containsText" text=" ">
      <formula>NOT(ISERROR(SEARCH(" ",AI82)))</formula>
    </cfRule>
    <cfRule type="containsText" dxfId="5906" priority="5447" operator="containsText" text=" ">
      <formula>NOT(ISERROR(SEARCH(" ",AI82)))</formula>
    </cfRule>
  </conditionalFormatting>
  <conditionalFormatting sqref="AJ82">
    <cfRule type="cellIs" dxfId="5905" priority="5103" operator="equal">
      <formula>0</formula>
    </cfRule>
    <cfRule type="cellIs" dxfId="5904" priority="5104" operator="equal">
      <formula>0</formula>
    </cfRule>
    <cfRule type="cellIs" dxfId="5903" priority="5105" operator="greaterThan">
      <formula>1</formula>
    </cfRule>
    <cfRule type="containsText" dxfId="5902" priority="5106" operator="containsText" text=" ">
      <formula>NOT(ISERROR(SEARCH(" ",AJ82)))</formula>
    </cfRule>
    <cfRule type="containsText" dxfId="5901" priority="5107" operator="containsText" text=" ">
      <formula>NOT(ISERROR(SEARCH(" ",AJ82)))</formula>
    </cfRule>
  </conditionalFormatting>
  <conditionalFormatting sqref="AK82:AM82">
    <cfRule type="cellIs" dxfId="5900" priority="5110" operator="equal">
      <formula>0</formula>
    </cfRule>
    <cfRule type="cellIs" dxfId="5899" priority="5111" operator="equal">
      <formula>0</formula>
    </cfRule>
    <cfRule type="cellIs" dxfId="5898" priority="5112" operator="greaterThan">
      <formula>1</formula>
    </cfRule>
    <cfRule type="containsText" dxfId="5897" priority="5113" operator="containsText" text=" ">
      <formula>NOT(ISERROR(SEARCH(" ",AK82)))</formula>
    </cfRule>
    <cfRule type="containsText" dxfId="5896" priority="5114" operator="containsText" text=" ">
      <formula>NOT(ISERROR(SEARCH(" ",AK82)))</formula>
    </cfRule>
  </conditionalFormatting>
  <conditionalFormatting sqref="AO82:AT82">
    <cfRule type="cellIs" dxfId="5895" priority="5129" operator="equal">
      <formula>0</formula>
    </cfRule>
    <cfRule type="containsText" dxfId="5894" priority="5138" operator="containsText" text=" ">
      <formula>NOT(ISERROR(SEARCH(" ",AO82)))</formula>
    </cfRule>
    <cfRule type="containsText" dxfId="5893" priority="5139" operator="containsText" text=" ">
      <formula>NOT(ISERROR(SEARCH(" ",AO82)))</formula>
    </cfRule>
  </conditionalFormatting>
  <conditionalFormatting sqref="AV82">
    <cfRule type="cellIs" dxfId="5892" priority="5080" operator="equal">
      <formula>0</formula>
    </cfRule>
    <cfRule type="containsText" dxfId="5891" priority="5081" operator="containsText" text=" ">
      <formula>NOT(ISERROR(SEARCH(" ",AV82)))</formula>
    </cfRule>
    <cfRule type="containsText" dxfId="5890" priority="5082" operator="containsText" text=" ">
      <formula>NOT(ISERROR(SEARCH(" ",AV82)))</formula>
    </cfRule>
  </conditionalFormatting>
  <conditionalFormatting sqref="AX82">
    <cfRule type="cellIs" dxfId="5889" priority="5116" operator="greaterThan">
      <formula>1</formula>
    </cfRule>
    <cfRule type="containsText" dxfId="5888" priority="5117" operator="containsText" text=" ">
      <formula>NOT(ISERROR(SEARCH(" ",AX82)))</formula>
    </cfRule>
    <cfRule type="containsText" dxfId="5887" priority="5118" operator="containsText" text=" ">
      <formula>NOT(ISERROR(SEARCH(" ",AX82)))</formula>
    </cfRule>
  </conditionalFormatting>
  <conditionalFormatting sqref="BA82">
    <cfRule type="containsText" dxfId="5886" priority="5438" operator="containsText" text=" ">
      <formula>NOT(ISERROR(SEARCH(" ",BA82)))</formula>
    </cfRule>
    <cfRule type="containsText" dxfId="5885" priority="5439" operator="containsText" text=" ">
      <formula>NOT(ISERROR(SEARCH(" ",BA82)))</formula>
    </cfRule>
  </conditionalFormatting>
  <conditionalFormatting sqref="BC82">
    <cfRule type="containsText" dxfId="5884" priority="5448" operator="containsText" text=" ">
      <formula>NOT(ISERROR(SEARCH(" ",BC82)))</formula>
    </cfRule>
    <cfRule type="containsText" dxfId="5883" priority="5449" operator="containsText" text=" ">
      <formula>NOT(ISERROR(SEARCH(" ",BC82)))</formula>
    </cfRule>
  </conditionalFormatting>
  <conditionalFormatting sqref="BF82:BG82">
    <cfRule type="containsText" dxfId="5882" priority="5134" operator="containsText" text=" ">
      <formula>NOT(ISERROR(SEARCH(" ",BF82)))</formula>
    </cfRule>
    <cfRule type="containsText" dxfId="5881" priority="5135" operator="containsText" text=" ">
      <formula>NOT(ISERROR(SEARCH(" ",BF82)))</formula>
    </cfRule>
  </conditionalFormatting>
  <conditionalFormatting sqref="BI82:BJ82">
    <cfRule type="containsText" dxfId="5880" priority="5140" operator="containsText" text=" ">
      <formula>NOT(ISERROR(SEARCH(" ",BI82)))</formula>
    </cfRule>
    <cfRule type="containsText" dxfId="5879" priority="5141" operator="containsText" text=" ">
      <formula>NOT(ISERROR(SEARCH(" ",BI82)))</formula>
    </cfRule>
  </conditionalFormatting>
  <conditionalFormatting sqref="BK82">
    <cfRule type="containsText" dxfId="5878" priority="5145" operator="containsText" text=" ">
      <formula>NOT(ISERROR(SEARCH(" ",BK82)))</formula>
    </cfRule>
    <cfRule type="containsText" dxfId="5877" priority="5146" operator="containsText" text=" ">
      <formula>NOT(ISERROR(SEARCH(" ",BK82)))</formula>
    </cfRule>
  </conditionalFormatting>
  <conditionalFormatting sqref="BM82">
    <cfRule type="containsText" dxfId="5876" priority="3179" operator="containsText" text=" ">
      <formula>NOT(ISERROR(SEARCH(" ",BM82)))</formula>
    </cfRule>
    <cfRule type="containsText" dxfId="5875" priority="3180" operator="containsText" text=" ">
      <formula>NOT(ISERROR(SEARCH(" ",BM82)))</formula>
    </cfRule>
  </conditionalFormatting>
  <conditionalFormatting sqref="BN82">
    <cfRule type="containsText" dxfId="5874" priority="5452" operator="containsText" text=" ">
      <formula>NOT(ISERROR(SEARCH(" ",BN82)))</formula>
    </cfRule>
    <cfRule type="containsText" dxfId="5873" priority="5453" operator="containsText" text=" ">
      <formula>NOT(ISERROR(SEARCH(" ",BN82)))</formula>
    </cfRule>
  </conditionalFormatting>
  <conditionalFormatting sqref="BR82">
    <cfRule type="containsText" dxfId="5872" priority="5085" operator="containsText" text=" ">
      <formula>NOT(ISERROR(SEARCH(" ",BR82)))</formula>
    </cfRule>
    <cfRule type="containsText" dxfId="5871" priority="5086" operator="containsText" text=" ">
      <formula>NOT(ISERROR(SEARCH(" ",BR82)))</formula>
    </cfRule>
  </conditionalFormatting>
  <conditionalFormatting sqref="BS82">
    <cfRule type="containsText" dxfId="5870" priority="3208" operator="containsText" text=" ">
      <formula>NOT(ISERROR(SEARCH(" ",BS82)))</formula>
    </cfRule>
    <cfRule type="containsText" dxfId="5869" priority="3209" operator="containsText" text=" ">
      <formula>NOT(ISERROR(SEARCH(" ",BS82)))</formula>
    </cfRule>
  </conditionalFormatting>
  <conditionalFormatting sqref="BT82">
    <cfRule type="duplicateValues" dxfId="5868" priority="5074"/>
    <cfRule type="containsText" dxfId="5867" priority="5443" operator="containsText" text=" ">
      <formula>NOT(ISERROR(SEARCH(" ",BT82)))</formula>
    </cfRule>
    <cfRule type="containsText" dxfId="5866" priority="5444" operator="containsText" text=" ">
      <formula>NOT(ISERROR(SEARCH(" ",BT82)))</formula>
    </cfRule>
  </conditionalFormatting>
  <conditionalFormatting sqref="BU82">
    <cfRule type="containsText" dxfId="5865" priority="5132" operator="containsText" text=" ">
      <formula>NOT(ISERROR(SEARCH(" ",BU82)))</formula>
    </cfRule>
    <cfRule type="containsText" dxfId="5864" priority="5133" operator="containsText" text=" ">
      <formula>NOT(ISERROR(SEARCH(" ",BU82)))</formula>
    </cfRule>
  </conditionalFormatting>
  <conditionalFormatting sqref="BV82">
    <cfRule type="containsText" dxfId="5863" priority="5078" operator="containsText" text=" ">
      <formula>NOT(ISERROR(SEARCH(" ",BV82)))</formula>
    </cfRule>
    <cfRule type="containsText" dxfId="5862" priority="5079" operator="containsText" text=" ">
      <formula>NOT(ISERROR(SEARCH(" ",BV82)))</formula>
    </cfRule>
  </conditionalFormatting>
  <conditionalFormatting sqref="BW82">
    <cfRule type="containsText" dxfId="5861" priority="5091" operator="containsText" text=" ">
      <formula>NOT(ISERROR(SEARCH(" ",BW82)))</formula>
    </cfRule>
    <cfRule type="containsText" dxfId="5860" priority="5092" operator="containsText" text=" ">
      <formula>NOT(ISERROR(SEARCH(" ",BW82)))</formula>
    </cfRule>
  </conditionalFormatting>
  <conditionalFormatting sqref="BY82">
    <cfRule type="containsText" dxfId="5859" priority="5070" operator="containsText" text=" ">
      <formula>NOT(ISERROR(SEARCH(" ",BY82)))</formula>
    </cfRule>
    <cfRule type="containsText" dxfId="5858" priority="5071" operator="containsText" text=" ">
      <formula>NOT(ISERROR(SEARCH(" ",BY82)))</formula>
    </cfRule>
  </conditionalFormatting>
  <conditionalFormatting sqref="BZ82">
    <cfRule type="containsText" dxfId="5857" priority="5151" operator="containsText" text=" ">
      <formula>NOT(ISERROR(SEARCH(" ",BZ82)))</formula>
    </cfRule>
    <cfRule type="containsText" dxfId="5856" priority="5152" operator="containsText" text=" ">
      <formula>NOT(ISERROR(SEARCH(" ",BZ82)))</formula>
    </cfRule>
  </conditionalFormatting>
  <conditionalFormatting sqref="CB82:CD82">
    <cfRule type="containsText" dxfId="5855" priority="5084" operator="containsText" text=" ">
      <formula>NOT(ISERROR(SEARCH(" ",CB82)))</formula>
    </cfRule>
  </conditionalFormatting>
  <conditionalFormatting sqref="CE82">
    <cfRule type="containsText" dxfId="5854" priority="5083" operator="containsText" text=" ">
      <formula>NOT(ISERROR(SEARCH(" ",CE82)))</formula>
    </cfRule>
  </conditionalFormatting>
  <conditionalFormatting sqref="CF82">
    <cfRule type="containsText" dxfId="5853" priority="3512" operator="containsText" text=" ">
      <formula>NOT(ISERROR(SEARCH(" ",CF82)))</formula>
    </cfRule>
  </conditionalFormatting>
  <conditionalFormatting sqref="CH82">
    <cfRule type="containsText" dxfId="5852" priority="3447" operator="containsText" text=" ">
      <formula>NOT(ISERROR(SEARCH(" ",CH82)))</formula>
    </cfRule>
  </conditionalFormatting>
  <conditionalFormatting sqref="CI82">
    <cfRule type="containsText" dxfId="5851" priority="5440" operator="containsText" text=" ">
      <formula>NOT(ISERROR(SEARCH(" ",CI82)))</formula>
    </cfRule>
  </conditionalFormatting>
  <conditionalFormatting sqref="CQ82">
    <cfRule type="containsText" dxfId="5850" priority="3047" operator="containsText" text=" ">
      <formula>NOT(ISERROR(SEARCH(" ",CQ82)))</formula>
    </cfRule>
  </conditionalFormatting>
  <conditionalFormatting sqref="CR82">
    <cfRule type="containsText" dxfId="5849" priority="2492" operator="containsText" text=" ">
      <formula>NOT(ISERROR(SEARCH(" ",CR82)))</formula>
    </cfRule>
  </conditionalFormatting>
  <conditionalFormatting sqref="CS82">
    <cfRule type="containsText" dxfId="5848" priority="3007" operator="containsText" text=" ">
      <formula>NOT(ISERROR(SEARCH(" ",CS82)))</formula>
    </cfRule>
  </conditionalFormatting>
  <conditionalFormatting sqref="CU82">
    <cfRule type="cellIs" dxfId="5847" priority="5108" operator="equal">
      <formula>1</formula>
    </cfRule>
  </conditionalFormatting>
  <conditionalFormatting sqref="CY82:DB82">
    <cfRule type="cellIs" dxfId="5846" priority="3336" operator="equal">
      <formula>1</formula>
    </cfRule>
  </conditionalFormatting>
  <conditionalFormatting sqref="DD82:DG82">
    <cfRule type="cellIs" dxfId="5845" priority="3335" operator="equal">
      <formula>1</formula>
    </cfRule>
  </conditionalFormatting>
  <conditionalFormatting sqref="DI82:DL82">
    <cfRule type="cellIs" dxfId="5844" priority="3334" operator="equal">
      <formula>1</formula>
    </cfRule>
  </conditionalFormatting>
  <conditionalFormatting sqref="DN82:DP82">
    <cfRule type="cellIs" dxfId="5843" priority="3332" operator="equal">
      <formula>1</formula>
    </cfRule>
  </conditionalFormatting>
  <conditionalFormatting sqref="DQ82">
    <cfRule type="cellIs" dxfId="5842" priority="3333" operator="equal">
      <formula>1</formula>
    </cfRule>
  </conditionalFormatting>
  <conditionalFormatting sqref="DS82:DU82">
    <cfRule type="cellIs" dxfId="5841" priority="3256" operator="equal">
      <formula>1</formula>
    </cfRule>
  </conditionalFormatting>
  <conditionalFormatting sqref="DV82">
    <cfRule type="cellIs" dxfId="5840" priority="3255" operator="equal">
      <formula>1</formula>
    </cfRule>
  </conditionalFormatting>
  <conditionalFormatting sqref="DW82">
    <cfRule type="cellIs" dxfId="5839" priority="5437" operator="equal">
      <formula>1</formula>
    </cfRule>
  </conditionalFormatting>
  <conditionalFormatting sqref="DX82">
    <cfRule type="containsText" dxfId="5838" priority="5066" operator="containsText" text=" ">
      <formula>NOT(ISERROR(SEARCH(" ",DX82)))</formula>
    </cfRule>
    <cfRule type="containsText" dxfId="5837" priority="5067" operator="containsText" text=" ">
      <formula>NOT(ISERROR(SEARCH(" ",DX82)))</formula>
    </cfRule>
    <cfRule type="containsText" dxfId="5836" priority="5068" operator="containsText" text=" ">
      <formula>NOT(ISERROR(SEARCH(" ",DX82)))</formula>
    </cfRule>
    <cfRule type="containsText" dxfId="5835" priority="5069" operator="containsText" text=" ">
      <formula>NOT(ISERROR(SEARCH(" ",DX82)))</formula>
    </cfRule>
  </conditionalFormatting>
  <conditionalFormatting sqref="DY82">
    <cfRule type="containsText" dxfId="5834" priority="5062" operator="containsText" text=" ">
      <formula>NOT(ISERROR(SEARCH(" ",DY82)))</formula>
    </cfRule>
    <cfRule type="containsText" dxfId="5833" priority="5063" operator="containsText" text=" ">
      <formula>NOT(ISERROR(SEARCH(" ",DY82)))</formula>
    </cfRule>
    <cfRule type="containsText" dxfId="5832" priority="5064" operator="containsText" text=" ">
      <formula>NOT(ISERROR(SEARCH(" ",DY82)))</formula>
    </cfRule>
    <cfRule type="containsText" dxfId="5831" priority="5065" operator="containsText" text=" ">
      <formula>NOT(ISERROR(SEARCH(" ",DY82)))</formula>
    </cfRule>
  </conditionalFormatting>
  <conditionalFormatting sqref="DZ82">
    <cfRule type="containsText" dxfId="5830" priority="5087" operator="containsText" text=" ">
      <formula>NOT(ISERROR(SEARCH(" ",DZ82)))</formula>
    </cfRule>
    <cfRule type="containsText" dxfId="5829" priority="5088" operator="containsText" text=" ">
      <formula>NOT(ISERROR(SEARCH(" ",DZ82)))</formula>
    </cfRule>
    <cfRule type="containsText" dxfId="5828" priority="5089" operator="containsText" text=" ">
      <formula>NOT(ISERROR(SEARCH(" ",DZ82)))</formula>
    </cfRule>
    <cfRule type="containsText" dxfId="5827" priority="5090" operator="containsText" text=" ">
      <formula>NOT(ISERROR(SEARCH(" ",DZ82)))</formula>
    </cfRule>
  </conditionalFormatting>
  <conditionalFormatting sqref="EC82:EL82">
    <cfRule type="containsText" dxfId="5826" priority="5130" operator="containsText" text=" ">
      <formula>NOT(ISERROR(SEARCH(" ",EC82)))</formula>
    </cfRule>
    <cfRule type="containsText" dxfId="5825" priority="5131" operator="containsText" text=" ">
      <formula>NOT(ISERROR(SEARCH(" ",EC82)))</formula>
    </cfRule>
  </conditionalFormatting>
  <conditionalFormatting sqref="EN82">
    <cfRule type="cellIs" dxfId="5824" priority="5093" operator="equal">
      <formula>0</formula>
    </cfRule>
    <cfRule type="containsText" dxfId="5823" priority="5094" operator="containsText" text=" ">
      <formula>NOT(ISERROR(SEARCH(" ",EN82)))</formula>
    </cfRule>
    <cfRule type="containsText" dxfId="5822" priority="5095" operator="containsText" text=" ">
      <formula>NOT(ISERROR(SEARCH(" ",EN82)))</formula>
    </cfRule>
  </conditionalFormatting>
  <conditionalFormatting sqref="FI82">
    <cfRule type="cellIs" dxfId="5821" priority="5161" operator="greaterThan">
      <formula>1</formula>
    </cfRule>
    <cfRule type="colorScale" priority="5162">
      <colorScale>
        <cfvo type="min"/>
        <cfvo type="max"/>
        <color rgb="FFFCFCFF"/>
        <color rgb="FF63BE7B"/>
      </colorScale>
    </cfRule>
    <cfRule type="colorScale" priority="5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2">
    <cfRule type="colorScale" priority="5127">
      <colorScale>
        <cfvo type="min"/>
        <cfvo type="max"/>
        <color rgb="FFFCFCFF"/>
        <color rgb="FF63BE7B"/>
      </colorScale>
    </cfRule>
    <cfRule type="colorScale" priority="5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2:FL82">
    <cfRule type="colorScale" priority="5164">
      <colorScale>
        <cfvo type="min"/>
        <cfvo type="max"/>
        <color rgb="FFFCFCFF"/>
        <color rgb="FF63BE7B"/>
      </colorScale>
    </cfRule>
    <cfRule type="colorScale" priority="5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2">
    <cfRule type="colorScale" priority="5166">
      <colorScale>
        <cfvo type="min"/>
        <cfvo type="max"/>
        <color rgb="FFFCFCFF"/>
        <color rgb="FF63BE7B"/>
      </colorScale>
    </cfRule>
    <cfRule type="colorScale" priority="5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2">
    <cfRule type="colorScale" priority="5433">
      <colorScale>
        <cfvo type="min"/>
        <cfvo type="max"/>
        <color rgb="FFFCFCFF"/>
        <color rgb="FF63BE7B"/>
      </colorScale>
    </cfRule>
    <cfRule type="colorScale" priority="5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2">
    <cfRule type="cellIs" dxfId="5820" priority="5168" operator="greaterThan">
      <formula>1</formula>
    </cfRule>
    <cfRule type="colorScale" priority="5169">
      <colorScale>
        <cfvo type="min"/>
        <cfvo type="max"/>
        <color rgb="FFFCFCFF"/>
        <color rgb="FF63BE7B"/>
      </colorScale>
    </cfRule>
    <cfRule type="colorScale" priority="5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2">
    <cfRule type="colorScale" priority="5171">
      <colorScale>
        <cfvo type="min"/>
        <cfvo type="max"/>
        <color rgb="FFFCFCFF"/>
        <color rgb="FF63BE7B"/>
      </colorScale>
    </cfRule>
    <cfRule type="colorScale" priority="5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2">
    <cfRule type="colorScale" priority="5429">
      <colorScale>
        <cfvo type="min"/>
        <cfvo type="max"/>
        <color rgb="FFFCFCFF"/>
        <color rgb="FF63BE7B"/>
      </colorScale>
    </cfRule>
    <cfRule type="colorScale" priority="5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2">
    <cfRule type="cellIs" dxfId="5819" priority="5173" operator="greaterThan">
      <formula>1</formula>
    </cfRule>
    <cfRule type="colorScale" priority="5174">
      <colorScale>
        <cfvo type="min"/>
        <cfvo type="max"/>
        <color rgb="FFFCFCFF"/>
        <color rgb="FF63BE7B"/>
      </colorScale>
    </cfRule>
    <cfRule type="colorScale" priority="5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2">
    <cfRule type="colorScale" priority="5176">
      <colorScale>
        <cfvo type="min"/>
        <cfvo type="max"/>
        <color rgb="FFFCFCFF"/>
        <color rgb="FF63BE7B"/>
      </colorScale>
    </cfRule>
    <cfRule type="colorScale" priority="5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2">
    <cfRule type="colorScale" priority="5178">
      <colorScale>
        <cfvo type="min"/>
        <cfvo type="max"/>
        <color rgb="FFFCFCFF"/>
        <color rgb="FF63BE7B"/>
      </colorScale>
    </cfRule>
    <cfRule type="colorScale" priority="5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2">
    <cfRule type="cellIs" dxfId="5818" priority="5180" operator="greaterThan">
      <formula>1</formula>
    </cfRule>
    <cfRule type="colorScale" priority="5181">
      <colorScale>
        <cfvo type="min"/>
        <cfvo type="max"/>
        <color rgb="FFFCFCFF"/>
        <color rgb="FF63BE7B"/>
      </colorScale>
    </cfRule>
    <cfRule type="colorScale" priority="5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2">
    <cfRule type="colorScale" priority="5183">
      <colorScale>
        <cfvo type="min"/>
        <cfvo type="max"/>
        <color rgb="FFFCFCFF"/>
        <color rgb="FF63BE7B"/>
      </colorScale>
    </cfRule>
    <cfRule type="colorScale" priority="5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2">
    <cfRule type="colorScale" priority="5185">
      <colorScale>
        <cfvo type="min"/>
        <cfvo type="max"/>
        <color rgb="FFFCFCFF"/>
        <color rgb="FF63BE7B"/>
      </colorScale>
    </cfRule>
    <cfRule type="colorScale" priority="5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2">
    <cfRule type="cellIs" dxfId="5817" priority="5187" operator="greaterThan">
      <formula>1</formula>
    </cfRule>
    <cfRule type="colorScale" priority="5188">
      <colorScale>
        <cfvo type="min"/>
        <cfvo type="max"/>
        <color rgb="FFFCFCFF"/>
        <color rgb="FF63BE7B"/>
      </colorScale>
    </cfRule>
    <cfRule type="colorScale" priority="5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2">
    <cfRule type="colorScale" priority="5190">
      <colorScale>
        <cfvo type="min"/>
        <cfvo type="max"/>
        <color rgb="FFFCFCFF"/>
        <color rgb="FF63BE7B"/>
      </colorScale>
    </cfRule>
    <cfRule type="colorScale" priority="5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2">
    <cfRule type="colorScale" priority="5192">
      <colorScale>
        <cfvo type="min"/>
        <cfvo type="max"/>
        <color rgb="FFFCFCFF"/>
        <color rgb="FF63BE7B"/>
      </colorScale>
    </cfRule>
    <cfRule type="colorScale" priority="5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2">
    <cfRule type="cellIs" dxfId="5816" priority="5194" operator="greaterThan">
      <formula>1</formula>
    </cfRule>
    <cfRule type="colorScale" priority="5195">
      <colorScale>
        <cfvo type="min"/>
        <cfvo type="max"/>
        <color rgb="FFFCFCFF"/>
        <color rgb="FF63BE7B"/>
      </colorScale>
    </cfRule>
    <cfRule type="colorScale" priority="5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2">
    <cfRule type="colorScale" priority="5197">
      <colorScale>
        <cfvo type="min"/>
        <cfvo type="max"/>
        <color rgb="FFFCFCFF"/>
        <color rgb="FF63BE7B"/>
      </colorScale>
    </cfRule>
    <cfRule type="colorScale" priority="5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2">
    <cfRule type="colorScale" priority="5199">
      <colorScale>
        <cfvo type="min"/>
        <cfvo type="max"/>
        <color rgb="FFFCFCFF"/>
        <color rgb="FF63BE7B"/>
      </colorScale>
    </cfRule>
    <cfRule type="colorScale" priority="5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2">
    <cfRule type="cellIs" dxfId="5815" priority="5201" operator="greaterThan">
      <formula>1</formula>
    </cfRule>
    <cfRule type="colorScale" priority="5202">
      <colorScale>
        <cfvo type="min"/>
        <cfvo type="max"/>
        <color rgb="FFFCFCFF"/>
        <color rgb="FF63BE7B"/>
      </colorScale>
    </cfRule>
    <cfRule type="colorScale" priority="5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2">
    <cfRule type="colorScale" priority="5204">
      <colorScale>
        <cfvo type="min"/>
        <cfvo type="max"/>
        <color rgb="FFFCFCFF"/>
        <color rgb="FF63BE7B"/>
      </colorScale>
    </cfRule>
    <cfRule type="colorScale" priority="5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2">
    <cfRule type="colorScale" priority="5206">
      <colorScale>
        <cfvo type="min"/>
        <cfvo type="max"/>
        <color rgb="FFFCFCFF"/>
        <color rgb="FF63BE7B"/>
      </colorScale>
    </cfRule>
    <cfRule type="colorScale" priority="5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2">
    <cfRule type="cellIs" dxfId="5814" priority="5208" operator="greaterThan">
      <formula>1</formula>
    </cfRule>
    <cfRule type="colorScale" priority="5209">
      <colorScale>
        <cfvo type="min"/>
        <cfvo type="max"/>
        <color rgb="FFFCFCFF"/>
        <color rgb="FF63BE7B"/>
      </colorScale>
    </cfRule>
    <cfRule type="colorScale" priority="5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2">
    <cfRule type="colorScale" priority="5211">
      <colorScale>
        <cfvo type="min"/>
        <cfvo type="max"/>
        <color rgb="FFFCFCFF"/>
        <color rgb="FF63BE7B"/>
      </colorScale>
    </cfRule>
    <cfRule type="colorScale" priority="5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2">
    <cfRule type="colorScale" priority="5213">
      <colorScale>
        <cfvo type="min"/>
        <cfvo type="max"/>
        <color rgb="FFFCFCFF"/>
        <color rgb="FF63BE7B"/>
      </colorScale>
    </cfRule>
    <cfRule type="colorScale" priority="5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2">
    <cfRule type="cellIs" dxfId="5813" priority="5215" operator="greaterThan">
      <formula>1</formula>
    </cfRule>
    <cfRule type="colorScale" priority="5216">
      <colorScale>
        <cfvo type="min"/>
        <cfvo type="max"/>
        <color rgb="FFFCFCFF"/>
        <color rgb="FF63BE7B"/>
      </colorScale>
    </cfRule>
    <cfRule type="colorScale" priority="5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2">
    <cfRule type="colorScale" priority="5218">
      <colorScale>
        <cfvo type="min"/>
        <cfvo type="max"/>
        <color rgb="FFFCFCFF"/>
        <color rgb="FF63BE7B"/>
      </colorScale>
    </cfRule>
    <cfRule type="colorScale" priority="5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2">
    <cfRule type="colorScale" priority="5220">
      <colorScale>
        <cfvo type="min"/>
        <cfvo type="max"/>
        <color rgb="FFFCFCFF"/>
        <color rgb="FF63BE7B"/>
      </colorScale>
    </cfRule>
    <cfRule type="colorScale" priority="5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2">
    <cfRule type="cellIs" dxfId="5812" priority="5222" operator="greaterThan">
      <formula>1</formula>
    </cfRule>
    <cfRule type="colorScale" priority="5223">
      <colorScale>
        <cfvo type="min"/>
        <cfvo type="max"/>
        <color rgb="FFFCFCFF"/>
        <color rgb="FF63BE7B"/>
      </colorScale>
    </cfRule>
    <cfRule type="colorScale" priority="5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2">
    <cfRule type="colorScale" priority="5225">
      <colorScale>
        <cfvo type="min"/>
        <cfvo type="max"/>
        <color rgb="FFFCFCFF"/>
        <color rgb="FF63BE7B"/>
      </colorScale>
    </cfRule>
    <cfRule type="colorScale" priority="5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2">
    <cfRule type="colorScale" priority="5227">
      <colorScale>
        <cfvo type="min"/>
        <cfvo type="max"/>
        <color rgb="FFFCFCFF"/>
        <color rgb="FF63BE7B"/>
      </colorScale>
    </cfRule>
    <cfRule type="colorScale" priority="5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2">
    <cfRule type="cellIs" dxfId="5811" priority="5229" operator="greaterThan">
      <formula>1</formula>
    </cfRule>
    <cfRule type="colorScale" priority="5230">
      <colorScale>
        <cfvo type="min"/>
        <cfvo type="max"/>
        <color rgb="FFFCFCFF"/>
        <color rgb="FF63BE7B"/>
      </colorScale>
    </cfRule>
    <cfRule type="colorScale" priority="5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2">
    <cfRule type="colorScale" priority="5232">
      <colorScale>
        <cfvo type="min"/>
        <cfvo type="max"/>
        <color rgb="FFFCFCFF"/>
        <color rgb="FF63BE7B"/>
      </colorScale>
    </cfRule>
    <cfRule type="colorScale" priority="5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2">
    <cfRule type="colorScale" priority="5234">
      <colorScale>
        <cfvo type="min"/>
        <cfvo type="max"/>
        <color rgb="FFFCFCFF"/>
        <color rgb="FF63BE7B"/>
      </colorScale>
    </cfRule>
    <cfRule type="colorScale" priority="5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2">
    <cfRule type="cellIs" dxfId="5810" priority="5236" operator="greaterThan">
      <formula>1</formula>
    </cfRule>
    <cfRule type="colorScale" priority="5237">
      <colorScale>
        <cfvo type="min"/>
        <cfvo type="max"/>
        <color rgb="FFFCFCFF"/>
        <color rgb="FF63BE7B"/>
      </colorScale>
    </cfRule>
    <cfRule type="colorScale" priority="5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2">
    <cfRule type="colorScale" priority="5239">
      <colorScale>
        <cfvo type="min"/>
        <cfvo type="max"/>
        <color rgb="FFFCFCFF"/>
        <color rgb="FF63BE7B"/>
      </colorScale>
    </cfRule>
    <cfRule type="colorScale" priority="5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2">
    <cfRule type="colorScale" priority="5241">
      <colorScale>
        <cfvo type="min"/>
        <cfvo type="max"/>
        <color rgb="FFFCFCFF"/>
        <color rgb="FF63BE7B"/>
      </colorScale>
    </cfRule>
    <cfRule type="colorScale" priority="5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2">
    <cfRule type="cellIs" dxfId="5809" priority="5243" operator="greaterThan">
      <formula>1</formula>
    </cfRule>
    <cfRule type="colorScale" priority="5244">
      <colorScale>
        <cfvo type="min"/>
        <cfvo type="max"/>
        <color rgb="FFFCFCFF"/>
        <color rgb="FF63BE7B"/>
      </colorScale>
    </cfRule>
    <cfRule type="colorScale" priority="5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2">
    <cfRule type="colorScale" priority="5246">
      <colorScale>
        <cfvo type="min"/>
        <cfvo type="max"/>
        <color rgb="FFFCFCFF"/>
        <color rgb="FF63BE7B"/>
      </colorScale>
    </cfRule>
    <cfRule type="colorScale" priority="5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2">
    <cfRule type="colorScale" priority="5248">
      <colorScale>
        <cfvo type="min"/>
        <cfvo type="max"/>
        <color rgb="FFFCFCFF"/>
        <color rgb="FF63BE7B"/>
      </colorScale>
    </cfRule>
    <cfRule type="colorScale" priority="5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2">
    <cfRule type="cellIs" dxfId="5808" priority="5250" operator="greaterThan">
      <formula>1</formula>
    </cfRule>
    <cfRule type="colorScale" priority="5251">
      <colorScale>
        <cfvo type="min"/>
        <cfvo type="max"/>
        <color rgb="FFFCFCFF"/>
        <color rgb="FF63BE7B"/>
      </colorScale>
    </cfRule>
    <cfRule type="colorScale" priority="5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2">
    <cfRule type="colorScale" priority="5253">
      <colorScale>
        <cfvo type="min"/>
        <cfvo type="max"/>
        <color rgb="FFFCFCFF"/>
        <color rgb="FF63BE7B"/>
      </colorScale>
    </cfRule>
    <cfRule type="colorScale" priority="5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2">
    <cfRule type="colorScale" priority="5255">
      <colorScale>
        <cfvo type="min"/>
        <cfvo type="max"/>
        <color rgb="FFFCFCFF"/>
        <color rgb="FF63BE7B"/>
      </colorScale>
    </cfRule>
    <cfRule type="colorScale" priority="5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2">
    <cfRule type="cellIs" dxfId="5807" priority="5257" operator="greaterThan">
      <formula>1</formula>
    </cfRule>
    <cfRule type="colorScale" priority="5258">
      <colorScale>
        <cfvo type="min"/>
        <cfvo type="max"/>
        <color rgb="FFFCFCFF"/>
        <color rgb="FF63BE7B"/>
      </colorScale>
    </cfRule>
    <cfRule type="colorScale" priority="5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2">
    <cfRule type="colorScale" priority="5260">
      <colorScale>
        <cfvo type="min"/>
        <cfvo type="max"/>
        <color rgb="FFFCFCFF"/>
        <color rgb="FF63BE7B"/>
      </colorScale>
    </cfRule>
    <cfRule type="colorScale" priority="5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2">
    <cfRule type="colorScale" priority="5262">
      <colorScale>
        <cfvo type="min"/>
        <cfvo type="max"/>
        <color rgb="FFFCFCFF"/>
        <color rgb="FF63BE7B"/>
      </colorScale>
    </cfRule>
    <cfRule type="colorScale" priority="5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2">
    <cfRule type="cellIs" dxfId="5806" priority="5264" operator="greaterThan">
      <formula>1</formula>
    </cfRule>
    <cfRule type="colorScale" priority="5265">
      <colorScale>
        <cfvo type="min"/>
        <cfvo type="max"/>
        <color rgb="FFFCFCFF"/>
        <color rgb="FF63BE7B"/>
      </colorScale>
    </cfRule>
    <cfRule type="colorScale" priority="5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2">
    <cfRule type="colorScale" priority="5267">
      <colorScale>
        <cfvo type="min"/>
        <cfvo type="max"/>
        <color rgb="FFFCFCFF"/>
        <color rgb="FF63BE7B"/>
      </colorScale>
    </cfRule>
    <cfRule type="colorScale" priority="5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2">
    <cfRule type="colorScale" priority="5269">
      <colorScale>
        <cfvo type="min"/>
        <cfvo type="max"/>
        <color rgb="FFFCFCFF"/>
        <color rgb="FF63BE7B"/>
      </colorScale>
    </cfRule>
    <cfRule type="colorScale" priority="5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2">
    <cfRule type="cellIs" dxfId="5805" priority="5271" operator="greaterThan">
      <formula>1</formula>
    </cfRule>
    <cfRule type="colorScale" priority="5272">
      <colorScale>
        <cfvo type="min"/>
        <cfvo type="max"/>
        <color rgb="FFFCFCFF"/>
        <color rgb="FF63BE7B"/>
      </colorScale>
    </cfRule>
    <cfRule type="colorScale" priority="5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2">
    <cfRule type="colorScale" priority="5274">
      <colorScale>
        <cfvo type="min"/>
        <cfvo type="max"/>
        <color rgb="FFFCFCFF"/>
        <color rgb="FF63BE7B"/>
      </colorScale>
    </cfRule>
    <cfRule type="colorScale" priority="5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2">
    <cfRule type="colorScale" priority="5276">
      <colorScale>
        <cfvo type="min"/>
        <cfvo type="max"/>
        <color rgb="FFFCFCFF"/>
        <color rgb="FF63BE7B"/>
      </colorScale>
    </cfRule>
    <cfRule type="colorScale" priority="5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2">
    <cfRule type="cellIs" dxfId="5804" priority="5278" operator="greaterThan">
      <formula>1</formula>
    </cfRule>
    <cfRule type="colorScale" priority="5279">
      <colorScale>
        <cfvo type="min"/>
        <cfvo type="max"/>
        <color rgb="FFFCFCFF"/>
        <color rgb="FF63BE7B"/>
      </colorScale>
    </cfRule>
    <cfRule type="colorScale" priority="5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2">
    <cfRule type="colorScale" priority="5281">
      <colorScale>
        <cfvo type="min"/>
        <cfvo type="max"/>
        <color rgb="FFFCFCFF"/>
        <color rgb="FF63BE7B"/>
      </colorScale>
    </cfRule>
    <cfRule type="colorScale" priority="5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2">
    <cfRule type="colorScale" priority="5283">
      <colorScale>
        <cfvo type="min"/>
        <cfvo type="max"/>
        <color rgb="FFFCFCFF"/>
        <color rgb="FF63BE7B"/>
      </colorScale>
    </cfRule>
    <cfRule type="colorScale" priority="5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2">
    <cfRule type="cellIs" dxfId="5803" priority="5285" operator="greaterThan">
      <formula>1</formula>
    </cfRule>
    <cfRule type="colorScale" priority="5286">
      <colorScale>
        <cfvo type="min"/>
        <cfvo type="max"/>
        <color rgb="FFFCFCFF"/>
        <color rgb="FF63BE7B"/>
      </colorScale>
    </cfRule>
    <cfRule type="colorScale" priority="5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2">
    <cfRule type="colorScale" priority="5288">
      <colorScale>
        <cfvo type="min"/>
        <cfvo type="max"/>
        <color rgb="FFFCFCFF"/>
        <color rgb="FF63BE7B"/>
      </colorScale>
    </cfRule>
    <cfRule type="colorScale" priority="5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2">
    <cfRule type="colorScale" priority="5290">
      <colorScale>
        <cfvo type="min"/>
        <cfvo type="max"/>
        <color rgb="FFFCFCFF"/>
        <color rgb="FF63BE7B"/>
      </colorScale>
    </cfRule>
    <cfRule type="colorScale" priority="5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2">
    <cfRule type="cellIs" dxfId="5802" priority="5292" operator="greaterThan">
      <formula>1</formula>
    </cfRule>
    <cfRule type="colorScale" priority="5293">
      <colorScale>
        <cfvo type="min"/>
        <cfvo type="max"/>
        <color rgb="FFFCFCFF"/>
        <color rgb="FF63BE7B"/>
      </colorScale>
    </cfRule>
    <cfRule type="colorScale" priority="5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2">
    <cfRule type="cellIs" dxfId="5801" priority="5295" operator="greaterThan">
      <formula>1</formula>
    </cfRule>
    <cfRule type="colorScale" priority="5296">
      <colorScale>
        <cfvo type="min"/>
        <cfvo type="max"/>
        <color rgb="FFFCFCFF"/>
        <color rgb="FF63BE7B"/>
      </colorScale>
    </cfRule>
    <cfRule type="colorScale" priority="5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2:IA82">
    <cfRule type="colorScale" priority="5298">
      <colorScale>
        <cfvo type="min"/>
        <cfvo type="max"/>
        <color rgb="FFFCFCFF"/>
        <color rgb="FF63BE7B"/>
      </colorScale>
    </cfRule>
    <cfRule type="colorScale" priority="5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2">
    <cfRule type="colorScale" priority="5300">
      <colorScale>
        <cfvo type="min"/>
        <cfvo type="max"/>
        <color rgb="FFFCFCFF"/>
        <color rgb="FF63BE7B"/>
      </colorScale>
    </cfRule>
    <cfRule type="colorScale" priority="5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2">
    <cfRule type="colorScale" priority="5435">
      <colorScale>
        <cfvo type="min"/>
        <cfvo type="max"/>
        <color rgb="FFFCFCFF"/>
        <color rgb="FF63BE7B"/>
      </colorScale>
    </cfRule>
    <cfRule type="colorScale" priority="5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2">
    <cfRule type="cellIs" dxfId="5800" priority="5302" operator="greaterThan">
      <formula>1</formula>
    </cfRule>
    <cfRule type="colorScale" priority="5303">
      <colorScale>
        <cfvo type="min"/>
        <cfvo type="max"/>
        <color rgb="FFFCFCFF"/>
        <color rgb="FF63BE7B"/>
      </colorScale>
    </cfRule>
    <cfRule type="colorScale" priority="5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2">
    <cfRule type="colorScale" priority="5305">
      <colorScale>
        <cfvo type="min"/>
        <cfvo type="max"/>
        <color rgb="FFFCFCFF"/>
        <color rgb="FF63BE7B"/>
      </colorScale>
    </cfRule>
    <cfRule type="colorScale" priority="5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2">
    <cfRule type="colorScale" priority="5431">
      <colorScale>
        <cfvo type="min"/>
        <cfvo type="max"/>
        <color rgb="FFFCFCFF"/>
        <color rgb="FF63BE7B"/>
      </colorScale>
    </cfRule>
    <cfRule type="colorScale" priority="5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2">
    <cfRule type="cellIs" dxfId="5799" priority="5307" operator="greaterThan">
      <formula>1</formula>
    </cfRule>
    <cfRule type="colorScale" priority="5308">
      <colorScale>
        <cfvo type="min"/>
        <cfvo type="max"/>
        <color rgb="FFFCFCFF"/>
        <color rgb="FF63BE7B"/>
      </colorScale>
    </cfRule>
    <cfRule type="colorScale" priority="5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2">
    <cfRule type="colorScale" priority="5310">
      <colorScale>
        <cfvo type="min"/>
        <cfvo type="max"/>
        <color rgb="FFFCFCFF"/>
        <color rgb="FF63BE7B"/>
      </colorScale>
    </cfRule>
    <cfRule type="colorScale" priority="5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2">
    <cfRule type="colorScale" priority="5312">
      <colorScale>
        <cfvo type="min"/>
        <cfvo type="max"/>
        <color rgb="FFFCFCFF"/>
        <color rgb="FF63BE7B"/>
      </colorScale>
    </cfRule>
    <cfRule type="colorScale" priority="5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2">
    <cfRule type="cellIs" dxfId="5798" priority="5314" operator="greaterThan">
      <formula>1</formula>
    </cfRule>
    <cfRule type="colorScale" priority="5315">
      <colorScale>
        <cfvo type="min"/>
        <cfvo type="max"/>
        <color rgb="FFFCFCFF"/>
        <color rgb="FF63BE7B"/>
      </colorScale>
    </cfRule>
    <cfRule type="colorScale" priority="5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2">
    <cfRule type="colorScale" priority="5317">
      <colorScale>
        <cfvo type="min"/>
        <cfvo type="max"/>
        <color rgb="FFFCFCFF"/>
        <color rgb="FF63BE7B"/>
      </colorScale>
    </cfRule>
    <cfRule type="colorScale" priority="5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2">
    <cfRule type="colorScale" priority="5319">
      <colorScale>
        <cfvo type="min"/>
        <cfvo type="max"/>
        <color rgb="FFFCFCFF"/>
        <color rgb="FF63BE7B"/>
      </colorScale>
    </cfRule>
    <cfRule type="colorScale" priority="5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2">
    <cfRule type="cellIs" dxfId="5797" priority="5321" operator="greaterThan">
      <formula>1</formula>
    </cfRule>
    <cfRule type="colorScale" priority="5322">
      <colorScale>
        <cfvo type="min"/>
        <cfvo type="max"/>
        <color rgb="FFFCFCFF"/>
        <color rgb="FF63BE7B"/>
      </colorScale>
    </cfRule>
    <cfRule type="colorScale" priority="5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2">
    <cfRule type="colorScale" priority="5324">
      <colorScale>
        <cfvo type="min"/>
        <cfvo type="max"/>
        <color rgb="FFFCFCFF"/>
        <color rgb="FF63BE7B"/>
      </colorScale>
    </cfRule>
    <cfRule type="colorScale" priority="5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2">
    <cfRule type="colorScale" priority="5326">
      <colorScale>
        <cfvo type="min"/>
        <cfvo type="max"/>
        <color rgb="FFFCFCFF"/>
        <color rgb="FF63BE7B"/>
      </colorScale>
    </cfRule>
    <cfRule type="colorScale" priority="5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2">
    <cfRule type="cellIs" dxfId="5796" priority="5328" operator="greaterThan">
      <formula>1</formula>
    </cfRule>
    <cfRule type="colorScale" priority="5329">
      <colorScale>
        <cfvo type="min"/>
        <cfvo type="max"/>
        <color rgb="FFFCFCFF"/>
        <color rgb="FF63BE7B"/>
      </colorScale>
    </cfRule>
    <cfRule type="colorScale" priority="5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2">
    <cfRule type="colorScale" priority="5331">
      <colorScale>
        <cfvo type="min"/>
        <cfvo type="max"/>
        <color rgb="FFFCFCFF"/>
        <color rgb="FF63BE7B"/>
      </colorScale>
    </cfRule>
    <cfRule type="colorScale" priority="5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2">
    <cfRule type="colorScale" priority="5333">
      <colorScale>
        <cfvo type="min"/>
        <cfvo type="max"/>
        <color rgb="FFFCFCFF"/>
        <color rgb="FF63BE7B"/>
      </colorScale>
    </cfRule>
    <cfRule type="colorScale" priority="5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2">
    <cfRule type="cellIs" dxfId="5795" priority="5335" operator="greaterThan">
      <formula>1</formula>
    </cfRule>
    <cfRule type="colorScale" priority="5336">
      <colorScale>
        <cfvo type="min"/>
        <cfvo type="max"/>
        <color rgb="FFFCFCFF"/>
        <color rgb="FF63BE7B"/>
      </colorScale>
    </cfRule>
    <cfRule type="colorScale" priority="5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2">
    <cfRule type="colorScale" priority="5338">
      <colorScale>
        <cfvo type="min"/>
        <cfvo type="max"/>
        <color rgb="FFFCFCFF"/>
        <color rgb="FF63BE7B"/>
      </colorScale>
    </cfRule>
    <cfRule type="colorScale" priority="5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2">
    <cfRule type="colorScale" priority="5340">
      <colorScale>
        <cfvo type="min"/>
        <cfvo type="max"/>
        <color rgb="FFFCFCFF"/>
        <color rgb="FF63BE7B"/>
      </colorScale>
    </cfRule>
    <cfRule type="colorScale" priority="5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2">
    <cfRule type="cellIs" dxfId="5794" priority="5342" operator="greaterThan">
      <formula>1</formula>
    </cfRule>
    <cfRule type="colorScale" priority="5343">
      <colorScale>
        <cfvo type="min"/>
        <cfvo type="max"/>
        <color rgb="FFFCFCFF"/>
        <color rgb="FF63BE7B"/>
      </colorScale>
    </cfRule>
    <cfRule type="colorScale" priority="5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2">
    <cfRule type="colorScale" priority="5345">
      <colorScale>
        <cfvo type="min"/>
        <cfvo type="max"/>
        <color rgb="FFFCFCFF"/>
        <color rgb="FF63BE7B"/>
      </colorScale>
    </cfRule>
    <cfRule type="colorScale" priority="5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2">
    <cfRule type="colorScale" priority="5347">
      <colorScale>
        <cfvo type="min"/>
        <cfvo type="max"/>
        <color rgb="FFFCFCFF"/>
        <color rgb="FF63BE7B"/>
      </colorScale>
    </cfRule>
    <cfRule type="colorScale" priority="5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2">
    <cfRule type="cellIs" dxfId="5793" priority="5349" operator="greaterThan">
      <formula>1</formula>
    </cfRule>
    <cfRule type="colorScale" priority="5350">
      <colorScale>
        <cfvo type="min"/>
        <cfvo type="max"/>
        <color rgb="FFFCFCFF"/>
        <color rgb="FF63BE7B"/>
      </colorScale>
    </cfRule>
    <cfRule type="colorScale" priority="5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2">
    <cfRule type="colorScale" priority="5352">
      <colorScale>
        <cfvo type="min"/>
        <cfvo type="max"/>
        <color rgb="FFFCFCFF"/>
        <color rgb="FF63BE7B"/>
      </colorScale>
    </cfRule>
    <cfRule type="colorScale" priority="5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2">
    <cfRule type="colorScale" priority="5354">
      <colorScale>
        <cfvo type="min"/>
        <cfvo type="max"/>
        <color rgb="FFFCFCFF"/>
        <color rgb="FF63BE7B"/>
      </colorScale>
    </cfRule>
    <cfRule type="colorScale" priority="5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2">
    <cfRule type="cellIs" dxfId="5792" priority="5356" operator="greaterThan">
      <formula>1</formula>
    </cfRule>
    <cfRule type="colorScale" priority="5357">
      <colorScale>
        <cfvo type="min"/>
        <cfvo type="max"/>
        <color rgb="FFFCFCFF"/>
        <color rgb="FF63BE7B"/>
      </colorScale>
    </cfRule>
    <cfRule type="colorScale" priority="5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2">
    <cfRule type="colorScale" priority="5359">
      <colorScale>
        <cfvo type="min"/>
        <cfvo type="max"/>
        <color rgb="FFFCFCFF"/>
        <color rgb="FF63BE7B"/>
      </colorScale>
    </cfRule>
    <cfRule type="colorScale" priority="5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2">
    <cfRule type="colorScale" priority="5361">
      <colorScale>
        <cfvo type="min"/>
        <cfvo type="max"/>
        <color rgb="FFFCFCFF"/>
        <color rgb="FF63BE7B"/>
      </colorScale>
    </cfRule>
    <cfRule type="colorScale" priority="5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2">
    <cfRule type="cellIs" dxfId="5791" priority="5363" operator="greaterThan">
      <formula>1</formula>
    </cfRule>
    <cfRule type="colorScale" priority="5364">
      <colorScale>
        <cfvo type="min"/>
        <cfvo type="max"/>
        <color rgb="FFFCFCFF"/>
        <color rgb="FF63BE7B"/>
      </colorScale>
    </cfRule>
    <cfRule type="colorScale" priority="5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2">
    <cfRule type="colorScale" priority="5366">
      <colorScale>
        <cfvo type="min"/>
        <cfvo type="max"/>
        <color rgb="FFFCFCFF"/>
        <color rgb="FF63BE7B"/>
      </colorScale>
    </cfRule>
    <cfRule type="colorScale" priority="5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2">
    <cfRule type="colorScale" priority="5368">
      <colorScale>
        <cfvo type="min"/>
        <cfvo type="max"/>
        <color rgb="FFFCFCFF"/>
        <color rgb="FF63BE7B"/>
      </colorScale>
    </cfRule>
    <cfRule type="colorScale" priority="5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2">
    <cfRule type="cellIs" dxfId="5790" priority="5370" operator="greaterThan">
      <formula>1</formula>
    </cfRule>
    <cfRule type="colorScale" priority="5371">
      <colorScale>
        <cfvo type="min"/>
        <cfvo type="max"/>
        <color rgb="FFFCFCFF"/>
        <color rgb="FF63BE7B"/>
      </colorScale>
    </cfRule>
    <cfRule type="colorScale" priority="5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2">
    <cfRule type="colorScale" priority="5373">
      <colorScale>
        <cfvo type="min"/>
        <cfvo type="max"/>
        <color rgb="FFFCFCFF"/>
        <color rgb="FF63BE7B"/>
      </colorScale>
    </cfRule>
    <cfRule type="colorScale" priority="5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2">
    <cfRule type="colorScale" priority="5375">
      <colorScale>
        <cfvo type="min"/>
        <cfvo type="max"/>
        <color rgb="FFFCFCFF"/>
        <color rgb="FF63BE7B"/>
      </colorScale>
    </cfRule>
    <cfRule type="colorScale" priority="5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2">
    <cfRule type="cellIs" dxfId="5789" priority="5377" operator="greaterThan">
      <formula>1</formula>
    </cfRule>
    <cfRule type="colorScale" priority="5378">
      <colorScale>
        <cfvo type="min"/>
        <cfvo type="max"/>
        <color rgb="FFFCFCFF"/>
        <color rgb="FF63BE7B"/>
      </colorScale>
    </cfRule>
    <cfRule type="colorScale" priority="5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2">
    <cfRule type="colorScale" priority="5380">
      <colorScale>
        <cfvo type="min"/>
        <cfvo type="max"/>
        <color rgb="FFFCFCFF"/>
        <color rgb="FF63BE7B"/>
      </colorScale>
    </cfRule>
    <cfRule type="colorScale" priority="5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2">
    <cfRule type="colorScale" priority="5382">
      <colorScale>
        <cfvo type="min"/>
        <cfvo type="max"/>
        <color rgb="FFFCFCFF"/>
        <color rgb="FF63BE7B"/>
      </colorScale>
    </cfRule>
    <cfRule type="colorScale" priority="5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2">
    <cfRule type="cellIs" dxfId="5788" priority="5384" operator="greaterThan">
      <formula>1</formula>
    </cfRule>
    <cfRule type="colorScale" priority="5385">
      <colorScale>
        <cfvo type="min"/>
        <cfvo type="max"/>
        <color rgb="FFFCFCFF"/>
        <color rgb="FF63BE7B"/>
      </colorScale>
    </cfRule>
    <cfRule type="colorScale" priority="5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2">
    <cfRule type="colorScale" priority="5387">
      <colorScale>
        <cfvo type="min"/>
        <cfvo type="max"/>
        <color rgb="FFFCFCFF"/>
        <color rgb="FF63BE7B"/>
      </colorScale>
    </cfRule>
    <cfRule type="colorScale" priority="5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2">
    <cfRule type="colorScale" priority="5389">
      <colorScale>
        <cfvo type="min"/>
        <cfvo type="max"/>
        <color rgb="FFFCFCFF"/>
        <color rgb="FF63BE7B"/>
      </colorScale>
    </cfRule>
    <cfRule type="colorScale" priority="5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2">
    <cfRule type="cellIs" dxfId="5787" priority="5391" operator="greaterThan">
      <formula>1</formula>
    </cfRule>
    <cfRule type="colorScale" priority="5392">
      <colorScale>
        <cfvo type="min"/>
        <cfvo type="max"/>
        <color rgb="FFFCFCFF"/>
        <color rgb="FF63BE7B"/>
      </colorScale>
    </cfRule>
    <cfRule type="colorScale" priority="5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2">
    <cfRule type="colorScale" priority="5394">
      <colorScale>
        <cfvo type="min"/>
        <cfvo type="max"/>
        <color rgb="FFFCFCFF"/>
        <color rgb="FF63BE7B"/>
      </colorScale>
    </cfRule>
    <cfRule type="colorScale" priority="5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2">
    <cfRule type="colorScale" priority="5396">
      <colorScale>
        <cfvo type="min"/>
        <cfvo type="max"/>
        <color rgb="FFFCFCFF"/>
        <color rgb="FF63BE7B"/>
      </colorScale>
    </cfRule>
    <cfRule type="colorScale" priority="5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2">
    <cfRule type="cellIs" dxfId="5786" priority="5398" operator="greaterThan">
      <formula>1</formula>
    </cfRule>
    <cfRule type="colorScale" priority="5399">
      <colorScale>
        <cfvo type="min"/>
        <cfvo type="max"/>
        <color rgb="FFFCFCFF"/>
        <color rgb="FF63BE7B"/>
      </colorScale>
    </cfRule>
    <cfRule type="colorScale" priority="5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2">
    <cfRule type="colorScale" priority="5401">
      <colorScale>
        <cfvo type="min"/>
        <cfvo type="max"/>
        <color rgb="FFFCFCFF"/>
        <color rgb="FF63BE7B"/>
      </colorScale>
    </cfRule>
    <cfRule type="colorScale" priority="5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2">
    <cfRule type="colorScale" priority="5403">
      <colorScale>
        <cfvo type="min"/>
        <cfvo type="max"/>
        <color rgb="FFFCFCFF"/>
        <color rgb="FF63BE7B"/>
      </colorScale>
    </cfRule>
    <cfRule type="colorScale" priority="5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2">
    <cfRule type="cellIs" dxfId="5785" priority="5405" operator="greaterThan">
      <formula>1</formula>
    </cfRule>
    <cfRule type="colorScale" priority="5406">
      <colorScale>
        <cfvo type="min"/>
        <cfvo type="max"/>
        <color rgb="FFFCFCFF"/>
        <color rgb="FF63BE7B"/>
      </colorScale>
    </cfRule>
    <cfRule type="colorScale" priority="5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2">
    <cfRule type="colorScale" priority="5408">
      <colorScale>
        <cfvo type="min"/>
        <cfvo type="max"/>
        <color rgb="FFFCFCFF"/>
        <color rgb="FF63BE7B"/>
      </colorScale>
    </cfRule>
    <cfRule type="colorScale" priority="5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2">
    <cfRule type="colorScale" priority="5410">
      <colorScale>
        <cfvo type="min"/>
        <cfvo type="max"/>
        <color rgb="FFFCFCFF"/>
        <color rgb="FF63BE7B"/>
      </colorScale>
    </cfRule>
    <cfRule type="colorScale" priority="5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2">
    <cfRule type="cellIs" dxfId="5784" priority="5412" operator="greaterThan">
      <formula>1</formula>
    </cfRule>
    <cfRule type="colorScale" priority="5413">
      <colorScale>
        <cfvo type="min"/>
        <cfvo type="max"/>
        <color rgb="FFFCFCFF"/>
        <color rgb="FF63BE7B"/>
      </colorScale>
    </cfRule>
    <cfRule type="colorScale" priority="5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2">
    <cfRule type="colorScale" priority="5415">
      <colorScale>
        <cfvo type="min"/>
        <cfvo type="max"/>
        <color rgb="FFFCFCFF"/>
        <color rgb="FF63BE7B"/>
      </colorScale>
    </cfRule>
    <cfRule type="colorScale" priority="5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2">
    <cfRule type="colorScale" priority="5417">
      <colorScale>
        <cfvo type="min"/>
        <cfvo type="max"/>
        <color rgb="FFFCFCFF"/>
        <color rgb="FF63BE7B"/>
      </colorScale>
    </cfRule>
    <cfRule type="colorScale" priority="5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2">
    <cfRule type="cellIs" dxfId="5783" priority="5419" operator="greaterThan">
      <formula>1</formula>
    </cfRule>
    <cfRule type="colorScale" priority="5420">
      <colorScale>
        <cfvo type="min"/>
        <cfvo type="max"/>
        <color rgb="FFFCFCFF"/>
        <color rgb="FF63BE7B"/>
      </colorScale>
    </cfRule>
    <cfRule type="colorScale" priority="5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2">
    <cfRule type="colorScale" priority="5422">
      <colorScale>
        <cfvo type="min"/>
        <cfvo type="max"/>
        <color rgb="FFFCFCFF"/>
        <color rgb="FF63BE7B"/>
      </colorScale>
    </cfRule>
    <cfRule type="colorScale" priority="5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2">
    <cfRule type="colorScale" priority="5424">
      <colorScale>
        <cfvo type="min"/>
        <cfvo type="max"/>
        <color rgb="FFFCFCFF"/>
        <color rgb="FF63BE7B"/>
      </colorScale>
    </cfRule>
    <cfRule type="colorScale" priority="5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2">
    <cfRule type="cellIs" dxfId="5782" priority="5426" operator="greaterThan">
      <formula>1</formula>
    </cfRule>
    <cfRule type="colorScale" priority="5427">
      <colorScale>
        <cfvo type="min"/>
        <cfvo type="max"/>
        <color rgb="FFFCFCFF"/>
        <color rgb="FF63BE7B"/>
      </colorScale>
    </cfRule>
    <cfRule type="colorScale" priority="5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2:LD82">
    <cfRule type="cellIs" dxfId="5781" priority="5119" operator="greaterThan">
      <formula>0.31</formula>
    </cfRule>
    <cfRule type="cellIs" dxfId="5780" priority="5120" operator="greaterThan">
      <formula>0.31</formula>
    </cfRule>
    <cfRule type="cellIs" dxfId="5779" priority="5121" operator="greaterThan">
      <formula>0.31</formula>
    </cfRule>
    <cfRule type="cellIs" dxfId="5778" priority="5122" operator="greaterThan">
      <formula>0.3</formula>
    </cfRule>
    <cfRule type="cellIs" dxfId="5777" priority="5123" operator="greaterThan">
      <formula>1</formula>
    </cfRule>
    <cfRule type="cellIs" dxfId="5776" priority="5124" operator="equal">
      <formula>0</formula>
    </cfRule>
  </conditionalFormatting>
  <conditionalFormatting sqref="LJ82:LK82">
    <cfRule type="containsText" dxfId="5775" priority="5072" operator="containsText" text=" ">
      <formula>NOT(ISERROR(SEARCH(" ",LJ82)))</formula>
    </cfRule>
    <cfRule type="containsText" dxfId="5774" priority="5073" operator="containsText" text=" ">
      <formula>NOT(ISERROR(SEARCH(" ",LJ82)))</formula>
    </cfRule>
  </conditionalFormatting>
  <conditionalFormatting sqref="LV82">
    <cfRule type="containsText" dxfId="5773" priority="2834" operator="containsText" text=" ">
      <formula>NOT(ISERROR(SEARCH(" ",LV82)))</formula>
    </cfRule>
    <cfRule type="containsText" dxfId="5772" priority="2835" operator="containsText" text=" ">
      <formula>NOT(ISERROR(SEARCH(" ",LV82)))</formula>
    </cfRule>
  </conditionalFormatting>
  <conditionalFormatting sqref="LW82">
    <cfRule type="containsText" dxfId="5771" priority="2770" operator="containsText" text=" ">
      <formula>NOT(ISERROR(SEARCH(" ",LW82)))</formula>
    </cfRule>
    <cfRule type="containsText" dxfId="5770" priority="2771" operator="containsText" text=" ">
      <formula>NOT(ISERROR(SEARCH(" ",LW82)))</formula>
    </cfRule>
  </conditionalFormatting>
  <conditionalFormatting sqref="LX82:LZ82">
    <cfRule type="containsText" dxfId="5769" priority="2726" operator="containsText" text=" ">
      <formula>NOT(ISERROR(SEARCH(" ",LX82)))</formula>
    </cfRule>
    <cfRule type="containsText" dxfId="5768" priority="2727" operator="containsText" text=" ">
      <formula>NOT(ISERROR(SEARCH(" ",LX82)))</formula>
    </cfRule>
  </conditionalFormatting>
  <conditionalFormatting sqref="MZ82">
    <cfRule type="containsText" dxfId="5767" priority="2832" operator="containsText" text=" ">
      <formula>NOT(ISERROR(SEARCH(" ",MZ82)))</formula>
    </cfRule>
    <cfRule type="containsText" dxfId="5766" priority="2833" operator="containsText" text=" ">
      <formula>NOT(ISERROR(SEARCH(" ",MZ82)))</formula>
    </cfRule>
  </conditionalFormatting>
  <conditionalFormatting sqref="NA82">
    <cfRule type="containsText" dxfId="5765" priority="2768" operator="containsText" text=" ">
      <formula>NOT(ISERROR(SEARCH(" ",NA82)))</formula>
    </cfRule>
    <cfRule type="containsText" dxfId="5764" priority="2769" operator="containsText" text=" ">
      <formula>NOT(ISERROR(SEARCH(" ",NA82)))</formula>
    </cfRule>
  </conditionalFormatting>
  <conditionalFormatting sqref="NB82:ND82">
    <cfRule type="containsText" dxfId="5763" priority="2724" operator="containsText" text=" ">
      <formula>NOT(ISERROR(SEARCH(" ",NB82)))</formula>
    </cfRule>
    <cfRule type="containsText" dxfId="5762" priority="2725" operator="containsText" text=" ">
      <formula>NOT(ISERROR(SEARCH(" ",NB82)))</formula>
    </cfRule>
  </conditionalFormatting>
  <conditionalFormatting sqref="NE82">
    <cfRule type="containsText" dxfId="5761" priority="2830" operator="containsText" text=" ">
      <formula>NOT(ISERROR(SEARCH(" ",NE82)))</formula>
    </cfRule>
    <cfRule type="containsText" dxfId="5760" priority="2831" operator="containsText" text=" ">
      <formula>NOT(ISERROR(SEARCH(" ",NE82)))</formula>
    </cfRule>
  </conditionalFormatting>
  <conditionalFormatting sqref="NF82">
    <cfRule type="containsText" dxfId="5759" priority="2692" operator="containsText" text=" ">
      <formula>NOT(ISERROR(SEARCH(" ",NF82)))</formula>
    </cfRule>
    <cfRule type="containsText" dxfId="5758" priority="2693" operator="containsText" text=" ">
      <formula>NOT(ISERROR(SEARCH(" ",NF82)))</formula>
    </cfRule>
  </conditionalFormatting>
  <conditionalFormatting sqref="NG82">
    <cfRule type="containsText" dxfId="5757" priority="2668" operator="containsText" text=" ">
      <formula>NOT(ISERROR(SEARCH(" ",NG82)))</formula>
    </cfRule>
    <cfRule type="containsText" dxfId="5756" priority="2669" operator="containsText" text=" ">
      <formula>NOT(ISERROR(SEARCH(" ",NG82)))</formula>
    </cfRule>
  </conditionalFormatting>
  <conditionalFormatting sqref="NH82">
    <cfRule type="containsText" dxfId="5755" priority="2644" operator="containsText" text=" ">
      <formula>NOT(ISERROR(SEARCH(" ",NH82)))</formula>
    </cfRule>
    <cfRule type="containsText" dxfId="5754" priority="2645" operator="containsText" text=" ">
      <formula>NOT(ISERROR(SEARCH(" ",NH82)))</formula>
    </cfRule>
  </conditionalFormatting>
  <conditionalFormatting sqref="C83">
    <cfRule type="colorScale" priority="62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3">
    <cfRule type="containsText" dxfId="5753" priority="6222" operator="containsText" text=" ">
      <formula>NOT(ISERROR(SEARCH(" ",G83)))</formula>
    </cfRule>
    <cfRule type="containsText" dxfId="5752" priority="6223" operator="containsText" text=" ">
      <formula>NOT(ISERROR(SEARCH(" ",G83)))</formula>
    </cfRule>
  </conditionalFormatting>
  <conditionalFormatting sqref="R83">
    <cfRule type="containsText" dxfId="5751" priority="6227" operator="containsText" text=" ">
      <formula>NOT(ISERROR(SEARCH(" ",R83)))</formula>
    </cfRule>
    <cfRule type="containsText" dxfId="5750" priority="6228" operator="containsText" text=" ">
      <formula>NOT(ISERROR(SEARCH(" ",R83)))</formula>
    </cfRule>
  </conditionalFormatting>
  <conditionalFormatting sqref="Y83">
    <cfRule type="colorScale" priority="6264">
      <colorScale>
        <cfvo type="min"/>
        <cfvo type="max"/>
        <color rgb="FFFCFCFF"/>
        <color rgb="FF63BE7B"/>
      </colorScale>
    </cfRule>
    <cfRule type="colorScale" priority="6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83">
    <cfRule type="cellIs" dxfId="5749" priority="6573" operator="equal">
      <formula>0</formula>
    </cfRule>
    <cfRule type="cellIs" dxfId="5748" priority="6574" operator="greaterThan">
      <formula>1</formula>
    </cfRule>
    <cfRule type="containsText" dxfId="5747" priority="6575" operator="containsText" text=" ">
      <formula>NOT(ISERROR(SEARCH(" ",AI83)))</formula>
    </cfRule>
    <cfRule type="containsText" dxfId="5746" priority="6576" operator="containsText" text=" ">
      <formula>NOT(ISERROR(SEARCH(" ",AI83)))</formula>
    </cfRule>
  </conditionalFormatting>
  <conditionalFormatting sqref="AJ83">
    <cfRule type="cellIs" dxfId="5745" priority="6257" operator="equal">
      <formula>0</formula>
    </cfRule>
    <cfRule type="cellIs" dxfId="5744" priority="6258" operator="greaterThan">
      <formula>1</formula>
    </cfRule>
    <cfRule type="containsText" dxfId="5743" priority="6259" operator="containsText" text=" ">
      <formula>NOT(ISERROR(SEARCH(" ",AJ83)))</formula>
    </cfRule>
    <cfRule type="containsText" dxfId="5742" priority="6260" operator="containsText" text=" ">
      <formula>NOT(ISERROR(SEARCH(" ",AJ83)))</formula>
    </cfRule>
  </conditionalFormatting>
  <conditionalFormatting sqref="AK83:AM83">
    <cfRule type="cellIs" dxfId="5741" priority="6252" operator="equal">
      <formula>0</formula>
    </cfRule>
    <cfRule type="cellIs" dxfId="5740" priority="6253" operator="equal">
      <formula>0</formula>
    </cfRule>
    <cfRule type="cellIs" dxfId="5739" priority="6254" operator="greaterThan">
      <formula>1</formula>
    </cfRule>
    <cfRule type="containsText" dxfId="5738" priority="6255" operator="containsText" text=" ">
      <formula>NOT(ISERROR(SEARCH(" ",AK83)))</formula>
    </cfRule>
    <cfRule type="containsText" dxfId="5737" priority="6256" operator="containsText" text=" ">
      <formula>NOT(ISERROR(SEARCH(" ",AK83)))</formula>
    </cfRule>
  </conditionalFormatting>
  <conditionalFormatting sqref="AU83">
    <cfRule type="containsText" dxfId="5736" priority="6579" operator="containsText" text=" ">
      <formula>NOT(ISERROR(SEARCH(" ",AU83)))</formula>
    </cfRule>
    <cfRule type="containsText" dxfId="5735" priority="6580" operator="containsText" text=" ">
      <formula>NOT(ISERROR(SEARCH(" ",AU83)))</formula>
    </cfRule>
  </conditionalFormatting>
  <conditionalFormatting sqref="AV83">
    <cfRule type="cellIs" dxfId="5734" priority="6238" operator="equal">
      <formula>0</formula>
    </cfRule>
    <cfRule type="containsText" dxfId="5733" priority="6239" operator="containsText" text=" ">
      <formula>NOT(ISERROR(SEARCH(" ",AV83)))</formula>
    </cfRule>
    <cfRule type="containsText" dxfId="5732" priority="6240" operator="containsText" text=" ">
      <formula>NOT(ISERROR(SEARCH(" ",AV83)))</formula>
    </cfRule>
  </conditionalFormatting>
  <conditionalFormatting sqref="AW83">
    <cfRule type="cellIs" dxfId="5731" priority="6284" operator="equal">
      <formula>0</formula>
    </cfRule>
    <cfRule type="containsText" dxfId="5730" priority="6287" operator="containsText" text=" ">
      <formula>NOT(ISERROR(SEARCH(" ",AW83)))</formula>
    </cfRule>
    <cfRule type="containsText" dxfId="5729" priority="6288" operator="containsText" text=" ">
      <formula>NOT(ISERROR(SEARCH(" ",AW83)))</formula>
    </cfRule>
  </conditionalFormatting>
  <conditionalFormatting sqref="AX83">
    <cfRule type="cellIs" dxfId="5728" priority="6269" operator="greaterThan">
      <formula>1</formula>
    </cfRule>
    <cfRule type="containsText" dxfId="5727" priority="6270" operator="containsText" text=" ">
      <formula>NOT(ISERROR(SEARCH(" ",AX83)))</formula>
    </cfRule>
    <cfRule type="containsText" dxfId="5726" priority="6271" operator="containsText" text=" ">
      <formula>NOT(ISERROR(SEARCH(" ",AX83)))</formula>
    </cfRule>
  </conditionalFormatting>
  <conditionalFormatting sqref="AY83">
    <cfRule type="containsText" dxfId="5725" priority="6248" operator="containsText" text=" ">
      <formula>NOT(ISERROR(SEARCH(" ",AY83)))</formula>
    </cfRule>
    <cfRule type="containsText" dxfId="5724" priority="6249" operator="containsText" text=" ">
      <formula>NOT(ISERROR(SEARCH(" ",AY83)))</formula>
    </cfRule>
  </conditionalFormatting>
  <conditionalFormatting sqref="BB83">
    <cfRule type="containsText" dxfId="5723" priority="3485" operator="containsText" text=" ">
      <formula>NOT(ISERROR(SEARCH(" ",BB83)))</formula>
    </cfRule>
    <cfRule type="containsText" dxfId="5722" priority="3486" operator="containsText" text=" ">
      <formula>NOT(ISERROR(SEARCH(" ",BB83)))</formula>
    </cfRule>
  </conditionalFormatting>
  <conditionalFormatting sqref="BC83">
    <cfRule type="containsText" dxfId="5721" priority="6577" operator="containsText" text=" ">
      <formula>NOT(ISERROR(SEARCH(" ",BC83)))</formula>
    </cfRule>
    <cfRule type="containsText" dxfId="5720" priority="6578" operator="containsText" text=" ">
      <formula>NOT(ISERROR(SEARCH(" ",BC83)))</formula>
    </cfRule>
  </conditionalFormatting>
  <conditionalFormatting sqref="BD83">
    <cfRule type="containsText" dxfId="5719" priority="6569" operator="containsText" text=" ">
      <formula>NOT(ISERROR(SEARCH(" ",BD83)))</formula>
    </cfRule>
    <cfRule type="containsText" dxfId="5718" priority="6570" operator="containsText" text=" ">
      <formula>NOT(ISERROR(SEARCH(" ",BD83)))</formula>
    </cfRule>
  </conditionalFormatting>
  <conditionalFormatting sqref="BJ83">
    <cfRule type="containsText" dxfId="5717" priority="6220" operator="containsText" text=" ">
      <formula>NOT(ISERROR(SEARCH(" ",BJ83)))</formula>
    </cfRule>
    <cfRule type="containsText" dxfId="5716" priority="6221" operator="containsText" text=" ">
      <formula>NOT(ISERROR(SEARCH(" ",BJ83)))</formula>
    </cfRule>
  </conditionalFormatting>
  <conditionalFormatting sqref="BK83">
    <cfRule type="containsText" dxfId="5715" priority="6234" operator="containsText" text=" ">
      <formula>NOT(ISERROR(SEARCH(" ",BK83)))</formula>
    </cfRule>
    <cfRule type="containsText" dxfId="5714" priority="6235" operator="containsText" text=" ">
      <formula>NOT(ISERROR(SEARCH(" ",BK83)))</formula>
    </cfRule>
  </conditionalFormatting>
  <conditionalFormatting sqref="BM83">
    <cfRule type="containsText" dxfId="5713" priority="6232" operator="containsText" text=" ">
      <formula>NOT(ISERROR(SEARCH(" ",BM83)))</formula>
    </cfRule>
    <cfRule type="containsText" dxfId="5712" priority="6233" operator="containsText" text=" ">
      <formula>NOT(ISERROR(SEARCH(" ",BM83)))</formula>
    </cfRule>
  </conditionalFormatting>
  <conditionalFormatting sqref="BN83">
    <cfRule type="containsText" dxfId="5711" priority="6581" operator="containsText" text=" ">
      <formula>NOT(ISERROR(SEARCH(" ",BN83)))</formula>
    </cfRule>
    <cfRule type="containsText" dxfId="5710" priority="6582" operator="containsText" text=" ">
      <formula>NOT(ISERROR(SEARCH(" ",BN83)))</formula>
    </cfRule>
  </conditionalFormatting>
  <conditionalFormatting sqref="BO83:BQ83">
    <cfRule type="containsText" dxfId="5709" priority="6236" operator="containsText" text=" ">
      <formula>NOT(ISERROR(SEARCH(" ",BO83)))</formula>
    </cfRule>
    <cfRule type="containsText" dxfId="5708" priority="6237" operator="containsText" text=" ">
      <formula>NOT(ISERROR(SEARCH(" ",BO83)))</formula>
    </cfRule>
  </conditionalFormatting>
  <conditionalFormatting sqref="BT83">
    <cfRule type="duplicateValues" dxfId="5707" priority="6224"/>
    <cfRule type="containsText" dxfId="5706" priority="6225" operator="containsText" text=" ">
      <formula>NOT(ISERROR(SEARCH(" ",BT83)))</formula>
    </cfRule>
    <cfRule type="containsText" dxfId="5705" priority="6226" operator="containsText" text=" ">
      <formula>NOT(ISERROR(SEARCH(" ",BT83)))</formula>
    </cfRule>
  </conditionalFormatting>
  <conditionalFormatting sqref="BU83:BW83">
    <cfRule type="containsText" dxfId="5704" priority="6266" operator="containsText" text=" ">
      <formula>NOT(ISERROR(SEARCH(" ",BU83)))</formula>
    </cfRule>
    <cfRule type="containsText" dxfId="5703" priority="6267" operator="containsText" text=" ">
      <formula>NOT(ISERROR(SEARCH(" ",BU83)))</formula>
    </cfRule>
  </conditionalFormatting>
  <conditionalFormatting sqref="BY83">
    <cfRule type="containsText" dxfId="5702" priority="6216" operator="containsText" text=" ">
      <formula>NOT(ISERROR(SEARCH(" ",BY83)))</formula>
    </cfRule>
    <cfRule type="containsText" dxfId="5701" priority="6217" operator="containsText" text=" ">
      <formula>NOT(ISERROR(SEARCH(" ",BY83)))</formula>
    </cfRule>
  </conditionalFormatting>
  <conditionalFormatting sqref="BZ83">
    <cfRule type="containsText" dxfId="5700" priority="6291" operator="containsText" text=" ">
      <formula>NOT(ISERROR(SEARCH(" ",BZ83)))</formula>
    </cfRule>
    <cfRule type="containsText" dxfId="5699" priority="6292" operator="containsText" text=" ">
      <formula>NOT(ISERROR(SEARCH(" ",BZ83)))</formula>
    </cfRule>
  </conditionalFormatting>
  <conditionalFormatting sqref="CB83:CC83">
    <cfRule type="containsText" dxfId="5698" priority="6243" operator="containsText" text=" ">
      <formula>NOT(ISERROR(SEARCH(" ",CB83)))</formula>
    </cfRule>
  </conditionalFormatting>
  <conditionalFormatting sqref="CD83">
    <cfRule type="containsText" dxfId="5697" priority="3458" operator="containsText" text=" ">
      <formula>NOT(ISERROR(SEARCH(" ",CD83)))</formula>
    </cfRule>
  </conditionalFormatting>
  <conditionalFormatting sqref="CE83">
    <cfRule type="containsText" dxfId="5696" priority="6241" operator="containsText" text=" ">
      <formula>NOT(ISERROR(SEARCH(" ",CE83)))</formula>
    </cfRule>
  </conditionalFormatting>
  <conditionalFormatting sqref="CF83">
    <cfRule type="containsText" dxfId="5695" priority="3514" operator="containsText" text=" ">
      <formula>NOT(ISERROR(SEARCH(" ",CF83)))</formula>
    </cfRule>
  </conditionalFormatting>
  <conditionalFormatting sqref="CH83">
    <cfRule type="containsText" dxfId="5694" priority="6242" operator="containsText" text=" ">
      <formula>NOT(ISERROR(SEARCH(" ",CH83)))</formula>
    </cfRule>
  </conditionalFormatting>
  <conditionalFormatting sqref="CI83">
    <cfRule type="containsText" dxfId="5693" priority="3443" operator="containsText" text=" ">
      <formula>NOT(ISERROR(SEARCH(" ",CI83)))</formula>
    </cfRule>
  </conditionalFormatting>
  <conditionalFormatting sqref="CQ83">
    <cfRule type="containsText" dxfId="5692" priority="3051" operator="containsText" text=" ">
      <formula>NOT(ISERROR(SEARCH(" ",CQ83)))</formula>
    </cfRule>
  </conditionalFormatting>
  <conditionalFormatting sqref="CR83">
    <cfRule type="containsText" dxfId="5691" priority="2496" operator="containsText" text=" ">
      <formula>NOT(ISERROR(SEARCH(" ",CR83)))</formula>
    </cfRule>
  </conditionalFormatting>
  <conditionalFormatting sqref="CS83">
    <cfRule type="containsText" dxfId="5690" priority="3010" operator="containsText" text=" ">
      <formula>NOT(ISERROR(SEARCH(" ",CS83)))</formula>
    </cfRule>
  </conditionalFormatting>
  <conditionalFormatting sqref="CU83">
    <cfRule type="cellIs" dxfId="5689" priority="6229" operator="equal">
      <formula>1</formula>
    </cfRule>
    <cfRule type="cellIs" dxfId="5688" priority="6230" operator="equal">
      <formula>1</formula>
    </cfRule>
  </conditionalFormatting>
  <conditionalFormatting sqref="CY83:DB83">
    <cfRule type="cellIs" dxfId="5687" priority="3350" operator="equal">
      <formula>1</formula>
    </cfRule>
  </conditionalFormatting>
  <conditionalFormatting sqref="DD83:DG83">
    <cfRule type="cellIs" dxfId="5686" priority="3349" operator="equal">
      <formula>1</formula>
    </cfRule>
  </conditionalFormatting>
  <conditionalFormatting sqref="DI83">
    <cfRule type="cellIs" dxfId="5685" priority="3237" operator="equal">
      <formula>1</formula>
    </cfRule>
  </conditionalFormatting>
  <conditionalFormatting sqref="DJ83:DK83">
    <cfRule type="cellIs" dxfId="5684" priority="3347" operator="equal">
      <formula>1</formula>
    </cfRule>
  </conditionalFormatting>
  <conditionalFormatting sqref="DL83">
    <cfRule type="cellIs" dxfId="5683" priority="3348" operator="equal">
      <formula>1</formula>
    </cfRule>
  </conditionalFormatting>
  <conditionalFormatting sqref="DN83:DP83">
    <cfRule type="cellIs" dxfId="5682" priority="3235" operator="equal">
      <formula>1</formula>
    </cfRule>
  </conditionalFormatting>
  <conditionalFormatting sqref="DQ83">
    <cfRule type="cellIs" dxfId="5681" priority="3236" operator="equal">
      <formula>1</formula>
    </cfRule>
  </conditionalFormatting>
  <conditionalFormatting sqref="DS83:DU83">
    <cfRule type="cellIs" dxfId="5680" priority="3296" operator="equal">
      <formula>1</formula>
    </cfRule>
  </conditionalFormatting>
  <conditionalFormatting sqref="DV83">
    <cfRule type="cellIs" dxfId="5679" priority="3254" operator="equal">
      <formula>1</formula>
    </cfRule>
  </conditionalFormatting>
  <conditionalFormatting sqref="DW83">
    <cfRule type="cellIs" dxfId="5678" priority="6571" operator="equal">
      <formula>1</formula>
    </cfRule>
  </conditionalFormatting>
  <conditionalFormatting sqref="DX83">
    <cfRule type="containsText" dxfId="5677" priority="6212" operator="containsText" text=" ">
      <formula>NOT(ISERROR(SEARCH(" ",DX83)))</formula>
    </cfRule>
    <cfRule type="containsText" dxfId="5676" priority="6213" operator="containsText" text=" ">
      <formula>NOT(ISERROR(SEARCH(" ",DX83)))</formula>
    </cfRule>
    <cfRule type="containsText" dxfId="5675" priority="6214" operator="containsText" text=" ">
      <formula>NOT(ISERROR(SEARCH(" ",DX83)))</formula>
    </cfRule>
    <cfRule type="containsText" dxfId="5674" priority="6215" operator="containsText" text=" ">
      <formula>NOT(ISERROR(SEARCH(" ",DX83)))</formula>
    </cfRule>
  </conditionalFormatting>
  <conditionalFormatting sqref="DY83">
    <cfRule type="containsText" dxfId="5673" priority="6208" operator="containsText" text=" ">
      <formula>NOT(ISERROR(SEARCH(" ",DY83)))</formula>
    </cfRule>
    <cfRule type="containsText" dxfId="5672" priority="6209" operator="containsText" text=" ">
      <formula>NOT(ISERROR(SEARCH(" ",DY83)))</formula>
    </cfRule>
    <cfRule type="containsText" dxfId="5671" priority="6210" operator="containsText" text=" ">
      <formula>NOT(ISERROR(SEARCH(" ",DY83)))</formula>
    </cfRule>
    <cfRule type="containsText" dxfId="5670" priority="6211" operator="containsText" text=" ">
      <formula>NOT(ISERROR(SEARCH(" ",DY83)))</formula>
    </cfRule>
  </conditionalFormatting>
  <conditionalFormatting sqref="DZ83">
    <cfRule type="containsText" dxfId="5669" priority="6244" operator="containsText" text=" ">
      <formula>NOT(ISERROR(SEARCH(" ",DZ83)))</formula>
    </cfRule>
    <cfRule type="containsText" dxfId="5668" priority="6245" operator="containsText" text=" ">
      <formula>NOT(ISERROR(SEARCH(" ",DZ83)))</formula>
    </cfRule>
    <cfRule type="containsText" dxfId="5667" priority="6246" operator="containsText" text=" ">
      <formula>NOT(ISERROR(SEARCH(" ",DZ83)))</formula>
    </cfRule>
    <cfRule type="containsText" dxfId="5666" priority="6247" operator="containsText" text=" ">
      <formula>NOT(ISERROR(SEARCH(" ",DZ83)))</formula>
    </cfRule>
  </conditionalFormatting>
  <conditionalFormatting sqref="EC83:EL83">
    <cfRule type="containsText" dxfId="5665" priority="6285" operator="containsText" text=" ">
      <formula>NOT(ISERROR(SEARCH(" ",EC83)))</formula>
    </cfRule>
    <cfRule type="containsText" dxfId="5664" priority="6286" operator="containsText" text=" ">
      <formula>NOT(ISERROR(SEARCH(" ",EC83)))</formula>
    </cfRule>
  </conditionalFormatting>
  <conditionalFormatting sqref="EN83">
    <cfRule type="cellIs" dxfId="5663" priority="6250" operator="equal">
      <formula>0</formula>
    </cfRule>
    <cfRule type="containsText" dxfId="5662" priority="6280" operator="containsText" text=" ">
      <formula>NOT(ISERROR(SEARCH(" ",EN83)))</formula>
    </cfRule>
    <cfRule type="containsText" dxfId="5661" priority="6281" operator="containsText" text=" ">
      <formula>NOT(ISERROR(SEARCH(" ",EN83)))</formula>
    </cfRule>
  </conditionalFormatting>
  <conditionalFormatting sqref="FI83">
    <cfRule type="cellIs" dxfId="5660" priority="6293" operator="greaterThan">
      <formula>1</formula>
    </cfRule>
    <cfRule type="colorScale" priority="6294">
      <colorScale>
        <cfvo type="min"/>
        <cfvo type="max"/>
        <color rgb="FFFCFCFF"/>
        <color rgb="FF63BE7B"/>
      </colorScale>
    </cfRule>
    <cfRule type="colorScale" priority="6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3">
    <cfRule type="colorScale" priority="6282">
      <colorScale>
        <cfvo type="min"/>
        <cfvo type="max"/>
        <color rgb="FFFCFCFF"/>
        <color rgb="FF63BE7B"/>
      </colorScale>
    </cfRule>
    <cfRule type="colorScale" priority="6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3:FL83">
    <cfRule type="colorScale" priority="6296">
      <colorScale>
        <cfvo type="min"/>
        <cfvo type="max"/>
        <color rgb="FFFCFCFF"/>
        <color rgb="FF63BE7B"/>
      </colorScale>
    </cfRule>
    <cfRule type="colorScale" priority="6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3">
    <cfRule type="colorScale" priority="6298">
      <colorScale>
        <cfvo type="min"/>
        <cfvo type="max"/>
        <color rgb="FFFCFCFF"/>
        <color rgb="FF63BE7B"/>
      </colorScale>
    </cfRule>
    <cfRule type="colorScale" priority="6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3">
    <cfRule type="colorScale" priority="6565">
      <colorScale>
        <cfvo type="min"/>
        <cfvo type="max"/>
        <color rgb="FFFCFCFF"/>
        <color rgb="FF63BE7B"/>
      </colorScale>
    </cfRule>
    <cfRule type="colorScale" priority="6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3">
    <cfRule type="cellIs" dxfId="5659" priority="6300" operator="greaterThan">
      <formula>1</formula>
    </cfRule>
    <cfRule type="colorScale" priority="6301">
      <colorScale>
        <cfvo type="min"/>
        <cfvo type="max"/>
        <color rgb="FFFCFCFF"/>
        <color rgb="FF63BE7B"/>
      </colorScale>
    </cfRule>
    <cfRule type="colorScale" priority="6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3">
    <cfRule type="colorScale" priority="6303">
      <colorScale>
        <cfvo type="min"/>
        <cfvo type="max"/>
        <color rgb="FFFCFCFF"/>
        <color rgb="FF63BE7B"/>
      </colorScale>
    </cfRule>
    <cfRule type="colorScale" priority="6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3">
    <cfRule type="colorScale" priority="6561">
      <colorScale>
        <cfvo type="min"/>
        <cfvo type="max"/>
        <color rgb="FFFCFCFF"/>
        <color rgb="FF63BE7B"/>
      </colorScale>
    </cfRule>
    <cfRule type="colorScale" priority="6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3">
    <cfRule type="cellIs" dxfId="5658" priority="6305" operator="greaterThan">
      <formula>1</formula>
    </cfRule>
    <cfRule type="colorScale" priority="6306">
      <colorScale>
        <cfvo type="min"/>
        <cfvo type="max"/>
        <color rgb="FFFCFCFF"/>
        <color rgb="FF63BE7B"/>
      </colorScale>
    </cfRule>
    <cfRule type="colorScale" priority="6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3">
    <cfRule type="colorScale" priority="6308">
      <colorScale>
        <cfvo type="min"/>
        <cfvo type="max"/>
        <color rgb="FFFCFCFF"/>
        <color rgb="FF63BE7B"/>
      </colorScale>
    </cfRule>
    <cfRule type="colorScale" priority="6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3">
    <cfRule type="colorScale" priority="6310">
      <colorScale>
        <cfvo type="min"/>
        <cfvo type="max"/>
        <color rgb="FFFCFCFF"/>
        <color rgb="FF63BE7B"/>
      </colorScale>
    </cfRule>
    <cfRule type="colorScale" priority="6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3">
    <cfRule type="cellIs" dxfId="5657" priority="6312" operator="greaterThan">
      <formula>1</formula>
    </cfRule>
    <cfRule type="colorScale" priority="6313">
      <colorScale>
        <cfvo type="min"/>
        <cfvo type="max"/>
        <color rgb="FFFCFCFF"/>
        <color rgb="FF63BE7B"/>
      </colorScale>
    </cfRule>
    <cfRule type="colorScale" priority="6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3">
    <cfRule type="colorScale" priority="6315">
      <colorScale>
        <cfvo type="min"/>
        <cfvo type="max"/>
        <color rgb="FFFCFCFF"/>
        <color rgb="FF63BE7B"/>
      </colorScale>
    </cfRule>
    <cfRule type="colorScale" priority="6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3">
    <cfRule type="colorScale" priority="6317">
      <colorScale>
        <cfvo type="min"/>
        <cfvo type="max"/>
        <color rgb="FFFCFCFF"/>
        <color rgb="FF63BE7B"/>
      </colorScale>
    </cfRule>
    <cfRule type="colorScale" priority="6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3">
    <cfRule type="cellIs" dxfId="5656" priority="6319" operator="greaterThan">
      <formula>1</formula>
    </cfRule>
    <cfRule type="colorScale" priority="6320">
      <colorScale>
        <cfvo type="min"/>
        <cfvo type="max"/>
        <color rgb="FFFCFCFF"/>
        <color rgb="FF63BE7B"/>
      </colorScale>
    </cfRule>
    <cfRule type="colorScale" priority="6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3">
    <cfRule type="colorScale" priority="6322">
      <colorScale>
        <cfvo type="min"/>
        <cfvo type="max"/>
        <color rgb="FFFCFCFF"/>
        <color rgb="FF63BE7B"/>
      </colorScale>
    </cfRule>
    <cfRule type="colorScale" priority="6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3">
    <cfRule type="colorScale" priority="6324">
      <colorScale>
        <cfvo type="min"/>
        <cfvo type="max"/>
        <color rgb="FFFCFCFF"/>
        <color rgb="FF63BE7B"/>
      </colorScale>
    </cfRule>
    <cfRule type="colorScale" priority="6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3">
    <cfRule type="cellIs" dxfId="5655" priority="6326" operator="greaterThan">
      <formula>1</formula>
    </cfRule>
    <cfRule type="colorScale" priority="6327">
      <colorScale>
        <cfvo type="min"/>
        <cfvo type="max"/>
        <color rgb="FFFCFCFF"/>
        <color rgb="FF63BE7B"/>
      </colorScale>
    </cfRule>
    <cfRule type="colorScale" priority="6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3">
    <cfRule type="colorScale" priority="6329">
      <colorScale>
        <cfvo type="min"/>
        <cfvo type="max"/>
        <color rgb="FFFCFCFF"/>
        <color rgb="FF63BE7B"/>
      </colorScale>
    </cfRule>
    <cfRule type="colorScale" priority="6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3">
    <cfRule type="colorScale" priority="6331">
      <colorScale>
        <cfvo type="min"/>
        <cfvo type="max"/>
        <color rgb="FFFCFCFF"/>
        <color rgb="FF63BE7B"/>
      </colorScale>
    </cfRule>
    <cfRule type="colorScale" priority="6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3">
    <cfRule type="cellIs" dxfId="5654" priority="6333" operator="greaterThan">
      <formula>1</formula>
    </cfRule>
    <cfRule type="colorScale" priority="6334">
      <colorScale>
        <cfvo type="min"/>
        <cfvo type="max"/>
        <color rgb="FFFCFCFF"/>
        <color rgb="FF63BE7B"/>
      </colorScale>
    </cfRule>
    <cfRule type="colorScale" priority="6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3">
    <cfRule type="colorScale" priority="6336">
      <colorScale>
        <cfvo type="min"/>
        <cfvo type="max"/>
        <color rgb="FFFCFCFF"/>
        <color rgb="FF63BE7B"/>
      </colorScale>
    </cfRule>
    <cfRule type="colorScale" priority="6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3">
    <cfRule type="colorScale" priority="6338">
      <colorScale>
        <cfvo type="min"/>
        <cfvo type="max"/>
        <color rgb="FFFCFCFF"/>
        <color rgb="FF63BE7B"/>
      </colorScale>
    </cfRule>
    <cfRule type="colorScale" priority="6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3">
    <cfRule type="cellIs" dxfId="5653" priority="6340" operator="greaterThan">
      <formula>1</formula>
    </cfRule>
    <cfRule type="colorScale" priority="6341">
      <colorScale>
        <cfvo type="min"/>
        <cfvo type="max"/>
        <color rgb="FFFCFCFF"/>
        <color rgb="FF63BE7B"/>
      </colorScale>
    </cfRule>
    <cfRule type="colorScale" priority="6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3">
    <cfRule type="colorScale" priority="6343">
      <colorScale>
        <cfvo type="min"/>
        <cfvo type="max"/>
        <color rgb="FFFCFCFF"/>
        <color rgb="FF63BE7B"/>
      </colorScale>
    </cfRule>
    <cfRule type="colorScale" priority="6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3">
    <cfRule type="colorScale" priority="6345">
      <colorScale>
        <cfvo type="min"/>
        <cfvo type="max"/>
        <color rgb="FFFCFCFF"/>
        <color rgb="FF63BE7B"/>
      </colorScale>
    </cfRule>
    <cfRule type="colorScale" priority="6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3">
    <cfRule type="cellIs" dxfId="5652" priority="6347" operator="greaterThan">
      <formula>1</formula>
    </cfRule>
    <cfRule type="colorScale" priority="6348">
      <colorScale>
        <cfvo type="min"/>
        <cfvo type="max"/>
        <color rgb="FFFCFCFF"/>
        <color rgb="FF63BE7B"/>
      </colorScale>
    </cfRule>
    <cfRule type="colorScale" priority="6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3">
    <cfRule type="colorScale" priority="6350">
      <colorScale>
        <cfvo type="min"/>
        <cfvo type="max"/>
        <color rgb="FFFCFCFF"/>
        <color rgb="FF63BE7B"/>
      </colorScale>
    </cfRule>
    <cfRule type="colorScale" priority="6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3">
    <cfRule type="colorScale" priority="6352">
      <colorScale>
        <cfvo type="min"/>
        <cfvo type="max"/>
        <color rgb="FFFCFCFF"/>
        <color rgb="FF63BE7B"/>
      </colorScale>
    </cfRule>
    <cfRule type="colorScale" priority="6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3">
    <cfRule type="cellIs" dxfId="5651" priority="6354" operator="greaterThan">
      <formula>1</formula>
    </cfRule>
    <cfRule type="colorScale" priority="6355">
      <colorScale>
        <cfvo type="min"/>
        <cfvo type="max"/>
        <color rgb="FFFCFCFF"/>
        <color rgb="FF63BE7B"/>
      </colorScale>
    </cfRule>
    <cfRule type="colorScale" priority="6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3">
    <cfRule type="colorScale" priority="6357">
      <colorScale>
        <cfvo type="min"/>
        <cfvo type="max"/>
        <color rgb="FFFCFCFF"/>
        <color rgb="FF63BE7B"/>
      </colorScale>
    </cfRule>
    <cfRule type="colorScale" priority="6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3">
    <cfRule type="colorScale" priority="6359">
      <colorScale>
        <cfvo type="min"/>
        <cfvo type="max"/>
        <color rgb="FFFCFCFF"/>
        <color rgb="FF63BE7B"/>
      </colorScale>
    </cfRule>
    <cfRule type="colorScale" priority="6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3">
    <cfRule type="cellIs" dxfId="5650" priority="6361" operator="greaterThan">
      <formula>1</formula>
    </cfRule>
    <cfRule type="colorScale" priority="6362">
      <colorScale>
        <cfvo type="min"/>
        <cfvo type="max"/>
        <color rgb="FFFCFCFF"/>
        <color rgb="FF63BE7B"/>
      </colorScale>
    </cfRule>
    <cfRule type="colorScale" priority="6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3">
    <cfRule type="colorScale" priority="6364">
      <colorScale>
        <cfvo type="min"/>
        <cfvo type="max"/>
        <color rgb="FFFCFCFF"/>
        <color rgb="FF63BE7B"/>
      </colorScale>
    </cfRule>
    <cfRule type="colorScale" priority="6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3">
    <cfRule type="colorScale" priority="6366">
      <colorScale>
        <cfvo type="min"/>
        <cfvo type="max"/>
        <color rgb="FFFCFCFF"/>
        <color rgb="FF63BE7B"/>
      </colorScale>
    </cfRule>
    <cfRule type="colorScale" priority="6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3">
    <cfRule type="cellIs" dxfId="5649" priority="6368" operator="greaterThan">
      <formula>1</formula>
    </cfRule>
    <cfRule type="colorScale" priority="6369">
      <colorScale>
        <cfvo type="min"/>
        <cfvo type="max"/>
        <color rgb="FFFCFCFF"/>
        <color rgb="FF63BE7B"/>
      </colorScale>
    </cfRule>
    <cfRule type="colorScale" priority="6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3">
    <cfRule type="colorScale" priority="6371">
      <colorScale>
        <cfvo type="min"/>
        <cfvo type="max"/>
        <color rgb="FFFCFCFF"/>
        <color rgb="FF63BE7B"/>
      </colorScale>
    </cfRule>
    <cfRule type="colorScale" priority="6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3">
    <cfRule type="colorScale" priority="6373">
      <colorScale>
        <cfvo type="min"/>
        <cfvo type="max"/>
        <color rgb="FFFCFCFF"/>
        <color rgb="FF63BE7B"/>
      </colorScale>
    </cfRule>
    <cfRule type="colorScale" priority="6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3">
    <cfRule type="cellIs" dxfId="5648" priority="6375" operator="greaterThan">
      <formula>1</formula>
    </cfRule>
    <cfRule type="colorScale" priority="6376">
      <colorScale>
        <cfvo type="min"/>
        <cfvo type="max"/>
        <color rgb="FFFCFCFF"/>
        <color rgb="FF63BE7B"/>
      </colorScale>
    </cfRule>
    <cfRule type="colorScale" priority="6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3">
    <cfRule type="colorScale" priority="6378">
      <colorScale>
        <cfvo type="min"/>
        <cfvo type="max"/>
        <color rgb="FFFCFCFF"/>
        <color rgb="FF63BE7B"/>
      </colorScale>
    </cfRule>
    <cfRule type="colorScale" priority="6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3">
    <cfRule type="colorScale" priority="6380">
      <colorScale>
        <cfvo type="min"/>
        <cfvo type="max"/>
        <color rgb="FFFCFCFF"/>
        <color rgb="FF63BE7B"/>
      </colorScale>
    </cfRule>
    <cfRule type="colorScale" priority="6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3">
    <cfRule type="cellIs" dxfId="5647" priority="6382" operator="greaterThan">
      <formula>1</formula>
    </cfRule>
    <cfRule type="colorScale" priority="6383">
      <colorScale>
        <cfvo type="min"/>
        <cfvo type="max"/>
        <color rgb="FFFCFCFF"/>
        <color rgb="FF63BE7B"/>
      </colorScale>
    </cfRule>
    <cfRule type="colorScale" priority="6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3">
    <cfRule type="colorScale" priority="6385">
      <colorScale>
        <cfvo type="min"/>
        <cfvo type="max"/>
        <color rgb="FFFCFCFF"/>
        <color rgb="FF63BE7B"/>
      </colorScale>
    </cfRule>
    <cfRule type="colorScale" priority="6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3">
    <cfRule type="colorScale" priority="6387">
      <colorScale>
        <cfvo type="min"/>
        <cfvo type="max"/>
        <color rgb="FFFCFCFF"/>
        <color rgb="FF63BE7B"/>
      </colorScale>
    </cfRule>
    <cfRule type="colorScale" priority="6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3">
    <cfRule type="cellIs" dxfId="5646" priority="6389" operator="greaterThan">
      <formula>1</formula>
    </cfRule>
    <cfRule type="colorScale" priority="6390">
      <colorScale>
        <cfvo type="min"/>
        <cfvo type="max"/>
        <color rgb="FFFCFCFF"/>
        <color rgb="FF63BE7B"/>
      </colorScale>
    </cfRule>
    <cfRule type="colorScale" priority="6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3">
    <cfRule type="colorScale" priority="6392">
      <colorScale>
        <cfvo type="min"/>
        <cfvo type="max"/>
        <color rgb="FFFCFCFF"/>
        <color rgb="FF63BE7B"/>
      </colorScale>
    </cfRule>
    <cfRule type="colorScale" priority="6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3">
    <cfRule type="colorScale" priority="6394">
      <colorScale>
        <cfvo type="min"/>
        <cfvo type="max"/>
        <color rgb="FFFCFCFF"/>
        <color rgb="FF63BE7B"/>
      </colorScale>
    </cfRule>
    <cfRule type="colorScale" priority="6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3">
    <cfRule type="cellIs" dxfId="5645" priority="6396" operator="greaterThan">
      <formula>1</formula>
    </cfRule>
    <cfRule type="colorScale" priority="6397">
      <colorScale>
        <cfvo type="min"/>
        <cfvo type="max"/>
        <color rgb="FFFCFCFF"/>
        <color rgb="FF63BE7B"/>
      </colorScale>
    </cfRule>
    <cfRule type="colorScale" priority="6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3">
    <cfRule type="colorScale" priority="6399">
      <colorScale>
        <cfvo type="min"/>
        <cfvo type="max"/>
        <color rgb="FFFCFCFF"/>
        <color rgb="FF63BE7B"/>
      </colorScale>
    </cfRule>
    <cfRule type="colorScale" priority="6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3">
    <cfRule type="colorScale" priority="6401">
      <colorScale>
        <cfvo type="min"/>
        <cfvo type="max"/>
        <color rgb="FFFCFCFF"/>
        <color rgb="FF63BE7B"/>
      </colorScale>
    </cfRule>
    <cfRule type="colorScale" priority="6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3">
    <cfRule type="cellIs" dxfId="5644" priority="6403" operator="greaterThan">
      <formula>1</formula>
    </cfRule>
    <cfRule type="colorScale" priority="6404">
      <colorScale>
        <cfvo type="min"/>
        <cfvo type="max"/>
        <color rgb="FFFCFCFF"/>
        <color rgb="FF63BE7B"/>
      </colorScale>
    </cfRule>
    <cfRule type="colorScale" priority="6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3">
    <cfRule type="colorScale" priority="6406">
      <colorScale>
        <cfvo type="min"/>
        <cfvo type="max"/>
        <color rgb="FFFCFCFF"/>
        <color rgb="FF63BE7B"/>
      </colorScale>
    </cfRule>
    <cfRule type="colorScale" priority="6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3">
    <cfRule type="colorScale" priority="6408">
      <colorScale>
        <cfvo type="min"/>
        <cfvo type="max"/>
        <color rgb="FFFCFCFF"/>
        <color rgb="FF63BE7B"/>
      </colorScale>
    </cfRule>
    <cfRule type="colorScale" priority="6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3">
    <cfRule type="cellIs" dxfId="5643" priority="6410" operator="greaterThan">
      <formula>1</formula>
    </cfRule>
    <cfRule type="colorScale" priority="6411">
      <colorScale>
        <cfvo type="min"/>
        <cfvo type="max"/>
        <color rgb="FFFCFCFF"/>
        <color rgb="FF63BE7B"/>
      </colorScale>
    </cfRule>
    <cfRule type="colorScale" priority="6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3">
    <cfRule type="colorScale" priority="6413">
      <colorScale>
        <cfvo type="min"/>
        <cfvo type="max"/>
        <color rgb="FFFCFCFF"/>
        <color rgb="FF63BE7B"/>
      </colorScale>
    </cfRule>
    <cfRule type="colorScale" priority="6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3">
    <cfRule type="colorScale" priority="6415">
      <colorScale>
        <cfvo type="min"/>
        <cfvo type="max"/>
        <color rgb="FFFCFCFF"/>
        <color rgb="FF63BE7B"/>
      </colorScale>
    </cfRule>
    <cfRule type="colorScale" priority="6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3">
    <cfRule type="cellIs" dxfId="5642" priority="6417" operator="greaterThan">
      <formula>1</formula>
    </cfRule>
    <cfRule type="colorScale" priority="6418">
      <colorScale>
        <cfvo type="min"/>
        <cfvo type="max"/>
        <color rgb="FFFCFCFF"/>
        <color rgb="FF63BE7B"/>
      </colorScale>
    </cfRule>
    <cfRule type="colorScale" priority="6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3">
    <cfRule type="colorScale" priority="6420">
      <colorScale>
        <cfvo type="min"/>
        <cfvo type="max"/>
        <color rgb="FFFCFCFF"/>
        <color rgb="FF63BE7B"/>
      </colorScale>
    </cfRule>
    <cfRule type="colorScale" priority="6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3">
    <cfRule type="colorScale" priority="6422">
      <colorScale>
        <cfvo type="min"/>
        <cfvo type="max"/>
        <color rgb="FFFCFCFF"/>
        <color rgb="FF63BE7B"/>
      </colorScale>
    </cfRule>
    <cfRule type="colorScale" priority="6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3">
    <cfRule type="cellIs" dxfId="5641" priority="6424" operator="greaterThan">
      <formula>1</formula>
    </cfRule>
    <cfRule type="colorScale" priority="6425">
      <colorScale>
        <cfvo type="min"/>
        <cfvo type="max"/>
        <color rgb="FFFCFCFF"/>
        <color rgb="FF63BE7B"/>
      </colorScale>
    </cfRule>
    <cfRule type="colorScale" priority="6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3">
    <cfRule type="cellIs" dxfId="5640" priority="6427" operator="greaterThan">
      <formula>1</formula>
    </cfRule>
    <cfRule type="colorScale" priority="6428">
      <colorScale>
        <cfvo type="min"/>
        <cfvo type="max"/>
        <color rgb="FFFCFCFF"/>
        <color rgb="FF63BE7B"/>
      </colorScale>
    </cfRule>
    <cfRule type="colorScale" priority="6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3:IA83">
    <cfRule type="colorScale" priority="6430">
      <colorScale>
        <cfvo type="min"/>
        <cfvo type="max"/>
        <color rgb="FFFCFCFF"/>
        <color rgb="FF63BE7B"/>
      </colorScale>
    </cfRule>
    <cfRule type="colorScale" priority="6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3">
    <cfRule type="colorScale" priority="6432">
      <colorScale>
        <cfvo type="min"/>
        <cfvo type="max"/>
        <color rgb="FFFCFCFF"/>
        <color rgb="FF63BE7B"/>
      </colorScale>
    </cfRule>
    <cfRule type="colorScale" priority="6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3">
    <cfRule type="colorScale" priority="6567">
      <colorScale>
        <cfvo type="min"/>
        <cfvo type="max"/>
        <color rgb="FFFCFCFF"/>
        <color rgb="FF63BE7B"/>
      </colorScale>
    </cfRule>
    <cfRule type="colorScale" priority="6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3">
    <cfRule type="cellIs" dxfId="5639" priority="6434" operator="greaterThan">
      <formula>1</formula>
    </cfRule>
    <cfRule type="colorScale" priority="6435">
      <colorScale>
        <cfvo type="min"/>
        <cfvo type="max"/>
        <color rgb="FFFCFCFF"/>
        <color rgb="FF63BE7B"/>
      </colorScale>
    </cfRule>
    <cfRule type="colorScale" priority="6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3">
    <cfRule type="colorScale" priority="6437">
      <colorScale>
        <cfvo type="min"/>
        <cfvo type="max"/>
        <color rgb="FFFCFCFF"/>
        <color rgb="FF63BE7B"/>
      </colorScale>
    </cfRule>
    <cfRule type="colorScale" priority="6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3">
    <cfRule type="colorScale" priority="6563">
      <colorScale>
        <cfvo type="min"/>
        <cfvo type="max"/>
        <color rgb="FFFCFCFF"/>
        <color rgb="FF63BE7B"/>
      </colorScale>
    </cfRule>
    <cfRule type="colorScale" priority="6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3">
    <cfRule type="cellIs" dxfId="5638" priority="6439" operator="greaterThan">
      <formula>1</formula>
    </cfRule>
    <cfRule type="colorScale" priority="6440">
      <colorScale>
        <cfvo type="min"/>
        <cfvo type="max"/>
        <color rgb="FFFCFCFF"/>
        <color rgb="FF63BE7B"/>
      </colorScale>
    </cfRule>
    <cfRule type="colorScale" priority="6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3">
    <cfRule type="colorScale" priority="6442">
      <colorScale>
        <cfvo type="min"/>
        <cfvo type="max"/>
        <color rgb="FFFCFCFF"/>
        <color rgb="FF63BE7B"/>
      </colorScale>
    </cfRule>
    <cfRule type="colorScale" priority="6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3">
    <cfRule type="colorScale" priority="6444">
      <colorScale>
        <cfvo type="min"/>
        <cfvo type="max"/>
        <color rgb="FFFCFCFF"/>
        <color rgb="FF63BE7B"/>
      </colorScale>
    </cfRule>
    <cfRule type="colorScale" priority="6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3">
    <cfRule type="cellIs" dxfId="5637" priority="6446" operator="greaterThan">
      <formula>1</formula>
    </cfRule>
    <cfRule type="colorScale" priority="6447">
      <colorScale>
        <cfvo type="min"/>
        <cfvo type="max"/>
        <color rgb="FFFCFCFF"/>
        <color rgb="FF63BE7B"/>
      </colorScale>
    </cfRule>
    <cfRule type="colorScale" priority="6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3">
    <cfRule type="colorScale" priority="6449">
      <colorScale>
        <cfvo type="min"/>
        <cfvo type="max"/>
        <color rgb="FFFCFCFF"/>
        <color rgb="FF63BE7B"/>
      </colorScale>
    </cfRule>
    <cfRule type="colorScale" priority="6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3">
    <cfRule type="colorScale" priority="6451">
      <colorScale>
        <cfvo type="min"/>
        <cfvo type="max"/>
        <color rgb="FFFCFCFF"/>
        <color rgb="FF63BE7B"/>
      </colorScale>
    </cfRule>
    <cfRule type="colorScale" priority="6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3">
    <cfRule type="cellIs" dxfId="5636" priority="6453" operator="greaterThan">
      <formula>1</formula>
    </cfRule>
    <cfRule type="colorScale" priority="6454">
      <colorScale>
        <cfvo type="min"/>
        <cfvo type="max"/>
        <color rgb="FFFCFCFF"/>
        <color rgb="FF63BE7B"/>
      </colorScale>
    </cfRule>
    <cfRule type="colorScale" priority="6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3">
    <cfRule type="colorScale" priority="6456">
      <colorScale>
        <cfvo type="min"/>
        <cfvo type="max"/>
        <color rgb="FFFCFCFF"/>
        <color rgb="FF63BE7B"/>
      </colorScale>
    </cfRule>
    <cfRule type="colorScale" priority="6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3">
    <cfRule type="colorScale" priority="6458">
      <colorScale>
        <cfvo type="min"/>
        <cfvo type="max"/>
        <color rgb="FFFCFCFF"/>
        <color rgb="FF63BE7B"/>
      </colorScale>
    </cfRule>
    <cfRule type="colorScale" priority="6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3">
    <cfRule type="cellIs" dxfId="5635" priority="6460" operator="greaterThan">
      <formula>1</formula>
    </cfRule>
    <cfRule type="colorScale" priority="6461">
      <colorScale>
        <cfvo type="min"/>
        <cfvo type="max"/>
        <color rgb="FFFCFCFF"/>
        <color rgb="FF63BE7B"/>
      </colorScale>
    </cfRule>
    <cfRule type="colorScale" priority="6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3">
    <cfRule type="colorScale" priority="6463">
      <colorScale>
        <cfvo type="min"/>
        <cfvo type="max"/>
        <color rgb="FFFCFCFF"/>
        <color rgb="FF63BE7B"/>
      </colorScale>
    </cfRule>
    <cfRule type="colorScale" priority="6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3">
    <cfRule type="colorScale" priority="6465">
      <colorScale>
        <cfvo type="min"/>
        <cfvo type="max"/>
        <color rgb="FFFCFCFF"/>
        <color rgb="FF63BE7B"/>
      </colorScale>
    </cfRule>
    <cfRule type="colorScale" priority="6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3">
    <cfRule type="cellIs" dxfId="5634" priority="6467" operator="greaterThan">
      <formula>1</formula>
    </cfRule>
    <cfRule type="colorScale" priority="6468">
      <colorScale>
        <cfvo type="min"/>
        <cfvo type="max"/>
        <color rgb="FFFCFCFF"/>
        <color rgb="FF63BE7B"/>
      </colorScale>
    </cfRule>
    <cfRule type="colorScale" priority="6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3">
    <cfRule type="colorScale" priority="6470">
      <colorScale>
        <cfvo type="min"/>
        <cfvo type="max"/>
        <color rgb="FFFCFCFF"/>
        <color rgb="FF63BE7B"/>
      </colorScale>
    </cfRule>
    <cfRule type="colorScale" priority="6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3">
    <cfRule type="colorScale" priority="6472">
      <colorScale>
        <cfvo type="min"/>
        <cfvo type="max"/>
        <color rgb="FFFCFCFF"/>
        <color rgb="FF63BE7B"/>
      </colorScale>
    </cfRule>
    <cfRule type="colorScale" priority="6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3">
    <cfRule type="cellIs" dxfId="5633" priority="6474" operator="greaterThan">
      <formula>1</formula>
    </cfRule>
    <cfRule type="colorScale" priority="6475">
      <colorScale>
        <cfvo type="min"/>
        <cfvo type="max"/>
        <color rgb="FFFCFCFF"/>
        <color rgb="FF63BE7B"/>
      </colorScale>
    </cfRule>
    <cfRule type="colorScale" priority="6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3">
    <cfRule type="colorScale" priority="6477">
      <colorScale>
        <cfvo type="min"/>
        <cfvo type="max"/>
        <color rgb="FFFCFCFF"/>
        <color rgb="FF63BE7B"/>
      </colorScale>
    </cfRule>
    <cfRule type="colorScale" priority="6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3">
    <cfRule type="colorScale" priority="6479">
      <colorScale>
        <cfvo type="min"/>
        <cfvo type="max"/>
        <color rgb="FFFCFCFF"/>
        <color rgb="FF63BE7B"/>
      </colorScale>
    </cfRule>
    <cfRule type="colorScale" priority="6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3">
    <cfRule type="cellIs" dxfId="5632" priority="6481" operator="greaterThan">
      <formula>1</formula>
    </cfRule>
    <cfRule type="colorScale" priority="6482">
      <colorScale>
        <cfvo type="min"/>
        <cfvo type="max"/>
        <color rgb="FFFCFCFF"/>
        <color rgb="FF63BE7B"/>
      </colorScale>
    </cfRule>
    <cfRule type="colorScale" priority="6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3">
    <cfRule type="colorScale" priority="6484">
      <colorScale>
        <cfvo type="min"/>
        <cfvo type="max"/>
        <color rgb="FFFCFCFF"/>
        <color rgb="FF63BE7B"/>
      </colorScale>
    </cfRule>
    <cfRule type="colorScale" priority="6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3">
    <cfRule type="colorScale" priority="6486">
      <colorScale>
        <cfvo type="min"/>
        <cfvo type="max"/>
        <color rgb="FFFCFCFF"/>
        <color rgb="FF63BE7B"/>
      </colorScale>
    </cfRule>
    <cfRule type="colorScale" priority="6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3">
    <cfRule type="cellIs" dxfId="5631" priority="6488" operator="greaterThan">
      <formula>1</formula>
    </cfRule>
    <cfRule type="colorScale" priority="6489">
      <colorScale>
        <cfvo type="min"/>
        <cfvo type="max"/>
        <color rgb="FFFCFCFF"/>
        <color rgb="FF63BE7B"/>
      </colorScale>
    </cfRule>
    <cfRule type="colorScale" priority="6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3">
    <cfRule type="colorScale" priority="6491">
      <colorScale>
        <cfvo type="min"/>
        <cfvo type="max"/>
        <color rgb="FFFCFCFF"/>
        <color rgb="FF63BE7B"/>
      </colorScale>
    </cfRule>
    <cfRule type="colorScale" priority="6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3">
    <cfRule type="colorScale" priority="6493">
      <colorScale>
        <cfvo type="min"/>
        <cfvo type="max"/>
        <color rgb="FFFCFCFF"/>
        <color rgb="FF63BE7B"/>
      </colorScale>
    </cfRule>
    <cfRule type="colorScale" priority="6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3">
    <cfRule type="cellIs" dxfId="5630" priority="6495" operator="greaterThan">
      <formula>1</formula>
    </cfRule>
    <cfRule type="colorScale" priority="6496">
      <colorScale>
        <cfvo type="min"/>
        <cfvo type="max"/>
        <color rgb="FFFCFCFF"/>
        <color rgb="FF63BE7B"/>
      </colorScale>
    </cfRule>
    <cfRule type="colorScale" priority="6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3">
    <cfRule type="colorScale" priority="6498">
      <colorScale>
        <cfvo type="min"/>
        <cfvo type="max"/>
        <color rgb="FFFCFCFF"/>
        <color rgb="FF63BE7B"/>
      </colorScale>
    </cfRule>
    <cfRule type="colorScale" priority="6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3">
    <cfRule type="colorScale" priority="6500">
      <colorScale>
        <cfvo type="min"/>
        <cfvo type="max"/>
        <color rgb="FFFCFCFF"/>
        <color rgb="FF63BE7B"/>
      </colorScale>
    </cfRule>
    <cfRule type="colorScale" priority="6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3">
    <cfRule type="cellIs" dxfId="5629" priority="6502" operator="greaterThan">
      <formula>1</formula>
    </cfRule>
    <cfRule type="colorScale" priority="6503">
      <colorScale>
        <cfvo type="min"/>
        <cfvo type="max"/>
        <color rgb="FFFCFCFF"/>
        <color rgb="FF63BE7B"/>
      </colorScale>
    </cfRule>
    <cfRule type="colorScale" priority="6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3">
    <cfRule type="colorScale" priority="6505">
      <colorScale>
        <cfvo type="min"/>
        <cfvo type="max"/>
        <color rgb="FFFCFCFF"/>
        <color rgb="FF63BE7B"/>
      </colorScale>
    </cfRule>
    <cfRule type="colorScale" priority="6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3">
    <cfRule type="colorScale" priority="6507">
      <colorScale>
        <cfvo type="min"/>
        <cfvo type="max"/>
        <color rgb="FFFCFCFF"/>
        <color rgb="FF63BE7B"/>
      </colorScale>
    </cfRule>
    <cfRule type="colorScale" priority="6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3">
    <cfRule type="cellIs" dxfId="5628" priority="6509" operator="greaterThan">
      <formula>1</formula>
    </cfRule>
    <cfRule type="colorScale" priority="6510">
      <colorScale>
        <cfvo type="min"/>
        <cfvo type="max"/>
        <color rgb="FFFCFCFF"/>
        <color rgb="FF63BE7B"/>
      </colorScale>
    </cfRule>
    <cfRule type="colorScale" priority="6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3">
    <cfRule type="colorScale" priority="6512">
      <colorScale>
        <cfvo type="min"/>
        <cfvo type="max"/>
        <color rgb="FFFCFCFF"/>
        <color rgb="FF63BE7B"/>
      </colorScale>
    </cfRule>
    <cfRule type="colorScale" priority="6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3">
    <cfRule type="colorScale" priority="6514">
      <colorScale>
        <cfvo type="min"/>
        <cfvo type="max"/>
        <color rgb="FFFCFCFF"/>
        <color rgb="FF63BE7B"/>
      </colorScale>
    </cfRule>
    <cfRule type="colorScale" priority="6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3">
    <cfRule type="cellIs" dxfId="5627" priority="6516" operator="greaterThan">
      <formula>1</formula>
    </cfRule>
    <cfRule type="colorScale" priority="6517">
      <colorScale>
        <cfvo type="min"/>
        <cfvo type="max"/>
        <color rgb="FFFCFCFF"/>
        <color rgb="FF63BE7B"/>
      </colorScale>
    </cfRule>
    <cfRule type="colorScale" priority="6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3">
    <cfRule type="colorScale" priority="6519">
      <colorScale>
        <cfvo type="min"/>
        <cfvo type="max"/>
        <color rgb="FFFCFCFF"/>
        <color rgb="FF63BE7B"/>
      </colorScale>
    </cfRule>
    <cfRule type="colorScale" priority="6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3">
    <cfRule type="colorScale" priority="6521">
      <colorScale>
        <cfvo type="min"/>
        <cfvo type="max"/>
        <color rgb="FFFCFCFF"/>
        <color rgb="FF63BE7B"/>
      </colorScale>
    </cfRule>
    <cfRule type="colorScale" priority="6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3">
    <cfRule type="cellIs" dxfId="5626" priority="6523" operator="greaterThan">
      <formula>1</formula>
    </cfRule>
    <cfRule type="colorScale" priority="6524">
      <colorScale>
        <cfvo type="min"/>
        <cfvo type="max"/>
        <color rgb="FFFCFCFF"/>
        <color rgb="FF63BE7B"/>
      </colorScale>
    </cfRule>
    <cfRule type="colorScale" priority="6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3">
    <cfRule type="colorScale" priority="6526">
      <colorScale>
        <cfvo type="min"/>
        <cfvo type="max"/>
        <color rgb="FFFCFCFF"/>
        <color rgb="FF63BE7B"/>
      </colorScale>
    </cfRule>
    <cfRule type="colorScale" priority="6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3">
    <cfRule type="colorScale" priority="6528">
      <colorScale>
        <cfvo type="min"/>
        <cfvo type="max"/>
        <color rgb="FFFCFCFF"/>
        <color rgb="FF63BE7B"/>
      </colorScale>
    </cfRule>
    <cfRule type="colorScale" priority="6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3">
    <cfRule type="cellIs" dxfId="5625" priority="6530" operator="greaterThan">
      <formula>1</formula>
    </cfRule>
    <cfRule type="colorScale" priority="6531">
      <colorScale>
        <cfvo type="min"/>
        <cfvo type="max"/>
        <color rgb="FFFCFCFF"/>
        <color rgb="FF63BE7B"/>
      </colorScale>
    </cfRule>
    <cfRule type="colorScale" priority="6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3">
    <cfRule type="colorScale" priority="6533">
      <colorScale>
        <cfvo type="min"/>
        <cfvo type="max"/>
        <color rgb="FFFCFCFF"/>
        <color rgb="FF63BE7B"/>
      </colorScale>
    </cfRule>
    <cfRule type="colorScale" priority="6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3">
    <cfRule type="colorScale" priority="6535">
      <colorScale>
        <cfvo type="min"/>
        <cfvo type="max"/>
        <color rgb="FFFCFCFF"/>
        <color rgb="FF63BE7B"/>
      </colorScale>
    </cfRule>
    <cfRule type="colorScale" priority="6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3">
    <cfRule type="cellIs" dxfId="5624" priority="6537" operator="greaterThan">
      <formula>1</formula>
    </cfRule>
    <cfRule type="colorScale" priority="6538">
      <colorScale>
        <cfvo type="min"/>
        <cfvo type="max"/>
        <color rgb="FFFCFCFF"/>
        <color rgb="FF63BE7B"/>
      </colorScale>
    </cfRule>
    <cfRule type="colorScale" priority="6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3">
    <cfRule type="colorScale" priority="6540">
      <colorScale>
        <cfvo type="min"/>
        <cfvo type="max"/>
        <color rgb="FFFCFCFF"/>
        <color rgb="FF63BE7B"/>
      </colorScale>
    </cfRule>
    <cfRule type="colorScale" priority="6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3">
    <cfRule type="colorScale" priority="6542">
      <colorScale>
        <cfvo type="min"/>
        <cfvo type="max"/>
        <color rgb="FFFCFCFF"/>
        <color rgb="FF63BE7B"/>
      </colorScale>
    </cfRule>
    <cfRule type="colorScale" priority="6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3">
    <cfRule type="cellIs" dxfId="5623" priority="6544" operator="greaterThan">
      <formula>1</formula>
    </cfRule>
    <cfRule type="colorScale" priority="6545">
      <colorScale>
        <cfvo type="min"/>
        <cfvo type="max"/>
        <color rgb="FFFCFCFF"/>
        <color rgb="FF63BE7B"/>
      </colorScale>
    </cfRule>
    <cfRule type="colorScale" priority="6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3">
    <cfRule type="colorScale" priority="6547">
      <colorScale>
        <cfvo type="min"/>
        <cfvo type="max"/>
        <color rgb="FFFCFCFF"/>
        <color rgb="FF63BE7B"/>
      </colorScale>
    </cfRule>
    <cfRule type="colorScale" priority="6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3">
    <cfRule type="colorScale" priority="6549">
      <colorScale>
        <cfvo type="min"/>
        <cfvo type="max"/>
        <color rgb="FFFCFCFF"/>
        <color rgb="FF63BE7B"/>
      </colorScale>
    </cfRule>
    <cfRule type="colorScale" priority="6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3">
    <cfRule type="cellIs" dxfId="5622" priority="6551" operator="greaterThan">
      <formula>1</formula>
    </cfRule>
    <cfRule type="colorScale" priority="6552">
      <colorScale>
        <cfvo type="min"/>
        <cfvo type="max"/>
        <color rgb="FFFCFCFF"/>
        <color rgb="FF63BE7B"/>
      </colorScale>
    </cfRule>
    <cfRule type="colorScale" priority="6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3">
    <cfRule type="colorScale" priority="6554">
      <colorScale>
        <cfvo type="min"/>
        <cfvo type="max"/>
        <color rgb="FFFCFCFF"/>
        <color rgb="FF63BE7B"/>
      </colorScale>
    </cfRule>
    <cfRule type="colorScale" priority="6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3">
    <cfRule type="colorScale" priority="6556">
      <colorScale>
        <cfvo type="min"/>
        <cfvo type="max"/>
        <color rgb="FFFCFCFF"/>
        <color rgb="FF63BE7B"/>
      </colorScale>
    </cfRule>
    <cfRule type="colorScale" priority="6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3">
    <cfRule type="cellIs" dxfId="5621" priority="6558" operator="greaterThan">
      <formula>1</formula>
    </cfRule>
    <cfRule type="colorScale" priority="6559">
      <colorScale>
        <cfvo type="min"/>
        <cfvo type="max"/>
        <color rgb="FFFCFCFF"/>
        <color rgb="FF63BE7B"/>
      </colorScale>
    </cfRule>
    <cfRule type="colorScale" priority="6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3:LD83">
    <cfRule type="cellIs" dxfId="5620" priority="6272" operator="greaterThan">
      <formula>0.31</formula>
    </cfRule>
    <cfRule type="cellIs" dxfId="5619" priority="6273" operator="greaterThan">
      <formula>0.31</formula>
    </cfRule>
    <cfRule type="cellIs" dxfId="5618" priority="6274" operator="greaterThan">
      <formula>0.31</formula>
    </cfRule>
    <cfRule type="cellIs" dxfId="5617" priority="6275" operator="greaterThan">
      <formula>0.3</formula>
    </cfRule>
    <cfRule type="cellIs" dxfId="5616" priority="6276" operator="greaterThan">
      <formula>1</formula>
    </cfRule>
    <cfRule type="cellIs" dxfId="5615" priority="6277" operator="equal">
      <formula>0</formula>
    </cfRule>
  </conditionalFormatting>
  <conditionalFormatting sqref="LJ83:LK83">
    <cfRule type="containsText" dxfId="5614" priority="6218" operator="containsText" text=" ">
      <formula>NOT(ISERROR(SEARCH(" ",LJ83)))</formula>
    </cfRule>
    <cfRule type="containsText" dxfId="5613" priority="6219" operator="containsText" text=" ">
      <formula>NOT(ISERROR(SEARCH(" ",LJ83)))</formula>
    </cfRule>
  </conditionalFormatting>
  <conditionalFormatting sqref="LV83">
    <cfRule type="containsText" dxfId="5612" priority="2858" operator="containsText" text=" ">
      <formula>NOT(ISERROR(SEARCH(" ",LV83)))</formula>
    </cfRule>
    <cfRule type="containsText" dxfId="5611" priority="2859" operator="containsText" text=" ">
      <formula>NOT(ISERROR(SEARCH(" ",LV83)))</formula>
    </cfRule>
  </conditionalFormatting>
  <conditionalFormatting sqref="LW83">
    <cfRule type="containsText" dxfId="5610" priority="2782" operator="containsText" text=" ">
      <formula>NOT(ISERROR(SEARCH(" ",LW83)))</formula>
    </cfRule>
    <cfRule type="containsText" dxfId="5609" priority="2783" operator="containsText" text=" ">
      <formula>NOT(ISERROR(SEARCH(" ",LW83)))</formula>
    </cfRule>
  </conditionalFormatting>
  <conditionalFormatting sqref="LX83:LZ83">
    <cfRule type="containsText" dxfId="5608" priority="2738" operator="containsText" text=" ">
      <formula>NOT(ISERROR(SEARCH(" ",LX83)))</formula>
    </cfRule>
    <cfRule type="containsText" dxfId="5607" priority="2739" operator="containsText" text=" ">
      <formula>NOT(ISERROR(SEARCH(" ",LX83)))</formula>
    </cfRule>
  </conditionalFormatting>
  <conditionalFormatting sqref="MZ83">
    <cfRule type="containsText" dxfId="5606" priority="2856" operator="containsText" text=" ">
      <formula>NOT(ISERROR(SEARCH(" ",MZ83)))</formula>
    </cfRule>
    <cfRule type="containsText" dxfId="5605" priority="2857" operator="containsText" text=" ">
      <formula>NOT(ISERROR(SEARCH(" ",MZ83)))</formula>
    </cfRule>
  </conditionalFormatting>
  <conditionalFormatting sqref="NA83">
    <cfRule type="containsText" dxfId="5604" priority="2780" operator="containsText" text=" ">
      <formula>NOT(ISERROR(SEARCH(" ",NA83)))</formula>
    </cfRule>
    <cfRule type="containsText" dxfId="5603" priority="2781" operator="containsText" text=" ">
      <formula>NOT(ISERROR(SEARCH(" ",NA83)))</formula>
    </cfRule>
  </conditionalFormatting>
  <conditionalFormatting sqref="NB83:ND83">
    <cfRule type="containsText" dxfId="5602" priority="2736" operator="containsText" text=" ">
      <formula>NOT(ISERROR(SEARCH(" ",NB83)))</formula>
    </cfRule>
    <cfRule type="containsText" dxfId="5601" priority="2737" operator="containsText" text=" ">
      <formula>NOT(ISERROR(SEARCH(" ",NB83)))</formula>
    </cfRule>
  </conditionalFormatting>
  <conditionalFormatting sqref="NE83">
    <cfRule type="containsText" dxfId="5600" priority="2854" operator="containsText" text=" ">
      <formula>NOT(ISERROR(SEARCH(" ",NE83)))</formula>
    </cfRule>
    <cfRule type="containsText" dxfId="5599" priority="2855" operator="containsText" text=" ">
      <formula>NOT(ISERROR(SEARCH(" ",NE83)))</formula>
    </cfRule>
  </conditionalFormatting>
  <conditionalFormatting sqref="NF83">
    <cfRule type="containsText" dxfId="5598" priority="2698" operator="containsText" text=" ">
      <formula>NOT(ISERROR(SEARCH(" ",NF83)))</formula>
    </cfRule>
    <cfRule type="containsText" dxfId="5597" priority="2699" operator="containsText" text=" ">
      <formula>NOT(ISERROR(SEARCH(" ",NF83)))</formula>
    </cfRule>
  </conditionalFormatting>
  <conditionalFormatting sqref="NG83">
    <cfRule type="containsText" dxfId="5596" priority="2674" operator="containsText" text=" ">
      <formula>NOT(ISERROR(SEARCH(" ",NG83)))</formula>
    </cfRule>
    <cfRule type="containsText" dxfId="5595" priority="2675" operator="containsText" text=" ">
      <formula>NOT(ISERROR(SEARCH(" ",NG83)))</formula>
    </cfRule>
  </conditionalFormatting>
  <conditionalFormatting sqref="NH83">
    <cfRule type="containsText" dxfId="5594" priority="2650" operator="containsText" text=" ">
      <formula>NOT(ISERROR(SEARCH(" ",NH83)))</formula>
    </cfRule>
    <cfRule type="containsText" dxfId="5593" priority="2651" operator="containsText" text=" ">
      <formula>NOT(ISERROR(SEARCH(" ",NH83)))</formula>
    </cfRule>
  </conditionalFormatting>
  <conditionalFormatting sqref="C84">
    <cfRule type="colorScale" priority="5843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5592" priority="5912" operator="containsText" text=" ">
      <formula>NOT(ISERROR(SEARCH(" ",C84)))</formula>
    </cfRule>
    <cfRule type="containsText" dxfId="5591" priority="5913" operator="containsText" text=" ">
      <formula>NOT(ISERROR(SEARCH(" ",C84)))</formula>
    </cfRule>
  </conditionalFormatting>
  <conditionalFormatting sqref="R84">
    <cfRule type="containsText" dxfId="5590" priority="5839" operator="containsText" text=" ">
      <formula>NOT(ISERROR(SEARCH(" ",R84)))</formula>
    </cfRule>
    <cfRule type="containsText" dxfId="5589" priority="5840" operator="containsText" text=" ">
      <formula>NOT(ISERROR(SEARCH(" ",R84)))</formula>
    </cfRule>
  </conditionalFormatting>
  <conditionalFormatting sqref="Y84">
    <cfRule type="colorScale" priority="5914">
      <colorScale>
        <cfvo type="min"/>
        <cfvo type="max"/>
        <color rgb="FFFCFCFF"/>
        <color rgb="FF63BE7B"/>
      </colorScale>
    </cfRule>
    <cfRule type="colorScale" priority="5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84">
    <cfRule type="cellIs" dxfId="5588" priority="6196" operator="equal">
      <formula>0</formula>
    </cfRule>
    <cfRule type="cellIs" dxfId="5587" priority="6197" operator="greaterThan">
      <formula>1</formula>
    </cfRule>
    <cfRule type="containsText" dxfId="5586" priority="6198" operator="containsText" text=" ">
      <formula>NOT(ISERROR(SEARCH(" ",AI84)))</formula>
    </cfRule>
    <cfRule type="containsText" dxfId="5585" priority="6199" operator="containsText" text=" ">
      <formula>NOT(ISERROR(SEARCH(" ",AI84)))</formula>
    </cfRule>
  </conditionalFormatting>
  <conditionalFormatting sqref="AJ84">
    <cfRule type="cellIs" dxfId="5584" priority="5861" operator="equal">
      <formula>0</formula>
    </cfRule>
    <cfRule type="cellIs" dxfId="5583" priority="5862" operator="greaterThan">
      <formula>1</formula>
    </cfRule>
    <cfRule type="containsText" dxfId="5582" priority="5863" operator="containsText" text=" ">
      <formula>NOT(ISERROR(SEARCH(" ",AJ84)))</formula>
    </cfRule>
    <cfRule type="containsText" dxfId="5581" priority="5864" operator="containsText" text=" ">
      <formula>NOT(ISERROR(SEARCH(" ",AJ84)))</formula>
    </cfRule>
    <cfRule type="cellIs" dxfId="5580" priority="5865" operator="equal">
      <formula>0</formula>
    </cfRule>
  </conditionalFormatting>
  <conditionalFormatting sqref="AK84">
    <cfRule type="cellIs" dxfId="5579" priority="5880" operator="equal">
      <formula>0</formula>
    </cfRule>
    <cfRule type="cellIs" dxfId="5578" priority="5881" operator="equal">
      <formula>0</formula>
    </cfRule>
    <cfRule type="cellIs" dxfId="5577" priority="5882" operator="greaterThan">
      <formula>1</formula>
    </cfRule>
    <cfRule type="containsText" dxfId="5576" priority="5883" operator="containsText" text=" ">
      <formula>NOT(ISERROR(SEARCH(" ",AK84)))</formula>
    </cfRule>
    <cfRule type="containsText" dxfId="5575" priority="5884" operator="containsText" text=" ">
      <formula>NOT(ISERROR(SEARCH(" ",AK84)))</formula>
    </cfRule>
  </conditionalFormatting>
  <conditionalFormatting sqref="AL84">
    <cfRule type="cellIs" dxfId="5574" priority="5875" operator="equal">
      <formula>0</formula>
    </cfRule>
    <cfRule type="cellIs" dxfId="5573" priority="5876" operator="equal">
      <formula>0</formula>
    </cfRule>
    <cfRule type="cellIs" dxfId="5572" priority="5877" operator="greaterThan">
      <formula>1</formula>
    </cfRule>
    <cfRule type="containsText" dxfId="5571" priority="5878" operator="containsText" text=" ">
      <formula>NOT(ISERROR(SEARCH(" ",AL84)))</formula>
    </cfRule>
    <cfRule type="containsText" dxfId="5570" priority="5879" operator="containsText" text=" ">
      <formula>NOT(ISERROR(SEARCH(" ",AL84)))</formula>
    </cfRule>
  </conditionalFormatting>
  <conditionalFormatting sqref="AM84">
    <cfRule type="cellIs" dxfId="5569" priority="5870" operator="equal">
      <formula>0</formula>
    </cfRule>
    <cfRule type="cellIs" dxfId="5568" priority="5871" operator="equal">
      <formula>0</formula>
    </cfRule>
    <cfRule type="cellIs" dxfId="5567" priority="5872" operator="greaterThan">
      <formula>1</formula>
    </cfRule>
    <cfRule type="containsText" dxfId="5566" priority="5873" operator="containsText" text=" ">
      <formula>NOT(ISERROR(SEARCH(" ",AM84)))</formula>
    </cfRule>
    <cfRule type="containsText" dxfId="5565" priority="5874" operator="containsText" text=" ">
      <formula>NOT(ISERROR(SEARCH(" ",AM84)))</formula>
    </cfRule>
  </conditionalFormatting>
  <conditionalFormatting sqref="AU84">
    <cfRule type="containsText" dxfId="5564" priority="6202" operator="containsText" text=" ">
      <formula>NOT(ISERROR(SEARCH(" ",AU84)))</formula>
    </cfRule>
    <cfRule type="containsText" dxfId="5563" priority="6203" operator="containsText" text=" ">
      <formula>NOT(ISERROR(SEARCH(" ",AU84)))</formula>
    </cfRule>
  </conditionalFormatting>
  <conditionalFormatting sqref="AV84">
    <cfRule type="cellIs" dxfId="5562" priority="3172" operator="equal">
      <formula>0</formula>
    </cfRule>
    <cfRule type="containsText" dxfId="5561" priority="3173" operator="containsText" text=" ">
      <formula>NOT(ISERROR(SEARCH(" ",AV84)))</formula>
    </cfRule>
    <cfRule type="containsText" dxfId="5560" priority="3174" operator="containsText" text=" ">
      <formula>NOT(ISERROR(SEARCH(" ",AV84)))</formula>
    </cfRule>
  </conditionalFormatting>
  <conditionalFormatting sqref="AW84">
    <cfRule type="containsText" dxfId="5559" priority="5904" operator="containsText" text=" ">
      <formula>NOT(ISERROR(SEARCH(" ",AW84)))</formula>
    </cfRule>
    <cfRule type="containsText" dxfId="5558" priority="5905" operator="containsText" text=" ">
      <formula>NOT(ISERROR(SEARCH(" ",AW84)))</formula>
    </cfRule>
  </conditionalFormatting>
  <conditionalFormatting sqref="AX84">
    <cfRule type="cellIs" dxfId="5557" priority="5886" operator="greaterThan">
      <formula>1</formula>
    </cfRule>
    <cfRule type="containsText" dxfId="5556" priority="5887" operator="containsText" text=" ">
      <formula>NOT(ISERROR(SEARCH(" ",AX84)))</formula>
    </cfRule>
    <cfRule type="containsText" dxfId="5555" priority="5888" operator="containsText" text=" ">
      <formula>NOT(ISERROR(SEARCH(" ",AX84)))</formula>
    </cfRule>
  </conditionalFormatting>
  <conditionalFormatting sqref="AY84">
    <cfRule type="containsText" dxfId="5554" priority="6192" operator="containsText" text=" ">
      <formula>NOT(ISERROR(SEARCH(" ",AY84)))</formula>
    </cfRule>
    <cfRule type="containsText" dxfId="5553" priority="6193" operator="containsText" text=" ">
      <formula>NOT(ISERROR(SEARCH(" ",AY84)))</formula>
    </cfRule>
  </conditionalFormatting>
  <conditionalFormatting sqref="BB84">
    <cfRule type="containsText" dxfId="5552" priority="5859" operator="containsText" text=" ">
      <formula>NOT(ISERROR(SEARCH(" ",BB84)))</formula>
    </cfRule>
    <cfRule type="containsText" dxfId="5551" priority="5860" operator="containsText" text=" ">
      <formula>NOT(ISERROR(SEARCH(" ",BB84)))</formula>
    </cfRule>
  </conditionalFormatting>
  <conditionalFormatting sqref="BC84">
    <cfRule type="containsText" dxfId="5550" priority="6200" operator="containsText" text=" ">
      <formula>NOT(ISERROR(SEARCH(" ",BC84)))</formula>
    </cfRule>
    <cfRule type="containsText" dxfId="5549" priority="6201" operator="containsText" text=" ">
      <formula>NOT(ISERROR(SEARCH(" ",BC84)))</formula>
    </cfRule>
  </conditionalFormatting>
  <conditionalFormatting sqref="BF84:BG84">
    <cfRule type="containsText" dxfId="5548" priority="5857" operator="containsText" text=" ">
      <formula>NOT(ISERROR(SEARCH(" ",BF84)))</formula>
    </cfRule>
    <cfRule type="containsText" dxfId="5547" priority="5858" operator="containsText" text=" ">
      <formula>NOT(ISERROR(SEARCH(" ",BF84)))</formula>
    </cfRule>
  </conditionalFormatting>
  <conditionalFormatting sqref="BM84">
    <cfRule type="containsText" dxfId="5546" priority="5851" operator="containsText" text=" ">
      <formula>NOT(ISERROR(SEARCH(" ",BM84)))</formula>
    </cfRule>
    <cfRule type="containsText" dxfId="5545" priority="5852" operator="containsText" text=" ">
      <formula>NOT(ISERROR(SEARCH(" ",BM84)))</formula>
    </cfRule>
  </conditionalFormatting>
  <conditionalFormatting sqref="BN84">
    <cfRule type="containsText" dxfId="5544" priority="6204" operator="containsText" text=" ">
      <formula>NOT(ISERROR(SEARCH(" ",BN84)))</formula>
    </cfRule>
    <cfRule type="containsText" dxfId="5543" priority="6205" operator="containsText" text=" ">
      <formula>NOT(ISERROR(SEARCH(" ",BN84)))</formula>
    </cfRule>
  </conditionalFormatting>
  <conditionalFormatting sqref="BO84">
    <cfRule type="containsText" dxfId="5542" priority="6206" operator="containsText" text=" ">
      <formula>NOT(ISERROR(SEARCH(" ",BO84)))</formula>
    </cfRule>
    <cfRule type="containsText" dxfId="5541" priority="6207" operator="containsText" text=" ">
      <formula>NOT(ISERROR(SEARCH(" ",BO84)))</formula>
    </cfRule>
  </conditionalFormatting>
  <conditionalFormatting sqref="BP84">
    <cfRule type="containsText" dxfId="5540" priority="5866" operator="containsText" text=" ">
      <formula>NOT(ISERROR(SEARCH(" ",BP84)))</formula>
    </cfRule>
    <cfRule type="containsText" dxfId="5539" priority="5867" operator="containsText" text=" ">
      <formula>NOT(ISERROR(SEARCH(" ",BP84)))</formula>
    </cfRule>
  </conditionalFormatting>
  <conditionalFormatting sqref="BQ84">
    <cfRule type="containsText" dxfId="5538" priority="5910" operator="containsText" text=" ">
      <formula>NOT(ISERROR(SEARCH(" ",BQ84)))</formula>
    </cfRule>
    <cfRule type="containsText" dxfId="5537" priority="5911" operator="containsText" text=" ">
      <formula>NOT(ISERROR(SEARCH(" ",BQ84)))</formula>
    </cfRule>
  </conditionalFormatting>
  <conditionalFormatting sqref="BR84">
    <cfRule type="containsText" dxfId="5536" priority="5855" operator="containsText" text=" ">
      <formula>NOT(ISERROR(SEARCH(" ",BR84)))</formula>
    </cfRule>
    <cfRule type="containsText" dxfId="5535" priority="5856" operator="containsText" text=" ">
      <formula>NOT(ISERROR(SEARCH(" ",BR84)))</formula>
    </cfRule>
  </conditionalFormatting>
  <conditionalFormatting sqref="BS84">
    <cfRule type="containsText" dxfId="5534" priority="3210" operator="containsText" text=" ">
      <formula>NOT(ISERROR(SEARCH(" ",BS84)))</formula>
    </cfRule>
    <cfRule type="containsText" dxfId="5533" priority="3211" operator="containsText" text=" ">
      <formula>NOT(ISERROR(SEARCH(" ",BS84)))</formula>
    </cfRule>
  </conditionalFormatting>
  <conditionalFormatting sqref="BT84">
    <cfRule type="duplicateValues" dxfId="5532" priority="5836"/>
    <cfRule type="containsText" dxfId="5531" priority="5837" operator="containsText" text=" ">
      <formula>NOT(ISERROR(SEARCH(" ",BT84)))</formula>
    </cfRule>
    <cfRule type="containsText" dxfId="5530" priority="5838" operator="containsText" text=" ">
      <formula>NOT(ISERROR(SEARCH(" ",BT84)))</formula>
    </cfRule>
  </conditionalFormatting>
  <conditionalFormatting sqref="BU84">
    <cfRule type="containsText" dxfId="5529" priority="5900" operator="containsText" text=" ">
      <formula>NOT(ISERROR(SEARCH(" ",BU84)))</formula>
    </cfRule>
    <cfRule type="containsText" dxfId="5528" priority="5901" operator="containsText" text=" ">
      <formula>NOT(ISERROR(SEARCH(" ",BU84)))</formula>
    </cfRule>
  </conditionalFormatting>
  <conditionalFormatting sqref="BV84:BW84">
    <cfRule type="containsText" dxfId="5527" priority="5853" operator="containsText" text=" ">
      <formula>NOT(ISERROR(SEARCH(" ",BV84)))</formula>
    </cfRule>
    <cfRule type="containsText" dxfId="5526" priority="5854" operator="containsText" text=" ">
      <formula>NOT(ISERROR(SEARCH(" ",BV84)))</formula>
    </cfRule>
  </conditionalFormatting>
  <conditionalFormatting sqref="BY84">
    <cfRule type="containsText" dxfId="5525" priority="5832" operator="containsText" text=" ">
      <formula>NOT(ISERROR(SEARCH(" ",BY84)))</formula>
    </cfRule>
    <cfRule type="containsText" dxfId="5524" priority="5833" operator="containsText" text=" ">
      <formula>NOT(ISERROR(SEARCH(" ",BY84)))</formula>
    </cfRule>
  </conditionalFormatting>
  <conditionalFormatting sqref="BZ84">
    <cfRule type="containsText" dxfId="5523" priority="5908" operator="containsText" text=" ">
      <formula>NOT(ISERROR(SEARCH(" ",BZ84)))</formula>
    </cfRule>
    <cfRule type="containsText" dxfId="5522" priority="5909" operator="containsText" text=" ">
      <formula>NOT(ISERROR(SEARCH(" ",BZ84)))</formula>
    </cfRule>
  </conditionalFormatting>
  <conditionalFormatting sqref="CE84">
    <cfRule type="containsText" dxfId="5521" priority="3500" operator="containsText" text=" ">
      <formula>NOT(ISERROR(SEARCH(" ",CE84)))</formula>
    </cfRule>
  </conditionalFormatting>
  <conditionalFormatting sqref="CQ84">
    <cfRule type="containsText" dxfId="5520" priority="3049" operator="containsText" text=" ">
      <formula>NOT(ISERROR(SEARCH(" ",CQ84)))</formula>
    </cfRule>
    <cfRule type="containsText" dxfId="5519" priority="3050" operator="containsText" text=" ">
      <formula>NOT(ISERROR(SEARCH(" ",CQ84)))</formula>
    </cfRule>
  </conditionalFormatting>
  <conditionalFormatting sqref="CR84">
    <cfRule type="containsText" dxfId="5518" priority="2494" operator="containsText" text=" ">
      <formula>NOT(ISERROR(SEARCH(" ",CR84)))</formula>
    </cfRule>
    <cfRule type="containsText" dxfId="5517" priority="2495" operator="containsText" text=" ">
      <formula>NOT(ISERROR(SEARCH(" ",CR84)))</formula>
    </cfRule>
  </conditionalFormatting>
  <conditionalFormatting sqref="CS84">
    <cfRule type="containsText" dxfId="5516" priority="3008" operator="containsText" text=" ">
      <formula>NOT(ISERROR(SEARCH(" ",CS84)))</formula>
    </cfRule>
    <cfRule type="containsText" dxfId="5515" priority="3009" operator="containsText" text=" ">
      <formula>NOT(ISERROR(SEARCH(" ",CS84)))</formula>
    </cfRule>
  </conditionalFormatting>
  <conditionalFormatting sqref="CU84">
    <cfRule type="cellIs" dxfId="5514" priority="5841" operator="equal">
      <formula>1</formula>
    </cfRule>
    <cfRule type="cellIs" dxfId="5513" priority="5842" operator="equal">
      <formula>1</formula>
    </cfRule>
  </conditionalFormatting>
  <conditionalFormatting sqref="CY84:DB84">
    <cfRule type="cellIs" dxfId="5512" priority="3346" operator="equal">
      <formula>1</formula>
    </cfRule>
  </conditionalFormatting>
  <conditionalFormatting sqref="DD84:DG84">
    <cfRule type="cellIs" dxfId="5511" priority="3345" operator="equal">
      <formula>1</formula>
    </cfRule>
  </conditionalFormatting>
  <conditionalFormatting sqref="DI84:DL84">
    <cfRule type="cellIs" dxfId="5510" priority="3344" operator="equal">
      <formula>1</formula>
    </cfRule>
  </conditionalFormatting>
  <conditionalFormatting sqref="DN84:DP84">
    <cfRule type="cellIs" dxfId="5509" priority="3343" operator="equal">
      <formula>1</formula>
    </cfRule>
  </conditionalFormatting>
  <conditionalFormatting sqref="DQ84">
    <cfRule type="cellIs" dxfId="5508" priority="3342" operator="equal">
      <formula>1</formula>
    </cfRule>
  </conditionalFormatting>
  <conditionalFormatting sqref="DS84:DU84">
    <cfRule type="cellIs" dxfId="5507" priority="3257" operator="equal">
      <formula>1</formula>
    </cfRule>
  </conditionalFormatting>
  <conditionalFormatting sqref="DV84">
    <cfRule type="cellIs" dxfId="5506" priority="3253" operator="equal">
      <formula>1</formula>
    </cfRule>
  </conditionalFormatting>
  <conditionalFormatting sqref="DW84">
    <cfRule type="cellIs" dxfId="5505" priority="6194" operator="equal">
      <formula>1</formula>
    </cfRule>
  </conditionalFormatting>
  <conditionalFormatting sqref="DX84">
    <cfRule type="containsText" dxfId="5504" priority="5828" operator="containsText" text=" ">
      <formula>NOT(ISERROR(SEARCH(" ",DX84)))</formula>
    </cfRule>
    <cfRule type="containsText" dxfId="5503" priority="5829" operator="containsText" text=" ">
      <formula>NOT(ISERROR(SEARCH(" ",DX84)))</formula>
    </cfRule>
    <cfRule type="containsText" dxfId="5502" priority="5830" operator="containsText" text=" ">
      <formula>NOT(ISERROR(SEARCH(" ",DX84)))</formula>
    </cfRule>
    <cfRule type="containsText" dxfId="5501" priority="5831" operator="containsText" text=" ">
      <formula>NOT(ISERROR(SEARCH(" ",DX84)))</formula>
    </cfRule>
  </conditionalFormatting>
  <conditionalFormatting sqref="DY84">
    <cfRule type="containsText" dxfId="5500" priority="5824" operator="containsText" text=" ">
      <formula>NOT(ISERROR(SEARCH(" ",DY84)))</formula>
    </cfRule>
    <cfRule type="containsText" dxfId="5499" priority="5825" operator="containsText" text=" ">
      <formula>NOT(ISERROR(SEARCH(" ",DY84)))</formula>
    </cfRule>
    <cfRule type="containsText" dxfId="5498" priority="5826" operator="containsText" text=" ">
      <formula>NOT(ISERROR(SEARCH(" ",DY84)))</formula>
    </cfRule>
    <cfRule type="containsText" dxfId="5497" priority="5827" operator="containsText" text=" ">
      <formula>NOT(ISERROR(SEARCH(" ",DY84)))</formula>
    </cfRule>
  </conditionalFormatting>
  <conditionalFormatting sqref="DZ84">
    <cfRule type="containsText" dxfId="5496" priority="5844" operator="containsText" text=" ">
      <formula>NOT(ISERROR(SEARCH(" ",DZ84)))</formula>
    </cfRule>
    <cfRule type="containsText" dxfId="5495" priority="5845" operator="containsText" text=" ">
      <formula>NOT(ISERROR(SEARCH(" ",DZ84)))</formula>
    </cfRule>
    <cfRule type="containsText" dxfId="5494" priority="5846" operator="containsText" text=" ">
      <formula>NOT(ISERROR(SEARCH(" ",DZ84)))</formula>
    </cfRule>
    <cfRule type="containsText" dxfId="5493" priority="5847" operator="containsText" text=" ">
      <formula>NOT(ISERROR(SEARCH(" ",DZ84)))</formula>
    </cfRule>
  </conditionalFormatting>
  <conditionalFormatting sqref="EC84:EL84">
    <cfRule type="containsText" dxfId="5492" priority="5902" operator="containsText" text=" ">
      <formula>NOT(ISERROR(SEARCH(" ",EC84)))</formula>
    </cfRule>
    <cfRule type="containsText" dxfId="5491" priority="5903" operator="containsText" text=" ">
      <formula>NOT(ISERROR(SEARCH(" ",EC84)))</formula>
    </cfRule>
  </conditionalFormatting>
  <conditionalFormatting sqref="EN84">
    <cfRule type="cellIs" dxfId="5490" priority="5848" operator="equal">
      <formula>0</formula>
    </cfRule>
    <cfRule type="containsText" dxfId="5489" priority="5849" operator="containsText" text=" ">
      <formula>NOT(ISERROR(SEARCH(" ",EN84)))</formula>
    </cfRule>
    <cfRule type="containsText" dxfId="5488" priority="5850" operator="containsText" text=" ">
      <formula>NOT(ISERROR(SEARCH(" ",EN84)))</formula>
    </cfRule>
  </conditionalFormatting>
  <conditionalFormatting sqref="FI84">
    <cfRule type="cellIs" dxfId="5487" priority="5916" operator="greaterThan">
      <formula>1</formula>
    </cfRule>
    <cfRule type="colorScale" priority="5917">
      <colorScale>
        <cfvo type="min"/>
        <cfvo type="max"/>
        <color rgb="FFFCFCFF"/>
        <color rgb="FF63BE7B"/>
      </colorScale>
    </cfRule>
    <cfRule type="colorScale" priority="5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4">
    <cfRule type="colorScale" priority="5897">
      <colorScale>
        <cfvo type="min"/>
        <cfvo type="max"/>
        <color rgb="FFFCFCFF"/>
        <color rgb="FF63BE7B"/>
      </colorScale>
    </cfRule>
    <cfRule type="colorScale" priority="5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4:FL84">
    <cfRule type="colorScale" priority="5919">
      <colorScale>
        <cfvo type="min"/>
        <cfvo type="max"/>
        <color rgb="FFFCFCFF"/>
        <color rgb="FF63BE7B"/>
      </colorScale>
    </cfRule>
    <cfRule type="colorScale" priority="5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4">
    <cfRule type="colorScale" priority="5921">
      <colorScale>
        <cfvo type="min"/>
        <cfvo type="max"/>
        <color rgb="FFFCFCFF"/>
        <color rgb="FF63BE7B"/>
      </colorScale>
    </cfRule>
    <cfRule type="colorScale" priority="5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4">
    <cfRule type="colorScale" priority="6188">
      <colorScale>
        <cfvo type="min"/>
        <cfvo type="max"/>
        <color rgb="FFFCFCFF"/>
        <color rgb="FF63BE7B"/>
      </colorScale>
    </cfRule>
    <cfRule type="colorScale" priority="6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4">
    <cfRule type="cellIs" dxfId="5486" priority="5923" operator="greaterThan">
      <formula>1</formula>
    </cfRule>
    <cfRule type="colorScale" priority="5924">
      <colorScale>
        <cfvo type="min"/>
        <cfvo type="max"/>
        <color rgb="FFFCFCFF"/>
        <color rgb="FF63BE7B"/>
      </colorScale>
    </cfRule>
    <cfRule type="colorScale" priority="5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4">
    <cfRule type="colorScale" priority="5926">
      <colorScale>
        <cfvo type="min"/>
        <cfvo type="max"/>
        <color rgb="FFFCFCFF"/>
        <color rgb="FF63BE7B"/>
      </colorScale>
    </cfRule>
    <cfRule type="colorScale" priority="5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4">
    <cfRule type="colorScale" priority="6184">
      <colorScale>
        <cfvo type="min"/>
        <cfvo type="max"/>
        <color rgb="FFFCFCFF"/>
        <color rgb="FF63BE7B"/>
      </colorScale>
    </cfRule>
    <cfRule type="colorScale" priority="6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4">
    <cfRule type="cellIs" dxfId="5485" priority="5928" operator="greaterThan">
      <formula>1</formula>
    </cfRule>
    <cfRule type="colorScale" priority="5929">
      <colorScale>
        <cfvo type="min"/>
        <cfvo type="max"/>
        <color rgb="FFFCFCFF"/>
        <color rgb="FF63BE7B"/>
      </colorScale>
    </cfRule>
    <cfRule type="colorScale" priority="5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4">
    <cfRule type="colorScale" priority="5931">
      <colorScale>
        <cfvo type="min"/>
        <cfvo type="max"/>
        <color rgb="FFFCFCFF"/>
        <color rgb="FF63BE7B"/>
      </colorScale>
    </cfRule>
    <cfRule type="colorScale" priority="5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4">
    <cfRule type="colorScale" priority="5933">
      <colorScale>
        <cfvo type="min"/>
        <cfvo type="max"/>
        <color rgb="FFFCFCFF"/>
        <color rgb="FF63BE7B"/>
      </colorScale>
    </cfRule>
    <cfRule type="colorScale" priority="5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4">
    <cfRule type="cellIs" dxfId="5484" priority="5935" operator="greaterThan">
      <formula>1</formula>
    </cfRule>
    <cfRule type="colorScale" priority="5936">
      <colorScale>
        <cfvo type="min"/>
        <cfvo type="max"/>
        <color rgb="FFFCFCFF"/>
        <color rgb="FF63BE7B"/>
      </colorScale>
    </cfRule>
    <cfRule type="colorScale" priority="5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4">
    <cfRule type="colorScale" priority="5938">
      <colorScale>
        <cfvo type="min"/>
        <cfvo type="max"/>
        <color rgb="FFFCFCFF"/>
        <color rgb="FF63BE7B"/>
      </colorScale>
    </cfRule>
    <cfRule type="colorScale" priority="5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4">
    <cfRule type="colorScale" priority="5940">
      <colorScale>
        <cfvo type="min"/>
        <cfvo type="max"/>
        <color rgb="FFFCFCFF"/>
        <color rgb="FF63BE7B"/>
      </colorScale>
    </cfRule>
    <cfRule type="colorScale" priority="5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4">
    <cfRule type="cellIs" dxfId="5483" priority="5942" operator="greaterThan">
      <formula>1</formula>
    </cfRule>
    <cfRule type="colorScale" priority="5943">
      <colorScale>
        <cfvo type="min"/>
        <cfvo type="max"/>
        <color rgb="FFFCFCFF"/>
        <color rgb="FF63BE7B"/>
      </colorScale>
    </cfRule>
    <cfRule type="colorScale" priority="5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4">
    <cfRule type="colorScale" priority="5945">
      <colorScale>
        <cfvo type="min"/>
        <cfvo type="max"/>
        <color rgb="FFFCFCFF"/>
        <color rgb="FF63BE7B"/>
      </colorScale>
    </cfRule>
    <cfRule type="colorScale" priority="5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4">
    <cfRule type="colorScale" priority="5947">
      <colorScale>
        <cfvo type="min"/>
        <cfvo type="max"/>
        <color rgb="FFFCFCFF"/>
        <color rgb="FF63BE7B"/>
      </colorScale>
    </cfRule>
    <cfRule type="colorScale" priority="5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4">
    <cfRule type="cellIs" dxfId="5482" priority="5949" operator="greaterThan">
      <formula>1</formula>
    </cfRule>
    <cfRule type="colorScale" priority="5950">
      <colorScale>
        <cfvo type="min"/>
        <cfvo type="max"/>
        <color rgb="FFFCFCFF"/>
        <color rgb="FF63BE7B"/>
      </colorScale>
    </cfRule>
    <cfRule type="colorScale" priority="5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4">
    <cfRule type="colorScale" priority="5952">
      <colorScale>
        <cfvo type="min"/>
        <cfvo type="max"/>
        <color rgb="FFFCFCFF"/>
        <color rgb="FF63BE7B"/>
      </colorScale>
    </cfRule>
    <cfRule type="colorScale" priority="5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4">
    <cfRule type="colorScale" priority="5954">
      <colorScale>
        <cfvo type="min"/>
        <cfvo type="max"/>
        <color rgb="FFFCFCFF"/>
        <color rgb="FF63BE7B"/>
      </colorScale>
    </cfRule>
    <cfRule type="colorScale" priority="5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4">
    <cfRule type="cellIs" dxfId="5481" priority="5956" operator="greaterThan">
      <formula>1</formula>
    </cfRule>
    <cfRule type="colorScale" priority="5957">
      <colorScale>
        <cfvo type="min"/>
        <cfvo type="max"/>
        <color rgb="FFFCFCFF"/>
        <color rgb="FF63BE7B"/>
      </colorScale>
    </cfRule>
    <cfRule type="colorScale" priority="5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4">
    <cfRule type="colorScale" priority="5959">
      <colorScale>
        <cfvo type="min"/>
        <cfvo type="max"/>
        <color rgb="FFFCFCFF"/>
        <color rgb="FF63BE7B"/>
      </colorScale>
    </cfRule>
    <cfRule type="colorScale" priority="5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4">
    <cfRule type="colorScale" priority="5961">
      <colorScale>
        <cfvo type="min"/>
        <cfvo type="max"/>
        <color rgb="FFFCFCFF"/>
        <color rgb="FF63BE7B"/>
      </colorScale>
    </cfRule>
    <cfRule type="colorScale" priority="5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4">
    <cfRule type="cellIs" dxfId="5480" priority="5963" operator="greaterThan">
      <formula>1</formula>
    </cfRule>
    <cfRule type="colorScale" priority="5964">
      <colorScale>
        <cfvo type="min"/>
        <cfvo type="max"/>
        <color rgb="FFFCFCFF"/>
        <color rgb="FF63BE7B"/>
      </colorScale>
    </cfRule>
    <cfRule type="colorScale" priority="5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4">
    <cfRule type="colorScale" priority="5966">
      <colorScale>
        <cfvo type="min"/>
        <cfvo type="max"/>
        <color rgb="FFFCFCFF"/>
        <color rgb="FF63BE7B"/>
      </colorScale>
    </cfRule>
    <cfRule type="colorScale" priority="5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4">
    <cfRule type="colorScale" priority="5968">
      <colorScale>
        <cfvo type="min"/>
        <cfvo type="max"/>
        <color rgb="FFFCFCFF"/>
        <color rgb="FF63BE7B"/>
      </colorScale>
    </cfRule>
    <cfRule type="colorScale" priority="5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4">
    <cfRule type="cellIs" dxfId="5479" priority="5970" operator="greaterThan">
      <formula>1</formula>
    </cfRule>
    <cfRule type="colorScale" priority="5971">
      <colorScale>
        <cfvo type="min"/>
        <cfvo type="max"/>
        <color rgb="FFFCFCFF"/>
        <color rgb="FF63BE7B"/>
      </colorScale>
    </cfRule>
    <cfRule type="colorScale" priority="5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4">
    <cfRule type="colorScale" priority="5973">
      <colorScale>
        <cfvo type="min"/>
        <cfvo type="max"/>
        <color rgb="FFFCFCFF"/>
        <color rgb="FF63BE7B"/>
      </colorScale>
    </cfRule>
    <cfRule type="colorScale" priority="5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4">
    <cfRule type="colorScale" priority="5975">
      <colorScale>
        <cfvo type="min"/>
        <cfvo type="max"/>
        <color rgb="FFFCFCFF"/>
        <color rgb="FF63BE7B"/>
      </colorScale>
    </cfRule>
    <cfRule type="colorScale" priority="5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4">
    <cfRule type="cellIs" dxfId="5478" priority="5977" operator="greaterThan">
      <formula>1</formula>
    </cfRule>
    <cfRule type="colorScale" priority="5978">
      <colorScale>
        <cfvo type="min"/>
        <cfvo type="max"/>
        <color rgb="FFFCFCFF"/>
        <color rgb="FF63BE7B"/>
      </colorScale>
    </cfRule>
    <cfRule type="colorScale" priority="5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4">
    <cfRule type="colorScale" priority="5980">
      <colorScale>
        <cfvo type="min"/>
        <cfvo type="max"/>
        <color rgb="FFFCFCFF"/>
        <color rgb="FF63BE7B"/>
      </colorScale>
    </cfRule>
    <cfRule type="colorScale" priority="5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4">
    <cfRule type="colorScale" priority="5982">
      <colorScale>
        <cfvo type="min"/>
        <cfvo type="max"/>
        <color rgb="FFFCFCFF"/>
        <color rgb="FF63BE7B"/>
      </colorScale>
    </cfRule>
    <cfRule type="colorScale" priority="5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4">
    <cfRule type="cellIs" dxfId="5477" priority="5984" operator="greaterThan">
      <formula>1</formula>
    </cfRule>
    <cfRule type="colorScale" priority="5985">
      <colorScale>
        <cfvo type="min"/>
        <cfvo type="max"/>
        <color rgb="FFFCFCFF"/>
        <color rgb="FF63BE7B"/>
      </colorScale>
    </cfRule>
    <cfRule type="colorScale" priority="5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4">
    <cfRule type="colorScale" priority="5987">
      <colorScale>
        <cfvo type="min"/>
        <cfvo type="max"/>
        <color rgb="FFFCFCFF"/>
        <color rgb="FF63BE7B"/>
      </colorScale>
    </cfRule>
    <cfRule type="colorScale" priority="5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4">
    <cfRule type="colorScale" priority="5989">
      <colorScale>
        <cfvo type="min"/>
        <cfvo type="max"/>
        <color rgb="FFFCFCFF"/>
        <color rgb="FF63BE7B"/>
      </colorScale>
    </cfRule>
    <cfRule type="colorScale" priority="5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4">
    <cfRule type="cellIs" dxfId="5476" priority="5991" operator="greaterThan">
      <formula>1</formula>
    </cfRule>
    <cfRule type="colorScale" priority="5992">
      <colorScale>
        <cfvo type="min"/>
        <cfvo type="max"/>
        <color rgb="FFFCFCFF"/>
        <color rgb="FF63BE7B"/>
      </colorScale>
    </cfRule>
    <cfRule type="colorScale" priority="5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4">
    <cfRule type="colorScale" priority="5994">
      <colorScale>
        <cfvo type="min"/>
        <cfvo type="max"/>
        <color rgb="FFFCFCFF"/>
        <color rgb="FF63BE7B"/>
      </colorScale>
    </cfRule>
    <cfRule type="colorScale" priority="5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4">
    <cfRule type="colorScale" priority="5996">
      <colorScale>
        <cfvo type="min"/>
        <cfvo type="max"/>
        <color rgb="FFFCFCFF"/>
        <color rgb="FF63BE7B"/>
      </colorScale>
    </cfRule>
    <cfRule type="colorScale" priority="5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4">
    <cfRule type="cellIs" dxfId="5475" priority="5998" operator="greaterThan">
      <formula>1</formula>
    </cfRule>
    <cfRule type="colorScale" priority="5999">
      <colorScale>
        <cfvo type="min"/>
        <cfvo type="max"/>
        <color rgb="FFFCFCFF"/>
        <color rgb="FF63BE7B"/>
      </colorScale>
    </cfRule>
    <cfRule type="colorScale" priority="6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4">
    <cfRule type="colorScale" priority="6001">
      <colorScale>
        <cfvo type="min"/>
        <cfvo type="max"/>
        <color rgb="FFFCFCFF"/>
        <color rgb="FF63BE7B"/>
      </colorScale>
    </cfRule>
    <cfRule type="colorScale" priority="6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4">
    <cfRule type="colorScale" priority="6003">
      <colorScale>
        <cfvo type="min"/>
        <cfvo type="max"/>
        <color rgb="FFFCFCFF"/>
        <color rgb="FF63BE7B"/>
      </colorScale>
    </cfRule>
    <cfRule type="colorScale" priority="6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4">
    <cfRule type="cellIs" dxfId="5474" priority="6005" operator="greaterThan">
      <formula>1</formula>
    </cfRule>
    <cfRule type="colorScale" priority="6006">
      <colorScale>
        <cfvo type="min"/>
        <cfvo type="max"/>
        <color rgb="FFFCFCFF"/>
        <color rgb="FF63BE7B"/>
      </colorScale>
    </cfRule>
    <cfRule type="colorScale" priority="6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4">
    <cfRule type="colorScale" priority="6008">
      <colorScale>
        <cfvo type="min"/>
        <cfvo type="max"/>
        <color rgb="FFFCFCFF"/>
        <color rgb="FF63BE7B"/>
      </colorScale>
    </cfRule>
    <cfRule type="colorScale" priority="6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4">
    <cfRule type="colorScale" priority="6010">
      <colorScale>
        <cfvo type="min"/>
        <cfvo type="max"/>
        <color rgb="FFFCFCFF"/>
        <color rgb="FF63BE7B"/>
      </colorScale>
    </cfRule>
    <cfRule type="colorScale" priority="6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4">
    <cfRule type="cellIs" dxfId="5473" priority="6012" operator="greaterThan">
      <formula>1</formula>
    </cfRule>
    <cfRule type="colorScale" priority="6013">
      <colorScale>
        <cfvo type="min"/>
        <cfvo type="max"/>
        <color rgb="FFFCFCFF"/>
        <color rgb="FF63BE7B"/>
      </colorScale>
    </cfRule>
    <cfRule type="colorScale" priority="6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4">
    <cfRule type="colorScale" priority="6015">
      <colorScale>
        <cfvo type="min"/>
        <cfvo type="max"/>
        <color rgb="FFFCFCFF"/>
        <color rgb="FF63BE7B"/>
      </colorScale>
    </cfRule>
    <cfRule type="colorScale" priority="6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4">
    <cfRule type="colorScale" priority="6017">
      <colorScale>
        <cfvo type="min"/>
        <cfvo type="max"/>
        <color rgb="FFFCFCFF"/>
        <color rgb="FF63BE7B"/>
      </colorScale>
    </cfRule>
    <cfRule type="colorScale" priority="6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4">
    <cfRule type="cellIs" dxfId="5472" priority="6019" operator="greaterThan">
      <formula>1</formula>
    </cfRule>
    <cfRule type="colorScale" priority="6020">
      <colorScale>
        <cfvo type="min"/>
        <cfvo type="max"/>
        <color rgb="FFFCFCFF"/>
        <color rgb="FF63BE7B"/>
      </colorScale>
    </cfRule>
    <cfRule type="colorScale" priority="6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4">
    <cfRule type="colorScale" priority="6022">
      <colorScale>
        <cfvo type="min"/>
        <cfvo type="max"/>
        <color rgb="FFFCFCFF"/>
        <color rgb="FF63BE7B"/>
      </colorScale>
    </cfRule>
    <cfRule type="colorScale" priority="6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4">
    <cfRule type="colorScale" priority="6024">
      <colorScale>
        <cfvo type="min"/>
        <cfvo type="max"/>
        <color rgb="FFFCFCFF"/>
        <color rgb="FF63BE7B"/>
      </colorScale>
    </cfRule>
    <cfRule type="colorScale" priority="6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4">
    <cfRule type="cellIs" dxfId="5471" priority="6026" operator="greaterThan">
      <formula>1</formula>
    </cfRule>
    <cfRule type="colorScale" priority="6027">
      <colorScale>
        <cfvo type="min"/>
        <cfvo type="max"/>
        <color rgb="FFFCFCFF"/>
        <color rgb="FF63BE7B"/>
      </colorScale>
    </cfRule>
    <cfRule type="colorScale" priority="6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4">
    <cfRule type="colorScale" priority="6029">
      <colorScale>
        <cfvo type="min"/>
        <cfvo type="max"/>
        <color rgb="FFFCFCFF"/>
        <color rgb="FF63BE7B"/>
      </colorScale>
    </cfRule>
    <cfRule type="colorScale" priority="6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4">
    <cfRule type="colorScale" priority="6031">
      <colorScale>
        <cfvo type="min"/>
        <cfvo type="max"/>
        <color rgb="FFFCFCFF"/>
        <color rgb="FF63BE7B"/>
      </colorScale>
    </cfRule>
    <cfRule type="colorScale" priority="6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4">
    <cfRule type="cellIs" dxfId="5470" priority="6033" operator="greaterThan">
      <formula>1</formula>
    </cfRule>
    <cfRule type="colorScale" priority="6034">
      <colorScale>
        <cfvo type="min"/>
        <cfvo type="max"/>
        <color rgb="FFFCFCFF"/>
        <color rgb="FF63BE7B"/>
      </colorScale>
    </cfRule>
    <cfRule type="colorScale" priority="6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4">
    <cfRule type="colorScale" priority="6036">
      <colorScale>
        <cfvo type="min"/>
        <cfvo type="max"/>
        <color rgb="FFFCFCFF"/>
        <color rgb="FF63BE7B"/>
      </colorScale>
    </cfRule>
    <cfRule type="colorScale" priority="6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4">
    <cfRule type="colorScale" priority="6038">
      <colorScale>
        <cfvo type="min"/>
        <cfvo type="max"/>
        <color rgb="FFFCFCFF"/>
        <color rgb="FF63BE7B"/>
      </colorScale>
    </cfRule>
    <cfRule type="colorScale" priority="6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4">
    <cfRule type="cellIs" dxfId="5469" priority="6040" operator="greaterThan">
      <formula>1</formula>
    </cfRule>
    <cfRule type="colorScale" priority="6041">
      <colorScale>
        <cfvo type="min"/>
        <cfvo type="max"/>
        <color rgb="FFFCFCFF"/>
        <color rgb="FF63BE7B"/>
      </colorScale>
    </cfRule>
    <cfRule type="colorScale" priority="6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4">
    <cfRule type="colorScale" priority="6043">
      <colorScale>
        <cfvo type="min"/>
        <cfvo type="max"/>
        <color rgb="FFFCFCFF"/>
        <color rgb="FF63BE7B"/>
      </colorScale>
    </cfRule>
    <cfRule type="colorScale" priority="6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4">
    <cfRule type="colorScale" priority="6045">
      <colorScale>
        <cfvo type="min"/>
        <cfvo type="max"/>
        <color rgb="FFFCFCFF"/>
        <color rgb="FF63BE7B"/>
      </colorScale>
    </cfRule>
    <cfRule type="colorScale" priority="6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4">
    <cfRule type="cellIs" dxfId="5468" priority="6047" operator="greaterThan">
      <formula>1</formula>
    </cfRule>
    <cfRule type="colorScale" priority="6048">
      <colorScale>
        <cfvo type="min"/>
        <cfvo type="max"/>
        <color rgb="FFFCFCFF"/>
        <color rgb="FF63BE7B"/>
      </colorScale>
    </cfRule>
    <cfRule type="colorScale" priority="6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4">
    <cfRule type="cellIs" dxfId="5467" priority="6050" operator="greaterThan">
      <formula>1</formula>
    </cfRule>
    <cfRule type="colorScale" priority="6051">
      <colorScale>
        <cfvo type="min"/>
        <cfvo type="max"/>
        <color rgb="FFFCFCFF"/>
        <color rgb="FF63BE7B"/>
      </colorScale>
    </cfRule>
    <cfRule type="colorScale" priority="6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4:IA84">
    <cfRule type="colorScale" priority="6053">
      <colorScale>
        <cfvo type="min"/>
        <cfvo type="max"/>
        <color rgb="FFFCFCFF"/>
        <color rgb="FF63BE7B"/>
      </colorScale>
    </cfRule>
    <cfRule type="colorScale" priority="6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4">
    <cfRule type="colorScale" priority="6055">
      <colorScale>
        <cfvo type="min"/>
        <cfvo type="max"/>
        <color rgb="FFFCFCFF"/>
        <color rgb="FF63BE7B"/>
      </colorScale>
    </cfRule>
    <cfRule type="colorScale" priority="6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4">
    <cfRule type="colorScale" priority="6190">
      <colorScale>
        <cfvo type="min"/>
        <cfvo type="max"/>
        <color rgb="FFFCFCFF"/>
        <color rgb="FF63BE7B"/>
      </colorScale>
    </cfRule>
    <cfRule type="colorScale" priority="6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4">
    <cfRule type="cellIs" dxfId="5466" priority="6057" operator="greaterThan">
      <formula>1</formula>
    </cfRule>
    <cfRule type="colorScale" priority="6058">
      <colorScale>
        <cfvo type="min"/>
        <cfvo type="max"/>
        <color rgb="FFFCFCFF"/>
        <color rgb="FF63BE7B"/>
      </colorScale>
    </cfRule>
    <cfRule type="colorScale" priority="6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4">
    <cfRule type="colorScale" priority="6060">
      <colorScale>
        <cfvo type="min"/>
        <cfvo type="max"/>
        <color rgb="FFFCFCFF"/>
        <color rgb="FF63BE7B"/>
      </colorScale>
    </cfRule>
    <cfRule type="colorScale" priority="6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4">
    <cfRule type="colorScale" priority="6186">
      <colorScale>
        <cfvo type="min"/>
        <cfvo type="max"/>
        <color rgb="FFFCFCFF"/>
        <color rgb="FF63BE7B"/>
      </colorScale>
    </cfRule>
    <cfRule type="colorScale" priority="6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4">
    <cfRule type="cellIs" dxfId="5465" priority="6062" operator="greaterThan">
      <formula>1</formula>
    </cfRule>
    <cfRule type="colorScale" priority="6063">
      <colorScale>
        <cfvo type="min"/>
        <cfvo type="max"/>
        <color rgb="FFFCFCFF"/>
        <color rgb="FF63BE7B"/>
      </colorScale>
    </cfRule>
    <cfRule type="colorScale" priority="6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4">
    <cfRule type="colorScale" priority="6065">
      <colorScale>
        <cfvo type="min"/>
        <cfvo type="max"/>
        <color rgb="FFFCFCFF"/>
        <color rgb="FF63BE7B"/>
      </colorScale>
    </cfRule>
    <cfRule type="colorScale" priority="6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4">
    <cfRule type="colorScale" priority="6067">
      <colorScale>
        <cfvo type="min"/>
        <cfvo type="max"/>
        <color rgb="FFFCFCFF"/>
        <color rgb="FF63BE7B"/>
      </colorScale>
    </cfRule>
    <cfRule type="colorScale" priority="6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4">
    <cfRule type="cellIs" dxfId="5464" priority="6069" operator="greaterThan">
      <formula>1</formula>
    </cfRule>
    <cfRule type="colorScale" priority="6070">
      <colorScale>
        <cfvo type="min"/>
        <cfvo type="max"/>
        <color rgb="FFFCFCFF"/>
        <color rgb="FF63BE7B"/>
      </colorScale>
    </cfRule>
    <cfRule type="colorScale" priority="6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4">
    <cfRule type="colorScale" priority="6072">
      <colorScale>
        <cfvo type="min"/>
        <cfvo type="max"/>
        <color rgb="FFFCFCFF"/>
        <color rgb="FF63BE7B"/>
      </colorScale>
    </cfRule>
    <cfRule type="colorScale" priority="6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4">
    <cfRule type="colorScale" priority="6074">
      <colorScale>
        <cfvo type="min"/>
        <cfvo type="max"/>
        <color rgb="FFFCFCFF"/>
        <color rgb="FF63BE7B"/>
      </colorScale>
    </cfRule>
    <cfRule type="colorScale" priority="6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4">
    <cfRule type="cellIs" dxfId="5463" priority="6076" operator="greaterThan">
      <formula>1</formula>
    </cfRule>
    <cfRule type="colorScale" priority="6077">
      <colorScale>
        <cfvo type="min"/>
        <cfvo type="max"/>
        <color rgb="FFFCFCFF"/>
        <color rgb="FF63BE7B"/>
      </colorScale>
    </cfRule>
    <cfRule type="colorScale" priority="6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4">
    <cfRule type="colorScale" priority="6079">
      <colorScale>
        <cfvo type="min"/>
        <cfvo type="max"/>
        <color rgb="FFFCFCFF"/>
        <color rgb="FF63BE7B"/>
      </colorScale>
    </cfRule>
    <cfRule type="colorScale" priority="6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4">
    <cfRule type="colorScale" priority="6081">
      <colorScale>
        <cfvo type="min"/>
        <cfvo type="max"/>
        <color rgb="FFFCFCFF"/>
        <color rgb="FF63BE7B"/>
      </colorScale>
    </cfRule>
    <cfRule type="colorScale" priority="6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4">
    <cfRule type="cellIs" dxfId="5462" priority="6083" operator="greaterThan">
      <formula>1</formula>
    </cfRule>
    <cfRule type="colorScale" priority="6084">
      <colorScale>
        <cfvo type="min"/>
        <cfvo type="max"/>
        <color rgb="FFFCFCFF"/>
        <color rgb="FF63BE7B"/>
      </colorScale>
    </cfRule>
    <cfRule type="colorScale" priority="6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4">
    <cfRule type="colorScale" priority="6086">
      <colorScale>
        <cfvo type="min"/>
        <cfvo type="max"/>
        <color rgb="FFFCFCFF"/>
        <color rgb="FF63BE7B"/>
      </colorScale>
    </cfRule>
    <cfRule type="colorScale" priority="6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4">
    <cfRule type="colorScale" priority="6088">
      <colorScale>
        <cfvo type="min"/>
        <cfvo type="max"/>
        <color rgb="FFFCFCFF"/>
        <color rgb="FF63BE7B"/>
      </colorScale>
    </cfRule>
    <cfRule type="colorScale" priority="6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4">
    <cfRule type="cellIs" dxfId="5461" priority="6090" operator="greaterThan">
      <formula>1</formula>
    </cfRule>
    <cfRule type="colorScale" priority="6091">
      <colorScale>
        <cfvo type="min"/>
        <cfvo type="max"/>
        <color rgb="FFFCFCFF"/>
        <color rgb="FF63BE7B"/>
      </colorScale>
    </cfRule>
    <cfRule type="colorScale" priority="6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4">
    <cfRule type="colorScale" priority="6093">
      <colorScale>
        <cfvo type="min"/>
        <cfvo type="max"/>
        <color rgb="FFFCFCFF"/>
        <color rgb="FF63BE7B"/>
      </colorScale>
    </cfRule>
    <cfRule type="colorScale" priority="6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4">
    <cfRule type="colorScale" priority="6095">
      <colorScale>
        <cfvo type="min"/>
        <cfvo type="max"/>
        <color rgb="FFFCFCFF"/>
        <color rgb="FF63BE7B"/>
      </colorScale>
    </cfRule>
    <cfRule type="colorScale" priority="6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4">
    <cfRule type="cellIs" dxfId="5460" priority="6097" operator="greaterThan">
      <formula>1</formula>
    </cfRule>
    <cfRule type="colorScale" priority="6098">
      <colorScale>
        <cfvo type="min"/>
        <cfvo type="max"/>
        <color rgb="FFFCFCFF"/>
        <color rgb="FF63BE7B"/>
      </colorScale>
    </cfRule>
    <cfRule type="colorScale" priority="6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4">
    <cfRule type="colorScale" priority="6100">
      <colorScale>
        <cfvo type="min"/>
        <cfvo type="max"/>
        <color rgb="FFFCFCFF"/>
        <color rgb="FF63BE7B"/>
      </colorScale>
    </cfRule>
    <cfRule type="colorScale" priority="6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4">
    <cfRule type="colorScale" priority="6102">
      <colorScale>
        <cfvo type="min"/>
        <cfvo type="max"/>
        <color rgb="FFFCFCFF"/>
        <color rgb="FF63BE7B"/>
      </colorScale>
    </cfRule>
    <cfRule type="colorScale" priority="6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4">
    <cfRule type="cellIs" dxfId="5459" priority="6104" operator="greaterThan">
      <formula>1</formula>
    </cfRule>
    <cfRule type="colorScale" priority="6105">
      <colorScale>
        <cfvo type="min"/>
        <cfvo type="max"/>
        <color rgb="FFFCFCFF"/>
        <color rgb="FF63BE7B"/>
      </colorScale>
    </cfRule>
    <cfRule type="colorScale" priority="6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4">
    <cfRule type="colorScale" priority="6107">
      <colorScale>
        <cfvo type="min"/>
        <cfvo type="max"/>
        <color rgb="FFFCFCFF"/>
        <color rgb="FF63BE7B"/>
      </colorScale>
    </cfRule>
    <cfRule type="colorScale" priority="6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4">
    <cfRule type="colorScale" priority="6109">
      <colorScale>
        <cfvo type="min"/>
        <cfvo type="max"/>
        <color rgb="FFFCFCFF"/>
        <color rgb="FF63BE7B"/>
      </colorScale>
    </cfRule>
    <cfRule type="colorScale" priority="6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4">
    <cfRule type="cellIs" dxfId="5458" priority="6111" operator="greaterThan">
      <formula>1</formula>
    </cfRule>
    <cfRule type="colorScale" priority="6112">
      <colorScale>
        <cfvo type="min"/>
        <cfvo type="max"/>
        <color rgb="FFFCFCFF"/>
        <color rgb="FF63BE7B"/>
      </colorScale>
    </cfRule>
    <cfRule type="colorScale" priority="6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4">
    <cfRule type="colorScale" priority="6114">
      <colorScale>
        <cfvo type="min"/>
        <cfvo type="max"/>
        <color rgb="FFFCFCFF"/>
        <color rgb="FF63BE7B"/>
      </colorScale>
    </cfRule>
    <cfRule type="colorScale" priority="6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4">
    <cfRule type="colorScale" priority="6116">
      <colorScale>
        <cfvo type="min"/>
        <cfvo type="max"/>
        <color rgb="FFFCFCFF"/>
        <color rgb="FF63BE7B"/>
      </colorScale>
    </cfRule>
    <cfRule type="colorScale" priority="6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4">
    <cfRule type="cellIs" dxfId="5457" priority="6118" operator="greaterThan">
      <formula>1</formula>
    </cfRule>
    <cfRule type="colorScale" priority="6119">
      <colorScale>
        <cfvo type="min"/>
        <cfvo type="max"/>
        <color rgb="FFFCFCFF"/>
        <color rgb="FF63BE7B"/>
      </colorScale>
    </cfRule>
    <cfRule type="colorScale" priority="6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4">
    <cfRule type="colorScale" priority="6121">
      <colorScale>
        <cfvo type="min"/>
        <cfvo type="max"/>
        <color rgb="FFFCFCFF"/>
        <color rgb="FF63BE7B"/>
      </colorScale>
    </cfRule>
    <cfRule type="colorScale" priority="6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4">
    <cfRule type="colorScale" priority="6123">
      <colorScale>
        <cfvo type="min"/>
        <cfvo type="max"/>
        <color rgb="FFFCFCFF"/>
        <color rgb="FF63BE7B"/>
      </colorScale>
    </cfRule>
    <cfRule type="colorScale" priority="6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4">
    <cfRule type="cellIs" dxfId="5456" priority="6125" operator="greaterThan">
      <formula>1</formula>
    </cfRule>
    <cfRule type="colorScale" priority="6126">
      <colorScale>
        <cfvo type="min"/>
        <cfvo type="max"/>
        <color rgb="FFFCFCFF"/>
        <color rgb="FF63BE7B"/>
      </colorScale>
    </cfRule>
    <cfRule type="colorScale" priority="6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4">
    <cfRule type="colorScale" priority="6128">
      <colorScale>
        <cfvo type="min"/>
        <cfvo type="max"/>
        <color rgb="FFFCFCFF"/>
        <color rgb="FF63BE7B"/>
      </colorScale>
    </cfRule>
    <cfRule type="colorScale" priority="6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4">
    <cfRule type="colorScale" priority="6130">
      <colorScale>
        <cfvo type="min"/>
        <cfvo type="max"/>
        <color rgb="FFFCFCFF"/>
        <color rgb="FF63BE7B"/>
      </colorScale>
    </cfRule>
    <cfRule type="colorScale" priority="6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4">
    <cfRule type="cellIs" dxfId="5455" priority="6132" operator="greaterThan">
      <formula>1</formula>
    </cfRule>
    <cfRule type="colorScale" priority="6133">
      <colorScale>
        <cfvo type="min"/>
        <cfvo type="max"/>
        <color rgb="FFFCFCFF"/>
        <color rgb="FF63BE7B"/>
      </colorScale>
    </cfRule>
    <cfRule type="colorScale" priority="6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4">
    <cfRule type="colorScale" priority="6135">
      <colorScale>
        <cfvo type="min"/>
        <cfvo type="max"/>
        <color rgb="FFFCFCFF"/>
        <color rgb="FF63BE7B"/>
      </colorScale>
    </cfRule>
    <cfRule type="colorScale" priority="6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4">
    <cfRule type="colorScale" priority="6137">
      <colorScale>
        <cfvo type="min"/>
        <cfvo type="max"/>
        <color rgb="FFFCFCFF"/>
        <color rgb="FF63BE7B"/>
      </colorScale>
    </cfRule>
    <cfRule type="colorScale" priority="6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4">
    <cfRule type="cellIs" dxfId="5454" priority="6139" operator="greaterThan">
      <formula>1</formula>
    </cfRule>
    <cfRule type="colorScale" priority="6140">
      <colorScale>
        <cfvo type="min"/>
        <cfvo type="max"/>
        <color rgb="FFFCFCFF"/>
        <color rgb="FF63BE7B"/>
      </colorScale>
    </cfRule>
    <cfRule type="colorScale" priority="6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4">
    <cfRule type="colorScale" priority="6142">
      <colorScale>
        <cfvo type="min"/>
        <cfvo type="max"/>
        <color rgb="FFFCFCFF"/>
        <color rgb="FF63BE7B"/>
      </colorScale>
    </cfRule>
    <cfRule type="colorScale" priority="6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4">
    <cfRule type="colorScale" priority="6144">
      <colorScale>
        <cfvo type="min"/>
        <cfvo type="max"/>
        <color rgb="FFFCFCFF"/>
        <color rgb="FF63BE7B"/>
      </colorScale>
    </cfRule>
    <cfRule type="colorScale" priority="6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4">
    <cfRule type="cellIs" dxfId="5453" priority="6146" operator="greaterThan">
      <formula>1</formula>
    </cfRule>
    <cfRule type="colorScale" priority="6147">
      <colorScale>
        <cfvo type="min"/>
        <cfvo type="max"/>
        <color rgb="FFFCFCFF"/>
        <color rgb="FF63BE7B"/>
      </colorScale>
    </cfRule>
    <cfRule type="colorScale" priority="6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4">
    <cfRule type="colorScale" priority="6149">
      <colorScale>
        <cfvo type="min"/>
        <cfvo type="max"/>
        <color rgb="FFFCFCFF"/>
        <color rgb="FF63BE7B"/>
      </colorScale>
    </cfRule>
    <cfRule type="colorScale" priority="6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4">
    <cfRule type="colorScale" priority="6151">
      <colorScale>
        <cfvo type="min"/>
        <cfvo type="max"/>
        <color rgb="FFFCFCFF"/>
        <color rgb="FF63BE7B"/>
      </colorScale>
    </cfRule>
    <cfRule type="colorScale" priority="6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4">
    <cfRule type="cellIs" dxfId="5452" priority="6153" operator="greaterThan">
      <formula>1</formula>
    </cfRule>
    <cfRule type="colorScale" priority="6154">
      <colorScale>
        <cfvo type="min"/>
        <cfvo type="max"/>
        <color rgb="FFFCFCFF"/>
        <color rgb="FF63BE7B"/>
      </colorScale>
    </cfRule>
    <cfRule type="colorScale" priority="6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4">
    <cfRule type="colorScale" priority="6156">
      <colorScale>
        <cfvo type="min"/>
        <cfvo type="max"/>
        <color rgb="FFFCFCFF"/>
        <color rgb="FF63BE7B"/>
      </colorScale>
    </cfRule>
    <cfRule type="colorScale" priority="6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4">
    <cfRule type="colorScale" priority="6158">
      <colorScale>
        <cfvo type="min"/>
        <cfvo type="max"/>
        <color rgb="FFFCFCFF"/>
        <color rgb="FF63BE7B"/>
      </colorScale>
    </cfRule>
    <cfRule type="colorScale" priority="6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4">
    <cfRule type="cellIs" dxfId="5451" priority="6160" operator="greaterThan">
      <formula>1</formula>
    </cfRule>
    <cfRule type="colorScale" priority="6161">
      <colorScale>
        <cfvo type="min"/>
        <cfvo type="max"/>
        <color rgb="FFFCFCFF"/>
        <color rgb="FF63BE7B"/>
      </colorScale>
    </cfRule>
    <cfRule type="colorScale" priority="6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4">
    <cfRule type="colorScale" priority="6163">
      <colorScale>
        <cfvo type="min"/>
        <cfvo type="max"/>
        <color rgb="FFFCFCFF"/>
        <color rgb="FF63BE7B"/>
      </colorScale>
    </cfRule>
    <cfRule type="colorScale" priority="6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4">
    <cfRule type="colorScale" priority="6165">
      <colorScale>
        <cfvo type="min"/>
        <cfvo type="max"/>
        <color rgb="FFFCFCFF"/>
        <color rgb="FF63BE7B"/>
      </colorScale>
    </cfRule>
    <cfRule type="colorScale" priority="6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4">
    <cfRule type="cellIs" dxfId="5450" priority="6167" operator="greaterThan">
      <formula>1</formula>
    </cfRule>
    <cfRule type="colorScale" priority="6168">
      <colorScale>
        <cfvo type="min"/>
        <cfvo type="max"/>
        <color rgb="FFFCFCFF"/>
        <color rgb="FF63BE7B"/>
      </colorScale>
    </cfRule>
    <cfRule type="colorScale" priority="6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4">
    <cfRule type="colorScale" priority="6170">
      <colorScale>
        <cfvo type="min"/>
        <cfvo type="max"/>
        <color rgb="FFFCFCFF"/>
        <color rgb="FF63BE7B"/>
      </colorScale>
    </cfRule>
    <cfRule type="colorScale" priority="6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4">
    <cfRule type="colorScale" priority="6172">
      <colorScale>
        <cfvo type="min"/>
        <cfvo type="max"/>
        <color rgb="FFFCFCFF"/>
        <color rgb="FF63BE7B"/>
      </colorScale>
    </cfRule>
    <cfRule type="colorScale" priority="6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4">
    <cfRule type="cellIs" dxfId="5449" priority="6174" operator="greaterThan">
      <formula>1</formula>
    </cfRule>
    <cfRule type="colorScale" priority="6175">
      <colorScale>
        <cfvo type="min"/>
        <cfvo type="max"/>
        <color rgb="FFFCFCFF"/>
        <color rgb="FF63BE7B"/>
      </colorScale>
    </cfRule>
    <cfRule type="colorScale" priority="6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4">
    <cfRule type="colorScale" priority="6177">
      <colorScale>
        <cfvo type="min"/>
        <cfvo type="max"/>
        <color rgb="FFFCFCFF"/>
        <color rgb="FF63BE7B"/>
      </colorScale>
    </cfRule>
    <cfRule type="colorScale" priority="6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4">
    <cfRule type="colorScale" priority="6179">
      <colorScale>
        <cfvo type="min"/>
        <cfvo type="max"/>
        <color rgb="FFFCFCFF"/>
        <color rgb="FF63BE7B"/>
      </colorScale>
    </cfRule>
    <cfRule type="colorScale" priority="6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4">
    <cfRule type="cellIs" dxfId="5448" priority="6181" operator="greaterThan">
      <formula>1</formula>
    </cfRule>
    <cfRule type="colorScale" priority="6182">
      <colorScale>
        <cfvo type="min"/>
        <cfvo type="max"/>
        <color rgb="FFFCFCFF"/>
        <color rgb="FF63BE7B"/>
      </colorScale>
    </cfRule>
    <cfRule type="colorScale" priority="6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4:LD84">
    <cfRule type="cellIs" dxfId="5447" priority="5889" operator="greaterThan">
      <formula>0.31</formula>
    </cfRule>
    <cfRule type="cellIs" dxfId="5446" priority="5890" operator="greaterThan">
      <formula>0.31</formula>
    </cfRule>
    <cfRule type="cellIs" dxfId="5445" priority="5891" operator="greaterThan">
      <formula>0.31</formula>
    </cfRule>
    <cfRule type="cellIs" dxfId="5444" priority="5892" operator="greaterThan">
      <formula>0.3</formula>
    </cfRule>
    <cfRule type="cellIs" dxfId="5443" priority="5893" operator="greaterThan">
      <formula>1</formula>
    </cfRule>
    <cfRule type="cellIs" dxfId="5442" priority="5894" operator="equal">
      <formula>0</formula>
    </cfRule>
  </conditionalFormatting>
  <conditionalFormatting sqref="LJ84:LK84">
    <cfRule type="containsText" dxfId="5441" priority="5834" operator="containsText" text=" ">
      <formula>NOT(ISERROR(SEARCH(" ",LJ84)))</formula>
    </cfRule>
    <cfRule type="containsText" dxfId="5440" priority="5835" operator="containsText" text=" ">
      <formula>NOT(ISERROR(SEARCH(" ",LJ84)))</formula>
    </cfRule>
  </conditionalFormatting>
  <conditionalFormatting sqref="LV84">
    <cfRule type="containsText" dxfId="5439" priority="2850" operator="containsText" text=" ">
      <formula>NOT(ISERROR(SEARCH(" ",LV84)))</formula>
    </cfRule>
    <cfRule type="containsText" dxfId="5438" priority="2851" operator="containsText" text=" ">
      <formula>NOT(ISERROR(SEARCH(" ",LV84)))</formula>
    </cfRule>
  </conditionalFormatting>
  <conditionalFormatting sqref="LW84">
    <cfRule type="containsText" dxfId="5437" priority="2778" operator="containsText" text=" ">
      <formula>NOT(ISERROR(SEARCH(" ",LW84)))</formula>
    </cfRule>
    <cfRule type="containsText" dxfId="5436" priority="2779" operator="containsText" text=" ">
      <formula>NOT(ISERROR(SEARCH(" ",LW84)))</formula>
    </cfRule>
  </conditionalFormatting>
  <conditionalFormatting sqref="LX84:LZ84">
    <cfRule type="containsText" dxfId="5435" priority="2734" operator="containsText" text=" ">
      <formula>NOT(ISERROR(SEARCH(" ",LX84)))</formula>
    </cfRule>
    <cfRule type="containsText" dxfId="5434" priority="2735" operator="containsText" text=" ">
      <formula>NOT(ISERROR(SEARCH(" ",LX84)))</formula>
    </cfRule>
  </conditionalFormatting>
  <conditionalFormatting sqref="MZ84">
    <cfRule type="containsText" dxfId="5433" priority="2848" operator="containsText" text=" ">
      <formula>NOT(ISERROR(SEARCH(" ",MZ84)))</formula>
    </cfRule>
    <cfRule type="containsText" dxfId="5432" priority="2849" operator="containsText" text=" ">
      <formula>NOT(ISERROR(SEARCH(" ",MZ84)))</formula>
    </cfRule>
  </conditionalFormatting>
  <conditionalFormatting sqref="NA84">
    <cfRule type="containsText" dxfId="5431" priority="2776" operator="containsText" text=" ">
      <formula>NOT(ISERROR(SEARCH(" ",NA84)))</formula>
    </cfRule>
    <cfRule type="containsText" dxfId="5430" priority="2777" operator="containsText" text=" ">
      <formula>NOT(ISERROR(SEARCH(" ",NA84)))</formula>
    </cfRule>
  </conditionalFormatting>
  <conditionalFormatting sqref="NB84:ND84">
    <cfRule type="containsText" dxfId="5429" priority="2732" operator="containsText" text=" ">
      <formula>NOT(ISERROR(SEARCH(" ",NB84)))</formula>
    </cfRule>
    <cfRule type="containsText" dxfId="5428" priority="2733" operator="containsText" text=" ">
      <formula>NOT(ISERROR(SEARCH(" ",NB84)))</formula>
    </cfRule>
  </conditionalFormatting>
  <conditionalFormatting sqref="NE84">
    <cfRule type="containsText" dxfId="5427" priority="2846" operator="containsText" text=" ">
      <formula>NOT(ISERROR(SEARCH(" ",NE84)))</formula>
    </cfRule>
    <cfRule type="containsText" dxfId="5426" priority="2847" operator="containsText" text=" ">
      <formula>NOT(ISERROR(SEARCH(" ",NE84)))</formula>
    </cfRule>
  </conditionalFormatting>
  <conditionalFormatting sqref="NF84">
    <cfRule type="containsText" dxfId="5425" priority="2696" operator="containsText" text=" ">
      <formula>NOT(ISERROR(SEARCH(" ",NF84)))</formula>
    </cfRule>
    <cfRule type="containsText" dxfId="5424" priority="2697" operator="containsText" text=" ">
      <formula>NOT(ISERROR(SEARCH(" ",NF84)))</formula>
    </cfRule>
  </conditionalFormatting>
  <conditionalFormatting sqref="NG84">
    <cfRule type="containsText" dxfId="5423" priority="2672" operator="containsText" text=" ">
      <formula>NOT(ISERROR(SEARCH(" ",NG84)))</formula>
    </cfRule>
    <cfRule type="containsText" dxfId="5422" priority="2673" operator="containsText" text=" ">
      <formula>NOT(ISERROR(SEARCH(" ",NG84)))</formula>
    </cfRule>
  </conditionalFormatting>
  <conditionalFormatting sqref="NH84">
    <cfRule type="containsText" dxfId="5421" priority="2648" operator="containsText" text=" ">
      <formula>NOT(ISERROR(SEARCH(" ",NH84)))</formula>
    </cfRule>
    <cfRule type="containsText" dxfId="5420" priority="2649" operator="containsText" text=" ">
      <formula>NOT(ISERROR(SEARCH(" ",NH84)))</formula>
    </cfRule>
  </conditionalFormatting>
  <conditionalFormatting sqref="C85">
    <cfRule type="colorScale" priority="54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5">
    <cfRule type="containsText" dxfId="5419" priority="5471" operator="containsText" text=" ">
      <formula>NOT(ISERROR(SEARCH(" ",R85)))</formula>
    </cfRule>
    <cfRule type="containsText" dxfId="5418" priority="5472" operator="containsText" text=" ">
      <formula>NOT(ISERROR(SEARCH(" ",R85)))</formula>
    </cfRule>
  </conditionalFormatting>
  <conditionalFormatting sqref="Y85">
    <cfRule type="colorScale" priority="5504">
      <colorScale>
        <cfvo type="min"/>
        <cfvo type="max"/>
        <color rgb="FFFCFCFF"/>
        <color rgb="FF63BE7B"/>
      </colorScale>
    </cfRule>
    <cfRule type="colorScale" priority="5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85">
    <cfRule type="cellIs" dxfId="5417" priority="5814" operator="equal">
      <formula>0</formula>
    </cfRule>
    <cfRule type="cellIs" dxfId="5416" priority="5815" operator="greaterThan">
      <formula>1</formula>
    </cfRule>
    <cfRule type="containsText" dxfId="5415" priority="5816" operator="containsText" text=" ">
      <formula>NOT(ISERROR(SEARCH(" ",AI85)))</formula>
    </cfRule>
    <cfRule type="containsText" dxfId="5414" priority="5817" operator="containsText" text=" ">
      <formula>NOT(ISERROR(SEARCH(" ",AI85)))</formula>
    </cfRule>
  </conditionalFormatting>
  <conditionalFormatting sqref="AJ85">
    <cfRule type="cellIs" dxfId="5413" priority="5497" operator="equal">
      <formula>0</formula>
    </cfRule>
    <cfRule type="cellIs" dxfId="5412" priority="5498" operator="greaterThan">
      <formula>1</formula>
    </cfRule>
    <cfRule type="containsText" dxfId="5411" priority="5499" operator="containsText" text=" ">
      <formula>NOT(ISERROR(SEARCH(" ",AJ85)))</formula>
    </cfRule>
    <cfRule type="containsText" dxfId="5410" priority="5500" operator="containsText" text=" ">
      <formula>NOT(ISERROR(SEARCH(" ",AJ85)))</formula>
    </cfRule>
  </conditionalFormatting>
  <conditionalFormatting sqref="AK85:AM85">
    <cfRule type="cellIs" dxfId="5409" priority="5492" operator="equal">
      <formula>0</formula>
    </cfRule>
    <cfRule type="cellIs" dxfId="5408" priority="5493" operator="equal">
      <formula>0</formula>
    </cfRule>
    <cfRule type="cellIs" dxfId="5407" priority="5494" operator="greaterThan">
      <formula>1</formula>
    </cfRule>
    <cfRule type="containsText" dxfId="5406" priority="5495" operator="containsText" text=" ">
      <formula>NOT(ISERROR(SEARCH(" ",AK85)))</formula>
    </cfRule>
    <cfRule type="containsText" dxfId="5405" priority="5496" operator="containsText" text=" ">
      <formula>NOT(ISERROR(SEARCH(" ",AK85)))</formula>
    </cfRule>
  </conditionalFormatting>
  <conditionalFormatting sqref="AU85">
    <cfRule type="containsText" dxfId="5404" priority="5820" operator="containsText" text=" ">
      <formula>NOT(ISERROR(SEARCH(" ",AU85)))</formula>
    </cfRule>
    <cfRule type="containsText" dxfId="5403" priority="5821" operator="containsText" text=" ">
      <formula>NOT(ISERROR(SEARCH(" ",AU85)))</formula>
    </cfRule>
  </conditionalFormatting>
  <conditionalFormatting sqref="AV85">
    <cfRule type="cellIs" dxfId="5402" priority="3169" operator="equal">
      <formula>0</formula>
    </cfRule>
    <cfRule type="containsText" dxfId="5401" priority="3170" operator="containsText" text=" ">
      <formula>NOT(ISERROR(SEARCH(" ",AV85)))</formula>
    </cfRule>
    <cfRule type="containsText" dxfId="5400" priority="3171" operator="containsText" text=" ">
      <formula>NOT(ISERROR(SEARCH(" ",AV85)))</formula>
    </cfRule>
  </conditionalFormatting>
  <conditionalFormatting sqref="AW85">
    <cfRule type="cellIs" dxfId="5399" priority="5524" operator="equal">
      <formula>0</formula>
    </cfRule>
    <cfRule type="containsText" dxfId="5398" priority="5527" operator="containsText" text=" ">
      <formula>NOT(ISERROR(SEARCH(" ",AW85)))</formula>
    </cfRule>
    <cfRule type="containsText" dxfId="5397" priority="5528" operator="containsText" text=" ">
      <formula>NOT(ISERROR(SEARCH(" ",AW85)))</formula>
    </cfRule>
  </conditionalFormatting>
  <conditionalFormatting sqref="AX85">
    <cfRule type="cellIs" dxfId="5396" priority="5509" operator="greaterThan">
      <formula>1</formula>
    </cfRule>
    <cfRule type="containsText" dxfId="5395" priority="5510" operator="containsText" text=" ">
      <formula>NOT(ISERROR(SEARCH(" ",AX85)))</formula>
    </cfRule>
    <cfRule type="containsText" dxfId="5394" priority="5511" operator="containsText" text=" ">
      <formula>NOT(ISERROR(SEARCH(" ",AX85)))</formula>
    </cfRule>
  </conditionalFormatting>
  <conditionalFormatting sqref="AY85">
    <cfRule type="containsText" dxfId="5393" priority="5488" operator="containsText" text=" ">
      <formula>NOT(ISERROR(SEARCH(" ",AY85)))</formula>
    </cfRule>
    <cfRule type="containsText" dxfId="5392" priority="5489" operator="containsText" text=" ">
      <formula>NOT(ISERROR(SEARCH(" ",AY85)))</formula>
    </cfRule>
  </conditionalFormatting>
  <conditionalFormatting sqref="BB85">
    <cfRule type="containsText" dxfId="5391" priority="3487" operator="containsText" text=" ">
      <formula>NOT(ISERROR(SEARCH(" ",BB85)))</formula>
    </cfRule>
    <cfRule type="containsText" dxfId="5390" priority="3488" operator="containsText" text=" ">
      <formula>NOT(ISERROR(SEARCH(" ",BB85)))</formula>
    </cfRule>
  </conditionalFormatting>
  <conditionalFormatting sqref="BC85">
    <cfRule type="containsText" dxfId="5389" priority="5818" operator="containsText" text=" ">
      <formula>NOT(ISERROR(SEARCH(" ",BC85)))</formula>
    </cfRule>
    <cfRule type="containsText" dxfId="5388" priority="5819" operator="containsText" text=" ">
      <formula>NOT(ISERROR(SEARCH(" ",BC85)))</formula>
    </cfRule>
  </conditionalFormatting>
  <conditionalFormatting sqref="BD85">
    <cfRule type="containsText" dxfId="5387" priority="5809" operator="containsText" text=" ">
      <formula>NOT(ISERROR(SEARCH(" ",BD85)))</formula>
    </cfRule>
    <cfRule type="containsText" dxfId="5386" priority="5810" operator="containsText" text=" ">
      <formula>NOT(ISERROR(SEARCH(" ",BD85)))</formula>
    </cfRule>
  </conditionalFormatting>
  <conditionalFormatting sqref="BJ85">
    <cfRule type="containsText" dxfId="5385" priority="5466" operator="containsText" text=" ">
      <formula>NOT(ISERROR(SEARCH(" ",BJ85)))</formula>
    </cfRule>
    <cfRule type="containsText" dxfId="5384" priority="5467" operator="containsText" text=" ">
      <formula>NOT(ISERROR(SEARCH(" ",BJ85)))</formula>
    </cfRule>
  </conditionalFormatting>
  <conditionalFormatting sqref="BK85">
    <cfRule type="containsText" dxfId="5383" priority="5478" operator="containsText" text=" ">
      <formula>NOT(ISERROR(SEARCH(" ",BK85)))</formula>
    </cfRule>
    <cfRule type="containsText" dxfId="5382" priority="5479" operator="containsText" text=" ">
      <formula>NOT(ISERROR(SEARCH(" ",BK85)))</formula>
    </cfRule>
  </conditionalFormatting>
  <conditionalFormatting sqref="BM85">
    <cfRule type="containsText" dxfId="5381" priority="5476" operator="containsText" text=" ">
      <formula>NOT(ISERROR(SEARCH(" ",BM85)))</formula>
    </cfRule>
    <cfRule type="containsText" dxfId="5380" priority="5477" operator="containsText" text=" ">
      <formula>NOT(ISERROR(SEARCH(" ",BM85)))</formula>
    </cfRule>
  </conditionalFormatting>
  <conditionalFormatting sqref="BN85">
    <cfRule type="containsText" dxfId="5379" priority="5822" operator="containsText" text=" ">
      <formula>NOT(ISERROR(SEARCH(" ",BN85)))</formula>
    </cfRule>
    <cfRule type="containsText" dxfId="5378" priority="5823" operator="containsText" text=" ">
      <formula>NOT(ISERROR(SEARCH(" ",BN85)))</formula>
    </cfRule>
  </conditionalFormatting>
  <conditionalFormatting sqref="BO85:BQ85">
    <cfRule type="containsText" dxfId="5377" priority="5480" operator="containsText" text=" ">
      <formula>NOT(ISERROR(SEARCH(" ",BO85)))</formula>
    </cfRule>
    <cfRule type="containsText" dxfId="5376" priority="5481" operator="containsText" text=" ">
      <formula>NOT(ISERROR(SEARCH(" ",BO85)))</formula>
    </cfRule>
  </conditionalFormatting>
  <conditionalFormatting sqref="BT85">
    <cfRule type="duplicateValues" dxfId="5375" priority="5468"/>
    <cfRule type="containsText" dxfId="5374" priority="5469" operator="containsText" text=" ">
      <formula>NOT(ISERROR(SEARCH(" ",BT85)))</formula>
    </cfRule>
    <cfRule type="containsText" dxfId="5373" priority="5470" operator="containsText" text=" ">
      <formula>NOT(ISERROR(SEARCH(" ",BT85)))</formula>
    </cfRule>
  </conditionalFormatting>
  <conditionalFormatting sqref="BU85:BW85">
    <cfRule type="containsText" dxfId="5372" priority="5506" operator="containsText" text=" ">
      <formula>NOT(ISERROR(SEARCH(" ",BU85)))</formula>
    </cfRule>
    <cfRule type="containsText" dxfId="5371" priority="5507" operator="containsText" text=" ">
      <formula>NOT(ISERROR(SEARCH(" ",BU85)))</formula>
    </cfRule>
  </conditionalFormatting>
  <conditionalFormatting sqref="BY85">
    <cfRule type="containsText" dxfId="5370" priority="5462" operator="containsText" text=" ">
      <formula>NOT(ISERROR(SEARCH(" ",BY85)))</formula>
    </cfRule>
    <cfRule type="containsText" dxfId="5369" priority="5463" operator="containsText" text=" ">
      <formula>NOT(ISERROR(SEARCH(" ",BY85)))</formula>
    </cfRule>
  </conditionalFormatting>
  <conditionalFormatting sqref="BZ85">
    <cfRule type="containsText" dxfId="5368" priority="5531" operator="containsText" text=" ">
      <formula>NOT(ISERROR(SEARCH(" ",BZ85)))</formula>
    </cfRule>
    <cfRule type="containsText" dxfId="5367" priority="5532" operator="containsText" text=" ">
      <formula>NOT(ISERROR(SEARCH(" ",BZ85)))</formula>
    </cfRule>
  </conditionalFormatting>
  <conditionalFormatting sqref="CB85:CC85">
    <cfRule type="containsText" dxfId="5366" priority="5483" operator="containsText" text=" ">
      <formula>NOT(ISERROR(SEARCH(" ",CB85)))</formula>
    </cfRule>
  </conditionalFormatting>
  <conditionalFormatting sqref="CD85">
    <cfRule type="containsText" dxfId="5365" priority="3502" operator="containsText" text=" ">
      <formula>NOT(ISERROR(SEARCH(" ",CD85)))</formula>
    </cfRule>
  </conditionalFormatting>
  <conditionalFormatting sqref="CE85">
    <cfRule type="containsText" dxfId="5364" priority="3501" operator="containsText" text=" ">
      <formula>NOT(ISERROR(SEARCH(" ",CE85)))</formula>
    </cfRule>
  </conditionalFormatting>
  <conditionalFormatting sqref="CF85">
    <cfRule type="containsText" dxfId="5363" priority="3513" operator="containsText" text=" ">
      <formula>NOT(ISERROR(SEARCH(" ",CF85)))</formula>
    </cfRule>
  </conditionalFormatting>
  <conditionalFormatting sqref="CH85">
    <cfRule type="containsText" dxfId="5362" priority="5482" operator="containsText" text=" ">
      <formula>NOT(ISERROR(SEARCH(" ",CH85)))</formula>
    </cfRule>
  </conditionalFormatting>
  <conditionalFormatting sqref="CI85">
    <cfRule type="containsText" dxfId="5361" priority="5812" operator="containsText" text=" ">
      <formula>NOT(ISERROR(SEARCH(" ",CI85)))</formula>
    </cfRule>
  </conditionalFormatting>
  <conditionalFormatting sqref="CL85:CP85">
    <cfRule type="containsText" dxfId="5360" priority="5491" operator="containsText" text=" ">
      <formula>NOT(ISERROR(SEARCH(" ",CL85)))</formula>
    </cfRule>
  </conditionalFormatting>
  <conditionalFormatting sqref="CQ85">
    <cfRule type="containsText" dxfId="5359" priority="3048" operator="containsText" text=" ">
      <formula>NOT(ISERROR(SEARCH(" ",CQ85)))</formula>
    </cfRule>
  </conditionalFormatting>
  <conditionalFormatting sqref="CR85">
    <cfRule type="containsText" dxfId="5358" priority="2493" operator="containsText" text=" ">
      <formula>NOT(ISERROR(SEARCH(" ",CR85)))</formula>
    </cfRule>
  </conditionalFormatting>
  <conditionalFormatting sqref="CS85">
    <cfRule type="containsText" dxfId="5357" priority="3000" operator="containsText" text=" ">
      <formula>NOT(ISERROR(SEARCH(" ",CS85)))</formula>
    </cfRule>
    <cfRule type="containsText" dxfId="5356" priority="3001" operator="containsText" text=" ">
      <formula>NOT(ISERROR(SEARCH(" ",CS85)))</formula>
    </cfRule>
  </conditionalFormatting>
  <conditionalFormatting sqref="CT85">
    <cfRule type="containsText" dxfId="5355" priority="3185" operator="containsText" text=" ">
      <formula>NOT(ISERROR(SEARCH(" ",CT85)))</formula>
    </cfRule>
  </conditionalFormatting>
  <conditionalFormatting sqref="CU85">
    <cfRule type="cellIs" dxfId="5354" priority="5473" operator="equal">
      <formula>1</formula>
    </cfRule>
    <cfRule type="cellIs" dxfId="5353" priority="5474" operator="equal">
      <formula>1</formula>
    </cfRule>
  </conditionalFormatting>
  <conditionalFormatting sqref="CY85:DB85">
    <cfRule type="cellIs" dxfId="5352" priority="3341" operator="equal">
      <formula>1</formula>
    </cfRule>
  </conditionalFormatting>
  <conditionalFormatting sqref="DD85:DG85">
    <cfRule type="cellIs" dxfId="5351" priority="3340" operator="equal">
      <formula>1</formula>
    </cfRule>
  </conditionalFormatting>
  <conditionalFormatting sqref="DI85:DK85">
    <cfRule type="cellIs" dxfId="5350" priority="3337" operator="equal">
      <formula>1</formula>
    </cfRule>
  </conditionalFormatting>
  <conditionalFormatting sqref="DL85">
    <cfRule type="cellIs" dxfId="5349" priority="3339" operator="equal">
      <formula>1</formula>
    </cfRule>
  </conditionalFormatting>
  <conditionalFormatting sqref="DN85:DQ85">
    <cfRule type="cellIs" dxfId="5348" priority="3338" operator="equal">
      <formula>1</formula>
    </cfRule>
  </conditionalFormatting>
  <conditionalFormatting sqref="DS85:DU85">
    <cfRule type="cellIs" dxfId="5347" priority="3262" operator="equal">
      <formula>1</formula>
    </cfRule>
  </conditionalFormatting>
  <conditionalFormatting sqref="DV85">
    <cfRule type="cellIs" dxfId="5346" priority="3261" operator="equal">
      <formula>1</formula>
    </cfRule>
  </conditionalFormatting>
  <conditionalFormatting sqref="DW85">
    <cfRule type="cellIs" dxfId="5345" priority="5811" operator="equal">
      <formula>1</formula>
    </cfRule>
  </conditionalFormatting>
  <conditionalFormatting sqref="DX85">
    <cfRule type="containsText" dxfId="5344" priority="5458" operator="containsText" text=" ">
      <formula>NOT(ISERROR(SEARCH(" ",DX85)))</formula>
    </cfRule>
    <cfRule type="containsText" dxfId="5343" priority="5459" operator="containsText" text=" ">
      <formula>NOT(ISERROR(SEARCH(" ",DX85)))</formula>
    </cfRule>
    <cfRule type="containsText" dxfId="5342" priority="5460" operator="containsText" text=" ">
      <formula>NOT(ISERROR(SEARCH(" ",DX85)))</formula>
    </cfRule>
    <cfRule type="containsText" dxfId="5341" priority="5461" operator="containsText" text=" ">
      <formula>NOT(ISERROR(SEARCH(" ",DX85)))</formula>
    </cfRule>
  </conditionalFormatting>
  <conditionalFormatting sqref="DY85">
    <cfRule type="containsText" dxfId="5340" priority="5454" operator="containsText" text=" ">
      <formula>NOT(ISERROR(SEARCH(" ",DY85)))</formula>
    </cfRule>
    <cfRule type="containsText" dxfId="5339" priority="5455" operator="containsText" text=" ">
      <formula>NOT(ISERROR(SEARCH(" ",DY85)))</formula>
    </cfRule>
    <cfRule type="containsText" dxfId="5338" priority="5456" operator="containsText" text=" ">
      <formula>NOT(ISERROR(SEARCH(" ",DY85)))</formula>
    </cfRule>
    <cfRule type="containsText" dxfId="5337" priority="5457" operator="containsText" text=" ">
      <formula>NOT(ISERROR(SEARCH(" ",DY85)))</formula>
    </cfRule>
  </conditionalFormatting>
  <conditionalFormatting sqref="DZ85">
    <cfRule type="containsText" dxfId="5336" priority="5484" operator="containsText" text=" ">
      <formula>NOT(ISERROR(SEARCH(" ",DZ85)))</formula>
    </cfRule>
    <cfRule type="containsText" dxfId="5335" priority="5485" operator="containsText" text=" ">
      <formula>NOT(ISERROR(SEARCH(" ",DZ85)))</formula>
    </cfRule>
    <cfRule type="containsText" dxfId="5334" priority="5486" operator="containsText" text=" ">
      <formula>NOT(ISERROR(SEARCH(" ",DZ85)))</formula>
    </cfRule>
    <cfRule type="containsText" dxfId="5333" priority="5487" operator="containsText" text=" ">
      <formula>NOT(ISERROR(SEARCH(" ",DZ85)))</formula>
    </cfRule>
  </conditionalFormatting>
  <conditionalFormatting sqref="EC85:EL85">
    <cfRule type="containsText" dxfId="5332" priority="5525" operator="containsText" text=" ">
      <formula>NOT(ISERROR(SEARCH(" ",EC85)))</formula>
    </cfRule>
    <cfRule type="containsText" dxfId="5331" priority="5526" operator="containsText" text=" ">
      <formula>NOT(ISERROR(SEARCH(" ",EC85)))</formula>
    </cfRule>
  </conditionalFormatting>
  <conditionalFormatting sqref="EN85">
    <cfRule type="cellIs" dxfId="5330" priority="5490" operator="equal">
      <formula>0</formula>
    </cfRule>
    <cfRule type="containsText" dxfId="5329" priority="5520" operator="containsText" text=" ">
      <formula>NOT(ISERROR(SEARCH(" ",EN85)))</formula>
    </cfRule>
    <cfRule type="containsText" dxfId="5328" priority="5521" operator="containsText" text=" ">
      <formula>NOT(ISERROR(SEARCH(" ",EN85)))</formula>
    </cfRule>
  </conditionalFormatting>
  <conditionalFormatting sqref="FI85">
    <cfRule type="cellIs" dxfId="5327" priority="5533" operator="greaterThan">
      <formula>1</formula>
    </cfRule>
    <cfRule type="colorScale" priority="5534">
      <colorScale>
        <cfvo type="min"/>
        <cfvo type="max"/>
        <color rgb="FFFCFCFF"/>
        <color rgb="FF63BE7B"/>
      </colorScale>
    </cfRule>
    <cfRule type="colorScale" priority="5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5">
    <cfRule type="colorScale" priority="5522">
      <colorScale>
        <cfvo type="min"/>
        <cfvo type="max"/>
        <color rgb="FFFCFCFF"/>
        <color rgb="FF63BE7B"/>
      </colorScale>
    </cfRule>
    <cfRule type="colorScale" priority="5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5:FL85">
    <cfRule type="colorScale" priority="5536">
      <colorScale>
        <cfvo type="min"/>
        <cfvo type="max"/>
        <color rgb="FFFCFCFF"/>
        <color rgb="FF63BE7B"/>
      </colorScale>
    </cfRule>
    <cfRule type="colorScale" priority="5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5">
    <cfRule type="colorScale" priority="5538">
      <colorScale>
        <cfvo type="min"/>
        <cfvo type="max"/>
        <color rgb="FFFCFCFF"/>
        <color rgb="FF63BE7B"/>
      </colorScale>
    </cfRule>
    <cfRule type="colorScale" priority="5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5">
    <cfRule type="colorScale" priority="5805">
      <colorScale>
        <cfvo type="min"/>
        <cfvo type="max"/>
        <color rgb="FFFCFCFF"/>
        <color rgb="FF63BE7B"/>
      </colorScale>
    </cfRule>
    <cfRule type="colorScale" priority="5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5">
    <cfRule type="cellIs" dxfId="5326" priority="5540" operator="greaterThan">
      <formula>1</formula>
    </cfRule>
    <cfRule type="colorScale" priority="5541">
      <colorScale>
        <cfvo type="min"/>
        <cfvo type="max"/>
        <color rgb="FFFCFCFF"/>
        <color rgb="FF63BE7B"/>
      </colorScale>
    </cfRule>
    <cfRule type="colorScale" priority="5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5">
    <cfRule type="colorScale" priority="5543">
      <colorScale>
        <cfvo type="min"/>
        <cfvo type="max"/>
        <color rgb="FFFCFCFF"/>
        <color rgb="FF63BE7B"/>
      </colorScale>
    </cfRule>
    <cfRule type="colorScale" priority="5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5">
    <cfRule type="colorScale" priority="5801">
      <colorScale>
        <cfvo type="min"/>
        <cfvo type="max"/>
        <color rgb="FFFCFCFF"/>
        <color rgb="FF63BE7B"/>
      </colorScale>
    </cfRule>
    <cfRule type="colorScale" priority="5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5">
    <cfRule type="cellIs" dxfId="5325" priority="5545" operator="greaterThan">
      <formula>1</formula>
    </cfRule>
    <cfRule type="colorScale" priority="5546">
      <colorScale>
        <cfvo type="min"/>
        <cfvo type="max"/>
        <color rgb="FFFCFCFF"/>
        <color rgb="FF63BE7B"/>
      </colorScale>
    </cfRule>
    <cfRule type="colorScale" priority="5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5">
    <cfRule type="colorScale" priority="5548">
      <colorScale>
        <cfvo type="min"/>
        <cfvo type="max"/>
        <color rgb="FFFCFCFF"/>
        <color rgb="FF63BE7B"/>
      </colorScale>
    </cfRule>
    <cfRule type="colorScale" priority="5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5">
    <cfRule type="colorScale" priority="5550">
      <colorScale>
        <cfvo type="min"/>
        <cfvo type="max"/>
        <color rgb="FFFCFCFF"/>
        <color rgb="FF63BE7B"/>
      </colorScale>
    </cfRule>
    <cfRule type="colorScale" priority="5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5">
    <cfRule type="cellIs" dxfId="5324" priority="5552" operator="greaterThan">
      <formula>1</formula>
    </cfRule>
    <cfRule type="colorScale" priority="5553">
      <colorScale>
        <cfvo type="min"/>
        <cfvo type="max"/>
        <color rgb="FFFCFCFF"/>
        <color rgb="FF63BE7B"/>
      </colorScale>
    </cfRule>
    <cfRule type="colorScale" priority="5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5">
    <cfRule type="colorScale" priority="5555">
      <colorScale>
        <cfvo type="min"/>
        <cfvo type="max"/>
        <color rgb="FFFCFCFF"/>
        <color rgb="FF63BE7B"/>
      </colorScale>
    </cfRule>
    <cfRule type="colorScale" priority="5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5">
    <cfRule type="colorScale" priority="5557">
      <colorScale>
        <cfvo type="min"/>
        <cfvo type="max"/>
        <color rgb="FFFCFCFF"/>
        <color rgb="FF63BE7B"/>
      </colorScale>
    </cfRule>
    <cfRule type="colorScale" priority="5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5">
    <cfRule type="cellIs" dxfId="5323" priority="5559" operator="greaterThan">
      <formula>1</formula>
    </cfRule>
    <cfRule type="colorScale" priority="5560">
      <colorScale>
        <cfvo type="min"/>
        <cfvo type="max"/>
        <color rgb="FFFCFCFF"/>
        <color rgb="FF63BE7B"/>
      </colorScale>
    </cfRule>
    <cfRule type="colorScale" priority="5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5">
    <cfRule type="colorScale" priority="5562">
      <colorScale>
        <cfvo type="min"/>
        <cfvo type="max"/>
        <color rgb="FFFCFCFF"/>
        <color rgb="FF63BE7B"/>
      </colorScale>
    </cfRule>
    <cfRule type="colorScale" priority="5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5">
    <cfRule type="colorScale" priority="5564">
      <colorScale>
        <cfvo type="min"/>
        <cfvo type="max"/>
        <color rgb="FFFCFCFF"/>
        <color rgb="FF63BE7B"/>
      </colorScale>
    </cfRule>
    <cfRule type="colorScale" priority="5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5">
    <cfRule type="cellIs" dxfId="5322" priority="5566" operator="greaterThan">
      <formula>1</formula>
    </cfRule>
    <cfRule type="colorScale" priority="5567">
      <colorScale>
        <cfvo type="min"/>
        <cfvo type="max"/>
        <color rgb="FFFCFCFF"/>
        <color rgb="FF63BE7B"/>
      </colorScale>
    </cfRule>
    <cfRule type="colorScale" priority="5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5">
    <cfRule type="colorScale" priority="5569">
      <colorScale>
        <cfvo type="min"/>
        <cfvo type="max"/>
        <color rgb="FFFCFCFF"/>
        <color rgb="FF63BE7B"/>
      </colorScale>
    </cfRule>
    <cfRule type="colorScale" priority="5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5">
    <cfRule type="colorScale" priority="5571">
      <colorScale>
        <cfvo type="min"/>
        <cfvo type="max"/>
        <color rgb="FFFCFCFF"/>
        <color rgb="FF63BE7B"/>
      </colorScale>
    </cfRule>
    <cfRule type="colorScale" priority="5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5">
    <cfRule type="cellIs" dxfId="5321" priority="5573" operator="greaterThan">
      <formula>1</formula>
    </cfRule>
    <cfRule type="colorScale" priority="5574">
      <colorScale>
        <cfvo type="min"/>
        <cfvo type="max"/>
        <color rgb="FFFCFCFF"/>
        <color rgb="FF63BE7B"/>
      </colorScale>
    </cfRule>
    <cfRule type="colorScale" priority="5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5">
    <cfRule type="colorScale" priority="5576">
      <colorScale>
        <cfvo type="min"/>
        <cfvo type="max"/>
        <color rgb="FFFCFCFF"/>
        <color rgb="FF63BE7B"/>
      </colorScale>
    </cfRule>
    <cfRule type="colorScale" priority="5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5">
    <cfRule type="colorScale" priority="5578">
      <colorScale>
        <cfvo type="min"/>
        <cfvo type="max"/>
        <color rgb="FFFCFCFF"/>
        <color rgb="FF63BE7B"/>
      </colorScale>
    </cfRule>
    <cfRule type="colorScale" priority="5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5">
    <cfRule type="cellIs" dxfId="5320" priority="5580" operator="greaterThan">
      <formula>1</formula>
    </cfRule>
    <cfRule type="colorScale" priority="5581">
      <colorScale>
        <cfvo type="min"/>
        <cfvo type="max"/>
        <color rgb="FFFCFCFF"/>
        <color rgb="FF63BE7B"/>
      </colorScale>
    </cfRule>
    <cfRule type="colorScale" priority="5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5">
    <cfRule type="colorScale" priority="5583">
      <colorScale>
        <cfvo type="min"/>
        <cfvo type="max"/>
        <color rgb="FFFCFCFF"/>
        <color rgb="FF63BE7B"/>
      </colorScale>
    </cfRule>
    <cfRule type="colorScale" priority="5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5">
    <cfRule type="colorScale" priority="5585">
      <colorScale>
        <cfvo type="min"/>
        <cfvo type="max"/>
        <color rgb="FFFCFCFF"/>
        <color rgb="FF63BE7B"/>
      </colorScale>
    </cfRule>
    <cfRule type="colorScale" priority="5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5">
    <cfRule type="cellIs" dxfId="5319" priority="5587" operator="greaterThan">
      <formula>1</formula>
    </cfRule>
    <cfRule type="colorScale" priority="5588">
      <colorScale>
        <cfvo type="min"/>
        <cfvo type="max"/>
        <color rgb="FFFCFCFF"/>
        <color rgb="FF63BE7B"/>
      </colorScale>
    </cfRule>
    <cfRule type="colorScale" priority="5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5">
    <cfRule type="colorScale" priority="5590">
      <colorScale>
        <cfvo type="min"/>
        <cfvo type="max"/>
        <color rgb="FFFCFCFF"/>
        <color rgb="FF63BE7B"/>
      </colorScale>
    </cfRule>
    <cfRule type="colorScale" priority="5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5">
    <cfRule type="colorScale" priority="5592">
      <colorScale>
        <cfvo type="min"/>
        <cfvo type="max"/>
        <color rgb="FFFCFCFF"/>
        <color rgb="FF63BE7B"/>
      </colorScale>
    </cfRule>
    <cfRule type="colorScale" priority="5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5">
    <cfRule type="cellIs" dxfId="5318" priority="5594" operator="greaterThan">
      <formula>1</formula>
    </cfRule>
    <cfRule type="colorScale" priority="5595">
      <colorScale>
        <cfvo type="min"/>
        <cfvo type="max"/>
        <color rgb="FFFCFCFF"/>
        <color rgb="FF63BE7B"/>
      </colorScale>
    </cfRule>
    <cfRule type="colorScale" priority="5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5">
    <cfRule type="colorScale" priority="5597">
      <colorScale>
        <cfvo type="min"/>
        <cfvo type="max"/>
        <color rgb="FFFCFCFF"/>
        <color rgb="FF63BE7B"/>
      </colorScale>
    </cfRule>
    <cfRule type="colorScale" priority="5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5">
    <cfRule type="colorScale" priority="5599">
      <colorScale>
        <cfvo type="min"/>
        <cfvo type="max"/>
        <color rgb="FFFCFCFF"/>
        <color rgb="FF63BE7B"/>
      </colorScale>
    </cfRule>
    <cfRule type="colorScale" priority="5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5">
    <cfRule type="cellIs" dxfId="5317" priority="5601" operator="greaterThan">
      <formula>1</formula>
    </cfRule>
    <cfRule type="colorScale" priority="5602">
      <colorScale>
        <cfvo type="min"/>
        <cfvo type="max"/>
        <color rgb="FFFCFCFF"/>
        <color rgb="FF63BE7B"/>
      </colorScale>
    </cfRule>
    <cfRule type="colorScale" priority="5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5">
    <cfRule type="colorScale" priority="5604">
      <colorScale>
        <cfvo type="min"/>
        <cfvo type="max"/>
        <color rgb="FFFCFCFF"/>
        <color rgb="FF63BE7B"/>
      </colorScale>
    </cfRule>
    <cfRule type="colorScale" priority="5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5">
    <cfRule type="colorScale" priority="5606">
      <colorScale>
        <cfvo type="min"/>
        <cfvo type="max"/>
        <color rgb="FFFCFCFF"/>
        <color rgb="FF63BE7B"/>
      </colorScale>
    </cfRule>
    <cfRule type="colorScale" priority="5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5">
    <cfRule type="cellIs" dxfId="5316" priority="5608" operator="greaterThan">
      <formula>1</formula>
    </cfRule>
    <cfRule type="colorScale" priority="5609">
      <colorScale>
        <cfvo type="min"/>
        <cfvo type="max"/>
        <color rgb="FFFCFCFF"/>
        <color rgb="FF63BE7B"/>
      </colorScale>
    </cfRule>
    <cfRule type="colorScale" priority="5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5">
    <cfRule type="colorScale" priority="5611">
      <colorScale>
        <cfvo type="min"/>
        <cfvo type="max"/>
        <color rgb="FFFCFCFF"/>
        <color rgb="FF63BE7B"/>
      </colorScale>
    </cfRule>
    <cfRule type="colorScale" priority="5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5">
    <cfRule type="colorScale" priority="5613">
      <colorScale>
        <cfvo type="min"/>
        <cfvo type="max"/>
        <color rgb="FFFCFCFF"/>
        <color rgb="FF63BE7B"/>
      </colorScale>
    </cfRule>
    <cfRule type="colorScale" priority="5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5">
    <cfRule type="cellIs" dxfId="5315" priority="5615" operator="greaterThan">
      <formula>1</formula>
    </cfRule>
    <cfRule type="colorScale" priority="5616">
      <colorScale>
        <cfvo type="min"/>
        <cfvo type="max"/>
        <color rgb="FFFCFCFF"/>
        <color rgb="FF63BE7B"/>
      </colorScale>
    </cfRule>
    <cfRule type="colorScale" priority="5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5">
    <cfRule type="colorScale" priority="5618">
      <colorScale>
        <cfvo type="min"/>
        <cfvo type="max"/>
        <color rgb="FFFCFCFF"/>
        <color rgb="FF63BE7B"/>
      </colorScale>
    </cfRule>
    <cfRule type="colorScale" priority="5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5">
    <cfRule type="colorScale" priority="5620">
      <colorScale>
        <cfvo type="min"/>
        <cfvo type="max"/>
        <color rgb="FFFCFCFF"/>
        <color rgb="FF63BE7B"/>
      </colorScale>
    </cfRule>
    <cfRule type="colorScale" priority="5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5">
    <cfRule type="cellIs" dxfId="5314" priority="5622" operator="greaterThan">
      <formula>1</formula>
    </cfRule>
    <cfRule type="colorScale" priority="5623">
      <colorScale>
        <cfvo type="min"/>
        <cfvo type="max"/>
        <color rgb="FFFCFCFF"/>
        <color rgb="FF63BE7B"/>
      </colorScale>
    </cfRule>
    <cfRule type="colorScale" priority="5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5">
    <cfRule type="colorScale" priority="5625">
      <colorScale>
        <cfvo type="min"/>
        <cfvo type="max"/>
        <color rgb="FFFCFCFF"/>
        <color rgb="FF63BE7B"/>
      </colorScale>
    </cfRule>
    <cfRule type="colorScale" priority="5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5">
    <cfRule type="colorScale" priority="5627">
      <colorScale>
        <cfvo type="min"/>
        <cfvo type="max"/>
        <color rgb="FFFCFCFF"/>
        <color rgb="FF63BE7B"/>
      </colorScale>
    </cfRule>
    <cfRule type="colorScale" priority="5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5">
    <cfRule type="cellIs" dxfId="5313" priority="5629" operator="greaterThan">
      <formula>1</formula>
    </cfRule>
    <cfRule type="colorScale" priority="5630">
      <colorScale>
        <cfvo type="min"/>
        <cfvo type="max"/>
        <color rgb="FFFCFCFF"/>
        <color rgb="FF63BE7B"/>
      </colorScale>
    </cfRule>
    <cfRule type="colorScale" priority="5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5">
    <cfRule type="colorScale" priority="5632">
      <colorScale>
        <cfvo type="min"/>
        <cfvo type="max"/>
        <color rgb="FFFCFCFF"/>
        <color rgb="FF63BE7B"/>
      </colorScale>
    </cfRule>
    <cfRule type="colorScale" priority="5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5">
    <cfRule type="colorScale" priority="5634">
      <colorScale>
        <cfvo type="min"/>
        <cfvo type="max"/>
        <color rgb="FFFCFCFF"/>
        <color rgb="FF63BE7B"/>
      </colorScale>
    </cfRule>
    <cfRule type="colorScale" priority="5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5">
    <cfRule type="cellIs" dxfId="5312" priority="5636" operator="greaterThan">
      <formula>1</formula>
    </cfRule>
    <cfRule type="colorScale" priority="5637">
      <colorScale>
        <cfvo type="min"/>
        <cfvo type="max"/>
        <color rgb="FFFCFCFF"/>
        <color rgb="FF63BE7B"/>
      </colorScale>
    </cfRule>
    <cfRule type="colorScale" priority="5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5">
    <cfRule type="colorScale" priority="5639">
      <colorScale>
        <cfvo type="min"/>
        <cfvo type="max"/>
        <color rgb="FFFCFCFF"/>
        <color rgb="FF63BE7B"/>
      </colorScale>
    </cfRule>
    <cfRule type="colorScale" priority="5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5">
    <cfRule type="colorScale" priority="5641">
      <colorScale>
        <cfvo type="min"/>
        <cfvo type="max"/>
        <color rgb="FFFCFCFF"/>
        <color rgb="FF63BE7B"/>
      </colorScale>
    </cfRule>
    <cfRule type="colorScale" priority="5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5">
    <cfRule type="cellIs" dxfId="5311" priority="5643" operator="greaterThan">
      <formula>1</formula>
    </cfRule>
    <cfRule type="colorScale" priority="5644">
      <colorScale>
        <cfvo type="min"/>
        <cfvo type="max"/>
        <color rgb="FFFCFCFF"/>
        <color rgb="FF63BE7B"/>
      </colorScale>
    </cfRule>
    <cfRule type="colorScale" priority="5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5">
    <cfRule type="colorScale" priority="5646">
      <colorScale>
        <cfvo type="min"/>
        <cfvo type="max"/>
        <color rgb="FFFCFCFF"/>
        <color rgb="FF63BE7B"/>
      </colorScale>
    </cfRule>
    <cfRule type="colorScale" priority="5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5">
    <cfRule type="colorScale" priority="5648">
      <colorScale>
        <cfvo type="min"/>
        <cfvo type="max"/>
        <color rgb="FFFCFCFF"/>
        <color rgb="FF63BE7B"/>
      </colorScale>
    </cfRule>
    <cfRule type="colorScale" priority="5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5">
    <cfRule type="cellIs" dxfId="5310" priority="5650" operator="greaterThan">
      <formula>1</formula>
    </cfRule>
    <cfRule type="colorScale" priority="5651">
      <colorScale>
        <cfvo type="min"/>
        <cfvo type="max"/>
        <color rgb="FFFCFCFF"/>
        <color rgb="FF63BE7B"/>
      </colorScale>
    </cfRule>
    <cfRule type="colorScale" priority="5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5">
    <cfRule type="colorScale" priority="5653">
      <colorScale>
        <cfvo type="min"/>
        <cfvo type="max"/>
        <color rgb="FFFCFCFF"/>
        <color rgb="FF63BE7B"/>
      </colorScale>
    </cfRule>
    <cfRule type="colorScale" priority="5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5">
    <cfRule type="colorScale" priority="5655">
      <colorScale>
        <cfvo type="min"/>
        <cfvo type="max"/>
        <color rgb="FFFCFCFF"/>
        <color rgb="FF63BE7B"/>
      </colorScale>
    </cfRule>
    <cfRule type="colorScale" priority="5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5">
    <cfRule type="cellIs" dxfId="5309" priority="5657" operator="greaterThan">
      <formula>1</formula>
    </cfRule>
    <cfRule type="colorScale" priority="5658">
      <colorScale>
        <cfvo type="min"/>
        <cfvo type="max"/>
        <color rgb="FFFCFCFF"/>
        <color rgb="FF63BE7B"/>
      </colorScale>
    </cfRule>
    <cfRule type="colorScale" priority="5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5">
    <cfRule type="colorScale" priority="5660">
      <colorScale>
        <cfvo type="min"/>
        <cfvo type="max"/>
        <color rgb="FFFCFCFF"/>
        <color rgb="FF63BE7B"/>
      </colorScale>
    </cfRule>
    <cfRule type="colorScale" priority="5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5">
    <cfRule type="colorScale" priority="5662">
      <colorScale>
        <cfvo type="min"/>
        <cfvo type="max"/>
        <color rgb="FFFCFCFF"/>
        <color rgb="FF63BE7B"/>
      </colorScale>
    </cfRule>
    <cfRule type="colorScale" priority="5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5">
    <cfRule type="cellIs" dxfId="5308" priority="5664" operator="greaterThan">
      <formula>1</formula>
    </cfRule>
    <cfRule type="colorScale" priority="5665">
      <colorScale>
        <cfvo type="min"/>
        <cfvo type="max"/>
        <color rgb="FFFCFCFF"/>
        <color rgb="FF63BE7B"/>
      </colorScale>
    </cfRule>
    <cfRule type="colorScale" priority="5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5">
    <cfRule type="cellIs" dxfId="5307" priority="5667" operator="greaterThan">
      <formula>1</formula>
    </cfRule>
    <cfRule type="colorScale" priority="5668">
      <colorScale>
        <cfvo type="min"/>
        <cfvo type="max"/>
        <color rgb="FFFCFCFF"/>
        <color rgb="FF63BE7B"/>
      </colorScale>
    </cfRule>
    <cfRule type="colorScale" priority="5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5:IA85">
    <cfRule type="colorScale" priority="5670">
      <colorScale>
        <cfvo type="min"/>
        <cfvo type="max"/>
        <color rgb="FFFCFCFF"/>
        <color rgb="FF63BE7B"/>
      </colorScale>
    </cfRule>
    <cfRule type="colorScale" priority="5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5">
    <cfRule type="colorScale" priority="5672">
      <colorScale>
        <cfvo type="min"/>
        <cfvo type="max"/>
        <color rgb="FFFCFCFF"/>
        <color rgb="FF63BE7B"/>
      </colorScale>
    </cfRule>
    <cfRule type="colorScale" priority="5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5">
    <cfRule type="colorScale" priority="5807">
      <colorScale>
        <cfvo type="min"/>
        <cfvo type="max"/>
        <color rgb="FFFCFCFF"/>
        <color rgb="FF63BE7B"/>
      </colorScale>
    </cfRule>
    <cfRule type="colorScale" priority="5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5">
    <cfRule type="cellIs" dxfId="5306" priority="5674" operator="greaterThan">
      <formula>1</formula>
    </cfRule>
    <cfRule type="colorScale" priority="5675">
      <colorScale>
        <cfvo type="min"/>
        <cfvo type="max"/>
        <color rgb="FFFCFCFF"/>
        <color rgb="FF63BE7B"/>
      </colorScale>
    </cfRule>
    <cfRule type="colorScale" priority="5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5">
    <cfRule type="colorScale" priority="5677">
      <colorScale>
        <cfvo type="min"/>
        <cfvo type="max"/>
        <color rgb="FFFCFCFF"/>
        <color rgb="FF63BE7B"/>
      </colorScale>
    </cfRule>
    <cfRule type="colorScale" priority="5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5">
    <cfRule type="colorScale" priority="5803">
      <colorScale>
        <cfvo type="min"/>
        <cfvo type="max"/>
        <color rgb="FFFCFCFF"/>
        <color rgb="FF63BE7B"/>
      </colorScale>
    </cfRule>
    <cfRule type="colorScale" priority="5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5">
    <cfRule type="cellIs" dxfId="5305" priority="5679" operator="greaterThan">
      <formula>1</formula>
    </cfRule>
    <cfRule type="colorScale" priority="5680">
      <colorScale>
        <cfvo type="min"/>
        <cfvo type="max"/>
        <color rgb="FFFCFCFF"/>
        <color rgb="FF63BE7B"/>
      </colorScale>
    </cfRule>
    <cfRule type="colorScale" priority="5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5">
    <cfRule type="colorScale" priority="5682">
      <colorScale>
        <cfvo type="min"/>
        <cfvo type="max"/>
        <color rgb="FFFCFCFF"/>
        <color rgb="FF63BE7B"/>
      </colorScale>
    </cfRule>
    <cfRule type="colorScale" priority="5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5">
    <cfRule type="colorScale" priority="5684">
      <colorScale>
        <cfvo type="min"/>
        <cfvo type="max"/>
        <color rgb="FFFCFCFF"/>
        <color rgb="FF63BE7B"/>
      </colorScale>
    </cfRule>
    <cfRule type="colorScale" priority="5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5">
    <cfRule type="cellIs" dxfId="5304" priority="5686" operator="greaterThan">
      <formula>1</formula>
    </cfRule>
    <cfRule type="colorScale" priority="5687">
      <colorScale>
        <cfvo type="min"/>
        <cfvo type="max"/>
        <color rgb="FFFCFCFF"/>
        <color rgb="FF63BE7B"/>
      </colorScale>
    </cfRule>
    <cfRule type="colorScale" priority="5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5">
    <cfRule type="colorScale" priority="5689">
      <colorScale>
        <cfvo type="min"/>
        <cfvo type="max"/>
        <color rgb="FFFCFCFF"/>
        <color rgb="FF63BE7B"/>
      </colorScale>
    </cfRule>
    <cfRule type="colorScale" priority="5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5">
    <cfRule type="colorScale" priority="5691">
      <colorScale>
        <cfvo type="min"/>
        <cfvo type="max"/>
        <color rgb="FFFCFCFF"/>
        <color rgb="FF63BE7B"/>
      </colorScale>
    </cfRule>
    <cfRule type="colorScale" priority="5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5">
    <cfRule type="cellIs" dxfId="5303" priority="5693" operator="greaterThan">
      <formula>1</formula>
    </cfRule>
    <cfRule type="colorScale" priority="5694">
      <colorScale>
        <cfvo type="min"/>
        <cfvo type="max"/>
        <color rgb="FFFCFCFF"/>
        <color rgb="FF63BE7B"/>
      </colorScale>
    </cfRule>
    <cfRule type="colorScale" priority="5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5">
    <cfRule type="colorScale" priority="5696">
      <colorScale>
        <cfvo type="min"/>
        <cfvo type="max"/>
        <color rgb="FFFCFCFF"/>
        <color rgb="FF63BE7B"/>
      </colorScale>
    </cfRule>
    <cfRule type="colorScale" priority="5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5">
    <cfRule type="colorScale" priority="5698">
      <colorScale>
        <cfvo type="min"/>
        <cfvo type="max"/>
        <color rgb="FFFCFCFF"/>
        <color rgb="FF63BE7B"/>
      </colorScale>
    </cfRule>
    <cfRule type="colorScale" priority="5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5">
    <cfRule type="cellIs" dxfId="5302" priority="5700" operator="greaterThan">
      <formula>1</formula>
    </cfRule>
    <cfRule type="colorScale" priority="5701">
      <colorScale>
        <cfvo type="min"/>
        <cfvo type="max"/>
        <color rgb="FFFCFCFF"/>
        <color rgb="FF63BE7B"/>
      </colorScale>
    </cfRule>
    <cfRule type="colorScale" priority="5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5">
    <cfRule type="colorScale" priority="5703">
      <colorScale>
        <cfvo type="min"/>
        <cfvo type="max"/>
        <color rgb="FFFCFCFF"/>
        <color rgb="FF63BE7B"/>
      </colorScale>
    </cfRule>
    <cfRule type="colorScale" priority="5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5">
    <cfRule type="colorScale" priority="5705">
      <colorScale>
        <cfvo type="min"/>
        <cfvo type="max"/>
        <color rgb="FFFCFCFF"/>
        <color rgb="FF63BE7B"/>
      </colorScale>
    </cfRule>
    <cfRule type="colorScale" priority="5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5">
    <cfRule type="cellIs" dxfId="5301" priority="5707" operator="greaterThan">
      <formula>1</formula>
    </cfRule>
    <cfRule type="colorScale" priority="5708">
      <colorScale>
        <cfvo type="min"/>
        <cfvo type="max"/>
        <color rgb="FFFCFCFF"/>
        <color rgb="FF63BE7B"/>
      </colorScale>
    </cfRule>
    <cfRule type="colorScale" priority="5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5">
    <cfRule type="colorScale" priority="5710">
      <colorScale>
        <cfvo type="min"/>
        <cfvo type="max"/>
        <color rgb="FFFCFCFF"/>
        <color rgb="FF63BE7B"/>
      </colorScale>
    </cfRule>
    <cfRule type="colorScale" priority="5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5">
    <cfRule type="colorScale" priority="5712">
      <colorScale>
        <cfvo type="min"/>
        <cfvo type="max"/>
        <color rgb="FFFCFCFF"/>
        <color rgb="FF63BE7B"/>
      </colorScale>
    </cfRule>
    <cfRule type="colorScale" priority="5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5">
    <cfRule type="cellIs" dxfId="5300" priority="5714" operator="greaterThan">
      <formula>1</formula>
    </cfRule>
    <cfRule type="colorScale" priority="5715">
      <colorScale>
        <cfvo type="min"/>
        <cfvo type="max"/>
        <color rgb="FFFCFCFF"/>
        <color rgb="FF63BE7B"/>
      </colorScale>
    </cfRule>
    <cfRule type="colorScale" priority="5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5">
    <cfRule type="colorScale" priority="5717">
      <colorScale>
        <cfvo type="min"/>
        <cfvo type="max"/>
        <color rgb="FFFCFCFF"/>
        <color rgb="FF63BE7B"/>
      </colorScale>
    </cfRule>
    <cfRule type="colorScale" priority="5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5">
    <cfRule type="colorScale" priority="5719">
      <colorScale>
        <cfvo type="min"/>
        <cfvo type="max"/>
        <color rgb="FFFCFCFF"/>
        <color rgb="FF63BE7B"/>
      </colorScale>
    </cfRule>
    <cfRule type="colorScale" priority="5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5">
    <cfRule type="cellIs" dxfId="5299" priority="5721" operator="greaterThan">
      <formula>1</formula>
    </cfRule>
    <cfRule type="colorScale" priority="5722">
      <colorScale>
        <cfvo type="min"/>
        <cfvo type="max"/>
        <color rgb="FFFCFCFF"/>
        <color rgb="FF63BE7B"/>
      </colorScale>
    </cfRule>
    <cfRule type="colorScale" priority="5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5">
    <cfRule type="colorScale" priority="5724">
      <colorScale>
        <cfvo type="min"/>
        <cfvo type="max"/>
        <color rgb="FFFCFCFF"/>
        <color rgb="FF63BE7B"/>
      </colorScale>
    </cfRule>
    <cfRule type="colorScale" priority="5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5">
    <cfRule type="colorScale" priority="5726">
      <colorScale>
        <cfvo type="min"/>
        <cfvo type="max"/>
        <color rgb="FFFCFCFF"/>
        <color rgb="FF63BE7B"/>
      </colorScale>
    </cfRule>
    <cfRule type="colorScale" priority="5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5">
    <cfRule type="cellIs" dxfId="5298" priority="5728" operator="greaterThan">
      <formula>1</formula>
    </cfRule>
    <cfRule type="colorScale" priority="5729">
      <colorScale>
        <cfvo type="min"/>
        <cfvo type="max"/>
        <color rgb="FFFCFCFF"/>
        <color rgb="FF63BE7B"/>
      </colorScale>
    </cfRule>
    <cfRule type="colorScale" priority="5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5">
    <cfRule type="colorScale" priority="5731">
      <colorScale>
        <cfvo type="min"/>
        <cfvo type="max"/>
        <color rgb="FFFCFCFF"/>
        <color rgb="FF63BE7B"/>
      </colorScale>
    </cfRule>
    <cfRule type="colorScale" priority="5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5">
    <cfRule type="colorScale" priority="5733">
      <colorScale>
        <cfvo type="min"/>
        <cfvo type="max"/>
        <color rgb="FFFCFCFF"/>
        <color rgb="FF63BE7B"/>
      </colorScale>
    </cfRule>
    <cfRule type="colorScale" priority="5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5">
    <cfRule type="cellIs" dxfId="5297" priority="5735" operator="greaterThan">
      <formula>1</formula>
    </cfRule>
    <cfRule type="colorScale" priority="5736">
      <colorScale>
        <cfvo type="min"/>
        <cfvo type="max"/>
        <color rgb="FFFCFCFF"/>
        <color rgb="FF63BE7B"/>
      </colorScale>
    </cfRule>
    <cfRule type="colorScale" priority="5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5">
    <cfRule type="colorScale" priority="5738">
      <colorScale>
        <cfvo type="min"/>
        <cfvo type="max"/>
        <color rgb="FFFCFCFF"/>
        <color rgb="FF63BE7B"/>
      </colorScale>
    </cfRule>
    <cfRule type="colorScale" priority="5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5">
    <cfRule type="colorScale" priority="5740">
      <colorScale>
        <cfvo type="min"/>
        <cfvo type="max"/>
        <color rgb="FFFCFCFF"/>
        <color rgb="FF63BE7B"/>
      </colorScale>
    </cfRule>
    <cfRule type="colorScale" priority="5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5">
    <cfRule type="cellIs" dxfId="5296" priority="5742" operator="greaterThan">
      <formula>1</formula>
    </cfRule>
    <cfRule type="colorScale" priority="5743">
      <colorScale>
        <cfvo type="min"/>
        <cfvo type="max"/>
        <color rgb="FFFCFCFF"/>
        <color rgb="FF63BE7B"/>
      </colorScale>
    </cfRule>
    <cfRule type="colorScale" priority="5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5">
    <cfRule type="colorScale" priority="5745">
      <colorScale>
        <cfvo type="min"/>
        <cfvo type="max"/>
        <color rgb="FFFCFCFF"/>
        <color rgb="FF63BE7B"/>
      </colorScale>
    </cfRule>
    <cfRule type="colorScale" priority="5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5">
    <cfRule type="colorScale" priority="5747">
      <colorScale>
        <cfvo type="min"/>
        <cfvo type="max"/>
        <color rgb="FFFCFCFF"/>
        <color rgb="FF63BE7B"/>
      </colorScale>
    </cfRule>
    <cfRule type="colorScale" priority="5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5">
    <cfRule type="cellIs" dxfId="5295" priority="5749" operator="greaterThan">
      <formula>1</formula>
    </cfRule>
    <cfRule type="colorScale" priority="5750">
      <colorScale>
        <cfvo type="min"/>
        <cfvo type="max"/>
        <color rgb="FFFCFCFF"/>
        <color rgb="FF63BE7B"/>
      </colorScale>
    </cfRule>
    <cfRule type="colorScale" priority="5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5">
    <cfRule type="colorScale" priority="5752">
      <colorScale>
        <cfvo type="min"/>
        <cfvo type="max"/>
        <color rgb="FFFCFCFF"/>
        <color rgb="FF63BE7B"/>
      </colorScale>
    </cfRule>
    <cfRule type="colorScale" priority="5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5">
    <cfRule type="colorScale" priority="5754">
      <colorScale>
        <cfvo type="min"/>
        <cfvo type="max"/>
        <color rgb="FFFCFCFF"/>
        <color rgb="FF63BE7B"/>
      </colorScale>
    </cfRule>
    <cfRule type="colorScale" priority="5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5">
    <cfRule type="cellIs" dxfId="5294" priority="5756" operator="greaterThan">
      <formula>1</formula>
    </cfRule>
    <cfRule type="colorScale" priority="5757">
      <colorScale>
        <cfvo type="min"/>
        <cfvo type="max"/>
        <color rgb="FFFCFCFF"/>
        <color rgb="FF63BE7B"/>
      </colorScale>
    </cfRule>
    <cfRule type="colorScale" priority="5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5">
    <cfRule type="colorScale" priority="5759">
      <colorScale>
        <cfvo type="min"/>
        <cfvo type="max"/>
        <color rgb="FFFCFCFF"/>
        <color rgb="FF63BE7B"/>
      </colorScale>
    </cfRule>
    <cfRule type="colorScale" priority="5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5">
    <cfRule type="colorScale" priority="5761">
      <colorScale>
        <cfvo type="min"/>
        <cfvo type="max"/>
        <color rgb="FFFCFCFF"/>
        <color rgb="FF63BE7B"/>
      </colorScale>
    </cfRule>
    <cfRule type="colorScale" priority="5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5">
    <cfRule type="cellIs" dxfId="5293" priority="5763" operator="greaterThan">
      <formula>1</formula>
    </cfRule>
    <cfRule type="colorScale" priority="5764">
      <colorScale>
        <cfvo type="min"/>
        <cfvo type="max"/>
        <color rgb="FFFCFCFF"/>
        <color rgb="FF63BE7B"/>
      </colorScale>
    </cfRule>
    <cfRule type="colorScale" priority="5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5">
    <cfRule type="colorScale" priority="5766">
      <colorScale>
        <cfvo type="min"/>
        <cfvo type="max"/>
        <color rgb="FFFCFCFF"/>
        <color rgb="FF63BE7B"/>
      </colorScale>
    </cfRule>
    <cfRule type="colorScale" priority="5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5">
    <cfRule type="colorScale" priority="5768">
      <colorScale>
        <cfvo type="min"/>
        <cfvo type="max"/>
        <color rgb="FFFCFCFF"/>
        <color rgb="FF63BE7B"/>
      </colorScale>
    </cfRule>
    <cfRule type="colorScale" priority="5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5">
    <cfRule type="cellIs" dxfId="5292" priority="5770" operator="greaterThan">
      <formula>1</formula>
    </cfRule>
    <cfRule type="colorScale" priority="5771">
      <colorScale>
        <cfvo type="min"/>
        <cfvo type="max"/>
        <color rgb="FFFCFCFF"/>
        <color rgb="FF63BE7B"/>
      </colorScale>
    </cfRule>
    <cfRule type="colorScale" priority="5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5">
    <cfRule type="colorScale" priority="5773">
      <colorScale>
        <cfvo type="min"/>
        <cfvo type="max"/>
        <color rgb="FFFCFCFF"/>
        <color rgb="FF63BE7B"/>
      </colorScale>
    </cfRule>
    <cfRule type="colorScale" priority="5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5">
    <cfRule type="colorScale" priority="5775">
      <colorScale>
        <cfvo type="min"/>
        <cfvo type="max"/>
        <color rgb="FFFCFCFF"/>
        <color rgb="FF63BE7B"/>
      </colorScale>
    </cfRule>
    <cfRule type="colorScale" priority="5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5">
    <cfRule type="cellIs" dxfId="5291" priority="5777" operator="greaterThan">
      <formula>1</formula>
    </cfRule>
    <cfRule type="colorScale" priority="5778">
      <colorScale>
        <cfvo type="min"/>
        <cfvo type="max"/>
        <color rgb="FFFCFCFF"/>
        <color rgb="FF63BE7B"/>
      </colorScale>
    </cfRule>
    <cfRule type="colorScale" priority="5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5">
    <cfRule type="colorScale" priority="5780">
      <colorScale>
        <cfvo type="min"/>
        <cfvo type="max"/>
        <color rgb="FFFCFCFF"/>
        <color rgb="FF63BE7B"/>
      </colorScale>
    </cfRule>
    <cfRule type="colorScale" priority="5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5">
    <cfRule type="colorScale" priority="5782">
      <colorScale>
        <cfvo type="min"/>
        <cfvo type="max"/>
        <color rgb="FFFCFCFF"/>
        <color rgb="FF63BE7B"/>
      </colorScale>
    </cfRule>
    <cfRule type="colorScale" priority="5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5">
    <cfRule type="cellIs" dxfId="5290" priority="5784" operator="greaterThan">
      <formula>1</formula>
    </cfRule>
    <cfRule type="colorScale" priority="5785">
      <colorScale>
        <cfvo type="min"/>
        <cfvo type="max"/>
        <color rgb="FFFCFCFF"/>
        <color rgb="FF63BE7B"/>
      </colorScale>
    </cfRule>
    <cfRule type="colorScale" priority="5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5">
    <cfRule type="colorScale" priority="5787">
      <colorScale>
        <cfvo type="min"/>
        <cfvo type="max"/>
        <color rgb="FFFCFCFF"/>
        <color rgb="FF63BE7B"/>
      </colorScale>
    </cfRule>
    <cfRule type="colorScale" priority="5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5">
    <cfRule type="colorScale" priority="5789">
      <colorScale>
        <cfvo type="min"/>
        <cfvo type="max"/>
        <color rgb="FFFCFCFF"/>
        <color rgb="FF63BE7B"/>
      </colorScale>
    </cfRule>
    <cfRule type="colorScale" priority="5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5">
    <cfRule type="cellIs" dxfId="5289" priority="5791" operator="greaterThan">
      <formula>1</formula>
    </cfRule>
    <cfRule type="colorScale" priority="5792">
      <colorScale>
        <cfvo type="min"/>
        <cfvo type="max"/>
        <color rgb="FFFCFCFF"/>
        <color rgb="FF63BE7B"/>
      </colorScale>
    </cfRule>
    <cfRule type="colorScale" priority="5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5">
    <cfRule type="colorScale" priority="5794">
      <colorScale>
        <cfvo type="min"/>
        <cfvo type="max"/>
        <color rgb="FFFCFCFF"/>
        <color rgb="FF63BE7B"/>
      </colorScale>
    </cfRule>
    <cfRule type="colorScale" priority="5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5">
    <cfRule type="colorScale" priority="5796">
      <colorScale>
        <cfvo type="min"/>
        <cfvo type="max"/>
        <color rgb="FFFCFCFF"/>
        <color rgb="FF63BE7B"/>
      </colorScale>
    </cfRule>
    <cfRule type="colorScale" priority="5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5">
    <cfRule type="cellIs" dxfId="5288" priority="5798" operator="greaterThan">
      <formula>1</formula>
    </cfRule>
    <cfRule type="colorScale" priority="5799">
      <colorScale>
        <cfvo type="min"/>
        <cfvo type="max"/>
        <color rgb="FFFCFCFF"/>
        <color rgb="FF63BE7B"/>
      </colorScale>
    </cfRule>
    <cfRule type="colorScale" priority="5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5:LD85">
    <cfRule type="cellIs" dxfId="5287" priority="5512" operator="greaterThan">
      <formula>0.31</formula>
    </cfRule>
    <cfRule type="cellIs" dxfId="5286" priority="5513" operator="greaterThan">
      <formula>0.31</formula>
    </cfRule>
    <cfRule type="cellIs" dxfId="5285" priority="5514" operator="greaterThan">
      <formula>0.31</formula>
    </cfRule>
    <cfRule type="cellIs" dxfId="5284" priority="5515" operator="greaterThan">
      <formula>0.3</formula>
    </cfRule>
    <cfRule type="cellIs" dxfId="5283" priority="5516" operator="greaterThan">
      <formula>1</formula>
    </cfRule>
    <cfRule type="cellIs" dxfId="5282" priority="5517" operator="equal">
      <formula>0</formula>
    </cfRule>
  </conditionalFormatting>
  <conditionalFormatting sqref="LJ85:LK85">
    <cfRule type="containsText" dxfId="5281" priority="5464" operator="containsText" text=" ">
      <formula>NOT(ISERROR(SEARCH(" ",LJ85)))</formula>
    </cfRule>
    <cfRule type="containsText" dxfId="5280" priority="5465" operator="containsText" text=" ">
      <formula>NOT(ISERROR(SEARCH(" ",LJ85)))</formula>
    </cfRule>
  </conditionalFormatting>
  <conditionalFormatting sqref="LV85">
    <cfRule type="containsText" dxfId="5279" priority="2842" operator="containsText" text=" ">
      <formula>NOT(ISERROR(SEARCH(" ",LV85)))</formula>
    </cfRule>
    <cfRule type="containsText" dxfId="5278" priority="2843" operator="containsText" text=" ">
      <formula>NOT(ISERROR(SEARCH(" ",LV85)))</formula>
    </cfRule>
  </conditionalFormatting>
  <conditionalFormatting sqref="LW85">
    <cfRule type="containsText" dxfId="5277" priority="2774" operator="containsText" text=" ">
      <formula>NOT(ISERROR(SEARCH(" ",LW85)))</formula>
    </cfRule>
    <cfRule type="containsText" dxfId="5276" priority="2775" operator="containsText" text=" ">
      <formula>NOT(ISERROR(SEARCH(" ",LW85)))</formula>
    </cfRule>
  </conditionalFormatting>
  <conditionalFormatting sqref="LX85:LZ85">
    <cfRule type="containsText" dxfId="5275" priority="2730" operator="containsText" text=" ">
      <formula>NOT(ISERROR(SEARCH(" ",LX85)))</formula>
    </cfRule>
    <cfRule type="containsText" dxfId="5274" priority="2731" operator="containsText" text=" ">
      <formula>NOT(ISERROR(SEARCH(" ",LX85)))</formula>
    </cfRule>
  </conditionalFormatting>
  <conditionalFormatting sqref="MZ85">
    <cfRule type="containsText" dxfId="5273" priority="2840" operator="containsText" text=" ">
      <formula>NOT(ISERROR(SEARCH(" ",MZ85)))</formula>
    </cfRule>
    <cfRule type="containsText" dxfId="5272" priority="2841" operator="containsText" text=" ">
      <formula>NOT(ISERROR(SEARCH(" ",MZ85)))</formula>
    </cfRule>
  </conditionalFormatting>
  <conditionalFormatting sqref="NA85">
    <cfRule type="containsText" dxfId="5271" priority="2772" operator="containsText" text=" ">
      <formula>NOT(ISERROR(SEARCH(" ",NA85)))</formula>
    </cfRule>
    <cfRule type="containsText" dxfId="5270" priority="2773" operator="containsText" text=" ">
      <formula>NOT(ISERROR(SEARCH(" ",NA85)))</formula>
    </cfRule>
  </conditionalFormatting>
  <conditionalFormatting sqref="NB85:ND85">
    <cfRule type="containsText" dxfId="5269" priority="2728" operator="containsText" text=" ">
      <formula>NOT(ISERROR(SEARCH(" ",NB85)))</formula>
    </cfRule>
    <cfRule type="containsText" dxfId="5268" priority="2729" operator="containsText" text=" ">
      <formula>NOT(ISERROR(SEARCH(" ",NB85)))</formula>
    </cfRule>
  </conditionalFormatting>
  <conditionalFormatting sqref="NE85">
    <cfRule type="containsText" dxfId="5267" priority="2838" operator="containsText" text=" ">
      <formula>NOT(ISERROR(SEARCH(" ",NE85)))</formula>
    </cfRule>
    <cfRule type="containsText" dxfId="5266" priority="2839" operator="containsText" text=" ">
      <formula>NOT(ISERROR(SEARCH(" ",NE85)))</formula>
    </cfRule>
  </conditionalFormatting>
  <conditionalFormatting sqref="NF85">
    <cfRule type="containsText" dxfId="5265" priority="2694" operator="containsText" text=" ">
      <formula>NOT(ISERROR(SEARCH(" ",NF85)))</formula>
    </cfRule>
    <cfRule type="containsText" dxfId="5264" priority="2695" operator="containsText" text=" ">
      <formula>NOT(ISERROR(SEARCH(" ",NF85)))</formula>
    </cfRule>
  </conditionalFormatting>
  <conditionalFormatting sqref="NG85">
    <cfRule type="containsText" dxfId="5263" priority="2670" operator="containsText" text=" ">
      <formula>NOT(ISERROR(SEARCH(" ",NG85)))</formula>
    </cfRule>
    <cfRule type="containsText" dxfId="5262" priority="2671" operator="containsText" text=" ">
      <formula>NOT(ISERROR(SEARCH(" ",NG85)))</formula>
    </cfRule>
  </conditionalFormatting>
  <conditionalFormatting sqref="NH85">
    <cfRule type="containsText" dxfId="5261" priority="2646" operator="containsText" text=" ">
      <formula>NOT(ISERROR(SEARCH(" ",NH85)))</formula>
    </cfRule>
    <cfRule type="containsText" dxfId="5260" priority="2647" operator="containsText" text=" ">
      <formula>NOT(ISERROR(SEARCH(" ",NH85)))</formula>
    </cfRule>
  </conditionalFormatting>
  <conditionalFormatting sqref="C86">
    <cfRule type="colorScale" priority="46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86">
    <cfRule type="containsText" dxfId="5259" priority="4744" operator="containsText" text=" ">
      <formula>NOT(ISERROR(SEARCH(" ",H86)))</formula>
    </cfRule>
    <cfRule type="containsText" dxfId="5258" priority="4745" operator="containsText" text=" ">
      <formula>NOT(ISERROR(SEARCH(" ",H86)))</formula>
    </cfRule>
  </conditionalFormatting>
  <conditionalFormatting sqref="R86">
    <cfRule type="containsText" dxfId="5257" priority="4693" operator="containsText" text=" ">
      <formula>NOT(ISERROR(SEARCH(" ",R86)))</formula>
    </cfRule>
    <cfRule type="containsText" dxfId="5256" priority="4694" operator="containsText" text=" ">
      <formula>NOT(ISERROR(SEARCH(" ",R86)))</formula>
    </cfRule>
  </conditionalFormatting>
  <conditionalFormatting sqref="Y86">
    <cfRule type="colorScale" priority="4764">
      <colorScale>
        <cfvo type="min"/>
        <cfvo type="max"/>
        <color rgb="FFFCFCFF"/>
        <color rgb="FF63BE7B"/>
      </colorScale>
    </cfRule>
    <cfRule type="colorScale" priority="4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86">
    <cfRule type="cellIs" dxfId="5255" priority="3526" operator="greaterThan">
      <formula>1</formula>
    </cfRule>
    <cfRule type="containsText" dxfId="5254" priority="3527" operator="containsText" text=" ">
      <formula>NOT(ISERROR(SEARCH(" ",AF86)))</formula>
    </cfRule>
    <cfRule type="containsText" dxfId="5253" priority="3528" operator="containsText" text=" ">
      <formula>NOT(ISERROR(SEARCH(" ",AF86)))</formula>
    </cfRule>
  </conditionalFormatting>
  <conditionalFormatting sqref="AG86">
    <cfRule type="cellIs" dxfId="5252" priority="3096" operator="equal">
      <formula>0</formula>
    </cfRule>
    <cfRule type="cellIs" dxfId="5251" priority="3097" operator="equal">
      <formula>0</formula>
    </cfRule>
    <cfRule type="cellIs" dxfId="5250" priority="3098" operator="greaterThan">
      <formula>1</formula>
    </cfRule>
    <cfRule type="containsText" dxfId="5249" priority="3099" operator="containsText" text=" ">
      <formula>NOT(ISERROR(SEARCH(" ",AG86)))</formula>
    </cfRule>
    <cfRule type="containsText" dxfId="5248" priority="3100" operator="containsText" text=" ">
      <formula>NOT(ISERROR(SEARCH(" ",AG86)))</formula>
    </cfRule>
  </conditionalFormatting>
  <conditionalFormatting sqref="AH86">
    <cfRule type="cellIs" dxfId="5247" priority="4710" operator="equal">
      <formula>0</formula>
    </cfRule>
    <cfRule type="cellIs" dxfId="5246" priority="4711" operator="equal">
      <formula>0</formula>
    </cfRule>
    <cfRule type="cellIs" dxfId="5245" priority="4712" operator="greaterThan">
      <formula>1</formula>
    </cfRule>
    <cfRule type="containsText" dxfId="5244" priority="4713" operator="containsText" text=" ">
      <formula>NOT(ISERROR(SEARCH(" ",AH86)))</formula>
    </cfRule>
    <cfRule type="containsText" dxfId="5243" priority="4714" operator="containsText" text=" ">
      <formula>NOT(ISERROR(SEARCH(" ",AH86)))</formula>
    </cfRule>
  </conditionalFormatting>
  <conditionalFormatting sqref="AI86">
    <cfRule type="cellIs" dxfId="5242" priority="5050" operator="equal">
      <formula>0</formula>
    </cfRule>
    <cfRule type="cellIs" dxfId="5241" priority="5053" operator="greaterThan">
      <formula>1</formula>
    </cfRule>
    <cfRule type="containsText" dxfId="5240" priority="5054" operator="containsText" text=" ">
      <formula>NOT(ISERROR(SEARCH(" ",AI86)))</formula>
    </cfRule>
    <cfRule type="containsText" dxfId="5239" priority="5055" operator="containsText" text=" ">
      <formula>NOT(ISERROR(SEARCH(" ",AI86)))</formula>
    </cfRule>
  </conditionalFormatting>
  <conditionalFormatting sqref="AJ86">
    <cfRule type="cellIs" dxfId="5238" priority="4715" operator="equal">
      <formula>0</formula>
    </cfRule>
    <cfRule type="cellIs" dxfId="5237" priority="4716" operator="equal">
      <formula>0</formula>
    </cfRule>
    <cfRule type="cellIs" dxfId="5236" priority="4717" operator="greaterThan">
      <formula>1</formula>
    </cfRule>
    <cfRule type="containsText" dxfId="5235" priority="4718" operator="containsText" text=" ">
      <formula>NOT(ISERROR(SEARCH(" ",AJ86)))</formula>
    </cfRule>
    <cfRule type="containsText" dxfId="5234" priority="4719" operator="containsText" text=" ">
      <formula>NOT(ISERROR(SEARCH(" ",AJ86)))</formula>
    </cfRule>
  </conditionalFormatting>
  <conditionalFormatting sqref="AK86:AM86">
    <cfRule type="cellIs" dxfId="5233" priority="3529" operator="equal">
      <formula>0</formula>
    </cfRule>
    <cfRule type="cellIs" dxfId="5232" priority="3530" operator="equal">
      <formula>0</formula>
    </cfRule>
    <cfRule type="cellIs" dxfId="5231" priority="3531" operator="greaterThan">
      <formula>1</formula>
    </cfRule>
    <cfRule type="containsText" dxfId="5230" priority="3532" operator="containsText" text=" ">
      <formula>NOT(ISERROR(SEARCH(" ",AK86)))</formula>
    </cfRule>
    <cfRule type="containsText" dxfId="5229" priority="3533" operator="containsText" text=" ">
      <formula>NOT(ISERROR(SEARCH(" ",AK86)))</formula>
    </cfRule>
  </conditionalFormatting>
  <conditionalFormatting sqref="AO86:AT86">
    <cfRule type="cellIs" dxfId="5228" priority="4737" operator="equal">
      <formula>0</formula>
    </cfRule>
    <cfRule type="containsText" dxfId="5227" priority="4746" operator="containsText" text=" ">
      <formula>NOT(ISERROR(SEARCH(" ",AO86)))</formula>
    </cfRule>
    <cfRule type="containsText" dxfId="5226" priority="4747" operator="containsText" text=" ">
      <formula>NOT(ISERROR(SEARCH(" ",AO86)))</formula>
    </cfRule>
  </conditionalFormatting>
  <conditionalFormatting sqref="AV86">
    <cfRule type="cellIs" dxfId="5225" priority="3166" operator="equal">
      <formula>0</formula>
    </cfRule>
    <cfRule type="containsText" dxfId="5224" priority="3167" operator="containsText" text=" ">
      <formula>NOT(ISERROR(SEARCH(" ",AV86)))</formula>
    </cfRule>
    <cfRule type="containsText" dxfId="5223" priority="3168" operator="containsText" text=" ">
      <formula>NOT(ISERROR(SEARCH(" ",AV86)))</formula>
    </cfRule>
  </conditionalFormatting>
  <conditionalFormatting sqref="AX86">
    <cfRule type="cellIs" dxfId="5222" priority="4722" operator="greaterThan">
      <formula>1</formula>
    </cfRule>
    <cfRule type="containsText" dxfId="5221" priority="4723" operator="containsText" text=" ">
      <formula>NOT(ISERROR(SEARCH(" ",AX86)))</formula>
    </cfRule>
    <cfRule type="containsText" dxfId="5220" priority="4724" operator="containsText" text=" ">
      <formula>NOT(ISERROR(SEARCH(" ",AX86)))</formula>
    </cfRule>
  </conditionalFormatting>
  <conditionalFormatting sqref="BA86">
    <cfRule type="containsText" dxfId="5219" priority="5047" operator="containsText" text=" ">
      <formula>NOT(ISERROR(SEARCH(" ",BA86)))</formula>
    </cfRule>
    <cfRule type="containsText" dxfId="5218" priority="5048" operator="containsText" text=" ">
      <formula>NOT(ISERROR(SEARCH(" ",BA86)))</formula>
    </cfRule>
  </conditionalFormatting>
  <conditionalFormatting sqref="BC86">
    <cfRule type="containsText" dxfId="5217" priority="3435" operator="containsText" text=" ">
      <formula>NOT(ISERROR(SEARCH(" ",BC86)))</formula>
    </cfRule>
    <cfRule type="containsText" dxfId="5216" priority="3436" operator="containsText" text=" ">
      <formula>NOT(ISERROR(SEARCH(" ",BC86)))</formula>
    </cfRule>
  </conditionalFormatting>
  <conditionalFormatting sqref="BF86:BG86">
    <cfRule type="containsText" dxfId="5215" priority="4742" operator="containsText" text=" ">
      <formula>NOT(ISERROR(SEARCH(" ",BF86)))</formula>
    </cfRule>
    <cfRule type="containsText" dxfId="5214" priority="4743" operator="containsText" text=" ">
      <formula>NOT(ISERROR(SEARCH(" ",BF86)))</formula>
    </cfRule>
  </conditionalFormatting>
  <conditionalFormatting sqref="BI86">
    <cfRule type="containsText" dxfId="5213" priority="4748" operator="containsText" text=" ">
      <formula>NOT(ISERROR(SEARCH(" ",BI86)))</formula>
    </cfRule>
    <cfRule type="containsText" dxfId="5212" priority="4749" operator="containsText" text=" ">
      <formula>NOT(ISERROR(SEARCH(" ",BI86)))</formula>
    </cfRule>
  </conditionalFormatting>
  <conditionalFormatting sqref="BJ86">
    <cfRule type="containsText" dxfId="5211" priority="3463" operator="containsText" text=" ">
      <formula>NOT(ISERROR(SEARCH(" ",BJ86)))</formula>
    </cfRule>
    <cfRule type="containsText" dxfId="5210" priority="3464" operator="containsText" text=" ">
      <formula>NOT(ISERROR(SEARCH(" ",BJ86)))</formula>
    </cfRule>
  </conditionalFormatting>
  <conditionalFormatting sqref="BK86">
    <cfRule type="containsText" dxfId="5209" priority="4750" operator="containsText" text=" ">
      <formula>NOT(ISERROR(SEARCH(" ",BK86)))</formula>
    </cfRule>
    <cfRule type="containsText" dxfId="5208" priority="4751" operator="containsText" text=" ">
      <formula>NOT(ISERROR(SEARCH(" ",BK86)))</formula>
    </cfRule>
  </conditionalFormatting>
  <conditionalFormatting sqref="BM86">
    <cfRule type="containsText" dxfId="5207" priority="3181" operator="containsText" text=" ">
      <formula>NOT(ISERROR(SEARCH(" ",BM86)))</formula>
    </cfRule>
    <cfRule type="containsText" dxfId="5206" priority="3182" operator="containsText" text=" ">
      <formula>NOT(ISERROR(SEARCH(" ",BM86)))</formula>
    </cfRule>
  </conditionalFormatting>
  <conditionalFormatting sqref="BN86">
    <cfRule type="containsText" dxfId="5205" priority="5058" operator="containsText" text=" ">
      <formula>NOT(ISERROR(SEARCH(" ",BN86)))</formula>
    </cfRule>
    <cfRule type="containsText" dxfId="5204" priority="5059" operator="containsText" text=" ">
      <formula>NOT(ISERROR(SEARCH(" ",BN86)))</formula>
    </cfRule>
  </conditionalFormatting>
  <conditionalFormatting sqref="BR86">
    <cfRule type="containsText" dxfId="5203" priority="4733" operator="containsText" text=" ">
      <formula>NOT(ISERROR(SEARCH(" ",BR86)))</formula>
    </cfRule>
    <cfRule type="containsText" dxfId="5202" priority="4734" operator="containsText" text=" ">
      <formula>NOT(ISERROR(SEARCH(" ",BR86)))</formula>
    </cfRule>
  </conditionalFormatting>
  <conditionalFormatting sqref="BS86">
    <cfRule type="containsText" dxfId="5201" priority="3206" operator="containsText" text=" ">
      <formula>NOT(ISERROR(SEARCH(" ",BS86)))</formula>
    </cfRule>
    <cfRule type="containsText" dxfId="5200" priority="3207" operator="containsText" text=" ">
      <formula>NOT(ISERROR(SEARCH(" ",BS86)))</formula>
    </cfRule>
  </conditionalFormatting>
  <conditionalFormatting sqref="BT86">
    <cfRule type="duplicateValues" dxfId="5199" priority="4692"/>
    <cfRule type="containsText" dxfId="5198" priority="5051" operator="containsText" text=" ">
      <formula>NOT(ISERROR(SEARCH(" ",BT86)))</formula>
    </cfRule>
    <cfRule type="containsText" dxfId="5197" priority="5052" operator="containsText" text=" ">
      <formula>NOT(ISERROR(SEARCH(" ",BT86)))</formula>
    </cfRule>
  </conditionalFormatting>
  <conditionalFormatting sqref="BU86">
    <cfRule type="containsText" dxfId="5196" priority="4740" operator="containsText" text=" ">
      <formula>NOT(ISERROR(SEARCH(" ",BU86)))</formula>
    </cfRule>
    <cfRule type="containsText" dxfId="5195" priority="4741" operator="containsText" text=" ">
      <formula>NOT(ISERROR(SEARCH(" ",BU86)))</formula>
    </cfRule>
  </conditionalFormatting>
  <conditionalFormatting sqref="BV86">
    <cfRule type="containsText" dxfId="5194" priority="4703" operator="containsText" text=" ">
      <formula>NOT(ISERROR(SEARCH(" ",BV86)))</formula>
    </cfRule>
    <cfRule type="containsText" dxfId="5193" priority="4704" operator="containsText" text=" ">
      <formula>NOT(ISERROR(SEARCH(" ",BV86)))</formula>
    </cfRule>
  </conditionalFormatting>
  <conditionalFormatting sqref="BW86">
    <cfRule type="containsText" dxfId="5192" priority="4705" operator="containsText" text=" ">
      <formula>NOT(ISERROR(SEARCH(" ",BW86)))</formula>
    </cfRule>
    <cfRule type="containsText" dxfId="5191" priority="4706" operator="containsText" text=" ">
      <formula>NOT(ISERROR(SEARCH(" ",BW86)))</formula>
    </cfRule>
  </conditionalFormatting>
  <conditionalFormatting sqref="BY86">
    <cfRule type="containsText" dxfId="5190" priority="4688" operator="containsText" text=" ">
      <formula>NOT(ISERROR(SEARCH(" ",BY86)))</formula>
    </cfRule>
    <cfRule type="containsText" dxfId="5189" priority="4689" operator="containsText" text=" ">
      <formula>NOT(ISERROR(SEARCH(" ",BY86)))</formula>
    </cfRule>
  </conditionalFormatting>
  <conditionalFormatting sqref="BZ86">
    <cfRule type="containsText" dxfId="5188" priority="4756" operator="containsText" text=" ">
      <formula>NOT(ISERROR(SEARCH(" ",BZ86)))</formula>
    </cfRule>
    <cfRule type="containsText" dxfId="5187" priority="4757" operator="containsText" text=" ">
      <formula>NOT(ISERROR(SEARCH(" ",BZ86)))</formula>
    </cfRule>
  </conditionalFormatting>
  <conditionalFormatting sqref="CB86:CC86">
    <cfRule type="containsText" dxfId="5186" priority="4698" operator="containsText" text=" ">
      <formula>NOT(ISERROR(SEARCH(" ",CB86)))</formula>
    </cfRule>
  </conditionalFormatting>
  <conditionalFormatting sqref="CD86">
    <cfRule type="containsText" dxfId="5185" priority="3503" operator="containsText" text=" ">
      <formula>NOT(ISERROR(SEARCH(" ",CD86)))</formula>
    </cfRule>
  </conditionalFormatting>
  <conditionalFormatting sqref="CE86">
    <cfRule type="containsText" dxfId="5184" priority="3504" operator="containsText" text=" ">
      <formula>NOT(ISERROR(SEARCH(" ",CE86)))</formula>
    </cfRule>
  </conditionalFormatting>
  <conditionalFormatting sqref="CF86">
    <cfRule type="containsText" dxfId="5183" priority="3505" operator="containsText" text=" ">
      <formula>NOT(ISERROR(SEARCH(" ",CF86)))</formula>
    </cfRule>
  </conditionalFormatting>
  <conditionalFormatting sqref="CH86">
    <cfRule type="containsText" dxfId="5182" priority="4697" operator="containsText" text=" ">
      <formula>NOT(ISERROR(SEARCH(" ",CH86)))</formula>
    </cfRule>
  </conditionalFormatting>
  <conditionalFormatting sqref="CI86">
    <cfRule type="containsText" dxfId="5181" priority="3506" operator="containsText" text=" ">
      <formula>NOT(ISERROR(SEARCH(" ",CI86)))</formula>
    </cfRule>
  </conditionalFormatting>
  <conditionalFormatting sqref="CQ86">
    <cfRule type="containsText" dxfId="5180" priority="3046" operator="containsText" text=" ">
      <formula>NOT(ISERROR(SEARCH(" ",CQ86)))</formula>
    </cfRule>
  </conditionalFormatting>
  <conditionalFormatting sqref="CR86">
    <cfRule type="containsText" dxfId="5179" priority="2491" operator="containsText" text=" ">
      <formula>NOT(ISERROR(SEARCH(" ",CR86)))</formula>
    </cfRule>
  </conditionalFormatting>
  <conditionalFormatting sqref="CS86">
    <cfRule type="containsText" dxfId="5178" priority="3006" operator="containsText" text=" ">
      <formula>NOT(ISERROR(SEARCH(" ",CS86)))</formula>
    </cfRule>
  </conditionalFormatting>
  <conditionalFormatting sqref="CU86">
    <cfRule type="cellIs" dxfId="5177" priority="4695" operator="equal">
      <formula>1</formula>
    </cfRule>
  </conditionalFormatting>
  <conditionalFormatting sqref="CY86:DB86">
    <cfRule type="cellIs" dxfId="5176" priority="3331" operator="equal">
      <formula>1</formula>
    </cfRule>
  </conditionalFormatting>
  <conditionalFormatting sqref="DD86:DG86">
    <cfRule type="cellIs" dxfId="5175" priority="3330" operator="equal">
      <formula>1</formula>
    </cfRule>
  </conditionalFormatting>
  <conditionalFormatting sqref="DI86:DL86">
    <cfRule type="cellIs" dxfId="5174" priority="3329" operator="equal">
      <formula>1</formula>
    </cfRule>
  </conditionalFormatting>
  <conditionalFormatting sqref="DN86:DP86">
    <cfRule type="cellIs" dxfId="5173" priority="3226" operator="equal">
      <formula>1</formula>
    </cfRule>
  </conditionalFormatting>
  <conditionalFormatting sqref="DQ86">
    <cfRule type="cellIs" dxfId="5172" priority="3227" operator="equal">
      <formula>1</formula>
    </cfRule>
  </conditionalFormatting>
  <conditionalFormatting sqref="DS86:DU86">
    <cfRule type="cellIs" dxfId="5171" priority="3263" operator="equal">
      <formula>1</formula>
    </cfRule>
  </conditionalFormatting>
  <conditionalFormatting sqref="DV86">
    <cfRule type="cellIs" dxfId="5170" priority="3252" operator="equal">
      <formula>1</formula>
    </cfRule>
  </conditionalFormatting>
  <conditionalFormatting sqref="DW86">
    <cfRule type="cellIs" dxfId="5169" priority="5046" operator="equal">
      <formula>1</formula>
    </cfRule>
  </conditionalFormatting>
  <conditionalFormatting sqref="DX86">
    <cfRule type="containsText" dxfId="5168" priority="5042" operator="containsText" text=" ">
      <formula>NOT(ISERROR(SEARCH(" ",DX86)))</formula>
    </cfRule>
    <cfRule type="containsText" dxfId="5167" priority="5043" operator="containsText" text=" ">
      <formula>NOT(ISERROR(SEARCH(" ",DX86)))</formula>
    </cfRule>
    <cfRule type="containsText" dxfId="5166" priority="5044" operator="containsText" text=" ">
      <formula>NOT(ISERROR(SEARCH(" ",DX86)))</formula>
    </cfRule>
    <cfRule type="containsText" dxfId="5165" priority="5045" operator="containsText" text=" ">
      <formula>NOT(ISERROR(SEARCH(" ",DX86)))</formula>
    </cfRule>
  </conditionalFormatting>
  <conditionalFormatting sqref="DY86">
    <cfRule type="containsText" dxfId="5164" priority="4684" operator="containsText" text=" ">
      <formula>NOT(ISERROR(SEARCH(" ",DY86)))</formula>
    </cfRule>
    <cfRule type="containsText" dxfId="5163" priority="4685" operator="containsText" text=" ">
      <formula>NOT(ISERROR(SEARCH(" ",DY86)))</formula>
    </cfRule>
    <cfRule type="containsText" dxfId="5162" priority="4686" operator="containsText" text=" ">
      <formula>NOT(ISERROR(SEARCH(" ",DY86)))</formula>
    </cfRule>
    <cfRule type="containsText" dxfId="5161" priority="4687" operator="containsText" text=" ">
      <formula>NOT(ISERROR(SEARCH(" ",DY86)))</formula>
    </cfRule>
  </conditionalFormatting>
  <conditionalFormatting sqref="DZ86">
    <cfRule type="containsText" dxfId="5160" priority="4699" operator="containsText" text=" ">
      <formula>NOT(ISERROR(SEARCH(" ",DZ86)))</formula>
    </cfRule>
    <cfRule type="containsText" dxfId="5159" priority="4700" operator="containsText" text=" ">
      <formula>NOT(ISERROR(SEARCH(" ",DZ86)))</formula>
    </cfRule>
    <cfRule type="containsText" dxfId="5158" priority="4701" operator="containsText" text=" ">
      <formula>NOT(ISERROR(SEARCH(" ",DZ86)))</formula>
    </cfRule>
    <cfRule type="containsText" dxfId="5157" priority="4702" operator="containsText" text=" ">
      <formula>NOT(ISERROR(SEARCH(" ",DZ86)))</formula>
    </cfRule>
  </conditionalFormatting>
  <conditionalFormatting sqref="EC86:EL86">
    <cfRule type="containsText" dxfId="5156" priority="4738" operator="containsText" text=" ">
      <formula>NOT(ISERROR(SEARCH(" ",EC86)))</formula>
    </cfRule>
    <cfRule type="containsText" dxfId="5155" priority="4739" operator="containsText" text=" ">
      <formula>NOT(ISERROR(SEARCH(" ",EC86)))</formula>
    </cfRule>
  </conditionalFormatting>
  <conditionalFormatting sqref="EN86">
    <cfRule type="cellIs" dxfId="5154" priority="4707" operator="equal">
      <formula>0</formula>
    </cfRule>
    <cfRule type="containsText" dxfId="5153" priority="4708" operator="containsText" text=" ">
      <formula>NOT(ISERROR(SEARCH(" ",EN86)))</formula>
    </cfRule>
    <cfRule type="containsText" dxfId="5152" priority="4709" operator="containsText" text=" ">
      <formula>NOT(ISERROR(SEARCH(" ",EN86)))</formula>
    </cfRule>
  </conditionalFormatting>
  <conditionalFormatting sqref="FI86">
    <cfRule type="cellIs" dxfId="5151" priority="4766" operator="greaterThan">
      <formula>1</formula>
    </cfRule>
    <cfRule type="colorScale" priority="4767">
      <colorScale>
        <cfvo type="min"/>
        <cfvo type="max"/>
        <color rgb="FFFCFCFF"/>
        <color rgb="FF63BE7B"/>
      </colorScale>
    </cfRule>
    <cfRule type="colorScale" priority="4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6">
    <cfRule type="colorScale" priority="4735">
      <colorScale>
        <cfvo type="min"/>
        <cfvo type="max"/>
        <color rgb="FFFCFCFF"/>
        <color rgb="FF63BE7B"/>
      </colorScale>
    </cfRule>
    <cfRule type="colorScale" priority="4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6:FL86">
    <cfRule type="colorScale" priority="4769">
      <colorScale>
        <cfvo type="min"/>
        <cfvo type="max"/>
        <color rgb="FFFCFCFF"/>
        <color rgb="FF63BE7B"/>
      </colorScale>
    </cfRule>
    <cfRule type="colorScale" priority="4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6">
    <cfRule type="colorScale" priority="4771">
      <colorScale>
        <cfvo type="min"/>
        <cfvo type="max"/>
        <color rgb="FFFCFCFF"/>
        <color rgb="FF63BE7B"/>
      </colorScale>
    </cfRule>
    <cfRule type="colorScale" priority="4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6">
    <cfRule type="colorScale" priority="5038">
      <colorScale>
        <cfvo type="min"/>
        <cfvo type="max"/>
        <color rgb="FFFCFCFF"/>
        <color rgb="FF63BE7B"/>
      </colorScale>
    </cfRule>
    <cfRule type="colorScale" priority="5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6">
    <cfRule type="cellIs" dxfId="5150" priority="4773" operator="greaterThan">
      <formula>1</formula>
    </cfRule>
    <cfRule type="colorScale" priority="4774">
      <colorScale>
        <cfvo type="min"/>
        <cfvo type="max"/>
        <color rgb="FFFCFCFF"/>
        <color rgb="FF63BE7B"/>
      </colorScale>
    </cfRule>
    <cfRule type="colorScale" priority="4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6">
    <cfRule type="colorScale" priority="4776">
      <colorScale>
        <cfvo type="min"/>
        <cfvo type="max"/>
        <color rgb="FFFCFCFF"/>
        <color rgb="FF63BE7B"/>
      </colorScale>
    </cfRule>
    <cfRule type="colorScale" priority="4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6">
    <cfRule type="colorScale" priority="5034">
      <colorScale>
        <cfvo type="min"/>
        <cfvo type="max"/>
        <color rgb="FFFCFCFF"/>
        <color rgb="FF63BE7B"/>
      </colorScale>
    </cfRule>
    <cfRule type="colorScale" priority="5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6">
    <cfRule type="cellIs" dxfId="5149" priority="4778" operator="greaterThan">
      <formula>1</formula>
    </cfRule>
    <cfRule type="colorScale" priority="4779">
      <colorScale>
        <cfvo type="min"/>
        <cfvo type="max"/>
        <color rgb="FFFCFCFF"/>
        <color rgb="FF63BE7B"/>
      </colorScale>
    </cfRule>
    <cfRule type="colorScale" priority="4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6">
    <cfRule type="colorScale" priority="4781">
      <colorScale>
        <cfvo type="min"/>
        <cfvo type="max"/>
        <color rgb="FFFCFCFF"/>
        <color rgb="FF63BE7B"/>
      </colorScale>
    </cfRule>
    <cfRule type="colorScale" priority="4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6">
    <cfRule type="colorScale" priority="4783">
      <colorScale>
        <cfvo type="min"/>
        <cfvo type="max"/>
        <color rgb="FFFCFCFF"/>
        <color rgb="FF63BE7B"/>
      </colorScale>
    </cfRule>
    <cfRule type="colorScale" priority="4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6">
    <cfRule type="cellIs" dxfId="5148" priority="4785" operator="greaterThan">
      <formula>1</formula>
    </cfRule>
    <cfRule type="colorScale" priority="4786">
      <colorScale>
        <cfvo type="min"/>
        <cfvo type="max"/>
        <color rgb="FFFCFCFF"/>
        <color rgb="FF63BE7B"/>
      </colorScale>
    </cfRule>
    <cfRule type="colorScale" priority="4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6">
    <cfRule type="colorScale" priority="4788">
      <colorScale>
        <cfvo type="min"/>
        <cfvo type="max"/>
        <color rgb="FFFCFCFF"/>
        <color rgb="FF63BE7B"/>
      </colorScale>
    </cfRule>
    <cfRule type="colorScale" priority="4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6">
    <cfRule type="colorScale" priority="4790">
      <colorScale>
        <cfvo type="min"/>
        <cfvo type="max"/>
        <color rgb="FFFCFCFF"/>
        <color rgb="FF63BE7B"/>
      </colorScale>
    </cfRule>
    <cfRule type="colorScale" priority="4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6">
    <cfRule type="cellIs" dxfId="5147" priority="4792" operator="greaterThan">
      <formula>1</formula>
    </cfRule>
    <cfRule type="colorScale" priority="4793">
      <colorScale>
        <cfvo type="min"/>
        <cfvo type="max"/>
        <color rgb="FFFCFCFF"/>
        <color rgb="FF63BE7B"/>
      </colorScale>
    </cfRule>
    <cfRule type="colorScale" priority="4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6">
    <cfRule type="colorScale" priority="4795">
      <colorScale>
        <cfvo type="min"/>
        <cfvo type="max"/>
        <color rgb="FFFCFCFF"/>
        <color rgb="FF63BE7B"/>
      </colorScale>
    </cfRule>
    <cfRule type="colorScale" priority="4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6">
    <cfRule type="colorScale" priority="4797">
      <colorScale>
        <cfvo type="min"/>
        <cfvo type="max"/>
        <color rgb="FFFCFCFF"/>
        <color rgb="FF63BE7B"/>
      </colorScale>
    </cfRule>
    <cfRule type="colorScale" priority="4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6">
    <cfRule type="cellIs" dxfId="5146" priority="4799" operator="greaterThan">
      <formula>1</formula>
    </cfRule>
    <cfRule type="colorScale" priority="4800">
      <colorScale>
        <cfvo type="min"/>
        <cfvo type="max"/>
        <color rgb="FFFCFCFF"/>
        <color rgb="FF63BE7B"/>
      </colorScale>
    </cfRule>
    <cfRule type="colorScale" priority="4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6">
    <cfRule type="colorScale" priority="4802">
      <colorScale>
        <cfvo type="min"/>
        <cfvo type="max"/>
        <color rgb="FFFCFCFF"/>
        <color rgb="FF63BE7B"/>
      </colorScale>
    </cfRule>
    <cfRule type="colorScale" priority="4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6">
    <cfRule type="colorScale" priority="4804">
      <colorScale>
        <cfvo type="min"/>
        <cfvo type="max"/>
        <color rgb="FFFCFCFF"/>
        <color rgb="FF63BE7B"/>
      </colorScale>
    </cfRule>
    <cfRule type="colorScale" priority="4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6">
    <cfRule type="cellIs" dxfId="5145" priority="4806" operator="greaterThan">
      <formula>1</formula>
    </cfRule>
    <cfRule type="colorScale" priority="4807">
      <colorScale>
        <cfvo type="min"/>
        <cfvo type="max"/>
        <color rgb="FFFCFCFF"/>
        <color rgb="FF63BE7B"/>
      </colorScale>
    </cfRule>
    <cfRule type="colorScale" priority="4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6">
    <cfRule type="colorScale" priority="4809">
      <colorScale>
        <cfvo type="min"/>
        <cfvo type="max"/>
        <color rgb="FFFCFCFF"/>
        <color rgb="FF63BE7B"/>
      </colorScale>
    </cfRule>
    <cfRule type="colorScale" priority="4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6">
    <cfRule type="colorScale" priority="4811">
      <colorScale>
        <cfvo type="min"/>
        <cfvo type="max"/>
        <color rgb="FFFCFCFF"/>
        <color rgb="FF63BE7B"/>
      </colorScale>
    </cfRule>
    <cfRule type="colorScale" priority="4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6">
    <cfRule type="cellIs" dxfId="5144" priority="4813" operator="greaterThan">
      <formula>1</formula>
    </cfRule>
    <cfRule type="colorScale" priority="4814">
      <colorScale>
        <cfvo type="min"/>
        <cfvo type="max"/>
        <color rgb="FFFCFCFF"/>
        <color rgb="FF63BE7B"/>
      </colorScale>
    </cfRule>
    <cfRule type="colorScale" priority="4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6">
    <cfRule type="colorScale" priority="4816">
      <colorScale>
        <cfvo type="min"/>
        <cfvo type="max"/>
        <color rgb="FFFCFCFF"/>
        <color rgb="FF63BE7B"/>
      </colorScale>
    </cfRule>
    <cfRule type="colorScale" priority="4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6">
    <cfRule type="colorScale" priority="4818">
      <colorScale>
        <cfvo type="min"/>
        <cfvo type="max"/>
        <color rgb="FFFCFCFF"/>
        <color rgb="FF63BE7B"/>
      </colorScale>
    </cfRule>
    <cfRule type="colorScale" priority="4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6">
    <cfRule type="cellIs" dxfId="5143" priority="4820" operator="greaterThan">
      <formula>1</formula>
    </cfRule>
    <cfRule type="colorScale" priority="4821">
      <colorScale>
        <cfvo type="min"/>
        <cfvo type="max"/>
        <color rgb="FFFCFCFF"/>
        <color rgb="FF63BE7B"/>
      </colorScale>
    </cfRule>
    <cfRule type="colorScale" priority="4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6">
    <cfRule type="colorScale" priority="4823">
      <colorScale>
        <cfvo type="min"/>
        <cfvo type="max"/>
        <color rgb="FFFCFCFF"/>
        <color rgb="FF63BE7B"/>
      </colorScale>
    </cfRule>
    <cfRule type="colorScale" priority="4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6">
    <cfRule type="colorScale" priority="4825">
      <colorScale>
        <cfvo type="min"/>
        <cfvo type="max"/>
        <color rgb="FFFCFCFF"/>
        <color rgb="FF63BE7B"/>
      </colorScale>
    </cfRule>
    <cfRule type="colorScale" priority="4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6">
    <cfRule type="cellIs" dxfId="5142" priority="4827" operator="greaterThan">
      <formula>1</formula>
    </cfRule>
    <cfRule type="colorScale" priority="4828">
      <colorScale>
        <cfvo type="min"/>
        <cfvo type="max"/>
        <color rgb="FFFCFCFF"/>
        <color rgb="FF63BE7B"/>
      </colorScale>
    </cfRule>
    <cfRule type="colorScale" priority="4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6">
    <cfRule type="colorScale" priority="4830">
      <colorScale>
        <cfvo type="min"/>
        <cfvo type="max"/>
        <color rgb="FFFCFCFF"/>
        <color rgb="FF63BE7B"/>
      </colorScale>
    </cfRule>
    <cfRule type="colorScale" priority="4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6">
    <cfRule type="colorScale" priority="4832">
      <colorScale>
        <cfvo type="min"/>
        <cfvo type="max"/>
        <color rgb="FFFCFCFF"/>
        <color rgb="FF63BE7B"/>
      </colorScale>
    </cfRule>
    <cfRule type="colorScale" priority="4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6">
    <cfRule type="cellIs" dxfId="5141" priority="4834" operator="greaterThan">
      <formula>1</formula>
    </cfRule>
    <cfRule type="colorScale" priority="4835">
      <colorScale>
        <cfvo type="min"/>
        <cfvo type="max"/>
        <color rgb="FFFCFCFF"/>
        <color rgb="FF63BE7B"/>
      </colorScale>
    </cfRule>
    <cfRule type="colorScale" priority="4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6">
    <cfRule type="colorScale" priority="4837">
      <colorScale>
        <cfvo type="min"/>
        <cfvo type="max"/>
        <color rgb="FFFCFCFF"/>
        <color rgb="FF63BE7B"/>
      </colorScale>
    </cfRule>
    <cfRule type="colorScale" priority="4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6">
    <cfRule type="colorScale" priority="4839">
      <colorScale>
        <cfvo type="min"/>
        <cfvo type="max"/>
        <color rgb="FFFCFCFF"/>
        <color rgb="FF63BE7B"/>
      </colorScale>
    </cfRule>
    <cfRule type="colorScale" priority="4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6">
    <cfRule type="cellIs" dxfId="5140" priority="4841" operator="greaterThan">
      <formula>1</formula>
    </cfRule>
    <cfRule type="colorScale" priority="4842">
      <colorScale>
        <cfvo type="min"/>
        <cfvo type="max"/>
        <color rgb="FFFCFCFF"/>
        <color rgb="FF63BE7B"/>
      </colorScale>
    </cfRule>
    <cfRule type="colorScale" priority="4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6">
    <cfRule type="colorScale" priority="4844">
      <colorScale>
        <cfvo type="min"/>
        <cfvo type="max"/>
        <color rgb="FFFCFCFF"/>
        <color rgb="FF63BE7B"/>
      </colorScale>
    </cfRule>
    <cfRule type="colorScale" priority="4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6">
    <cfRule type="colorScale" priority="4846">
      <colorScale>
        <cfvo type="min"/>
        <cfvo type="max"/>
        <color rgb="FFFCFCFF"/>
        <color rgb="FF63BE7B"/>
      </colorScale>
    </cfRule>
    <cfRule type="colorScale" priority="4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6">
    <cfRule type="cellIs" dxfId="5139" priority="4848" operator="greaterThan">
      <formula>1</formula>
    </cfRule>
    <cfRule type="colorScale" priority="4849">
      <colorScale>
        <cfvo type="min"/>
        <cfvo type="max"/>
        <color rgb="FFFCFCFF"/>
        <color rgb="FF63BE7B"/>
      </colorScale>
    </cfRule>
    <cfRule type="colorScale" priority="4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6">
    <cfRule type="colorScale" priority="4851">
      <colorScale>
        <cfvo type="min"/>
        <cfvo type="max"/>
        <color rgb="FFFCFCFF"/>
        <color rgb="FF63BE7B"/>
      </colorScale>
    </cfRule>
    <cfRule type="colorScale" priority="4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6">
    <cfRule type="colorScale" priority="4853">
      <colorScale>
        <cfvo type="min"/>
        <cfvo type="max"/>
        <color rgb="FFFCFCFF"/>
        <color rgb="FF63BE7B"/>
      </colorScale>
    </cfRule>
    <cfRule type="colorScale" priority="4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6">
    <cfRule type="cellIs" dxfId="5138" priority="4855" operator="greaterThan">
      <formula>1</formula>
    </cfRule>
    <cfRule type="colorScale" priority="4856">
      <colorScale>
        <cfvo type="min"/>
        <cfvo type="max"/>
        <color rgb="FFFCFCFF"/>
        <color rgb="FF63BE7B"/>
      </colorScale>
    </cfRule>
    <cfRule type="colorScale" priority="4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6">
    <cfRule type="colorScale" priority="4858">
      <colorScale>
        <cfvo type="min"/>
        <cfvo type="max"/>
        <color rgb="FFFCFCFF"/>
        <color rgb="FF63BE7B"/>
      </colorScale>
    </cfRule>
    <cfRule type="colorScale" priority="4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6">
    <cfRule type="colorScale" priority="4860">
      <colorScale>
        <cfvo type="min"/>
        <cfvo type="max"/>
        <color rgb="FFFCFCFF"/>
        <color rgb="FF63BE7B"/>
      </colorScale>
    </cfRule>
    <cfRule type="colorScale" priority="4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6">
    <cfRule type="cellIs" dxfId="5137" priority="4862" operator="greaterThan">
      <formula>1</formula>
    </cfRule>
    <cfRule type="colorScale" priority="4863">
      <colorScale>
        <cfvo type="min"/>
        <cfvo type="max"/>
        <color rgb="FFFCFCFF"/>
        <color rgb="FF63BE7B"/>
      </colorScale>
    </cfRule>
    <cfRule type="colorScale" priority="4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6">
    <cfRule type="colorScale" priority="4865">
      <colorScale>
        <cfvo type="min"/>
        <cfvo type="max"/>
        <color rgb="FFFCFCFF"/>
        <color rgb="FF63BE7B"/>
      </colorScale>
    </cfRule>
    <cfRule type="colorScale" priority="4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6">
    <cfRule type="colorScale" priority="4867">
      <colorScale>
        <cfvo type="min"/>
        <cfvo type="max"/>
        <color rgb="FFFCFCFF"/>
        <color rgb="FF63BE7B"/>
      </colorScale>
    </cfRule>
    <cfRule type="colorScale" priority="4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6">
    <cfRule type="cellIs" dxfId="5136" priority="4869" operator="greaterThan">
      <formula>1</formula>
    </cfRule>
    <cfRule type="colorScale" priority="4870">
      <colorScale>
        <cfvo type="min"/>
        <cfvo type="max"/>
        <color rgb="FFFCFCFF"/>
        <color rgb="FF63BE7B"/>
      </colorScale>
    </cfRule>
    <cfRule type="colorScale" priority="4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6">
    <cfRule type="colorScale" priority="4872">
      <colorScale>
        <cfvo type="min"/>
        <cfvo type="max"/>
        <color rgb="FFFCFCFF"/>
        <color rgb="FF63BE7B"/>
      </colorScale>
    </cfRule>
    <cfRule type="colorScale" priority="4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6">
    <cfRule type="colorScale" priority="4874">
      <colorScale>
        <cfvo type="min"/>
        <cfvo type="max"/>
        <color rgb="FFFCFCFF"/>
        <color rgb="FF63BE7B"/>
      </colorScale>
    </cfRule>
    <cfRule type="colorScale" priority="4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6">
    <cfRule type="cellIs" dxfId="5135" priority="4876" operator="greaterThan">
      <formula>1</formula>
    </cfRule>
    <cfRule type="colorScale" priority="4877">
      <colorScale>
        <cfvo type="min"/>
        <cfvo type="max"/>
        <color rgb="FFFCFCFF"/>
        <color rgb="FF63BE7B"/>
      </colorScale>
    </cfRule>
    <cfRule type="colorScale" priority="4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6">
    <cfRule type="colorScale" priority="4879">
      <colorScale>
        <cfvo type="min"/>
        <cfvo type="max"/>
        <color rgb="FFFCFCFF"/>
        <color rgb="FF63BE7B"/>
      </colorScale>
    </cfRule>
    <cfRule type="colorScale" priority="4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6">
    <cfRule type="colorScale" priority="4881">
      <colorScale>
        <cfvo type="min"/>
        <cfvo type="max"/>
        <color rgb="FFFCFCFF"/>
        <color rgb="FF63BE7B"/>
      </colorScale>
    </cfRule>
    <cfRule type="colorScale" priority="4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6">
    <cfRule type="cellIs" dxfId="5134" priority="4883" operator="greaterThan">
      <formula>1</formula>
    </cfRule>
    <cfRule type="colorScale" priority="4884">
      <colorScale>
        <cfvo type="min"/>
        <cfvo type="max"/>
        <color rgb="FFFCFCFF"/>
        <color rgb="FF63BE7B"/>
      </colorScale>
    </cfRule>
    <cfRule type="colorScale" priority="4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6">
    <cfRule type="colorScale" priority="4886">
      <colorScale>
        <cfvo type="min"/>
        <cfvo type="max"/>
        <color rgb="FFFCFCFF"/>
        <color rgb="FF63BE7B"/>
      </colorScale>
    </cfRule>
    <cfRule type="colorScale" priority="4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6">
    <cfRule type="colorScale" priority="4888">
      <colorScale>
        <cfvo type="min"/>
        <cfvo type="max"/>
        <color rgb="FFFCFCFF"/>
        <color rgb="FF63BE7B"/>
      </colorScale>
    </cfRule>
    <cfRule type="colorScale" priority="4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6">
    <cfRule type="cellIs" dxfId="5133" priority="4890" operator="greaterThan">
      <formula>1</formula>
    </cfRule>
    <cfRule type="colorScale" priority="4891">
      <colorScale>
        <cfvo type="min"/>
        <cfvo type="max"/>
        <color rgb="FFFCFCFF"/>
        <color rgb="FF63BE7B"/>
      </colorScale>
    </cfRule>
    <cfRule type="colorScale" priority="4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6">
    <cfRule type="colorScale" priority="4893">
      <colorScale>
        <cfvo type="min"/>
        <cfvo type="max"/>
        <color rgb="FFFCFCFF"/>
        <color rgb="FF63BE7B"/>
      </colorScale>
    </cfRule>
    <cfRule type="colorScale" priority="4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6">
    <cfRule type="colorScale" priority="4895">
      <colorScale>
        <cfvo type="min"/>
        <cfvo type="max"/>
        <color rgb="FFFCFCFF"/>
        <color rgb="FF63BE7B"/>
      </colorScale>
    </cfRule>
    <cfRule type="colorScale" priority="4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6">
    <cfRule type="cellIs" dxfId="5132" priority="4897" operator="greaterThan">
      <formula>1</formula>
    </cfRule>
    <cfRule type="colorScale" priority="4898">
      <colorScale>
        <cfvo type="min"/>
        <cfvo type="max"/>
        <color rgb="FFFCFCFF"/>
        <color rgb="FF63BE7B"/>
      </colorScale>
    </cfRule>
    <cfRule type="colorScale" priority="4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6">
    <cfRule type="cellIs" dxfId="5131" priority="4900" operator="greaterThan">
      <formula>1</formula>
    </cfRule>
    <cfRule type="colorScale" priority="4901">
      <colorScale>
        <cfvo type="min"/>
        <cfvo type="max"/>
        <color rgb="FFFCFCFF"/>
        <color rgb="FF63BE7B"/>
      </colorScale>
    </cfRule>
    <cfRule type="colorScale" priority="4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6:IA86">
    <cfRule type="colorScale" priority="4903">
      <colorScale>
        <cfvo type="min"/>
        <cfvo type="max"/>
        <color rgb="FFFCFCFF"/>
        <color rgb="FF63BE7B"/>
      </colorScale>
    </cfRule>
    <cfRule type="colorScale" priority="4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6">
    <cfRule type="colorScale" priority="4905">
      <colorScale>
        <cfvo type="min"/>
        <cfvo type="max"/>
        <color rgb="FFFCFCFF"/>
        <color rgb="FF63BE7B"/>
      </colorScale>
    </cfRule>
    <cfRule type="colorScale" priority="4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6">
    <cfRule type="colorScale" priority="5040">
      <colorScale>
        <cfvo type="min"/>
        <cfvo type="max"/>
        <color rgb="FFFCFCFF"/>
        <color rgb="FF63BE7B"/>
      </colorScale>
    </cfRule>
    <cfRule type="colorScale" priority="5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6">
    <cfRule type="cellIs" dxfId="5130" priority="4907" operator="greaterThan">
      <formula>1</formula>
    </cfRule>
    <cfRule type="colorScale" priority="4908">
      <colorScale>
        <cfvo type="min"/>
        <cfvo type="max"/>
        <color rgb="FFFCFCFF"/>
        <color rgb="FF63BE7B"/>
      </colorScale>
    </cfRule>
    <cfRule type="colorScale" priority="4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6">
    <cfRule type="colorScale" priority="4910">
      <colorScale>
        <cfvo type="min"/>
        <cfvo type="max"/>
        <color rgb="FFFCFCFF"/>
        <color rgb="FF63BE7B"/>
      </colorScale>
    </cfRule>
    <cfRule type="colorScale" priority="4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6">
    <cfRule type="colorScale" priority="5036">
      <colorScale>
        <cfvo type="min"/>
        <cfvo type="max"/>
        <color rgb="FFFCFCFF"/>
        <color rgb="FF63BE7B"/>
      </colorScale>
    </cfRule>
    <cfRule type="colorScale" priority="5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6">
    <cfRule type="cellIs" dxfId="5129" priority="4912" operator="greaterThan">
      <formula>1</formula>
    </cfRule>
    <cfRule type="colorScale" priority="4913">
      <colorScale>
        <cfvo type="min"/>
        <cfvo type="max"/>
        <color rgb="FFFCFCFF"/>
        <color rgb="FF63BE7B"/>
      </colorScale>
    </cfRule>
    <cfRule type="colorScale" priority="4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6">
    <cfRule type="colorScale" priority="4915">
      <colorScale>
        <cfvo type="min"/>
        <cfvo type="max"/>
        <color rgb="FFFCFCFF"/>
        <color rgb="FF63BE7B"/>
      </colorScale>
    </cfRule>
    <cfRule type="colorScale" priority="4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6">
    <cfRule type="colorScale" priority="4917">
      <colorScale>
        <cfvo type="min"/>
        <cfvo type="max"/>
        <color rgb="FFFCFCFF"/>
        <color rgb="FF63BE7B"/>
      </colorScale>
    </cfRule>
    <cfRule type="colorScale" priority="4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6">
    <cfRule type="cellIs" dxfId="5128" priority="4919" operator="greaterThan">
      <formula>1</formula>
    </cfRule>
    <cfRule type="colorScale" priority="4920">
      <colorScale>
        <cfvo type="min"/>
        <cfvo type="max"/>
        <color rgb="FFFCFCFF"/>
        <color rgb="FF63BE7B"/>
      </colorScale>
    </cfRule>
    <cfRule type="colorScale" priority="4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6">
    <cfRule type="colorScale" priority="4922">
      <colorScale>
        <cfvo type="min"/>
        <cfvo type="max"/>
        <color rgb="FFFCFCFF"/>
        <color rgb="FF63BE7B"/>
      </colorScale>
    </cfRule>
    <cfRule type="colorScale" priority="4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6">
    <cfRule type="colorScale" priority="4924">
      <colorScale>
        <cfvo type="min"/>
        <cfvo type="max"/>
        <color rgb="FFFCFCFF"/>
        <color rgb="FF63BE7B"/>
      </colorScale>
    </cfRule>
    <cfRule type="colorScale" priority="4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6">
    <cfRule type="cellIs" dxfId="5127" priority="4926" operator="greaterThan">
      <formula>1</formula>
    </cfRule>
    <cfRule type="colorScale" priority="4927">
      <colorScale>
        <cfvo type="min"/>
        <cfvo type="max"/>
        <color rgb="FFFCFCFF"/>
        <color rgb="FF63BE7B"/>
      </colorScale>
    </cfRule>
    <cfRule type="colorScale" priority="4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6">
    <cfRule type="colorScale" priority="4929">
      <colorScale>
        <cfvo type="min"/>
        <cfvo type="max"/>
        <color rgb="FFFCFCFF"/>
        <color rgb="FF63BE7B"/>
      </colorScale>
    </cfRule>
    <cfRule type="colorScale" priority="4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6">
    <cfRule type="colorScale" priority="4931">
      <colorScale>
        <cfvo type="min"/>
        <cfvo type="max"/>
        <color rgb="FFFCFCFF"/>
        <color rgb="FF63BE7B"/>
      </colorScale>
    </cfRule>
    <cfRule type="colorScale" priority="4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6">
    <cfRule type="cellIs" dxfId="5126" priority="4933" operator="greaterThan">
      <formula>1</formula>
    </cfRule>
    <cfRule type="colorScale" priority="4934">
      <colorScale>
        <cfvo type="min"/>
        <cfvo type="max"/>
        <color rgb="FFFCFCFF"/>
        <color rgb="FF63BE7B"/>
      </colorScale>
    </cfRule>
    <cfRule type="colorScale" priority="4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6">
    <cfRule type="colorScale" priority="4936">
      <colorScale>
        <cfvo type="min"/>
        <cfvo type="max"/>
        <color rgb="FFFCFCFF"/>
        <color rgb="FF63BE7B"/>
      </colorScale>
    </cfRule>
    <cfRule type="colorScale" priority="4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6">
    <cfRule type="colorScale" priority="4938">
      <colorScale>
        <cfvo type="min"/>
        <cfvo type="max"/>
        <color rgb="FFFCFCFF"/>
        <color rgb="FF63BE7B"/>
      </colorScale>
    </cfRule>
    <cfRule type="colorScale" priority="4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6">
    <cfRule type="cellIs" dxfId="5125" priority="4940" operator="greaterThan">
      <formula>1</formula>
    </cfRule>
    <cfRule type="colorScale" priority="4941">
      <colorScale>
        <cfvo type="min"/>
        <cfvo type="max"/>
        <color rgb="FFFCFCFF"/>
        <color rgb="FF63BE7B"/>
      </colorScale>
    </cfRule>
    <cfRule type="colorScale" priority="4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6">
    <cfRule type="colorScale" priority="4943">
      <colorScale>
        <cfvo type="min"/>
        <cfvo type="max"/>
        <color rgb="FFFCFCFF"/>
        <color rgb="FF63BE7B"/>
      </colorScale>
    </cfRule>
    <cfRule type="colorScale" priority="4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6">
    <cfRule type="colorScale" priority="4945">
      <colorScale>
        <cfvo type="min"/>
        <cfvo type="max"/>
        <color rgb="FFFCFCFF"/>
        <color rgb="FF63BE7B"/>
      </colorScale>
    </cfRule>
    <cfRule type="colorScale" priority="4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6">
    <cfRule type="cellIs" dxfId="5124" priority="4947" operator="greaterThan">
      <formula>1</formula>
    </cfRule>
    <cfRule type="colorScale" priority="4948">
      <colorScale>
        <cfvo type="min"/>
        <cfvo type="max"/>
        <color rgb="FFFCFCFF"/>
        <color rgb="FF63BE7B"/>
      </colorScale>
    </cfRule>
    <cfRule type="colorScale" priority="4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6">
    <cfRule type="colorScale" priority="4950">
      <colorScale>
        <cfvo type="min"/>
        <cfvo type="max"/>
        <color rgb="FFFCFCFF"/>
        <color rgb="FF63BE7B"/>
      </colorScale>
    </cfRule>
    <cfRule type="colorScale" priority="4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6">
    <cfRule type="colorScale" priority="4952">
      <colorScale>
        <cfvo type="min"/>
        <cfvo type="max"/>
        <color rgb="FFFCFCFF"/>
        <color rgb="FF63BE7B"/>
      </colorScale>
    </cfRule>
    <cfRule type="colorScale" priority="4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6">
    <cfRule type="cellIs" dxfId="5123" priority="4954" operator="greaterThan">
      <formula>1</formula>
    </cfRule>
    <cfRule type="colorScale" priority="4955">
      <colorScale>
        <cfvo type="min"/>
        <cfvo type="max"/>
        <color rgb="FFFCFCFF"/>
        <color rgb="FF63BE7B"/>
      </colorScale>
    </cfRule>
    <cfRule type="colorScale" priority="4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6">
    <cfRule type="colorScale" priority="4957">
      <colorScale>
        <cfvo type="min"/>
        <cfvo type="max"/>
        <color rgb="FFFCFCFF"/>
        <color rgb="FF63BE7B"/>
      </colorScale>
    </cfRule>
    <cfRule type="colorScale" priority="4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6">
    <cfRule type="colorScale" priority="4959">
      <colorScale>
        <cfvo type="min"/>
        <cfvo type="max"/>
        <color rgb="FFFCFCFF"/>
        <color rgb="FF63BE7B"/>
      </colorScale>
    </cfRule>
    <cfRule type="colorScale" priority="4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6">
    <cfRule type="cellIs" dxfId="5122" priority="4961" operator="greaterThan">
      <formula>1</formula>
    </cfRule>
    <cfRule type="colorScale" priority="4962">
      <colorScale>
        <cfvo type="min"/>
        <cfvo type="max"/>
        <color rgb="FFFCFCFF"/>
        <color rgb="FF63BE7B"/>
      </colorScale>
    </cfRule>
    <cfRule type="colorScale" priority="4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6">
    <cfRule type="colorScale" priority="4964">
      <colorScale>
        <cfvo type="min"/>
        <cfvo type="max"/>
        <color rgb="FFFCFCFF"/>
        <color rgb="FF63BE7B"/>
      </colorScale>
    </cfRule>
    <cfRule type="colorScale" priority="4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6">
    <cfRule type="colorScale" priority="4966">
      <colorScale>
        <cfvo type="min"/>
        <cfvo type="max"/>
        <color rgb="FFFCFCFF"/>
        <color rgb="FF63BE7B"/>
      </colorScale>
    </cfRule>
    <cfRule type="colorScale" priority="4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6">
    <cfRule type="cellIs" dxfId="5121" priority="4968" operator="greaterThan">
      <formula>1</formula>
    </cfRule>
    <cfRule type="colorScale" priority="4969">
      <colorScale>
        <cfvo type="min"/>
        <cfvo type="max"/>
        <color rgb="FFFCFCFF"/>
        <color rgb="FF63BE7B"/>
      </colorScale>
    </cfRule>
    <cfRule type="colorScale" priority="4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6">
    <cfRule type="colorScale" priority="4971">
      <colorScale>
        <cfvo type="min"/>
        <cfvo type="max"/>
        <color rgb="FFFCFCFF"/>
        <color rgb="FF63BE7B"/>
      </colorScale>
    </cfRule>
    <cfRule type="colorScale" priority="4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6">
    <cfRule type="colorScale" priority="4973">
      <colorScale>
        <cfvo type="min"/>
        <cfvo type="max"/>
        <color rgb="FFFCFCFF"/>
        <color rgb="FF63BE7B"/>
      </colorScale>
    </cfRule>
    <cfRule type="colorScale" priority="4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6">
    <cfRule type="cellIs" dxfId="5120" priority="4975" operator="greaterThan">
      <formula>1</formula>
    </cfRule>
    <cfRule type="colorScale" priority="4976">
      <colorScale>
        <cfvo type="min"/>
        <cfvo type="max"/>
        <color rgb="FFFCFCFF"/>
        <color rgb="FF63BE7B"/>
      </colorScale>
    </cfRule>
    <cfRule type="colorScale" priority="4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6">
    <cfRule type="colorScale" priority="4978">
      <colorScale>
        <cfvo type="min"/>
        <cfvo type="max"/>
        <color rgb="FFFCFCFF"/>
        <color rgb="FF63BE7B"/>
      </colorScale>
    </cfRule>
    <cfRule type="colorScale" priority="4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6">
    <cfRule type="colorScale" priority="4980">
      <colorScale>
        <cfvo type="min"/>
        <cfvo type="max"/>
        <color rgb="FFFCFCFF"/>
        <color rgb="FF63BE7B"/>
      </colorScale>
    </cfRule>
    <cfRule type="colorScale" priority="4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6">
    <cfRule type="cellIs" dxfId="5119" priority="4982" operator="greaterThan">
      <formula>1</formula>
    </cfRule>
    <cfRule type="colorScale" priority="4983">
      <colorScale>
        <cfvo type="min"/>
        <cfvo type="max"/>
        <color rgb="FFFCFCFF"/>
        <color rgb="FF63BE7B"/>
      </colorScale>
    </cfRule>
    <cfRule type="colorScale" priority="4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6">
    <cfRule type="colorScale" priority="4985">
      <colorScale>
        <cfvo type="min"/>
        <cfvo type="max"/>
        <color rgb="FFFCFCFF"/>
        <color rgb="FF63BE7B"/>
      </colorScale>
    </cfRule>
    <cfRule type="colorScale" priority="4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6">
    <cfRule type="colorScale" priority="4987">
      <colorScale>
        <cfvo type="min"/>
        <cfvo type="max"/>
        <color rgb="FFFCFCFF"/>
        <color rgb="FF63BE7B"/>
      </colorScale>
    </cfRule>
    <cfRule type="colorScale" priority="4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6">
    <cfRule type="cellIs" dxfId="5118" priority="4989" operator="greaterThan">
      <formula>1</formula>
    </cfRule>
    <cfRule type="colorScale" priority="4990">
      <colorScale>
        <cfvo type="min"/>
        <cfvo type="max"/>
        <color rgb="FFFCFCFF"/>
        <color rgb="FF63BE7B"/>
      </colorScale>
    </cfRule>
    <cfRule type="colorScale" priority="4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6">
    <cfRule type="colorScale" priority="4992">
      <colorScale>
        <cfvo type="min"/>
        <cfvo type="max"/>
        <color rgb="FFFCFCFF"/>
        <color rgb="FF63BE7B"/>
      </colorScale>
    </cfRule>
    <cfRule type="colorScale" priority="4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6">
    <cfRule type="colorScale" priority="4994">
      <colorScale>
        <cfvo type="min"/>
        <cfvo type="max"/>
        <color rgb="FFFCFCFF"/>
        <color rgb="FF63BE7B"/>
      </colorScale>
    </cfRule>
    <cfRule type="colorScale" priority="4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6">
    <cfRule type="cellIs" dxfId="5117" priority="4996" operator="greaterThan">
      <formula>1</formula>
    </cfRule>
    <cfRule type="colorScale" priority="4997">
      <colorScale>
        <cfvo type="min"/>
        <cfvo type="max"/>
        <color rgb="FFFCFCFF"/>
        <color rgb="FF63BE7B"/>
      </colorScale>
    </cfRule>
    <cfRule type="colorScale" priority="4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6">
    <cfRule type="colorScale" priority="4999">
      <colorScale>
        <cfvo type="min"/>
        <cfvo type="max"/>
        <color rgb="FFFCFCFF"/>
        <color rgb="FF63BE7B"/>
      </colorScale>
    </cfRule>
    <cfRule type="colorScale" priority="5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6">
    <cfRule type="colorScale" priority="5001">
      <colorScale>
        <cfvo type="min"/>
        <cfvo type="max"/>
        <color rgb="FFFCFCFF"/>
        <color rgb="FF63BE7B"/>
      </colorScale>
    </cfRule>
    <cfRule type="colorScale" priority="5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6">
    <cfRule type="cellIs" dxfId="5116" priority="5003" operator="greaterThan">
      <formula>1</formula>
    </cfRule>
    <cfRule type="colorScale" priority="5004">
      <colorScale>
        <cfvo type="min"/>
        <cfvo type="max"/>
        <color rgb="FFFCFCFF"/>
        <color rgb="FF63BE7B"/>
      </colorScale>
    </cfRule>
    <cfRule type="colorScale" priority="5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6">
    <cfRule type="colorScale" priority="5006">
      <colorScale>
        <cfvo type="min"/>
        <cfvo type="max"/>
        <color rgb="FFFCFCFF"/>
        <color rgb="FF63BE7B"/>
      </colorScale>
    </cfRule>
    <cfRule type="colorScale" priority="5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6">
    <cfRule type="colorScale" priority="5008">
      <colorScale>
        <cfvo type="min"/>
        <cfvo type="max"/>
        <color rgb="FFFCFCFF"/>
        <color rgb="FF63BE7B"/>
      </colorScale>
    </cfRule>
    <cfRule type="colorScale" priority="5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6">
    <cfRule type="cellIs" dxfId="5115" priority="5010" operator="greaterThan">
      <formula>1</formula>
    </cfRule>
    <cfRule type="colorScale" priority="5011">
      <colorScale>
        <cfvo type="min"/>
        <cfvo type="max"/>
        <color rgb="FFFCFCFF"/>
        <color rgb="FF63BE7B"/>
      </colorScale>
    </cfRule>
    <cfRule type="colorScale" priority="5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6">
    <cfRule type="colorScale" priority="5013">
      <colorScale>
        <cfvo type="min"/>
        <cfvo type="max"/>
        <color rgb="FFFCFCFF"/>
        <color rgb="FF63BE7B"/>
      </colorScale>
    </cfRule>
    <cfRule type="colorScale" priority="5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6">
    <cfRule type="colorScale" priority="5015">
      <colorScale>
        <cfvo type="min"/>
        <cfvo type="max"/>
        <color rgb="FFFCFCFF"/>
        <color rgb="FF63BE7B"/>
      </colorScale>
    </cfRule>
    <cfRule type="colorScale" priority="5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6">
    <cfRule type="cellIs" dxfId="5114" priority="5017" operator="greaterThan">
      <formula>1</formula>
    </cfRule>
    <cfRule type="colorScale" priority="5018">
      <colorScale>
        <cfvo type="min"/>
        <cfvo type="max"/>
        <color rgb="FFFCFCFF"/>
        <color rgb="FF63BE7B"/>
      </colorScale>
    </cfRule>
    <cfRule type="colorScale" priority="5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6">
    <cfRule type="colorScale" priority="5020">
      <colorScale>
        <cfvo type="min"/>
        <cfvo type="max"/>
        <color rgb="FFFCFCFF"/>
        <color rgb="FF63BE7B"/>
      </colorScale>
    </cfRule>
    <cfRule type="colorScale" priority="5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6">
    <cfRule type="colorScale" priority="5022">
      <colorScale>
        <cfvo type="min"/>
        <cfvo type="max"/>
        <color rgb="FFFCFCFF"/>
        <color rgb="FF63BE7B"/>
      </colorScale>
    </cfRule>
    <cfRule type="colorScale" priority="5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6">
    <cfRule type="cellIs" dxfId="5113" priority="5024" operator="greaterThan">
      <formula>1</formula>
    </cfRule>
    <cfRule type="colorScale" priority="5025">
      <colorScale>
        <cfvo type="min"/>
        <cfvo type="max"/>
        <color rgb="FFFCFCFF"/>
        <color rgb="FF63BE7B"/>
      </colorScale>
    </cfRule>
    <cfRule type="colorScale" priority="5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6">
    <cfRule type="colorScale" priority="5027">
      <colorScale>
        <cfvo type="min"/>
        <cfvo type="max"/>
        <color rgb="FFFCFCFF"/>
        <color rgb="FF63BE7B"/>
      </colorScale>
    </cfRule>
    <cfRule type="colorScale" priority="5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6">
    <cfRule type="colorScale" priority="5029">
      <colorScale>
        <cfvo type="min"/>
        <cfvo type="max"/>
        <color rgb="FFFCFCFF"/>
        <color rgb="FF63BE7B"/>
      </colorScale>
    </cfRule>
    <cfRule type="colorScale" priority="5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6">
    <cfRule type="cellIs" dxfId="5112" priority="5031" operator="greaterThan">
      <formula>1</formula>
    </cfRule>
    <cfRule type="colorScale" priority="5032">
      <colorScale>
        <cfvo type="min"/>
        <cfvo type="max"/>
        <color rgb="FFFCFCFF"/>
        <color rgb="FF63BE7B"/>
      </colorScale>
    </cfRule>
    <cfRule type="colorScale" priority="5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6:LD86">
    <cfRule type="cellIs" dxfId="5111" priority="4725" operator="greaterThan">
      <formula>0.31</formula>
    </cfRule>
    <cfRule type="cellIs" dxfId="5110" priority="4726" operator="greaterThan">
      <formula>0.31</formula>
    </cfRule>
    <cfRule type="cellIs" dxfId="5109" priority="4727" operator="greaterThan">
      <formula>0.31</formula>
    </cfRule>
    <cfRule type="cellIs" dxfId="5108" priority="4728" operator="greaterThan">
      <formula>0.3</formula>
    </cfRule>
    <cfRule type="cellIs" dxfId="5107" priority="4729" operator="greaterThan">
      <formula>1</formula>
    </cfRule>
    <cfRule type="cellIs" dxfId="5106" priority="4730" operator="equal">
      <formula>0</formula>
    </cfRule>
  </conditionalFormatting>
  <conditionalFormatting sqref="LJ86:LK86">
    <cfRule type="containsText" dxfId="5105" priority="4690" operator="containsText" text=" ">
      <formula>NOT(ISERROR(SEARCH(" ",LJ86)))</formula>
    </cfRule>
    <cfRule type="containsText" dxfId="5104" priority="4691" operator="containsText" text=" ">
      <formula>NOT(ISERROR(SEARCH(" ",LJ86)))</formula>
    </cfRule>
  </conditionalFormatting>
  <conditionalFormatting sqref="LV86">
    <cfRule type="containsText" dxfId="5103" priority="2826" operator="containsText" text=" ">
      <formula>NOT(ISERROR(SEARCH(" ",LV86)))</formula>
    </cfRule>
    <cfRule type="containsText" dxfId="5102" priority="2827" operator="containsText" text=" ">
      <formula>NOT(ISERROR(SEARCH(" ",LV86)))</formula>
    </cfRule>
  </conditionalFormatting>
  <conditionalFormatting sqref="LW86">
    <cfRule type="containsText" dxfId="5101" priority="2766" operator="containsText" text=" ">
      <formula>NOT(ISERROR(SEARCH(" ",LW86)))</formula>
    </cfRule>
    <cfRule type="containsText" dxfId="5100" priority="2767" operator="containsText" text=" ">
      <formula>NOT(ISERROR(SEARCH(" ",LW86)))</formula>
    </cfRule>
  </conditionalFormatting>
  <conditionalFormatting sqref="LX86:LZ86">
    <cfRule type="containsText" dxfId="5099" priority="2722" operator="containsText" text=" ">
      <formula>NOT(ISERROR(SEARCH(" ",LX86)))</formula>
    </cfRule>
    <cfRule type="containsText" dxfId="5098" priority="2723" operator="containsText" text=" ">
      <formula>NOT(ISERROR(SEARCH(" ",LX86)))</formula>
    </cfRule>
  </conditionalFormatting>
  <conditionalFormatting sqref="MZ86">
    <cfRule type="containsText" dxfId="5097" priority="2824" operator="containsText" text=" ">
      <formula>NOT(ISERROR(SEARCH(" ",MZ86)))</formula>
    </cfRule>
    <cfRule type="containsText" dxfId="5096" priority="2825" operator="containsText" text=" ">
      <formula>NOT(ISERROR(SEARCH(" ",MZ86)))</formula>
    </cfRule>
  </conditionalFormatting>
  <conditionalFormatting sqref="NA86">
    <cfRule type="containsText" dxfId="5095" priority="2764" operator="containsText" text=" ">
      <formula>NOT(ISERROR(SEARCH(" ",NA86)))</formula>
    </cfRule>
    <cfRule type="containsText" dxfId="5094" priority="2765" operator="containsText" text=" ">
      <formula>NOT(ISERROR(SEARCH(" ",NA86)))</formula>
    </cfRule>
  </conditionalFormatting>
  <conditionalFormatting sqref="NB86:ND86">
    <cfRule type="containsText" dxfId="5093" priority="2720" operator="containsText" text=" ">
      <formula>NOT(ISERROR(SEARCH(" ",NB86)))</formula>
    </cfRule>
    <cfRule type="containsText" dxfId="5092" priority="2721" operator="containsText" text=" ">
      <formula>NOT(ISERROR(SEARCH(" ",NB86)))</formula>
    </cfRule>
  </conditionalFormatting>
  <conditionalFormatting sqref="NE86">
    <cfRule type="containsText" dxfId="5091" priority="2822" operator="containsText" text=" ">
      <formula>NOT(ISERROR(SEARCH(" ",NE86)))</formula>
    </cfRule>
    <cfRule type="containsText" dxfId="5090" priority="2823" operator="containsText" text=" ">
      <formula>NOT(ISERROR(SEARCH(" ",NE86)))</formula>
    </cfRule>
  </conditionalFormatting>
  <conditionalFormatting sqref="NF86">
    <cfRule type="containsText" dxfId="5089" priority="2690" operator="containsText" text=" ">
      <formula>NOT(ISERROR(SEARCH(" ",NF86)))</formula>
    </cfRule>
    <cfRule type="containsText" dxfId="5088" priority="2691" operator="containsText" text=" ">
      <formula>NOT(ISERROR(SEARCH(" ",NF86)))</formula>
    </cfRule>
  </conditionalFormatting>
  <conditionalFormatting sqref="NG86">
    <cfRule type="containsText" dxfId="5087" priority="2666" operator="containsText" text=" ">
      <formula>NOT(ISERROR(SEARCH(" ",NG86)))</formula>
    </cfRule>
    <cfRule type="containsText" dxfId="5086" priority="2667" operator="containsText" text=" ">
      <formula>NOT(ISERROR(SEARCH(" ",NG86)))</formula>
    </cfRule>
  </conditionalFormatting>
  <conditionalFormatting sqref="NH86">
    <cfRule type="containsText" dxfId="5085" priority="2642" operator="containsText" text=" ">
      <formula>NOT(ISERROR(SEARCH(" ",NH86)))</formula>
    </cfRule>
    <cfRule type="containsText" dxfId="5084" priority="2643" operator="containsText" text=" ">
      <formula>NOT(ISERROR(SEARCH(" ",NH86)))</formula>
    </cfRule>
  </conditionalFormatting>
  <conditionalFormatting sqref="C87">
    <cfRule type="colorScale" priority="43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7">
    <cfRule type="containsText" dxfId="5083" priority="4327" operator="containsText" text=" ">
      <formula>NOT(ISERROR(SEARCH(" ",G87)))</formula>
    </cfRule>
    <cfRule type="containsText" dxfId="5082" priority="4328" operator="containsText" text=" ">
      <formula>NOT(ISERROR(SEARCH(" ",G87)))</formula>
    </cfRule>
  </conditionalFormatting>
  <conditionalFormatting sqref="R87">
    <cfRule type="containsText" dxfId="5081" priority="4332" operator="containsText" text=" ">
      <formula>NOT(ISERROR(SEARCH(" ",R87)))</formula>
    </cfRule>
    <cfRule type="containsText" dxfId="5080" priority="4333" operator="containsText" text=" ">
      <formula>NOT(ISERROR(SEARCH(" ",R87)))</formula>
    </cfRule>
  </conditionalFormatting>
  <conditionalFormatting sqref="Y87">
    <cfRule type="colorScale" priority="4365">
      <colorScale>
        <cfvo type="min"/>
        <cfvo type="max"/>
        <color rgb="FFFCFCFF"/>
        <color rgb="FF63BE7B"/>
      </colorScale>
    </cfRule>
    <cfRule type="colorScale" priority="4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87">
    <cfRule type="cellIs" dxfId="5079" priority="4674" operator="equal">
      <formula>0</formula>
    </cfRule>
    <cfRule type="cellIs" dxfId="5078" priority="4675" operator="greaterThan">
      <formula>1</formula>
    </cfRule>
    <cfRule type="containsText" dxfId="5077" priority="4676" operator="containsText" text=" ">
      <formula>NOT(ISERROR(SEARCH(" ",AI87)))</formula>
    </cfRule>
    <cfRule type="containsText" dxfId="5076" priority="4677" operator="containsText" text=" ">
      <formula>NOT(ISERROR(SEARCH(" ",AI87)))</formula>
    </cfRule>
  </conditionalFormatting>
  <conditionalFormatting sqref="AJ87">
    <cfRule type="cellIs" dxfId="5075" priority="4358" operator="equal">
      <formula>0</formula>
    </cfRule>
    <cfRule type="cellIs" dxfId="5074" priority="4359" operator="greaterThan">
      <formula>1</formula>
    </cfRule>
    <cfRule type="containsText" dxfId="5073" priority="4360" operator="containsText" text=" ">
      <formula>NOT(ISERROR(SEARCH(" ",AJ87)))</formula>
    </cfRule>
    <cfRule type="containsText" dxfId="5072" priority="4361" operator="containsText" text=" ">
      <formula>NOT(ISERROR(SEARCH(" ",AJ87)))</formula>
    </cfRule>
  </conditionalFormatting>
  <conditionalFormatting sqref="AK87:AM87">
    <cfRule type="cellIs" dxfId="5071" priority="4353" operator="equal">
      <formula>0</formula>
    </cfRule>
    <cfRule type="cellIs" dxfId="5070" priority="4354" operator="equal">
      <formula>0</formula>
    </cfRule>
    <cfRule type="cellIs" dxfId="5069" priority="4355" operator="greaterThan">
      <formula>1</formula>
    </cfRule>
    <cfRule type="containsText" dxfId="5068" priority="4356" operator="containsText" text=" ">
      <formula>NOT(ISERROR(SEARCH(" ",AK87)))</formula>
    </cfRule>
    <cfRule type="containsText" dxfId="5067" priority="4357" operator="containsText" text=" ">
      <formula>NOT(ISERROR(SEARCH(" ",AK87)))</formula>
    </cfRule>
  </conditionalFormatting>
  <conditionalFormatting sqref="AU87">
    <cfRule type="containsText" dxfId="5066" priority="4680" operator="containsText" text=" ">
      <formula>NOT(ISERROR(SEARCH(" ",AU87)))</formula>
    </cfRule>
    <cfRule type="containsText" dxfId="5065" priority="4681" operator="containsText" text=" ">
      <formula>NOT(ISERROR(SEARCH(" ",AU87)))</formula>
    </cfRule>
  </conditionalFormatting>
  <conditionalFormatting sqref="AV87">
    <cfRule type="cellIs" dxfId="5064" priority="3163" operator="equal">
      <formula>0</formula>
    </cfRule>
    <cfRule type="containsText" dxfId="5063" priority="3164" operator="containsText" text=" ">
      <formula>NOT(ISERROR(SEARCH(" ",AV87)))</formula>
    </cfRule>
    <cfRule type="containsText" dxfId="5062" priority="3165" operator="containsText" text=" ">
      <formula>NOT(ISERROR(SEARCH(" ",AV87)))</formula>
    </cfRule>
  </conditionalFormatting>
  <conditionalFormatting sqref="AW87">
    <cfRule type="cellIs" dxfId="5061" priority="4385" operator="equal">
      <formula>0</formula>
    </cfRule>
    <cfRule type="containsText" dxfId="5060" priority="4388" operator="containsText" text=" ">
      <formula>NOT(ISERROR(SEARCH(" ",AW87)))</formula>
    </cfRule>
    <cfRule type="containsText" dxfId="5059" priority="4389" operator="containsText" text=" ">
      <formula>NOT(ISERROR(SEARCH(" ",AW87)))</formula>
    </cfRule>
  </conditionalFormatting>
  <conditionalFormatting sqref="AX87">
    <cfRule type="cellIs" dxfId="5058" priority="4370" operator="greaterThan">
      <formula>1</formula>
    </cfRule>
    <cfRule type="containsText" dxfId="5057" priority="4371" operator="containsText" text=" ">
      <formula>NOT(ISERROR(SEARCH(" ",AX87)))</formula>
    </cfRule>
    <cfRule type="containsText" dxfId="5056" priority="4372" operator="containsText" text=" ">
      <formula>NOT(ISERROR(SEARCH(" ",AX87)))</formula>
    </cfRule>
  </conditionalFormatting>
  <conditionalFormatting sqref="AY87">
    <cfRule type="containsText" dxfId="5055" priority="4349" operator="containsText" text=" ">
      <formula>NOT(ISERROR(SEARCH(" ",AY87)))</formula>
    </cfRule>
    <cfRule type="containsText" dxfId="5054" priority="4350" operator="containsText" text=" ">
      <formula>NOT(ISERROR(SEARCH(" ",AY87)))</formula>
    </cfRule>
  </conditionalFormatting>
  <conditionalFormatting sqref="BB87">
    <cfRule type="containsText" dxfId="5053" priority="3489" operator="containsText" text=" ">
      <formula>NOT(ISERROR(SEARCH(" ",BB87)))</formula>
    </cfRule>
    <cfRule type="containsText" dxfId="5052" priority="3490" operator="containsText" text=" ">
      <formula>NOT(ISERROR(SEARCH(" ",BB87)))</formula>
    </cfRule>
  </conditionalFormatting>
  <conditionalFormatting sqref="BC87">
    <cfRule type="containsText" dxfId="5051" priority="4678" operator="containsText" text=" ">
      <formula>NOT(ISERROR(SEARCH(" ",BC87)))</formula>
    </cfRule>
    <cfRule type="containsText" dxfId="5050" priority="4679" operator="containsText" text=" ">
      <formula>NOT(ISERROR(SEARCH(" ",BC87)))</formula>
    </cfRule>
  </conditionalFormatting>
  <conditionalFormatting sqref="BD87">
    <cfRule type="containsText" dxfId="5049" priority="4670" operator="containsText" text=" ">
      <formula>NOT(ISERROR(SEARCH(" ",BD87)))</formula>
    </cfRule>
    <cfRule type="containsText" dxfId="5048" priority="4671" operator="containsText" text=" ">
      <formula>NOT(ISERROR(SEARCH(" ",BD87)))</formula>
    </cfRule>
  </conditionalFormatting>
  <conditionalFormatting sqref="BJ87">
    <cfRule type="containsText" dxfId="5047" priority="4325" operator="containsText" text=" ">
      <formula>NOT(ISERROR(SEARCH(" ",BJ87)))</formula>
    </cfRule>
    <cfRule type="containsText" dxfId="5046" priority="4326" operator="containsText" text=" ">
      <formula>NOT(ISERROR(SEARCH(" ",BJ87)))</formula>
    </cfRule>
  </conditionalFormatting>
  <conditionalFormatting sqref="BK87">
    <cfRule type="containsText" dxfId="5045" priority="4339" operator="containsText" text=" ">
      <formula>NOT(ISERROR(SEARCH(" ",BK87)))</formula>
    </cfRule>
    <cfRule type="containsText" dxfId="5044" priority="4340" operator="containsText" text=" ">
      <formula>NOT(ISERROR(SEARCH(" ",BK87)))</formula>
    </cfRule>
  </conditionalFormatting>
  <conditionalFormatting sqref="BM87">
    <cfRule type="containsText" dxfId="5043" priority="4337" operator="containsText" text=" ">
      <formula>NOT(ISERROR(SEARCH(" ",BM87)))</formula>
    </cfRule>
    <cfRule type="containsText" dxfId="5042" priority="4338" operator="containsText" text=" ">
      <formula>NOT(ISERROR(SEARCH(" ",BM87)))</formula>
    </cfRule>
  </conditionalFormatting>
  <conditionalFormatting sqref="BN87">
    <cfRule type="containsText" dxfId="5041" priority="4682" operator="containsText" text=" ">
      <formula>NOT(ISERROR(SEARCH(" ",BN87)))</formula>
    </cfRule>
    <cfRule type="containsText" dxfId="5040" priority="4683" operator="containsText" text=" ">
      <formula>NOT(ISERROR(SEARCH(" ",BN87)))</formula>
    </cfRule>
  </conditionalFormatting>
  <conditionalFormatting sqref="BO87:BQ87">
    <cfRule type="containsText" dxfId="5039" priority="4341" operator="containsText" text=" ">
      <formula>NOT(ISERROR(SEARCH(" ",BO87)))</formula>
    </cfRule>
    <cfRule type="containsText" dxfId="5038" priority="4342" operator="containsText" text=" ">
      <formula>NOT(ISERROR(SEARCH(" ",BO87)))</formula>
    </cfRule>
  </conditionalFormatting>
  <conditionalFormatting sqref="BT87">
    <cfRule type="duplicateValues" dxfId="5037" priority="4329"/>
    <cfRule type="containsText" dxfId="5036" priority="4330" operator="containsText" text=" ">
      <formula>NOT(ISERROR(SEARCH(" ",BT87)))</formula>
    </cfRule>
    <cfRule type="containsText" dxfId="5035" priority="4331" operator="containsText" text=" ">
      <formula>NOT(ISERROR(SEARCH(" ",BT87)))</formula>
    </cfRule>
  </conditionalFormatting>
  <conditionalFormatting sqref="BU87:BW87">
    <cfRule type="containsText" dxfId="5034" priority="4367" operator="containsText" text=" ">
      <formula>NOT(ISERROR(SEARCH(" ",BU87)))</formula>
    </cfRule>
    <cfRule type="containsText" dxfId="5033" priority="4368" operator="containsText" text=" ">
      <formula>NOT(ISERROR(SEARCH(" ",BU87)))</formula>
    </cfRule>
  </conditionalFormatting>
  <conditionalFormatting sqref="BY87">
    <cfRule type="containsText" dxfId="5032" priority="4321" operator="containsText" text=" ">
      <formula>NOT(ISERROR(SEARCH(" ",BY87)))</formula>
    </cfRule>
    <cfRule type="containsText" dxfId="5031" priority="4322" operator="containsText" text=" ">
      <formula>NOT(ISERROR(SEARCH(" ",BY87)))</formula>
    </cfRule>
  </conditionalFormatting>
  <conditionalFormatting sqref="BZ87">
    <cfRule type="containsText" dxfId="5030" priority="4392" operator="containsText" text=" ">
      <formula>NOT(ISERROR(SEARCH(" ",BZ87)))</formula>
    </cfRule>
    <cfRule type="containsText" dxfId="5029" priority="4393" operator="containsText" text=" ">
      <formula>NOT(ISERROR(SEARCH(" ",BZ87)))</formula>
    </cfRule>
  </conditionalFormatting>
  <conditionalFormatting sqref="CB87:CC87">
    <cfRule type="containsText" dxfId="5028" priority="4344" operator="containsText" text=" ">
      <formula>NOT(ISERROR(SEARCH(" ",CB87)))</formula>
    </cfRule>
  </conditionalFormatting>
  <conditionalFormatting sqref="CD87">
    <cfRule type="containsText" dxfId="5027" priority="3519" operator="containsText" text=" ">
      <formula>NOT(ISERROR(SEARCH(" ",CD87)))</formula>
    </cfRule>
  </conditionalFormatting>
  <conditionalFormatting sqref="CE87">
    <cfRule type="containsText" dxfId="5026" priority="3518" operator="containsText" text=" ">
      <formula>NOT(ISERROR(SEARCH(" ",CE87)))</formula>
    </cfRule>
  </conditionalFormatting>
  <conditionalFormatting sqref="CF87">
    <cfRule type="containsText" dxfId="5025" priority="3448" operator="containsText" text=" ">
      <formula>NOT(ISERROR(SEARCH(" ",CF87)))</formula>
    </cfRule>
  </conditionalFormatting>
  <conditionalFormatting sqref="CH87">
    <cfRule type="containsText" dxfId="5024" priority="4343" operator="containsText" text=" ">
      <formula>NOT(ISERROR(SEARCH(" ",CH87)))</formula>
    </cfRule>
  </conditionalFormatting>
  <conditionalFormatting sqref="CI87">
    <cfRule type="containsText" dxfId="5023" priority="3442" operator="containsText" text=" ">
      <formula>NOT(ISERROR(SEARCH(" ",CI87)))</formula>
    </cfRule>
  </conditionalFormatting>
  <conditionalFormatting sqref="CQ87">
    <cfRule type="containsText" dxfId="5022" priority="3045" operator="containsText" text=" ">
      <formula>NOT(ISERROR(SEARCH(" ",CQ87)))</formula>
    </cfRule>
  </conditionalFormatting>
  <conditionalFormatting sqref="CR87">
    <cfRule type="containsText" dxfId="5021" priority="2490" operator="containsText" text=" ">
      <formula>NOT(ISERROR(SEARCH(" ",CR87)))</formula>
    </cfRule>
  </conditionalFormatting>
  <conditionalFormatting sqref="CS87">
    <cfRule type="containsText" dxfId="5020" priority="2999" operator="containsText" text=" ">
      <formula>NOT(ISERROR(SEARCH(" ",CS87)))</formula>
    </cfRule>
  </conditionalFormatting>
  <conditionalFormatting sqref="CU87">
    <cfRule type="cellIs" dxfId="5019" priority="4334" operator="equal">
      <formula>1</formula>
    </cfRule>
    <cfRule type="cellIs" dxfId="5018" priority="4335" operator="equal">
      <formula>1</formula>
    </cfRule>
  </conditionalFormatting>
  <conditionalFormatting sqref="CY87:DB87">
    <cfRule type="cellIs" dxfId="5017" priority="3328" operator="equal">
      <formula>1</formula>
    </cfRule>
  </conditionalFormatting>
  <conditionalFormatting sqref="DD87:DF87">
    <cfRule type="cellIs" dxfId="5016" priority="3219" operator="equal">
      <formula>1</formula>
    </cfRule>
  </conditionalFormatting>
  <conditionalFormatting sqref="DG87">
    <cfRule type="cellIs" dxfId="5015" priority="3218" operator="equal">
      <formula>1</formula>
    </cfRule>
  </conditionalFormatting>
  <conditionalFormatting sqref="DW87">
    <cfRule type="cellIs" dxfId="5014" priority="4672" operator="equal">
      <formula>1</formula>
    </cfRule>
  </conditionalFormatting>
  <conditionalFormatting sqref="DX87">
    <cfRule type="containsText" dxfId="5013" priority="4317" operator="containsText" text=" ">
      <formula>NOT(ISERROR(SEARCH(" ",DX87)))</formula>
    </cfRule>
    <cfRule type="containsText" dxfId="5012" priority="4318" operator="containsText" text=" ">
      <formula>NOT(ISERROR(SEARCH(" ",DX87)))</formula>
    </cfRule>
    <cfRule type="containsText" dxfId="5011" priority="4319" operator="containsText" text=" ">
      <formula>NOT(ISERROR(SEARCH(" ",DX87)))</formula>
    </cfRule>
    <cfRule type="containsText" dxfId="5010" priority="4320" operator="containsText" text=" ">
      <formula>NOT(ISERROR(SEARCH(" ",DX87)))</formula>
    </cfRule>
  </conditionalFormatting>
  <conditionalFormatting sqref="DY87">
    <cfRule type="containsText" dxfId="5009" priority="4313" operator="containsText" text=" ">
      <formula>NOT(ISERROR(SEARCH(" ",DY87)))</formula>
    </cfRule>
    <cfRule type="containsText" dxfId="5008" priority="4314" operator="containsText" text=" ">
      <formula>NOT(ISERROR(SEARCH(" ",DY87)))</formula>
    </cfRule>
    <cfRule type="containsText" dxfId="5007" priority="4315" operator="containsText" text=" ">
      <formula>NOT(ISERROR(SEARCH(" ",DY87)))</formula>
    </cfRule>
    <cfRule type="containsText" dxfId="5006" priority="4316" operator="containsText" text=" ">
      <formula>NOT(ISERROR(SEARCH(" ",DY87)))</formula>
    </cfRule>
  </conditionalFormatting>
  <conditionalFormatting sqref="DZ87">
    <cfRule type="containsText" dxfId="5005" priority="4345" operator="containsText" text=" ">
      <formula>NOT(ISERROR(SEARCH(" ",DZ87)))</formula>
    </cfRule>
    <cfRule type="containsText" dxfId="5004" priority="4346" operator="containsText" text=" ">
      <formula>NOT(ISERROR(SEARCH(" ",DZ87)))</formula>
    </cfRule>
    <cfRule type="containsText" dxfId="5003" priority="4347" operator="containsText" text=" ">
      <formula>NOT(ISERROR(SEARCH(" ",DZ87)))</formula>
    </cfRule>
    <cfRule type="containsText" dxfId="5002" priority="4348" operator="containsText" text=" ">
      <formula>NOT(ISERROR(SEARCH(" ",DZ87)))</formula>
    </cfRule>
  </conditionalFormatting>
  <conditionalFormatting sqref="EC87:EL87">
    <cfRule type="containsText" dxfId="5001" priority="4386" operator="containsText" text=" ">
      <formula>NOT(ISERROR(SEARCH(" ",EC87)))</formula>
    </cfRule>
    <cfRule type="containsText" dxfId="5000" priority="4387" operator="containsText" text=" ">
      <formula>NOT(ISERROR(SEARCH(" ",EC87)))</formula>
    </cfRule>
  </conditionalFormatting>
  <conditionalFormatting sqref="EN87">
    <cfRule type="cellIs" dxfId="4999" priority="4351" operator="equal">
      <formula>0</formula>
    </cfRule>
    <cfRule type="containsText" dxfId="4998" priority="4381" operator="containsText" text=" ">
      <formula>NOT(ISERROR(SEARCH(" ",EN87)))</formula>
    </cfRule>
    <cfRule type="containsText" dxfId="4997" priority="4382" operator="containsText" text=" ">
      <formula>NOT(ISERROR(SEARCH(" ",EN87)))</formula>
    </cfRule>
  </conditionalFormatting>
  <conditionalFormatting sqref="FI87">
    <cfRule type="cellIs" dxfId="4996" priority="4394" operator="greaterThan">
      <formula>1</formula>
    </cfRule>
    <cfRule type="colorScale" priority="4395">
      <colorScale>
        <cfvo type="min"/>
        <cfvo type="max"/>
        <color rgb="FFFCFCFF"/>
        <color rgb="FF63BE7B"/>
      </colorScale>
    </cfRule>
    <cfRule type="colorScale" priority="4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7">
    <cfRule type="colorScale" priority="4383">
      <colorScale>
        <cfvo type="min"/>
        <cfvo type="max"/>
        <color rgb="FFFCFCFF"/>
        <color rgb="FF63BE7B"/>
      </colorScale>
    </cfRule>
    <cfRule type="colorScale" priority="4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7:FL87">
    <cfRule type="colorScale" priority="4397">
      <colorScale>
        <cfvo type="min"/>
        <cfvo type="max"/>
        <color rgb="FFFCFCFF"/>
        <color rgb="FF63BE7B"/>
      </colorScale>
    </cfRule>
    <cfRule type="colorScale" priority="4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7">
    <cfRule type="colorScale" priority="4399">
      <colorScale>
        <cfvo type="min"/>
        <cfvo type="max"/>
        <color rgb="FFFCFCFF"/>
        <color rgb="FF63BE7B"/>
      </colorScale>
    </cfRule>
    <cfRule type="colorScale" priority="4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7">
    <cfRule type="colorScale" priority="4666">
      <colorScale>
        <cfvo type="min"/>
        <cfvo type="max"/>
        <color rgb="FFFCFCFF"/>
        <color rgb="FF63BE7B"/>
      </colorScale>
    </cfRule>
    <cfRule type="colorScale" priority="4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7">
    <cfRule type="cellIs" dxfId="4995" priority="4401" operator="greaterThan">
      <formula>1</formula>
    </cfRule>
    <cfRule type="colorScale" priority="4402">
      <colorScale>
        <cfvo type="min"/>
        <cfvo type="max"/>
        <color rgb="FFFCFCFF"/>
        <color rgb="FF63BE7B"/>
      </colorScale>
    </cfRule>
    <cfRule type="colorScale" priority="4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7">
    <cfRule type="colorScale" priority="4404">
      <colorScale>
        <cfvo type="min"/>
        <cfvo type="max"/>
        <color rgb="FFFCFCFF"/>
        <color rgb="FF63BE7B"/>
      </colorScale>
    </cfRule>
    <cfRule type="colorScale" priority="4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7">
    <cfRule type="colorScale" priority="4662">
      <colorScale>
        <cfvo type="min"/>
        <cfvo type="max"/>
        <color rgb="FFFCFCFF"/>
        <color rgb="FF63BE7B"/>
      </colorScale>
    </cfRule>
    <cfRule type="colorScale" priority="4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7">
    <cfRule type="cellIs" dxfId="4994" priority="4406" operator="greaterThan">
      <formula>1</formula>
    </cfRule>
    <cfRule type="colorScale" priority="4407">
      <colorScale>
        <cfvo type="min"/>
        <cfvo type="max"/>
        <color rgb="FFFCFCFF"/>
        <color rgb="FF63BE7B"/>
      </colorScale>
    </cfRule>
    <cfRule type="colorScale" priority="4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7">
    <cfRule type="colorScale" priority="4409">
      <colorScale>
        <cfvo type="min"/>
        <cfvo type="max"/>
        <color rgb="FFFCFCFF"/>
        <color rgb="FF63BE7B"/>
      </colorScale>
    </cfRule>
    <cfRule type="colorScale" priority="4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7">
    <cfRule type="colorScale" priority="4411">
      <colorScale>
        <cfvo type="min"/>
        <cfvo type="max"/>
        <color rgb="FFFCFCFF"/>
        <color rgb="FF63BE7B"/>
      </colorScale>
    </cfRule>
    <cfRule type="colorScale" priority="4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7">
    <cfRule type="cellIs" dxfId="4993" priority="4413" operator="greaterThan">
      <formula>1</formula>
    </cfRule>
    <cfRule type="colorScale" priority="4414">
      <colorScale>
        <cfvo type="min"/>
        <cfvo type="max"/>
        <color rgb="FFFCFCFF"/>
        <color rgb="FF63BE7B"/>
      </colorScale>
    </cfRule>
    <cfRule type="colorScale" priority="4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7">
    <cfRule type="colorScale" priority="4416">
      <colorScale>
        <cfvo type="min"/>
        <cfvo type="max"/>
        <color rgb="FFFCFCFF"/>
        <color rgb="FF63BE7B"/>
      </colorScale>
    </cfRule>
    <cfRule type="colorScale" priority="4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7">
    <cfRule type="colorScale" priority="4418">
      <colorScale>
        <cfvo type="min"/>
        <cfvo type="max"/>
        <color rgb="FFFCFCFF"/>
        <color rgb="FF63BE7B"/>
      </colorScale>
    </cfRule>
    <cfRule type="colorScale" priority="4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7">
    <cfRule type="cellIs" dxfId="4992" priority="4420" operator="greaterThan">
      <formula>1</formula>
    </cfRule>
    <cfRule type="colorScale" priority="4421">
      <colorScale>
        <cfvo type="min"/>
        <cfvo type="max"/>
        <color rgb="FFFCFCFF"/>
        <color rgb="FF63BE7B"/>
      </colorScale>
    </cfRule>
    <cfRule type="colorScale" priority="4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7">
    <cfRule type="colorScale" priority="4423">
      <colorScale>
        <cfvo type="min"/>
        <cfvo type="max"/>
        <color rgb="FFFCFCFF"/>
        <color rgb="FF63BE7B"/>
      </colorScale>
    </cfRule>
    <cfRule type="colorScale" priority="4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7">
    <cfRule type="colorScale" priority="4425">
      <colorScale>
        <cfvo type="min"/>
        <cfvo type="max"/>
        <color rgb="FFFCFCFF"/>
        <color rgb="FF63BE7B"/>
      </colorScale>
    </cfRule>
    <cfRule type="colorScale" priority="4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7">
    <cfRule type="cellIs" dxfId="4991" priority="4427" operator="greaterThan">
      <formula>1</formula>
    </cfRule>
    <cfRule type="colorScale" priority="4428">
      <colorScale>
        <cfvo type="min"/>
        <cfvo type="max"/>
        <color rgb="FFFCFCFF"/>
        <color rgb="FF63BE7B"/>
      </colorScale>
    </cfRule>
    <cfRule type="colorScale" priority="4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7">
    <cfRule type="colorScale" priority="4430">
      <colorScale>
        <cfvo type="min"/>
        <cfvo type="max"/>
        <color rgb="FFFCFCFF"/>
        <color rgb="FF63BE7B"/>
      </colorScale>
    </cfRule>
    <cfRule type="colorScale" priority="4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7">
    <cfRule type="colorScale" priority="4432">
      <colorScale>
        <cfvo type="min"/>
        <cfvo type="max"/>
        <color rgb="FFFCFCFF"/>
        <color rgb="FF63BE7B"/>
      </colorScale>
    </cfRule>
    <cfRule type="colorScale" priority="4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7">
    <cfRule type="cellIs" dxfId="4990" priority="4434" operator="greaterThan">
      <formula>1</formula>
    </cfRule>
    <cfRule type="colorScale" priority="4435">
      <colorScale>
        <cfvo type="min"/>
        <cfvo type="max"/>
        <color rgb="FFFCFCFF"/>
        <color rgb="FF63BE7B"/>
      </colorScale>
    </cfRule>
    <cfRule type="colorScale" priority="4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7">
    <cfRule type="colorScale" priority="4437">
      <colorScale>
        <cfvo type="min"/>
        <cfvo type="max"/>
        <color rgb="FFFCFCFF"/>
        <color rgb="FF63BE7B"/>
      </colorScale>
    </cfRule>
    <cfRule type="colorScale" priority="4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7">
    <cfRule type="colorScale" priority="4439">
      <colorScale>
        <cfvo type="min"/>
        <cfvo type="max"/>
        <color rgb="FFFCFCFF"/>
        <color rgb="FF63BE7B"/>
      </colorScale>
    </cfRule>
    <cfRule type="colorScale" priority="4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7">
    <cfRule type="cellIs" dxfId="4989" priority="4441" operator="greaterThan">
      <formula>1</formula>
    </cfRule>
    <cfRule type="colorScale" priority="4442">
      <colorScale>
        <cfvo type="min"/>
        <cfvo type="max"/>
        <color rgb="FFFCFCFF"/>
        <color rgb="FF63BE7B"/>
      </colorScale>
    </cfRule>
    <cfRule type="colorScale" priority="4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7">
    <cfRule type="colorScale" priority="4444">
      <colorScale>
        <cfvo type="min"/>
        <cfvo type="max"/>
        <color rgb="FFFCFCFF"/>
        <color rgb="FF63BE7B"/>
      </colorScale>
    </cfRule>
    <cfRule type="colorScale" priority="4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7">
    <cfRule type="colorScale" priority="4446">
      <colorScale>
        <cfvo type="min"/>
        <cfvo type="max"/>
        <color rgb="FFFCFCFF"/>
        <color rgb="FF63BE7B"/>
      </colorScale>
    </cfRule>
    <cfRule type="colorScale" priority="4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7">
    <cfRule type="cellIs" dxfId="4988" priority="4448" operator="greaterThan">
      <formula>1</formula>
    </cfRule>
    <cfRule type="colorScale" priority="4449">
      <colorScale>
        <cfvo type="min"/>
        <cfvo type="max"/>
        <color rgb="FFFCFCFF"/>
        <color rgb="FF63BE7B"/>
      </colorScale>
    </cfRule>
    <cfRule type="colorScale" priority="4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7">
    <cfRule type="colorScale" priority="4451">
      <colorScale>
        <cfvo type="min"/>
        <cfvo type="max"/>
        <color rgb="FFFCFCFF"/>
        <color rgb="FF63BE7B"/>
      </colorScale>
    </cfRule>
    <cfRule type="colorScale" priority="4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7">
    <cfRule type="colorScale" priority="4453">
      <colorScale>
        <cfvo type="min"/>
        <cfvo type="max"/>
        <color rgb="FFFCFCFF"/>
        <color rgb="FF63BE7B"/>
      </colorScale>
    </cfRule>
    <cfRule type="colorScale" priority="4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7">
    <cfRule type="cellIs" dxfId="4987" priority="4455" operator="greaterThan">
      <formula>1</formula>
    </cfRule>
    <cfRule type="colorScale" priority="4456">
      <colorScale>
        <cfvo type="min"/>
        <cfvo type="max"/>
        <color rgb="FFFCFCFF"/>
        <color rgb="FF63BE7B"/>
      </colorScale>
    </cfRule>
    <cfRule type="colorScale" priority="4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7">
    <cfRule type="colorScale" priority="4458">
      <colorScale>
        <cfvo type="min"/>
        <cfvo type="max"/>
        <color rgb="FFFCFCFF"/>
        <color rgb="FF63BE7B"/>
      </colorScale>
    </cfRule>
    <cfRule type="colorScale" priority="4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7">
    <cfRule type="colorScale" priority="4460">
      <colorScale>
        <cfvo type="min"/>
        <cfvo type="max"/>
        <color rgb="FFFCFCFF"/>
        <color rgb="FF63BE7B"/>
      </colorScale>
    </cfRule>
    <cfRule type="colorScale" priority="4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7">
    <cfRule type="cellIs" dxfId="4986" priority="4462" operator="greaterThan">
      <formula>1</formula>
    </cfRule>
    <cfRule type="colorScale" priority="4463">
      <colorScale>
        <cfvo type="min"/>
        <cfvo type="max"/>
        <color rgb="FFFCFCFF"/>
        <color rgb="FF63BE7B"/>
      </colorScale>
    </cfRule>
    <cfRule type="colorScale" priority="4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7">
    <cfRule type="colorScale" priority="4465">
      <colorScale>
        <cfvo type="min"/>
        <cfvo type="max"/>
        <color rgb="FFFCFCFF"/>
        <color rgb="FF63BE7B"/>
      </colorScale>
    </cfRule>
    <cfRule type="colorScale" priority="4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7">
    <cfRule type="colorScale" priority="4467">
      <colorScale>
        <cfvo type="min"/>
        <cfvo type="max"/>
        <color rgb="FFFCFCFF"/>
        <color rgb="FF63BE7B"/>
      </colorScale>
    </cfRule>
    <cfRule type="colorScale" priority="4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7">
    <cfRule type="cellIs" dxfId="4985" priority="4469" operator="greaterThan">
      <formula>1</formula>
    </cfRule>
    <cfRule type="colorScale" priority="4470">
      <colorScale>
        <cfvo type="min"/>
        <cfvo type="max"/>
        <color rgb="FFFCFCFF"/>
        <color rgb="FF63BE7B"/>
      </colorScale>
    </cfRule>
    <cfRule type="colorScale" priority="4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7">
    <cfRule type="colorScale" priority="4472">
      <colorScale>
        <cfvo type="min"/>
        <cfvo type="max"/>
        <color rgb="FFFCFCFF"/>
        <color rgb="FF63BE7B"/>
      </colorScale>
    </cfRule>
    <cfRule type="colorScale" priority="4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7">
    <cfRule type="colorScale" priority="4474">
      <colorScale>
        <cfvo type="min"/>
        <cfvo type="max"/>
        <color rgb="FFFCFCFF"/>
        <color rgb="FF63BE7B"/>
      </colorScale>
    </cfRule>
    <cfRule type="colorScale" priority="4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7">
    <cfRule type="cellIs" dxfId="4984" priority="4476" operator="greaterThan">
      <formula>1</formula>
    </cfRule>
    <cfRule type="colorScale" priority="4477">
      <colorScale>
        <cfvo type="min"/>
        <cfvo type="max"/>
        <color rgb="FFFCFCFF"/>
        <color rgb="FF63BE7B"/>
      </colorScale>
    </cfRule>
    <cfRule type="colorScale" priority="4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7">
    <cfRule type="colorScale" priority="4479">
      <colorScale>
        <cfvo type="min"/>
        <cfvo type="max"/>
        <color rgb="FFFCFCFF"/>
        <color rgb="FF63BE7B"/>
      </colorScale>
    </cfRule>
    <cfRule type="colorScale" priority="4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7">
    <cfRule type="colorScale" priority="4481">
      <colorScale>
        <cfvo type="min"/>
        <cfvo type="max"/>
        <color rgb="FFFCFCFF"/>
        <color rgb="FF63BE7B"/>
      </colorScale>
    </cfRule>
    <cfRule type="colorScale" priority="4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7">
    <cfRule type="cellIs" dxfId="4983" priority="4483" operator="greaterThan">
      <formula>1</formula>
    </cfRule>
    <cfRule type="colorScale" priority="4484">
      <colorScale>
        <cfvo type="min"/>
        <cfvo type="max"/>
        <color rgb="FFFCFCFF"/>
        <color rgb="FF63BE7B"/>
      </colorScale>
    </cfRule>
    <cfRule type="colorScale" priority="4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7">
    <cfRule type="colorScale" priority="4486">
      <colorScale>
        <cfvo type="min"/>
        <cfvo type="max"/>
        <color rgb="FFFCFCFF"/>
        <color rgb="FF63BE7B"/>
      </colorScale>
    </cfRule>
    <cfRule type="colorScale" priority="4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7">
    <cfRule type="colorScale" priority="4488">
      <colorScale>
        <cfvo type="min"/>
        <cfvo type="max"/>
        <color rgb="FFFCFCFF"/>
        <color rgb="FF63BE7B"/>
      </colorScale>
    </cfRule>
    <cfRule type="colorScale" priority="4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7">
    <cfRule type="cellIs" dxfId="4982" priority="4490" operator="greaterThan">
      <formula>1</formula>
    </cfRule>
    <cfRule type="colorScale" priority="4491">
      <colorScale>
        <cfvo type="min"/>
        <cfvo type="max"/>
        <color rgb="FFFCFCFF"/>
        <color rgb="FF63BE7B"/>
      </colorScale>
    </cfRule>
    <cfRule type="colorScale" priority="4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7">
    <cfRule type="colorScale" priority="4493">
      <colorScale>
        <cfvo type="min"/>
        <cfvo type="max"/>
        <color rgb="FFFCFCFF"/>
        <color rgb="FF63BE7B"/>
      </colorScale>
    </cfRule>
    <cfRule type="colorScale" priority="4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7">
    <cfRule type="colorScale" priority="4495">
      <colorScale>
        <cfvo type="min"/>
        <cfvo type="max"/>
        <color rgb="FFFCFCFF"/>
        <color rgb="FF63BE7B"/>
      </colorScale>
    </cfRule>
    <cfRule type="colorScale" priority="4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7">
    <cfRule type="cellIs" dxfId="4981" priority="4497" operator="greaterThan">
      <formula>1</formula>
    </cfRule>
    <cfRule type="colorScale" priority="4498">
      <colorScale>
        <cfvo type="min"/>
        <cfvo type="max"/>
        <color rgb="FFFCFCFF"/>
        <color rgb="FF63BE7B"/>
      </colorScale>
    </cfRule>
    <cfRule type="colorScale" priority="4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7">
    <cfRule type="colorScale" priority="4500">
      <colorScale>
        <cfvo type="min"/>
        <cfvo type="max"/>
        <color rgb="FFFCFCFF"/>
        <color rgb="FF63BE7B"/>
      </colorScale>
    </cfRule>
    <cfRule type="colorScale" priority="4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7">
    <cfRule type="colorScale" priority="4502">
      <colorScale>
        <cfvo type="min"/>
        <cfvo type="max"/>
        <color rgb="FFFCFCFF"/>
        <color rgb="FF63BE7B"/>
      </colorScale>
    </cfRule>
    <cfRule type="colorScale" priority="4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7">
    <cfRule type="cellIs" dxfId="4980" priority="4504" operator="greaterThan">
      <formula>1</formula>
    </cfRule>
    <cfRule type="colorScale" priority="4505">
      <colorScale>
        <cfvo type="min"/>
        <cfvo type="max"/>
        <color rgb="FFFCFCFF"/>
        <color rgb="FF63BE7B"/>
      </colorScale>
    </cfRule>
    <cfRule type="colorScale" priority="4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7">
    <cfRule type="colorScale" priority="4507">
      <colorScale>
        <cfvo type="min"/>
        <cfvo type="max"/>
        <color rgb="FFFCFCFF"/>
        <color rgb="FF63BE7B"/>
      </colorScale>
    </cfRule>
    <cfRule type="colorScale" priority="4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7">
    <cfRule type="colorScale" priority="4509">
      <colorScale>
        <cfvo type="min"/>
        <cfvo type="max"/>
        <color rgb="FFFCFCFF"/>
        <color rgb="FF63BE7B"/>
      </colorScale>
    </cfRule>
    <cfRule type="colorScale" priority="4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7">
    <cfRule type="cellIs" dxfId="4979" priority="4511" operator="greaterThan">
      <formula>1</formula>
    </cfRule>
    <cfRule type="colorScale" priority="4512">
      <colorScale>
        <cfvo type="min"/>
        <cfvo type="max"/>
        <color rgb="FFFCFCFF"/>
        <color rgb="FF63BE7B"/>
      </colorScale>
    </cfRule>
    <cfRule type="colorScale" priority="4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7">
    <cfRule type="colorScale" priority="4514">
      <colorScale>
        <cfvo type="min"/>
        <cfvo type="max"/>
        <color rgb="FFFCFCFF"/>
        <color rgb="FF63BE7B"/>
      </colorScale>
    </cfRule>
    <cfRule type="colorScale" priority="4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7">
    <cfRule type="colorScale" priority="4516">
      <colorScale>
        <cfvo type="min"/>
        <cfvo type="max"/>
        <color rgb="FFFCFCFF"/>
        <color rgb="FF63BE7B"/>
      </colorScale>
    </cfRule>
    <cfRule type="colorScale" priority="4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7">
    <cfRule type="cellIs" dxfId="4978" priority="4518" operator="greaterThan">
      <formula>1</formula>
    </cfRule>
    <cfRule type="colorScale" priority="4519">
      <colorScale>
        <cfvo type="min"/>
        <cfvo type="max"/>
        <color rgb="FFFCFCFF"/>
        <color rgb="FF63BE7B"/>
      </colorScale>
    </cfRule>
    <cfRule type="colorScale" priority="4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7">
    <cfRule type="colorScale" priority="4521">
      <colorScale>
        <cfvo type="min"/>
        <cfvo type="max"/>
        <color rgb="FFFCFCFF"/>
        <color rgb="FF63BE7B"/>
      </colorScale>
    </cfRule>
    <cfRule type="colorScale" priority="4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7">
    <cfRule type="colorScale" priority="4523">
      <colorScale>
        <cfvo type="min"/>
        <cfvo type="max"/>
        <color rgb="FFFCFCFF"/>
        <color rgb="FF63BE7B"/>
      </colorScale>
    </cfRule>
    <cfRule type="colorScale" priority="4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7">
    <cfRule type="cellIs" dxfId="4977" priority="4525" operator="greaterThan">
      <formula>1</formula>
    </cfRule>
    <cfRule type="colorScale" priority="4526">
      <colorScale>
        <cfvo type="min"/>
        <cfvo type="max"/>
        <color rgb="FFFCFCFF"/>
        <color rgb="FF63BE7B"/>
      </colorScale>
    </cfRule>
    <cfRule type="colorScale" priority="4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7">
    <cfRule type="cellIs" dxfId="4976" priority="4528" operator="greaterThan">
      <formula>1</formula>
    </cfRule>
    <cfRule type="colorScale" priority="4529">
      <colorScale>
        <cfvo type="min"/>
        <cfvo type="max"/>
        <color rgb="FFFCFCFF"/>
        <color rgb="FF63BE7B"/>
      </colorScale>
    </cfRule>
    <cfRule type="colorScale" priority="4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7:IA87">
    <cfRule type="colorScale" priority="4531">
      <colorScale>
        <cfvo type="min"/>
        <cfvo type="max"/>
        <color rgb="FFFCFCFF"/>
        <color rgb="FF63BE7B"/>
      </colorScale>
    </cfRule>
    <cfRule type="colorScale" priority="4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7">
    <cfRule type="colorScale" priority="4533">
      <colorScale>
        <cfvo type="min"/>
        <cfvo type="max"/>
        <color rgb="FFFCFCFF"/>
        <color rgb="FF63BE7B"/>
      </colorScale>
    </cfRule>
    <cfRule type="colorScale" priority="4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7">
    <cfRule type="colorScale" priority="4668">
      <colorScale>
        <cfvo type="min"/>
        <cfvo type="max"/>
        <color rgb="FFFCFCFF"/>
        <color rgb="FF63BE7B"/>
      </colorScale>
    </cfRule>
    <cfRule type="colorScale" priority="4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7">
    <cfRule type="cellIs" dxfId="4975" priority="4535" operator="greaterThan">
      <formula>1</formula>
    </cfRule>
    <cfRule type="colorScale" priority="4536">
      <colorScale>
        <cfvo type="min"/>
        <cfvo type="max"/>
        <color rgb="FFFCFCFF"/>
        <color rgb="FF63BE7B"/>
      </colorScale>
    </cfRule>
    <cfRule type="colorScale" priority="4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7">
    <cfRule type="colorScale" priority="4538">
      <colorScale>
        <cfvo type="min"/>
        <cfvo type="max"/>
        <color rgb="FFFCFCFF"/>
        <color rgb="FF63BE7B"/>
      </colorScale>
    </cfRule>
    <cfRule type="colorScale" priority="4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7">
    <cfRule type="colorScale" priority="4664">
      <colorScale>
        <cfvo type="min"/>
        <cfvo type="max"/>
        <color rgb="FFFCFCFF"/>
        <color rgb="FF63BE7B"/>
      </colorScale>
    </cfRule>
    <cfRule type="colorScale" priority="4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7">
    <cfRule type="cellIs" dxfId="4974" priority="4540" operator="greaterThan">
      <formula>1</formula>
    </cfRule>
    <cfRule type="colorScale" priority="4541">
      <colorScale>
        <cfvo type="min"/>
        <cfvo type="max"/>
        <color rgb="FFFCFCFF"/>
        <color rgb="FF63BE7B"/>
      </colorScale>
    </cfRule>
    <cfRule type="colorScale" priority="4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7">
    <cfRule type="colorScale" priority="4543">
      <colorScale>
        <cfvo type="min"/>
        <cfvo type="max"/>
        <color rgb="FFFCFCFF"/>
        <color rgb="FF63BE7B"/>
      </colorScale>
    </cfRule>
    <cfRule type="colorScale" priority="4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7">
    <cfRule type="colorScale" priority="4545">
      <colorScale>
        <cfvo type="min"/>
        <cfvo type="max"/>
        <color rgb="FFFCFCFF"/>
        <color rgb="FF63BE7B"/>
      </colorScale>
    </cfRule>
    <cfRule type="colorScale" priority="4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7">
    <cfRule type="cellIs" dxfId="4973" priority="4547" operator="greaterThan">
      <formula>1</formula>
    </cfRule>
    <cfRule type="colorScale" priority="4548">
      <colorScale>
        <cfvo type="min"/>
        <cfvo type="max"/>
        <color rgb="FFFCFCFF"/>
        <color rgb="FF63BE7B"/>
      </colorScale>
    </cfRule>
    <cfRule type="colorScale" priority="4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7">
    <cfRule type="colorScale" priority="4550">
      <colorScale>
        <cfvo type="min"/>
        <cfvo type="max"/>
        <color rgb="FFFCFCFF"/>
        <color rgb="FF63BE7B"/>
      </colorScale>
    </cfRule>
    <cfRule type="colorScale" priority="4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7">
    <cfRule type="colorScale" priority="4552">
      <colorScale>
        <cfvo type="min"/>
        <cfvo type="max"/>
        <color rgb="FFFCFCFF"/>
        <color rgb="FF63BE7B"/>
      </colorScale>
    </cfRule>
    <cfRule type="colorScale" priority="4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7">
    <cfRule type="cellIs" dxfId="4972" priority="4554" operator="greaterThan">
      <formula>1</formula>
    </cfRule>
    <cfRule type="colorScale" priority="4555">
      <colorScale>
        <cfvo type="min"/>
        <cfvo type="max"/>
        <color rgb="FFFCFCFF"/>
        <color rgb="FF63BE7B"/>
      </colorScale>
    </cfRule>
    <cfRule type="colorScale" priority="4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7">
    <cfRule type="colorScale" priority="4557">
      <colorScale>
        <cfvo type="min"/>
        <cfvo type="max"/>
        <color rgb="FFFCFCFF"/>
        <color rgb="FF63BE7B"/>
      </colorScale>
    </cfRule>
    <cfRule type="colorScale" priority="4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7">
    <cfRule type="colorScale" priority="4559">
      <colorScale>
        <cfvo type="min"/>
        <cfvo type="max"/>
        <color rgb="FFFCFCFF"/>
        <color rgb="FF63BE7B"/>
      </colorScale>
    </cfRule>
    <cfRule type="colorScale" priority="4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7">
    <cfRule type="cellIs" dxfId="4971" priority="4561" operator="greaterThan">
      <formula>1</formula>
    </cfRule>
    <cfRule type="colorScale" priority="4562">
      <colorScale>
        <cfvo type="min"/>
        <cfvo type="max"/>
        <color rgb="FFFCFCFF"/>
        <color rgb="FF63BE7B"/>
      </colorScale>
    </cfRule>
    <cfRule type="colorScale" priority="4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7">
    <cfRule type="colorScale" priority="4564">
      <colorScale>
        <cfvo type="min"/>
        <cfvo type="max"/>
        <color rgb="FFFCFCFF"/>
        <color rgb="FF63BE7B"/>
      </colorScale>
    </cfRule>
    <cfRule type="colorScale" priority="4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7">
    <cfRule type="colorScale" priority="4566">
      <colorScale>
        <cfvo type="min"/>
        <cfvo type="max"/>
        <color rgb="FFFCFCFF"/>
        <color rgb="FF63BE7B"/>
      </colorScale>
    </cfRule>
    <cfRule type="colorScale" priority="4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7">
    <cfRule type="cellIs" dxfId="4970" priority="4568" operator="greaterThan">
      <formula>1</formula>
    </cfRule>
    <cfRule type="colorScale" priority="4569">
      <colorScale>
        <cfvo type="min"/>
        <cfvo type="max"/>
        <color rgb="FFFCFCFF"/>
        <color rgb="FF63BE7B"/>
      </colorScale>
    </cfRule>
    <cfRule type="colorScale" priority="4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7">
    <cfRule type="colorScale" priority="4571">
      <colorScale>
        <cfvo type="min"/>
        <cfvo type="max"/>
        <color rgb="FFFCFCFF"/>
        <color rgb="FF63BE7B"/>
      </colorScale>
    </cfRule>
    <cfRule type="colorScale" priority="4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7">
    <cfRule type="colorScale" priority="4573">
      <colorScale>
        <cfvo type="min"/>
        <cfvo type="max"/>
        <color rgb="FFFCFCFF"/>
        <color rgb="FF63BE7B"/>
      </colorScale>
    </cfRule>
    <cfRule type="colorScale" priority="4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7">
    <cfRule type="cellIs" dxfId="4969" priority="4575" operator="greaterThan">
      <formula>1</formula>
    </cfRule>
    <cfRule type="colorScale" priority="4576">
      <colorScale>
        <cfvo type="min"/>
        <cfvo type="max"/>
        <color rgb="FFFCFCFF"/>
        <color rgb="FF63BE7B"/>
      </colorScale>
    </cfRule>
    <cfRule type="colorScale" priority="4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7">
    <cfRule type="colorScale" priority="4578">
      <colorScale>
        <cfvo type="min"/>
        <cfvo type="max"/>
        <color rgb="FFFCFCFF"/>
        <color rgb="FF63BE7B"/>
      </colorScale>
    </cfRule>
    <cfRule type="colorScale" priority="4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7">
    <cfRule type="colorScale" priority="4580">
      <colorScale>
        <cfvo type="min"/>
        <cfvo type="max"/>
        <color rgb="FFFCFCFF"/>
        <color rgb="FF63BE7B"/>
      </colorScale>
    </cfRule>
    <cfRule type="colorScale" priority="4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7">
    <cfRule type="cellIs" dxfId="4968" priority="4582" operator="greaterThan">
      <formula>1</formula>
    </cfRule>
    <cfRule type="colorScale" priority="4583">
      <colorScale>
        <cfvo type="min"/>
        <cfvo type="max"/>
        <color rgb="FFFCFCFF"/>
        <color rgb="FF63BE7B"/>
      </colorScale>
    </cfRule>
    <cfRule type="colorScale" priority="4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7">
    <cfRule type="colorScale" priority="4585">
      <colorScale>
        <cfvo type="min"/>
        <cfvo type="max"/>
        <color rgb="FFFCFCFF"/>
        <color rgb="FF63BE7B"/>
      </colorScale>
    </cfRule>
    <cfRule type="colorScale" priority="4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7">
    <cfRule type="colorScale" priority="4587">
      <colorScale>
        <cfvo type="min"/>
        <cfvo type="max"/>
        <color rgb="FFFCFCFF"/>
        <color rgb="FF63BE7B"/>
      </colorScale>
    </cfRule>
    <cfRule type="colorScale" priority="4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7">
    <cfRule type="cellIs" dxfId="4967" priority="4589" operator="greaterThan">
      <formula>1</formula>
    </cfRule>
    <cfRule type="colorScale" priority="4590">
      <colorScale>
        <cfvo type="min"/>
        <cfvo type="max"/>
        <color rgb="FFFCFCFF"/>
        <color rgb="FF63BE7B"/>
      </colorScale>
    </cfRule>
    <cfRule type="colorScale" priority="4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7">
    <cfRule type="colorScale" priority="4592">
      <colorScale>
        <cfvo type="min"/>
        <cfvo type="max"/>
        <color rgb="FFFCFCFF"/>
        <color rgb="FF63BE7B"/>
      </colorScale>
    </cfRule>
    <cfRule type="colorScale" priority="4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7">
    <cfRule type="colorScale" priority="4594">
      <colorScale>
        <cfvo type="min"/>
        <cfvo type="max"/>
        <color rgb="FFFCFCFF"/>
        <color rgb="FF63BE7B"/>
      </colorScale>
    </cfRule>
    <cfRule type="colorScale" priority="4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7">
    <cfRule type="cellIs" dxfId="4966" priority="4596" operator="greaterThan">
      <formula>1</formula>
    </cfRule>
    <cfRule type="colorScale" priority="4597">
      <colorScale>
        <cfvo type="min"/>
        <cfvo type="max"/>
        <color rgb="FFFCFCFF"/>
        <color rgb="FF63BE7B"/>
      </colorScale>
    </cfRule>
    <cfRule type="colorScale" priority="4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7">
    <cfRule type="colorScale" priority="4599">
      <colorScale>
        <cfvo type="min"/>
        <cfvo type="max"/>
        <color rgb="FFFCFCFF"/>
        <color rgb="FF63BE7B"/>
      </colorScale>
    </cfRule>
    <cfRule type="colorScale" priority="4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7">
    <cfRule type="colorScale" priority="4601">
      <colorScale>
        <cfvo type="min"/>
        <cfvo type="max"/>
        <color rgb="FFFCFCFF"/>
        <color rgb="FF63BE7B"/>
      </colorScale>
    </cfRule>
    <cfRule type="colorScale" priority="4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7">
    <cfRule type="cellIs" dxfId="4965" priority="4603" operator="greaterThan">
      <formula>1</formula>
    </cfRule>
    <cfRule type="colorScale" priority="4604">
      <colorScale>
        <cfvo type="min"/>
        <cfvo type="max"/>
        <color rgb="FFFCFCFF"/>
        <color rgb="FF63BE7B"/>
      </colorScale>
    </cfRule>
    <cfRule type="colorScale" priority="4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7">
    <cfRule type="colorScale" priority="4606">
      <colorScale>
        <cfvo type="min"/>
        <cfvo type="max"/>
        <color rgb="FFFCFCFF"/>
        <color rgb="FF63BE7B"/>
      </colorScale>
    </cfRule>
    <cfRule type="colorScale" priority="4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7">
    <cfRule type="colorScale" priority="4608">
      <colorScale>
        <cfvo type="min"/>
        <cfvo type="max"/>
        <color rgb="FFFCFCFF"/>
        <color rgb="FF63BE7B"/>
      </colorScale>
    </cfRule>
    <cfRule type="colorScale" priority="4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7">
    <cfRule type="cellIs" dxfId="4964" priority="4610" operator="greaterThan">
      <formula>1</formula>
    </cfRule>
    <cfRule type="colorScale" priority="4611">
      <colorScale>
        <cfvo type="min"/>
        <cfvo type="max"/>
        <color rgb="FFFCFCFF"/>
        <color rgb="FF63BE7B"/>
      </colorScale>
    </cfRule>
    <cfRule type="colorScale" priority="4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7">
    <cfRule type="colorScale" priority="4613">
      <colorScale>
        <cfvo type="min"/>
        <cfvo type="max"/>
        <color rgb="FFFCFCFF"/>
        <color rgb="FF63BE7B"/>
      </colorScale>
    </cfRule>
    <cfRule type="colorScale" priority="4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7">
    <cfRule type="colorScale" priority="4615">
      <colorScale>
        <cfvo type="min"/>
        <cfvo type="max"/>
        <color rgb="FFFCFCFF"/>
        <color rgb="FF63BE7B"/>
      </colorScale>
    </cfRule>
    <cfRule type="colorScale" priority="4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7">
    <cfRule type="cellIs" dxfId="4963" priority="4617" operator="greaterThan">
      <formula>1</formula>
    </cfRule>
    <cfRule type="colorScale" priority="4618">
      <colorScale>
        <cfvo type="min"/>
        <cfvo type="max"/>
        <color rgb="FFFCFCFF"/>
        <color rgb="FF63BE7B"/>
      </colorScale>
    </cfRule>
    <cfRule type="colorScale" priority="4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7">
    <cfRule type="colorScale" priority="4620">
      <colorScale>
        <cfvo type="min"/>
        <cfvo type="max"/>
        <color rgb="FFFCFCFF"/>
        <color rgb="FF63BE7B"/>
      </colorScale>
    </cfRule>
    <cfRule type="colorScale" priority="4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7">
    <cfRule type="colorScale" priority="4622">
      <colorScale>
        <cfvo type="min"/>
        <cfvo type="max"/>
        <color rgb="FFFCFCFF"/>
        <color rgb="FF63BE7B"/>
      </colorScale>
    </cfRule>
    <cfRule type="colorScale" priority="4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7">
    <cfRule type="cellIs" dxfId="4962" priority="4624" operator="greaterThan">
      <formula>1</formula>
    </cfRule>
    <cfRule type="colorScale" priority="4625">
      <colorScale>
        <cfvo type="min"/>
        <cfvo type="max"/>
        <color rgb="FFFCFCFF"/>
        <color rgb="FF63BE7B"/>
      </colorScale>
    </cfRule>
    <cfRule type="colorScale" priority="4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7">
    <cfRule type="colorScale" priority="4627">
      <colorScale>
        <cfvo type="min"/>
        <cfvo type="max"/>
        <color rgb="FFFCFCFF"/>
        <color rgb="FF63BE7B"/>
      </colorScale>
    </cfRule>
    <cfRule type="colorScale" priority="4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7">
    <cfRule type="colorScale" priority="4629">
      <colorScale>
        <cfvo type="min"/>
        <cfvo type="max"/>
        <color rgb="FFFCFCFF"/>
        <color rgb="FF63BE7B"/>
      </colorScale>
    </cfRule>
    <cfRule type="colorScale" priority="4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7">
    <cfRule type="cellIs" dxfId="4961" priority="4631" operator="greaterThan">
      <formula>1</formula>
    </cfRule>
    <cfRule type="colorScale" priority="4632">
      <colorScale>
        <cfvo type="min"/>
        <cfvo type="max"/>
        <color rgb="FFFCFCFF"/>
        <color rgb="FF63BE7B"/>
      </colorScale>
    </cfRule>
    <cfRule type="colorScale" priority="4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7">
    <cfRule type="colorScale" priority="4634">
      <colorScale>
        <cfvo type="min"/>
        <cfvo type="max"/>
        <color rgb="FFFCFCFF"/>
        <color rgb="FF63BE7B"/>
      </colorScale>
    </cfRule>
    <cfRule type="colorScale" priority="4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7">
    <cfRule type="colorScale" priority="4636">
      <colorScale>
        <cfvo type="min"/>
        <cfvo type="max"/>
        <color rgb="FFFCFCFF"/>
        <color rgb="FF63BE7B"/>
      </colorScale>
    </cfRule>
    <cfRule type="colorScale" priority="4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7">
    <cfRule type="cellIs" dxfId="4960" priority="4638" operator="greaterThan">
      <formula>1</formula>
    </cfRule>
    <cfRule type="colorScale" priority="4639">
      <colorScale>
        <cfvo type="min"/>
        <cfvo type="max"/>
        <color rgb="FFFCFCFF"/>
        <color rgb="FF63BE7B"/>
      </colorScale>
    </cfRule>
    <cfRule type="colorScale" priority="4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7">
    <cfRule type="colorScale" priority="4641">
      <colorScale>
        <cfvo type="min"/>
        <cfvo type="max"/>
        <color rgb="FFFCFCFF"/>
        <color rgb="FF63BE7B"/>
      </colorScale>
    </cfRule>
    <cfRule type="colorScale" priority="4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7">
    <cfRule type="colorScale" priority="4643">
      <colorScale>
        <cfvo type="min"/>
        <cfvo type="max"/>
        <color rgb="FFFCFCFF"/>
        <color rgb="FF63BE7B"/>
      </colorScale>
    </cfRule>
    <cfRule type="colorScale" priority="4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7">
    <cfRule type="cellIs" dxfId="4959" priority="4645" operator="greaterThan">
      <formula>1</formula>
    </cfRule>
    <cfRule type="colorScale" priority="4646">
      <colorScale>
        <cfvo type="min"/>
        <cfvo type="max"/>
        <color rgb="FFFCFCFF"/>
        <color rgb="FF63BE7B"/>
      </colorScale>
    </cfRule>
    <cfRule type="colorScale" priority="4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7">
    <cfRule type="colorScale" priority="4648">
      <colorScale>
        <cfvo type="min"/>
        <cfvo type="max"/>
        <color rgb="FFFCFCFF"/>
        <color rgb="FF63BE7B"/>
      </colorScale>
    </cfRule>
    <cfRule type="colorScale" priority="4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7">
    <cfRule type="colorScale" priority="4650">
      <colorScale>
        <cfvo type="min"/>
        <cfvo type="max"/>
        <color rgb="FFFCFCFF"/>
        <color rgb="FF63BE7B"/>
      </colorScale>
    </cfRule>
    <cfRule type="colorScale" priority="4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7">
    <cfRule type="cellIs" dxfId="4958" priority="4652" operator="greaterThan">
      <formula>1</formula>
    </cfRule>
    <cfRule type="colorScale" priority="4653">
      <colorScale>
        <cfvo type="min"/>
        <cfvo type="max"/>
        <color rgb="FFFCFCFF"/>
        <color rgb="FF63BE7B"/>
      </colorScale>
    </cfRule>
    <cfRule type="colorScale" priority="4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7">
    <cfRule type="colorScale" priority="4655">
      <colorScale>
        <cfvo type="min"/>
        <cfvo type="max"/>
        <color rgb="FFFCFCFF"/>
        <color rgb="FF63BE7B"/>
      </colorScale>
    </cfRule>
    <cfRule type="colorScale" priority="4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7">
    <cfRule type="colorScale" priority="4657">
      <colorScale>
        <cfvo type="min"/>
        <cfvo type="max"/>
        <color rgb="FFFCFCFF"/>
        <color rgb="FF63BE7B"/>
      </colorScale>
    </cfRule>
    <cfRule type="colorScale" priority="4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7">
    <cfRule type="cellIs" dxfId="4957" priority="4659" operator="greaterThan">
      <formula>1</formula>
    </cfRule>
    <cfRule type="colorScale" priority="4660">
      <colorScale>
        <cfvo type="min"/>
        <cfvo type="max"/>
        <color rgb="FFFCFCFF"/>
        <color rgb="FF63BE7B"/>
      </colorScale>
    </cfRule>
    <cfRule type="colorScale" priority="4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7:LD87">
    <cfRule type="cellIs" dxfId="4956" priority="4373" operator="greaterThan">
      <formula>0.31</formula>
    </cfRule>
    <cfRule type="cellIs" dxfId="4955" priority="4374" operator="greaterThan">
      <formula>0.31</formula>
    </cfRule>
    <cfRule type="cellIs" dxfId="4954" priority="4375" operator="greaterThan">
      <formula>0.31</formula>
    </cfRule>
    <cfRule type="cellIs" dxfId="4953" priority="4376" operator="greaterThan">
      <formula>0.3</formula>
    </cfRule>
    <cfRule type="cellIs" dxfId="4952" priority="4377" operator="greaterThan">
      <formula>1</formula>
    </cfRule>
    <cfRule type="cellIs" dxfId="4951" priority="4378" operator="equal">
      <formula>0</formula>
    </cfRule>
  </conditionalFormatting>
  <conditionalFormatting sqref="LJ87:LK87">
    <cfRule type="containsText" dxfId="4950" priority="4323" operator="containsText" text=" ">
      <formula>NOT(ISERROR(SEARCH(" ",LJ87)))</formula>
    </cfRule>
    <cfRule type="containsText" dxfId="4949" priority="4324" operator="containsText" text=" ">
      <formula>NOT(ISERROR(SEARCH(" ",LJ87)))</formula>
    </cfRule>
  </conditionalFormatting>
  <conditionalFormatting sqref="LV87">
    <cfRule type="containsText" dxfId="4948" priority="2818" operator="containsText" text=" ">
      <formula>NOT(ISERROR(SEARCH(" ",LV87)))</formula>
    </cfRule>
    <cfRule type="containsText" dxfId="4947" priority="2819" operator="containsText" text=" ">
      <formula>NOT(ISERROR(SEARCH(" ",LV87)))</formula>
    </cfRule>
  </conditionalFormatting>
  <conditionalFormatting sqref="LW87">
    <cfRule type="containsText" dxfId="4946" priority="2762" operator="containsText" text=" ">
      <formula>NOT(ISERROR(SEARCH(" ",LW87)))</formula>
    </cfRule>
    <cfRule type="containsText" dxfId="4945" priority="2763" operator="containsText" text=" ">
      <formula>NOT(ISERROR(SEARCH(" ",LW87)))</formula>
    </cfRule>
  </conditionalFormatting>
  <conditionalFormatting sqref="LX87:LZ87">
    <cfRule type="containsText" dxfId="4944" priority="2718" operator="containsText" text=" ">
      <formula>NOT(ISERROR(SEARCH(" ",LX87)))</formula>
    </cfRule>
    <cfRule type="containsText" dxfId="4943" priority="2719" operator="containsText" text=" ">
      <formula>NOT(ISERROR(SEARCH(" ",LX87)))</formula>
    </cfRule>
  </conditionalFormatting>
  <conditionalFormatting sqref="MZ87">
    <cfRule type="containsText" dxfId="4942" priority="2816" operator="containsText" text=" ">
      <formula>NOT(ISERROR(SEARCH(" ",MZ87)))</formula>
    </cfRule>
    <cfRule type="containsText" dxfId="4941" priority="2817" operator="containsText" text=" ">
      <formula>NOT(ISERROR(SEARCH(" ",MZ87)))</formula>
    </cfRule>
  </conditionalFormatting>
  <conditionalFormatting sqref="NA87">
    <cfRule type="containsText" dxfId="4940" priority="2760" operator="containsText" text=" ">
      <formula>NOT(ISERROR(SEARCH(" ",NA87)))</formula>
    </cfRule>
    <cfRule type="containsText" dxfId="4939" priority="2761" operator="containsText" text=" ">
      <formula>NOT(ISERROR(SEARCH(" ",NA87)))</formula>
    </cfRule>
  </conditionalFormatting>
  <conditionalFormatting sqref="NB87:ND87">
    <cfRule type="containsText" dxfId="4938" priority="2716" operator="containsText" text=" ">
      <formula>NOT(ISERROR(SEARCH(" ",NB87)))</formula>
    </cfRule>
    <cfRule type="containsText" dxfId="4937" priority="2717" operator="containsText" text=" ">
      <formula>NOT(ISERROR(SEARCH(" ",NB87)))</formula>
    </cfRule>
  </conditionalFormatting>
  <conditionalFormatting sqref="NE87">
    <cfRule type="containsText" dxfId="4936" priority="2814" operator="containsText" text=" ">
      <formula>NOT(ISERROR(SEARCH(" ",NE87)))</formula>
    </cfRule>
    <cfRule type="containsText" dxfId="4935" priority="2815" operator="containsText" text=" ">
      <formula>NOT(ISERROR(SEARCH(" ",NE87)))</formula>
    </cfRule>
  </conditionalFormatting>
  <conditionalFormatting sqref="NF87">
    <cfRule type="containsText" dxfId="4934" priority="2688" operator="containsText" text=" ">
      <formula>NOT(ISERROR(SEARCH(" ",NF87)))</formula>
    </cfRule>
    <cfRule type="containsText" dxfId="4933" priority="2689" operator="containsText" text=" ">
      <formula>NOT(ISERROR(SEARCH(" ",NF87)))</formula>
    </cfRule>
  </conditionalFormatting>
  <conditionalFormatting sqref="NG87">
    <cfRule type="containsText" dxfId="4932" priority="2664" operator="containsText" text=" ">
      <formula>NOT(ISERROR(SEARCH(" ",NG87)))</formula>
    </cfRule>
    <cfRule type="containsText" dxfId="4931" priority="2665" operator="containsText" text=" ">
      <formula>NOT(ISERROR(SEARCH(" ",NG87)))</formula>
    </cfRule>
  </conditionalFormatting>
  <conditionalFormatting sqref="NH87">
    <cfRule type="containsText" dxfId="4930" priority="2640" operator="containsText" text=" ">
      <formula>NOT(ISERROR(SEARCH(" ",NH87)))</formula>
    </cfRule>
    <cfRule type="containsText" dxfId="4929" priority="2641" operator="containsText" text=" ">
      <formula>NOT(ISERROR(SEARCH(" ",NH87)))</formula>
    </cfRule>
  </conditionalFormatting>
  <conditionalFormatting sqref="C88">
    <cfRule type="colorScale" priority="39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88">
    <cfRule type="containsText" dxfId="4928" priority="3558" operator="containsText" text=" ">
      <formula>NOT(ISERROR(SEARCH(" ",E88)))</formula>
    </cfRule>
    <cfRule type="containsText" dxfId="4927" priority="3559" operator="containsText" text=" ">
      <formula>NOT(ISERROR(SEARCH(" ",E88)))</formula>
    </cfRule>
  </conditionalFormatting>
  <conditionalFormatting sqref="G88">
    <cfRule type="containsText" dxfId="4926" priority="3982" operator="containsText" text=" ">
      <formula>NOT(ISERROR(SEARCH(" ",G88)))</formula>
    </cfRule>
    <cfRule type="containsText" dxfId="4925" priority="3983" operator="containsText" text=" ">
      <formula>NOT(ISERROR(SEARCH(" ",G88)))</formula>
    </cfRule>
  </conditionalFormatting>
  <conditionalFormatting sqref="H88">
    <cfRule type="containsText" dxfId="4924" priority="4013" operator="containsText" text=" ">
      <formula>NOT(ISERROR(SEARCH(" ",H88)))</formula>
    </cfRule>
    <cfRule type="containsText" dxfId="4923" priority="4014" operator="containsText" text=" ">
      <formula>NOT(ISERROR(SEARCH(" ",H88)))</formula>
    </cfRule>
  </conditionalFormatting>
  <conditionalFormatting sqref="R88">
    <cfRule type="containsText" dxfId="4922" priority="3959" operator="containsText" text=" ">
      <formula>NOT(ISERROR(SEARCH(" ",R88)))</formula>
    </cfRule>
    <cfRule type="containsText" dxfId="4921" priority="3960" operator="containsText" text=" ">
      <formula>NOT(ISERROR(SEARCH(" ",R88)))</formula>
    </cfRule>
  </conditionalFormatting>
  <conditionalFormatting sqref="Y88">
    <cfRule type="colorScale" priority="4035">
      <colorScale>
        <cfvo type="min"/>
        <cfvo type="max"/>
        <color rgb="FFFCFCFF"/>
        <color rgb="FF63BE7B"/>
      </colorScale>
    </cfRule>
    <cfRule type="colorScale" priority="4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K88">
    <cfRule type="cellIs" dxfId="4920" priority="3544" operator="equal">
      <formula>0</formula>
    </cfRule>
    <cfRule type="cellIs" dxfId="4919" priority="3545" operator="equal">
      <formula>0</formula>
    </cfRule>
    <cfRule type="cellIs" dxfId="4918" priority="3546" operator="greaterThan">
      <formula>1</formula>
    </cfRule>
    <cfRule type="containsText" dxfId="4917" priority="3547" operator="containsText" text=" ">
      <formula>NOT(ISERROR(SEARCH(" ",AK88)))</formula>
    </cfRule>
    <cfRule type="containsText" dxfId="4916" priority="3548" operator="containsText" text=" ">
      <formula>NOT(ISERROR(SEARCH(" ",AK88)))</formula>
    </cfRule>
  </conditionalFormatting>
  <conditionalFormatting sqref="AL88">
    <cfRule type="cellIs" dxfId="4915" priority="3539" operator="equal">
      <formula>0</formula>
    </cfRule>
    <cfRule type="cellIs" dxfId="4914" priority="3540" operator="equal">
      <formula>0</formula>
    </cfRule>
    <cfRule type="cellIs" dxfId="4913" priority="3541" operator="greaterThan">
      <formula>1</formula>
    </cfRule>
    <cfRule type="containsText" dxfId="4912" priority="3542" operator="containsText" text=" ">
      <formula>NOT(ISERROR(SEARCH(" ",AL88)))</formula>
    </cfRule>
    <cfRule type="containsText" dxfId="4911" priority="3543" operator="containsText" text=" ">
      <formula>NOT(ISERROR(SEARCH(" ",AL88)))</formula>
    </cfRule>
  </conditionalFormatting>
  <conditionalFormatting sqref="AM88">
    <cfRule type="cellIs" dxfId="4910" priority="3534" operator="equal">
      <formula>0</formula>
    </cfRule>
    <cfRule type="cellIs" dxfId="4909" priority="3535" operator="equal">
      <formula>0</formula>
    </cfRule>
    <cfRule type="cellIs" dxfId="4908" priority="3536" operator="greaterThan">
      <formula>1</formula>
    </cfRule>
    <cfRule type="containsText" dxfId="4907" priority="3537" operator="containsText" text=" ">
      <formula>NOT(ISERROR(SEARCH(" ",AM88)))</formula>
    </cfRule>
    <cfRule type="containsText" dxfId="4906" priority="3538" operator="containsText" text=" ">
      <formula>NOT(ISERROR(SEARCH(" ",AM88)))</formula>
    </cfRule>
  </conditionalFormatting>
  <conditionalFormatting sqref="AV88">
    <cfRule type="cellIs" dxfId="4905" priority="3160" operator="equal">
      <formula>0</formula>
    </cfRule>
    <cfRule type="containsText" dxfId="4904" priority="3161" operator="containsText" text=" ">
      <formula>NOT(ISERROR(SEARCH(" ",AV88)))</formula>
    </cfRule>
    <cfRule type="containsText" dxfId="4903" priority="3162" operator="containsText" text=" ">
      <formula>NOT(ISERROR(SEARCH(" ",AV88)))</formula>
    </cfRule>
  </conditionalFormatting>
  <conditionalFormatting sqref="AX88">
    <cfRule type="cellIs" dxfId="4902" priority="3986" operator="greaterThan">
      <formula>1</formula>
    </cfRule>
    <cfRule type="containsText" dxfId="4901" priority="3987" operator="containsText" text=" ">
      <formula>NOT(ISERROR(SEARCH(" ",AX88)))</formula>
    </cfRule>
    <cfRule type="containsText" dxfId="4900" priority="3988" operator="containsText" text=" ">
      <formula>NOT(ISERROR(SEARCH(" ",AX88)))</formula>
    </cfRule>
  </conditionalFormatting>
  <conditionalFormatting sqref="BC88">
    <cfRule type="containsText" dxfId="4899" priority="4005" operator="containsText" text=" ">
      <formula>NOT(ISERROR(SEARCH(" ",BC88)))</formula>
    </cfRule>
    <cfRule type="containsText" dxfId="4898" priority="4006" operator="containsText" text=" ">
      <formula>NOT(ISERROR(SEARCH(" ",BC88)))</formula>
    </cfRule>
  </conditionalFormatting>
  <conditionalFormatting sqref="BF88:BG88">
    <cfRule type="containsText" dxfId="4897" priority="4011" operator="containsText" text=" ">
      <formula>NOT(ISERROR(SEARCH(" ",BF88)))</formula>
    </cfRule>
    <cfRule type="containsText" dxfId="4896" priority="4012" operator="containsText" text=" ">
      <formula>NOT(ISERROR(SEARCH(" ",BF88)))</formula>
    </cfRule>
  </conditionalFormatting>
  <conditionalFormatting sqref="BI88:BJ88">
    <cfRule type="containsText" dxfId="4895" priority="4017" operator="containsText" text=" ">
      <formula>NOT(ISERROR(SEARCH(" ",BI88)))</formula>
    </cfRule>
    <cfRule type="containsText" dxfId="4894" priority="4018" operator="containsText" text=" ">
      <formula>NOT(ISERROR(SEARCH(" ",BI88)))</formula>
    </cfRule>
  </conditionalFormatting>
  <conditionalFormatting sqref="BK88">
    <cfRule type="containsText" dxfId="4893" priority="4019" operator="containsText" text=" ">
      <formula>NOT(ISERROR(SEARCH(" ",BK88)))</formula>
    </cfRule>
    <cfRule type="containsText" dxfId="4892" priority="4020" operator="containsText" text=" ">
      <formula>NOT(ISERROR(SEARCH(" ",BK88)))</formula>
    </cfRule>
  </conditionalFormatting>
  <conditionalFormatting sqref="BM88">
    <cfRule type="containsText" dxfId="4891" priority="3974" operator="containsText" text=" ">
      <formula>NOT(ISERROR(SEARCH(" ",BM88)))</formula>
    </cfRule>
    <cfRule type="containsText" dxfId="4890" priority="3975" operator="containsText" text=" ">
      <formula>NOT(ISERROR(SEARCH(" ",BM88)))</formula>
    </cfRule>
  </conditionalFormatting>
  <conditionalFormatting sqref="BN88">
    <cfRule type="containsText" dxfId="4889" priority="4025" operator="containsText" text=" ">
      <formula>NOT(ISERROR(SEARCH(" ",BN88)))</formula>
    </cfRule>
    <cfRule type="containsText" dxfId="4888" priority="4026" operator="containsText" text=" ">
      <formula>NOT(ISERROR(SEARCH(" ",BN88)))</formula>
    </cfRule>
  </conditionalFormatting>
  <conditionalFormatting sqref="BR88">
    <cfRule type="containsText" dxfId="4887" priority="3997" operator="containsText" text=" ">
      <formula>NOT(ISERROR(SEARCH(" ",BR88)))</formula>
    </cfRule>
    <cfRule type="containsText" dxfId="4886" priority="3998" operator="containsText" text=" ">
      <formula>NOT(ISERROR(SEARCH(" ",BR88)))</formula>
    </cfRule>
  </conditionalFormatting>
  <conditionalFormatting sqref="BS88">
    <cfRule type="containsText" dxfId="4885" priority="3204" operator="containsText" text=" ">
      <formula>NOT(ISERROR(SEARCH(" ",BS88)))</formula>
    </cfRule>
    <cfRule type="containsText" dxfId="4884" priority="3205" operator="containsText" text=" ">
      <formula>NOT(ISERROR(SEARCH(" ",BS88)))</formula>
    </cfRule>
  </conditionalFormatting>
  <conditionalFormatting sqref="BT88">
    <cfRule type="duplicateValues" dxfId="4883" priority="3958"/>
    <cfRule type="containsText" dxfId="4882" priority="4003" operator="containsText" text=" ">
      <formula>NOT(ISERROR(SEARCH(" ",BT88)))</formula>
    </cfRule>
    <cfRule type="containsText" dxfId="4881" priority="4004" operator="containsText" text=" ">
      <formula>NOT(ISERROR(SEARCH(" ",BT88)))</formula>
    </cfRule>
  </conditionalFormatting>
  <conditionalFormatting sqref="BU88:BW88">
    <cfRule type="containsText" dxfId="4880" priority="4009" operator="containsText" text=" ">
      <formula>NOT(ISERROR(SEARCH(" ",BU88)))</formula>
    </cfRule>
    <cfRule type="containsText" dxfId="4879" priority="4010" operator="containsText" text=" ">
      <formula>NOT(ISERROR(SEARCH(" ",BU88)))</formula>
    </cfRule>
  </conditionalFormatting>
  <conditionalFormatting sqref="BY88">
    <cfRule type="containsText" dxfId="4878" priority="3954" operator="containsText" text=" ">
      <formula>NOT(ISERROR(SEARCH(" ",BY88)))</formula>
    </cfRule>
    <cfRule type="containsText" dxfId="4877" priority="3955" operator="containsText" text=" ">
      <formula>NOT(ISERROR(SEARCH(" ",BY88)))</formula>
    </cfRule>
  </conditionalFormatting>
  <conditionalFormatting sqref="BZ88">
    <cfRule type="containsText" dxfId="4876" priority="4027" operator="containsText" text=" ">
      <formula>NOT(ISERROR(SEARCH(" ",BZ88)))</formula>
    </cfRule>
    <cfRule type="containsText" dxfId="4875" priority="4028" operator="containsText" text=" ">
      <formula>NOT(ISERROR(SEARCH(" ",BZ88)))</formula>
    </cfRule>
  </conditionalFormatting>
  <conditionalFormatting sqref="CB88:CD88">
    <cfRule type="containsText" dxfId="4874" priority="3973" operator="containsText" text=" ">
      <formula>NOT(ISERROR(SEARCH(" ",CB88)))</formula>
    </cfRule>
  </conditionalFormatting>
  <conditionalFormatting sqref="CE88">
    <cfRule type="containsText" dxfId="4873" priority="3971" operator="containsText" text=" ">
      <formula>NOT(ISERROR(SEARCH(" ",CE88)))</formula>
    </cfRule>
  </conditionalFormatting>
  <conditionalFormatting sqref="CF88">
    <cfRule type="containsText" dxfId="4872" priority="3511" operator="containsText" text=" ">
      <formula>NOT(ISERROR(SEARCH(" ",CF88)))</formula>
    </cfRule>
  </conditionalFormatting>
  <conditionalFormatting sqref="CH88">
    <cfRule type="containsText" dxfId="4871" priority="3972" operator="containsText" text=" ">
      <formula>NOT(ISERROR(SEARCH(" ",CH88)))</formula>
    </cfRule>
  </conditionalFormatting>
  <conditionalFormatting sqref="CI88">
    <cfRule type="containsText" dxfId="4870" priority="4001" operator="containsText" text=" ">
      <formula>NOT(ISERROR(SEARCH(" ",CI88)))</formula>
    </cfRule>
  </conditionalFormatting>
  <conditionalFormatting sqref="CR88">
    <cfRule type="containsText" dxfId="4869" priority="2489" operator="containsText" text=" ">
      <formula>NOT(ISERROR(SEARCH(" ",CR88)))</formula>
    </cfRule>
  </conditionalFormatting>
  <conditionalFormatting sqref="CS88">
    <cfRule type="containsText" dxfId="4868" priority="3005" operator="containsText" text=" ">
      <formula>NOT(ISERROR(SEARCH(" ",CS88)))</formula>
    </cfRule>
  </conditionalFormatting>
  <conditionalFormatting sqref="CU88">
    <cfRule type="cellIs" dxfId="4867" priority="3961" operator="equal">
      <formula>1</formula>
    </cfRule>
  </conditionalFormatting>
  <conditionalFormatting sqref="CY88:DB88">
    <cfRule type="cellIs" dxfId="4866" priority="3323" operator="equal">
      <formula>1</formula>
    </cfRule>
  </conditionalFormatting>
  <conditionalFormatting sqref="DD88:DF88">
    <cfRule type="cellIs" dxfId="4865" priority="3220" operator="equal">
      <formula>1</formula>
    </cfRule>
  </conditionalFormatting>
  <conditionalFormatting sqref="DG88">
    <cfRule type="cellIs" dxfId="4864" priority="3221" operator="equal">
      <formula>1</formula>
    </cfRule>
  </conditionalFormatting>
  <conditionalFormatting sqref="DI88">
    <cfRule type="cellIs" dxfId="4863" priority="3216" operator="equal">
      <formula>1</formula>
    </cfRule>
  </conditionalFormatting>
  <conditionalFormatting sqref="DJ88:DK88">
    <cfRule type="cellIs" dxfId="4862" priority="3215" operator="equal">
      <formula>1</formula>
    </cfRule>
  </conditionalFormatting>
  <conditionalFormatting sqref="DL88">
    <cfRule type="cellIs" dxfId="4861" priority="3217" operator="equal">
      <formula>1</formula>
    </cfRule>
  </conditionalFormatting>
  <conditionalFormatting sqref="DW88">
    <cfRule type="cellIs" dxfId="4860" priority="3981" operator="equal">
      <formula>1</formula>
    </cfRule>
  </conditionalFormatting>
  <conditionalFormatting sqref="DX88">
    <cfRule type="containsText" dxfId="4859" priority="3976" operator="containsText" text=" ">
      <formula>NOT(ISERROR(SEARCH(" ",DX88)))</formula>
    </cfRule>
    <cfRule type="containsText" dxfId="4858" priority="3977" operator="containsText" text=" ">
      <formula>NOT(ISERROR(SEARCH(" ",DX88)))</formula>
    </cfRule>
    <cfRule type="containsText" dxfId="4857" priority="3978" operator="containsText" text=" ">
      <formula>NOT(ISERROR(SEARCH(" ",DX88)))</formula>
    </cfRule>
    <cfRule type="containsText" dxfId="4856" priority="3979" operator="containsText" text=" ">
      <formula>NOT(ISERROR(SEARCH(" ",DX88)))</formula>
    </cfRule>
  </conditionalFormatting>
  <conditionalFormatting sqref="DY88">
    <cfRule type="containsText" dxfId="4855" priority="3966" operator="containsText" text=" ">
      <formula>NOT(ISERROR(SEARCH(" ",DY88)))</formula>
    </cfRule>
    <cfRule type="containsText" dxfId="4854" priority="3967" operator="containsText" text=" ">
      <formula>NOT(ISERROR(SEARCH(" ",DY88)))</formula>
    </cfRule>
    <cfRule type="containsText" dxfId="4853" priority="3968" operator="containsText" text=" ">
      <formula>NOT(ISERROR(SEARCH(" ",DY88)))</formula>
    </cfRule>
    <cfRule type="containsText" dxfId="4852" priority="3969" operator="containsText" text=" ">
      <formula>NOT(ISERROR(SEARCH(" ",DY88)))</formula>
    </cfRule>
  </conditionalFormatting>
  <conditionalFormatting sqref="DZ88">
    <cfRule type="containsText" dxfId="4851" priority="3962" operator="containsText" text=" ">
      <formula>NOT(ISERROR(SEARCH(" ",DZ88)))</formula>
    </cfRule>
    <cfRule type="containsText" dxfId="4850" priority="3963" operator="containsText" text=" ">
      <formula>NOT(ISERROR(SEARCH(" ",DZ88)))</formula>
    </cfRule>
    <cfRule type="containsText" dxfId="4849" priority="3964" operator="containsText" text=" ">
      <formula>NOT(ISERROR(SEARCH(" ",DZ88)))</formula>
    </cfRule>
    <cfRule type="containsText" dxfId="4848" priority="3965" operator="containsText" text=" ">
      <formula>NOT(ISERROR(SEARCH(" ",DZ88)))</formula>
    </cfRule>
  </conditionalFormatting>
  <conditionalFormatting sqref="EC88:EL88">
    <cfRule type="containsText" dxfId="4847" priority="4007" operator="containsText" text=" ">
      <formula>NOT(ISERROR(SEARCH(" ",EC88)))</formula>
    </cfRule>
    <cfRule type="containsText" dxfId="4846" priority="4008" operator="containsText" text=" ">
      <formula>NOT(ISERROR(SEARCH(" ",EC88)))</formula>
    </cfRule>
  </conditionalFormatting>
  <conditionalFormatting sqref="EN88">
    <cfRule type="cellIs" dxfId="4845" priority="3985" operator="equal">
      <formula>0</formula>
    </cfRule>
  </conditionalFormatting>
  <conditionalFormatting sqref="FI88">
    <cfRule type="cellIs" dxfId="4844" priority="4037" operator="greaterThan">
      <formula>1</formula>
    </cfRule>
    <cfRule type="colorScale" priority="4038">
      <colorScale>
        <cfvo type="min"/>
        <cfvo type="max"/>
        <color rgb="FFFCFCFF"/>
        <color rgb="FF63BE7B"/>
      </colorScale>
    </cfRule>
    <cfRule type="colorScale" priority="4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8">
    <cfRule type="colorScale" priority="3999">
      <colorScale>
        <cfvo type="min"/>
        <cfvo type="max"/>
        <color rgb="FFFCFCFF"/>
        <color rgb="FF63BE7B"/>
      </colorScale>
    </cfRule>
    <cfRule type="colorScale" priority="4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8:FL88">
    <cfRule type="colorScale" priority="4040">
      <colorScale>
        <cfvo type="min"/>
        <cfvo type="max"/>
        <color rgb="FFFCFCFF"/>
        <color rgb="FF63BE7B"/>
      </colorScale>
    </cfRule>
    <cfRule type="colorScale" priority="4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8">
    <cfRule type="colorScale" priority="4042">
      <colorScale>
        <cfvo type="min"/>
        <cfvo type="max"/>
        <color rgb="FFFCFCFF"/>
        <color rgb="FF63BE7B"/>
      </colorScale>
    </cfRule>
    <cfRule type="colorScale" priority="4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8">
    <cfRule type="colorScale" priority="4309">
      <colorScale>
        <cfvo type="min"/>
        <cfvo type="max"/>
        <color rgb="FFFCFCFF"/>
        <color rgb="FF63BE7B"/>
      </colorScale>
    </cfRule>
    <cfRule type="colorScale" priority="4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8">
    <cfRule type="cellIs" dxfId="4843" priority="4044" operator="greaterThan">
      <formula>1</formula>
    </cfRule>
    <cfRule type="colorScale" priority="4045">
      <colorScale>
        <cfvo type="min"/>
        <cfvo type="max"/>
        <color rgb="FFFCFCFF"/>
        <color rgb="FF63BE7B"/>
      </colorScale>
    </cfRule>
    <cfRule type="colorScale" priority="4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8">
    <cfRule type="colorScale" priority="4047">
      <colorScale>
        <cfvo type="min"/>
        <cfvo type="max"/>
        <color rgb="FFFCFCFF"/>
        <color rgb="FF63BE7B"/>
      </colorScale>
    </cfRule>
    <cfRule type="colorScale" priority="4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8">
    <cfRule type="colorScale" priority="4305">
      <colorScale>
        <cfvo type="min"/>
        <cfvo type="max"/>
        <color rgb="FFFCFCFF"/>
        <color rgb="FF63BE7B"/>
      </colorScale>
    </cfRule>
    <cfRule type="colorScale" priority="4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8">
    <cfRule type="cellIs" dxfId="4842" priority="4049" operator="greaterThan">
      <formula>1</formula>
    </cfRule>
    <cfRule type="colorScale" priority="4050">
      <colorScale>
        <cfvo type="min"/>
        <cfvo type="max"/>
        <color rgb="FFFCFCFF"/>
        <color rgb="FF63BE7B"/>
      </colorScale>
    </cfRule>
    <cfRule type="colorScale" priority="4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8">
    <cfRule type="colorScale" priority="4052">
      <colorScale>
        <cfvo type="min"/>
        <cfvo type="max"/>
        <color rgb="FFFCFCFF"/>
        <color rgb="FF63BE7B"/>
      </colorScale>
    </cfRule>
    <cfRule type="colorScale" priority="4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8">
    <cfRule type="colorScale" priority="4054">
      <colorScale>
        <cfvo type="min"/>
        <cfvo type="max"/>
        <color rgb="FFFCFCFF"/>
        <color rgb="FF63BE7B"/>
      </colorScale>
    </cfRule>
    <cfRule type="colorScale" priority="4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8">
    <cfRule type="cellIs" dxfId="4841" priority="4056" operator="greaterThan">
      <formula>1</formula>
    </cfRule>
    <cfRule type="colorScale" priority="4057">
      <colorScale>
        <cfvo type="min"/>
        <cfvo type="max"/>
        <color rgb="FFFCFCFF"/>
        <color rgb="FF63BE7B"/>
      </colorScale>
    </cfRule>
    <cfRule type="colorScale" priority="4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8">
    <cfRule type="colorScale" priority="4059">
      <colorScale>
        <cfvo type="min"/>
        <cfvo type="max"/>
        <color rgb="FFFCFCFF"/>
        <color rgb="FF63BE7B"/>
      </colorScale>
    </cfRule>
    <cfRule type="colorScale" priority="4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8">
    <cfRule type="colorScale" priority="4061">
      <colorScale>
        <cfvo type="min"/>
        <cfvo type="max"/>
        <color rgb="FFFCFCFF"/>
        <color rgb="FF63BE7B"/>
      </colorScale>
    </cfRule>
    <cfRule type="colorScale" priority="4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8">
    <cfRule type="cellIs" dxfId="4840" priority="4063" operator="greaterThan">
      <formula>1</formula>
    </cfRule>
    <cfRule type="colorScale" priority="4064">
      <colorScale>
        <cfvo type="min"/>
        <cfvo type="max"/>
        <color rgb="FFFCFCFF"/>
        <color rgb="FF63BE7B"/>
      </colorScale>
    </cfRule>
    <cfRule type="colorScale" priority="4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8">
    <cfRule type="colorScale" priority="4066">
      <colorScale>
        <cfvo type="min"/>
        <cfvo type="max"/>
        <color rgb="FFFCFCFF"/>
        <color rgb="FF63BE7B"/>
      </colorScale>
    </cfRule>
    <cfRule type="colorScale" priority="4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8">
    <cfRule type="colorScale" priority="4068">
      <colorScale>
        <cfvo type="min"/>
        <cfvo type="max"/>
        <color rgb="FFFCFCFF"/>
        <color rgb="FF63BE7B"/>
      </colorScale>
    </cfRule>
    <cfRule type="colorScale" priority="4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8">
    <cfRule type="cellIs" dxfId="4839" priority="4070" operator="greaterThan">
      <formula>1</formula>
    </cfRule>
    <cfRule type="colorScale" priority="4071">
      <colorScale>
        <cfvo type="min"/>
        <cfvo type="max"/>
        <color rgb="FFFCFCFF"/>
        <color rgb="FF63BE7B"/>
      </colorScale>
    </cfRule>
    <cfRule type="colorScale" priority="4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8">
    <cfRule type="colorScale" priority="4073">
      <colorScale>
        <cfvo type="min"/>
        <cfvo type="max"/>
        <color rgb="FFFCFCFF"/>
        <color rgb="FF63BE7B"/>
      </colorScale>
    </cfRule>
    <cfRule type="colorScale" priority="4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8">
    <cfRule type="colorScale" priority="4075">
      <colorScale>
        <cfvo type="min"/>
        <cfvo type="max"/>
        <color rgb="FFFCFCFF"/>
        <color rgb="FF63BE7B"/>
      </colorScale>
    </cfRule>
    <cfRule type="colorScale" priority="4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8">
    <cfRule type="cellIs" dxfId="4838" priority="4077" operator="greaterThan">
      <formula>1</formula>
    </cfRule>
    <cfRule type="colorScale" priority="4078">
      <colorScale>
        <cfvo type="min"/>
        <cfvo type="max"/>
        <color rgb="FFFCFCFF"/>
        <color rgb="FF63BE7B"/>
      </colorScale>
    </cfRule>
    <cfRule type="colorScale" priority="4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8">
    <cfRule type="colorScale" priority="4080">
      <colorScale>
        <cfvo type="min"/>
        <cfvo type="max"/>
        <color rgb="FFFCFCFF"/>
        <color rgb="FF63BE7B"/>
      </colorScale>
    </cfRule>
    <cfRule type="colorScale" priority="40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8">
    <cfRule type="colorScale" priority="4082">
      <colorScale>
        <cfvo type="min"/>
        <cfvo type="max"/>
        <color rgb="FFFCFCFF"/>
        <color rgb="FF63BE7B"/>
      </colorScale>
    </cfRule>
    <cfRule type="colorScale" priority="4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8">
    <cfRule type="cellIs" dxfId="4837" priority="4084" operator="greaterThan">
      <formula>1</formula>
    </cfRule>
    <cfRule type="colorScale" priority="4085">
      <colorScale>
        <cfvo type="min"/>
        <cfvo type="max"/>
        <color rgb="FFFCFCFF"/>
        <color rgb="FF63BE7B"/>
      </colorScale>
    </cfRule>
    <cfRule type="colorScale" priority="4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8">
    <cfRule type="colorScale" priority="4087">
      <colorScale>
        <cfvo type="min"/>
        <cfvo type="max"/>
        <color rgb="FFFCFCFF"/>
        <color rgb="FF63BE7B"/>
      </colorScale>
    </cfRule>
    <cfRule type="colorScale" priority="40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8">
    <cfRule type="colorScale" priority="4089">
      <colorScale>
        <cfvo type="min"/>
        <cfvo type="max"/>
        <color rgb="FFFCFCFF"/>
        <color rgb="FF63BE7B"/>
      </colorScale>
    </cfRule>
    <cfRule type="colorScale" priority="4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8">
    <cfRule type="cellIs" dxfId="4836" priority="4091" operator="greaterThan">
      <formula>1</formula>
    </cfRule>
    <cfRule type="colorScale" priority="4092">
      <colorScale>
        <cfvo type="min"/>
        <cfvo type="max"/>
        <color rgb="FFFCFCFF"/>
        <color rgb="FF63BE7B"/>
      </colorScale>
    </cfRule>
    <cfRule type="colorScale" priority="4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8">
    <cfRule type="colorScale" priority="4094">
      <colorScale>
        <cfvo type="min"/>
        <cfvo type="max"/>
        <color rgb="FFFCFCFF"/>
        <color rgb="FF63BE7B"/>
      </colorScale>
    </cfRule>
    <cfRule type="colorScale" priority="4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8">
    <cfRule type="colorScale" priority="4096">
      <colorScale>
        <cfvo type="min"/>
        <cfvo type="max"/>
        <color rgb="FFFCFCFF"/>
        <color rgb="FF63BE7B"/>
      </colorScale>
    </cfRule>
    <cfRule type="colorScale" priority="4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8">
    <cfRule type="cellIs" dxfId="4835" priority="4098" operator="greaterThan">
      <formula>1</formula>
    </cfRule>
    <cfRule type="colorScale" priority="4099">
      <colorScale>
        <cfvo type="min"/>
        <cfvo type="max"/>
        <color rgb="FFFCFCFF"/>
        <color rgb="FF63BE7B"/>
      </colorScale>
    </cfRule>
    <cfRule type="colorScale" priority="4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8">
    <cfRule type="colorScale" priority="4101">
      <colorScale>
        <cfvo type="min"/>
        <cfvo type="max"/>
        <color rgb="FFFCFCFF"/>
        <color rgb="FF63BE7B"/>
      </colorScale>
    </cfRule>
    <cfRule type="colorScale" priority="4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8">
    <cfRule type="colorScale" priority="4103">
      <colorScale>
        <cfvo type="min"/>
        <cfvo type="max"/>
        <color rgb="FFFCFCFF"/>
        <color rgb="FF63BE7B"/>
      </colorScale>
    </cfRule>
    <cfRule type="colorScale" priority="41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8">
    <cfRule type="cellIs" dxfId="4834" priority="4105" operator="greaterThan">
      <formula>1</formula>
    </cfRule>
    <cfRule type="colorScale" priority="4106">
      <colorScale>
        <cfvo type="min"/>
        <cfvo type="max"/>
        <color rgb="FFFCFCFF"/>
        <color rgb="FF63BE7B"/>
      </colorScale>
    </cfRule>
    <cfRule type="colorScale" priority="4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8">
    <cfRule type="colorScale" priority="4108">
      <colorScale>
        <cfvo type="min"/>
        <cfvo type="max"/>
        <color rgb="FFFCFCFF"/>
        <color rgb="FF63BE7B"/>
      </colorScale>
    </cfRule>
    <cfRule type="colorScale" priority="4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8">
    <cfRule type="colorScale" priority="4110">
      <colorScale>
        <cfvo type="min"/>
        <cfvo type="max"/>
        <color rgb="FFFCFCFF"/>
        <color rgb="FF63BE7B"/>
      </colorScale>
    </cfRule>
    <cfRule type="colorScale" priority="4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8">
    <cfRule type="cellIs" dxfId="4833" priority="4112" operator="greaterThan">
      <formula>1</formula>
    </cfRule>
    <cfRule type="colorScale" priority="4113">
      <colorScale>
        <cfvo type="min"/>
        <cfvo type="max"/>
        <color rgb="FFFCFCFF"/>
        <color rgb="FF63BE7B"/>
      </colorScale>
    </cfRule>
    <cfRule type="colorScale" priority="4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8">
    <cfRule type="colorScale" priority="4115">
      <colorScale>
        <cfvo type="min"/>
        <cfvo type="max"/>
        <color rgb="FFFCFCFF"/>
        <color rgb="FF63BE7B"/>
      </colorScale>
    </cfRule>
    <cfRule type="colorScale" priority="4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8">
    <cfRule type="colorScale" priority="4117">
      <colorScale>
        <cfvo type="min"/>
        <cfvo type="max"/>
        <color rgb="FFFCFCFF"/>
        <color rgb="FF63BE7B"/>
      </colorScale>
    </cfRule>
    <cfRule type="colorScale" priority="4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8">
    <cfRule type="cellIs" dxfId="4832" priority="4119" operator="greaterThan">
      <formula>1</formula>
    </cfRule>
    <cfRule type="colorScale" priority="4120">
      <colorScale>
        <cfvo type="min"/>
        <cfvo type="max"/>
        <color rgb="FFFCFCFF"/>
        <color rgb="FF63BE7B"/>
      </colorScale>
    </cfRule>
    <cfRule type="colorScale" priority="4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8">
    <cfRule type="colorScale" priority="4122">
      <colorScale>
        <cfvo type="min"/>
        <cfvo type="max"/>
        <color rgb="FFFCFCFF"/>
        <color rgb="FF63BE7B"/>
      </colorScale>
    </cfRule>
    <cfRule type="colorScale" priority="4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8">
    <cfRule type="colorScale" priority="4124">
      <colorScale>
        <cfvo type="min"/>
        <cfvo type="max"/>
        <color rgb="FFFCFCFF"/>
        <color rgb="FF63BE7B"/>
      </colorScale>
    </cfRule>
    <cfRule type="colorScale" priority="4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8">
    <cfRule type="cellIs" dxfId="4831" priority="4126" operator="greaterThan">
      <formula>1</formula>
    </cfRule>
    <cfRule type="colorScale" priority="4127">
      <colorScale>
        <cfvo type="min"/>
        <cfvo type="max"/>
        <color rgb="FFFCFCFF"/>
        <color rgb="FF63BE7B"/>
      </colorScale>
    </cfRule>
    <cfRule type="colorScale" priority="4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8">
    <cfRule type="colorScale" priority="4129">
      <colorScale>
        <cfvo type="min"/>
        <cfvo type="max"/>
        <color rgb="FFFCFCFF"/>
        <color rgb="FF63BE7B"/>
      </colorScale>
    </cfRule>
    <cfRule type="colorScale" priority="4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8">
    <cfRule type="colorScale" priority="4131">
      <colorScale>
        <cfvo type="min"/>
        <cfvo type="max"/>
        <color rgb="FFFCFCFF"/>
        <color rgb="FF63BE7B"/>
      </colorScale>
    </cfRule>
    <cfRule type="colorScale" priority="4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8">
    <cfRule type="cellIs" dxfId="4830" priority="4133" operator="greaterThan">
      <formula>1</formula>
    </cfRule>
    <cfRule type="colorScale" priority="4134">
      <colorScale>
        <cfvo type="min"/>
        <cfvo type="max"/>
        <color rgb="FFFCFCFF"/>
        <color rgb="FF63BE7B"/>
      </colorScale>
    </cfRule>
    <cfRule type="colorScale" priority="4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8">
    <cfRule type="colorScale" priority="4136">
      <colorScale>
        <cfvo type="min"/>
        <cfvo type="max"/>
        <color rgb="FFFCFCFF"/>
        <color rgb="FF63BE7B"/>
      </colorScale>
    </cfRule>
    <cfRule type="colorScale" priority="4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8">
    <cfRule type="colorScale" priority="4138">
      <colorScale>
        <cfvo type="min"/>
        <cfvo type="max"/>
        <color rgb="FFFCFCFF"/>
        <color rgb="FF63BE7B"/>
      </colorScale>
    </cfRule>
    <cfRule type="colorScale" priority="4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8">
    <cfRule type="cellIs" dxfId="4829" priority="4140" operator="greaterThan">
      <formula>1</formula>
    </cfRule>
    <cfRule type="colorScale" priority="4141">
      <colorScale>
        <cfvo type="min"/>
        <cfvo type="max"/>
        <color rgb="FFFCFCFF"/>
        <color rgb="FF63BE7B"/>
      </colorScale>
    </cfRule>
    <cfRule type="colorScale" priority="4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8">
    <cfRule type="colorScale" priority="4143">
      <colorScale>
        <cfvo type="min"/>
        <cfvo type="max"/>
        <color rgb="FFFCFCFF"/>
        <color rgb="FF63BE7B"/>
      </colorScale>
    </cfRule>
    <cfRule type="colorScale" priority="4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8">
    <cfRule type="colorScale" priority="4145">
      <colorScale>
        <cfvo type="min"/>
        <cfvo type="max"/>
        <color rgb="FFFCFCFF"/>
        <color rgb="FF63BE7B"/>
      </colorScale>
    </cfRule>
    <cfRule type="colorScale" priority="4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8">
    <cfRule type="cellIs" dxfId="4828" priority="4147" operator="greaterThan">
      <formula>1</formula>
    </cfRule>
    <cfRule type="colorScale" priority="4148">
      <colorScale>
        <cfvo type="min"/>
        <cfvo type="max"/>
        <color rgb="FFFCFCFF"/>
        <color rgb="FF63BE7B"/>
      </colorScale>
    </cfRule>
    <cfRule type="colorScale" priority="4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8">
    <cfRule type="colorScale" priority="4150">
      <colorScale>
        <cfvo type="min"/>
        <cfvo type="max"/>
        <color rgb="FFFCFCFF"/>
        <color rgb="FF63BE7B"/>
      </colorScale>
    </cfRule>
    <cfRule type="colorScale" priority="4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8">
    <cfRule type="colorScale" priority="4152">
      <colorScale>
        <cfvo type="min"/>
        <cfvo type="max"/>
        <color rgb="FFFCFCFF"/>
        <color rgb="FF63BE7B"/>
      </colorScale>
    </cfRule>
    <cfRule type="colorScale" priority="4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8">
    <cfRule type="cellIs" dxfId="4827" priority="4154" operator="greaterThan">
      <formula>1</formula>
    </cfRule>
    <cfRule type="colorScale" priority="4155">
      <colorScale>
        <cfvo type="min"/>
        <cfvo type="max"/>
        <color rgb="FFFCFCFF"/>
        <color rgb="FF63BE7B"/>
      </colorScale>
    </cfRule>
    <cfRule type="colorScale" priority="4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8">
    <cfRule type="colorScale" priority="4157">
      <colorScale>
        <cfvo type="min"/>
        <cfvo type="max"/>
        <color rgb="FFFCFCFF"/>
        <color rgb="FF63BE7B"/>
      </colorScale>
    </cfRule>
    <cfRule type="colorScale" priority="4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8">
    <cfRule type="colorScale" priority="4159">
      <colorScale>
        <cfvo type="min"/>
        <cfvo type="max"/>
        <color rgb="FFFCFCFF"/>
        <color rgb="FF63BE7B"/>
      </colorScale>
    </cfRule>
    <cfRule type="colorScale" priority="4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8">
    <cfRule type="cellIs" dxfId="4826" priority="4161" operator="greaterThan">
      <formula>1</formula>
    </cfRule>
    <cfRule type="colorScale" priority="4162">
      <colorScale>
        <cfvo type="min"/>
        <cfvo type="max"/>
        <color rgb="FFFCFCFF"/>
        <color rgb="FF63BE7B"/>
      </colorScale>
    </cfRule>
    <cfRule type="colorScale" priority="4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8">
    <cfRule type="colorScale" priority="4164">
      <colorScale>
        <cfvo type="min"/>
        <cfvo type="max"/>
        <color rgb="FFFCFCFF"/>
        <color rgb="FF63BE7B"/>
      </colorScale>
    </cfRule>
    <cfRule type="colorScale" priority="4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8">
    <cfRule type="colorScale" priority="4166">
      <colorScale>
        <cfvo type="min"/>
        <cfvo type="max"/>
        <color rgb="FFFCFCFF"/>
        <color rgb="FF63BE7B"/>
      </colorScale>
    </cfRule>
    <cfRule type="colorScale" priority="4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8">
    <cfRule type="cellIs" dxfId="4825" priority="4168" operator="greaterThan">
      <formula>1</formula>
    </cfRule>
    <cfRule type="colorScale" priority="4169">
      <colorScale>
        <cfvo type="min"/>
        <cfvo type="max"/>
        <color rgb="FFFCFCFF"/>
        <color rgb="FF63BE7B"/>
      </colorScale>
    </cfRule>
    <cfRule type="colorScale" priority="4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8">
    <cfRule type="cellIs" dxfId="4824" priority="4171" operator="greaterThan">
      <formula>1</formula>
    </cfRule>
    <cfRule type="colorScale" priority="4172">
      <colorScale>
        <cfvo type="min"/>
        <cfvo type="max"/>
        <color rgb="FFFCFCFF"/>
        <color rgb="FF63BE7B"/>
      </colorScale>
    </cfRule>
    <cfRule type="colorScale" priority="4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8:IA88">
    <cfRule type="colorScale" priority="4174">
      <colorScale>
        <cfvo type="min"/>
        <cfvo type="max"/>
        <color rgb="FFFCFCFF"/>
        <color rgb="FF63BE7B"/>
      </colorScale>
    </cfRule>
    <cfRule type="colorScale" priority="4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8">
    <cfRule type="colorScale" priority="4176">
      <colorScale>
        <cfvo type="min"/>
        <cfvo type="max"/>
        <color rgb="FFFCFCFF"/>
        <color rgb="FF63BE7B"/>
      </colorScale>
    </cfRule>
    <cfRule type="colorScale" priority="4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8">
    <cfRule type="colorScale" priority="4311">
      <colorScale>
        <cfvo type="min"/>
        <cfvo type="max"/>
        <color rgb="FFFCFCFF"/>
        <color rgb="FF63BE7B"/>
      </colorScale>
    </cfRule>
    <cfRule type="colorScale" priority="4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8">
    <cfRule type="cellIs" dxfId="4823" priority="4178" operator="greaterThan">
      <formula>1</formula>
    </cfRule>
    <cfRule type="colorScale" priority="4179">
      <colorScale>
        <cfvo type="min"/>
        <cfvo type="max"/>
        <color rgb="FFFCFCFF"/>
        <color rgb="FF63BE7B"/>
      </colorScale>
    </cfRule>
    <cfRule type="colorScale" priority="4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8">
    <cfRule type="colorScale" priority="4181">
      <colorScale>
        <cfvo type="min"/>
        <cfvo type="max"/>
        <color rgb="FFFCFCFF"/>
        <color rgb="FF63BE7B"/>
      </colorScale>
    </cfRule>
    <cfRule type="colorScale" priority="4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8">
    <cfRule type="colorScale" priority="4307">
      <colorScale>
        <cfvo type="min"/>
        <cfvo type="max"/>
        <color rgb="FFFCFCFF"/>
        <color rgb="FF63BE7B"/>
      </colorScale>
    </cfRule>
    <cfRule type="colorScale" priority="4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8">
    <cfRule type="cellIs" dxfId="4822" priority="4183" operator="greaterThan">
      <formula>1</formula>
    </cfRule>
    <cfRule type="colorScale" priority="4184">
      <colorScale>
        <cfvo type="min"/>
        <cfvo type="max"/>
        <color rgb="FFFCFCFF"/>
        <color rgb="FF63BE7B"/>
      </colorScale>
    </cfRule>
    <cfRule type="colorScale" priority="4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8">
    <cfRule type="colorScale" priority="4186">
      <colorScale>
        <cfvo type="min"/>
        <cfvo type="max"/>
        <color rgb="FFFCFCFF"/>
        <color rgb="FF63BE7B"/>
      </colorScale>
    </cfRule>
    <cfRule type="colorScale" priority="4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8">
    <cfRule type="colorScale" priority="4188">
      <colorScale>
        <cfvo type="min"/>
        <cfvo type="max"/>
        <color rgb="FFFCFCFF"/>
        <color rgb="FF63BE7B"/>
      </colorScale>
    </cfRule>
    <cfRule type="colorScale" priority="4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8">
    <cfRule type="cellIs" dxfId="4821" priority="4190" operator="greaterThan">
      <formula>1</formula>
    </cfRule>
    <cfRule type="colorScale" priority="4191">
      <colorScale>
        <cfvo type="min"/>
        <cfvo type="max"/>
        <color rgb="FFFCFCFF"/>
        <color rgb="FF63BE7B"/>
      </colorScale>
    </cfRule>
    <cfRule type="colorScale" priority="4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8">
    <cfRule type="colorScale" priority="4193">
      <colorScale>
        <cfvo type="min"/>
        <cfvo type="max"/>
        <color rgb="FFFCFCFF"/>
        <color rgb="FF63BE7B"/>
      </colorScale>
    </cfRule>
    <cfRule type="colorScale" priority="4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8">
    <cfRule type="colorScale" priority="4195">
      <colorScale>
        <cfvo type="min"/>
        <cfvo type="max"/>
        <color rgb="FFFCFCFF"/>
        <color rgb="FF63BE7B"/>
      </colorScale>
    </cfRule>
    <cfRule type="colorScale" priority="4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8">
    <cfRule type="cellIs" dxfId="4820" priority="4197" operator="greaterThan">
      <formula>1</formula>
    </cfRule>
    <cfRule type="colorScale" priority="4198">
      <colorScale>
        <cfvo type="min"/>
        <cfvo type="max"/>
        <color rgb="FFFCFCFF"/>
        <color rgb="FF63BE7B"/>
      </colorScale>
    </cfRule>
    <cfRule type="colorScale" priority="4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8">
    <cfRule type="colorScale" priority="4200">
      <colorScale>
        <cfvo type="min"/>
        <cfvo type="max"/>
        <color rgb="FFFCFCFF"/>
        <color rgb="FF63BE7B"/>
      </colorScale>
    </cfRule>
    <cfRule type="colorScale" priority="4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8">
    <cfRule type="colorScale" priority="4202">
      <colorScale>
        <cfvo type="min"/>
        <cfvo type="max"/>
        <color rgb="FFFCFCFF"/>
        <color rgb="FF63BE7B"/>
      </colorScale>
    </cfRule>
    <cfRule type="colorScale" priority="4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8">
    <cfRule type="cellIs" dxfId="4819" priority="4204" operator="greaterThan">
      <formula>1</formula>
    </cfRule>
    <cfRule type="colorScale" priority="4205">
      <colorScale>
        <cfvo type="min"/>
        <cfvo type="max"/>
        <color rgb="FFFCFCFF"/>
        <color rgb="FF63BE7B"/>
      </colorScale>
    </cfRule>
    <cfRule type="colorScale" priority="4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8">
    <cfRule type="colorScale" priority="4207">
      <colorScale>
        <cfvo type="min"/>
        <cfvo type="max"/>
        <color rgb="FFFCFCFF"/>
        <color rgb="FF63BE7B"/>
      </colorScale>
    </cfRule>
    <cfRule type="colorScale" priority="4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8">
    <cfRule type="colorScale" priority="4209">
      <colorScale>
        <cfvo type="min"/>
        <cfvo type="max"/>
        <color rgb="FFFCFCFF"/>
        <color rgb="FF63BE7B"/>
      </colorScale>
    </cfRule>
    <cfRule type="colorScale" priority="4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8">
    <cfRule type="cellIs" dxfId="4818" priority="4211" operator="greaterThan">
      <formula>1</formula>
    </cfRule>
    <cfRule type="colorScale" priority="4212">
      <colorScale>
        <cfvo type="min"/>
        <cfvo type="max"/>
        <color rgb="FFFCFCFF"/>
        <color rgb="FF63BE7B"/>
      </colorScale>
    </cfRule>
    <cfRule type="colorScale" priority="4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8">
    <cfRule type="colorScale" priority="4214">
      <colorScale>
        <cfvo type="min"/>
        <cfvo type="max"/>
        <color rgb="FFFCFCFF"/>
        <color rgb="FF63BE7B"/>
      </colorScale>
    </cfRule>
    <cfRule type="colorScale" priority="4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8">
    <cfRule type="colorScale" priority="4216">
      <colorScale>
        <cfvo type="min"/>
        <cfvo type="max"/>
        <color rgb="FFFCFCFF"/>
        <color rgb="FF63BE7B"/>
      </colorScale>
    </cfRule>
    <cfRule type="colorScale" priority="4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8">
    <cfRule type="cellIs" dxfId="4817" priority="4218" operator="greaterThan">
      <formula>1</formula>
    </cfRule>
    <cfRule type="colorScale" priority="4219">
      <colorScale>
        <cfvo type="min"/>
        <cfvo type="max"/>
        <color rgb="FFFCFCFF"/>
        <color rgb="FF63BE7B"/>
      </colorScale>
    </cfRule>
    <cfRule type="colorScale" priority="4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8">
    <cfRule type="colorScale" priority="4221">
      <colorScale>
        <cfvo type="min"/>
        <cfvo type="max"/>
        <color rgb="FFFCFCFF"/>
        <color rgb="FF63BE7B"/>
      </colorScale>
    </cfRule>
    <cfRule type="colorScale" priority="4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8">
    <cfRule type="colorScale" priority="4223">
      <colorScale>
        <cfvo type="min"/>
        <cfvo type="max"/>
        <color rgb="FFFCFCFF"/>
        <color rgb="FF63BE7B"/>
      </colorScale>
    </cfRule>
    <cfRule type="colorScale" priority="4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8">
    <cfRule type="cellIs" dxfId="4816" priority="4225" operator="greaterThan">
      <formula>1</formula>
    </cfRule>
    <cfRule type="colorScale" priority="4226">
      <colorScale>
        <cfvo type="min"/>
        <cfvo type="max"/>
        <color rgb="FFFCFCFF"/>
        <color rgb="FF63BE7B"/>
      </colorScale>
    </cfRule>
    <cfRule type="colorScale" priority="4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8">
    <cfRule type="colorScale" priority="4228">
      <colorScale>
        <cfvo type="min"/>
        <cfvo type="max"/>
        <color rgb="FFFCFCFF"/>
        <color rgb="FF63BE7B"/>
      </colorScale>
    </cfRule>
    <cfRule type="colorScale" priority="4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8">
    <cfRule type="colorScale" priority="4230">
      <colorScale>
        <cfvo type="min"/>
        <cfvo type="max"/>
        <color rgb="FFFCFCFF"/>
        <color rgb="FF63BE7B"/>
      </colorScale>
    </cfRule>
    <cfRule type="colorScale" priority="4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8">
    <cfRule type="cellIs" dxfId="4815" priority="4232" operator="greaterThan">
      <formula>1</formula>
    </cfRule>
    <cfRule type="colorScale" priority="4233">
      <colorScale>
        <cfvo type="min"/>
        <cfvo type="max"/>
        <color rgb="FFFCFCFF"/>
        <color rgb="FF63BE7B"/>
      </colorScale>
    </cfRule>
    <cfRule type="colorScale" priority="42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8">
    <cfRule type="colorScale" priority="4235">
      <colorScale>
        <cfvo type="min"/>
        <cfvo type="max"/>
        <color rgb="FFFCFCFF"/>
        <color rgb="FF63BE7B"/>
      </colorScale>
    </cfRule>
    <cfRule type="colorScale" priority="4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8">
    <cfRule type="colorScale" priority="4237">
      <colorScale>
        <cfvo type="min"/>
        <cfvo type="max"/>
        <color rgb="FFFCFCFF"/>
        <color rgb="FF63BE7B"/>
      </colorScale>
    </cfRule>
    <cfRule type="colorScale" priority="4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8">
    <cfRule type="cellIs" dxfId="4814" priority="4239" operator="greaterThan">
      <formula>1</formula>
    </cfRule>
    <cfRule type="colorScale" priority="4240">
      <colorScale>
        <cfvo type="min"/>
        <cfvo type="max"/>
        <color rgb="FFFCFCFF"/>
        <color rgb="FF63BE7B"/>
      </colorScale>
    </cfRule>
    <cfRule type="colorScale" priority="4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8">
    <cfRule type="colorScale" priority="4242">
      <colorScale>
        <cfvo type="min"/>
        <cfvo type="max"/>
        <color rgb="FFFCFCFF"/>
        <color rgb="FF63BE7B"/>
      </colorScale>
    </cfRule>
    <cfRule type="colorScale" priority="4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8">
    <cfRule type="colorScale" priority="4244">
      <colorScale>
        <cfvo type="min"/>
        <cfvo type="max"/>
        <color rgb="FFFCFCFF"/>
        <color rgb="FF63BE7B"/>
      </colorScale>
    </cfRule>
    <cfRule type="colorScale" priority="4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8">
    <cfRule type="cellIs" dxfId="4813" priority="4246" operator="greaterThan">
      <formula>1</formula>
    </cfRule>
    <cfRule type="colorScale" priority="4247">
      <colorScale>
        <cfvo type="min"/>
        <cfvo type="max"/>
        <color rgb="FFFCFCFF"/>
        <color rgb="FF63BE7B"/>
      </colorScale>
    </cfRule>
    <cfRule type="colorScale" priority="4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8">
    <cfRule type="colorScale" priority="4249">
      <colorScale>
        <cfvo type="min"/>
        <cfvo type="max"/>
        <color rgb="FFFCFCFF"/>
        <color rgb="FF63BE7B"/>
      </colorScale>
    </cfRule>
    <cfRule type="colorScale" priority="4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8">
    <cfRule type="colorScale" priority="4251">
      <colorScale>
        <cfvo type="min"/>
        <cfvo type="max"/>
        <color rgb="FFFCFCFF"/>
        <color rgb="FF63BE7B"/>
      </colorScale>
    </cfRule>
    <cfRule type="colorScale" priority="4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8">
    <cfRule type="cellIs" dxfId="4812" priority="4253" operator="greaterThan">
      <formula>1</formula>
    </cfRule>
    <cfRule type="colorScale" priority="4254">
      <colorScale>
        <cfvo type="min"/>
        <cfvo type="max"/>
        <color rgb="FFFCFCFF"/>
        <color rgb="FF63BE7B"/>
      </colorScale>
    </cfRule>
    <cfRule type="colorScale" priority="4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8">
    <cfRule type="colorScale" priority="4256">
      <colorScale>
        <cfvo type="min"/>
        <cfvo type="max"/>
        <color rgb="FFFCFCFF"/>
        <color rgb="FF63BE7B"/>
      </colorScale>
    </cfRule>
    <cfRule type="colorScale" priority="4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8">
    <cfRule type="colorScale" priority="4258">
      <colorScale>
        <cfvo type="min"/>
        <cfvo type="max"/>
        <color rgb="FFFCFCFF"/>
        <color rgb="FF63BE7B"/>
      </colorScale>
    </cfRule>
    <cfRule type="colorScale" priority="4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8">
    <cfRule type="cellIs" dxfId="4811" priority="4260" operator="greaterThan">
      <formula>1</formula>
    </cfRule>
    <cfRule type="colorScale" priority="4261">
      <colorScale>
        <cfvo type="min"/>
        <cfvo type="max"/>
        <color rgb="FFFCFCFF"/>
        <color rgb="FF63BE7B"/>
      </colorScale>
    </cfRule>
    <cfRule type="colorScale" priority="4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8">
    <cfRule type="colorScale" priority="4263">
      <colorScale>
        <cfvo type="min"/>
        <cfvo type="max"/>
        <color rgb="FFFCFCFF"/>
        <color rgb="FF63BE7B"/>
      </colorScale>
    </cfRule>
    <cfRule type="colorScale" priority="4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8">
    <cfRule type="colorScale" priority="4265">
      <colorScale>
        <cfvo type="min"/>
        <cfvo type="max"/>
        <color rgb="FFFCFCFF"/>
        <color rgb="FF63BE7B"/>
      </colorScale>
    </cfRule>
    <cfRule type="colorScale" priority="4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8">
    <cfRule type="cellIs" dxfId="4810" priority="4267" operator="greaterThan">
      <formula>1</formula>
    </cfRule>
    <cfRule type="colorScale" priority="4268">
      <colorScale>
        <cfvo type="min"/>
        <cfvo type="max"/>
        <color rgb="FFFCFCFF"/>
        <color rgb="FF63BE7B"/>
      </colorScale>
    </cfRule>
    <cfRule type="colorScale" priority="4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8">
    <cfRule type="colorScale" priority="4270">
      <colorScale>
        <cfvo type="min"/>
        <cfvo type="max"/>
        <color rgb="FFFCFCFF"/>
        <color rgb="FF63BE7B"/>
      </colorScale>
    </cfRule>
    <cfRule type="colorScale" priority="4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8">
    <cfRule type="colorScale" priority="4272">
      <colorScale>
        <cfvo type="min"/>
        <cfvo type="max"/>
        <color rgb="FFFCFCFF"/>
        <color rgb="FF63BE7B"/>
      </colorScale>
    </cfRule>
    <cfRule type="colorScale" priority="4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8">
    <cfRule type="cellIs" dxfId="4809" priority="4274" operator="greaterThan">
      <formula>1</formula>
    </cfRule>
    <cfRule type="colorScale" priority="4275">
      <colorScale>
        <cfvo type="min"/>
        <cfvo type="max"/>
        <color rgb="FFFCFCFF"/>
        <color rgb="FF63BE7B"/>
      </colorScale>
    </cfRule>
    <cfRule type="colorScale" priority="4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8">
    <cfRule type="colorScale" priority="4277">
      <colorScale>
        <cfvo type="min"/>
        <cfvo type="max"/>
        <color rgb="FFFCFCFF"/>
        <color rgb="FF63BE7B"/>
      </colorScale>
    </cfRule>
    <cfRule type="colorScale" priority="4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8">
    <cfRule type="colorScale" priority="4279">
      <colorScale>
        <cfvo type="min"/>
        <cfvo type="max"/>
        <color rgb="FFFCFCFF"/>
        <color rgb="FF63BE7B"/>
      </colorScale>
    </cfRule>
    <cfRule type="colorScale" priority="4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8">
    <cfRule type="cellIs" dxfId="4808" priority="4281" operator="greaterThan">
      <formula>1</formula>
    </cfRule>
    <cfRule type="colorScale" priority="4282">
      <colorScale>
        <cfvo type="min"/>
        <cfvo type="max"/>
        <color rgb="FFFCFCFF"/>
        <color rgb="FF63BE7B"/>
      </colorScale>
    </cfRule>
    <cfRule type="colorScale" priority="4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8">
    <cfRule type="colorScale" priority="4284">
      <colorScale>
        <cfvo type="min"/>
        <cfvo type="max"/>
        <color rgb="FFFCFCFF"/>
        <color rgb="FF63BE7B"/>
      </colorScale>
    </cfRule>
    <cfRule type="colorScale" priority="4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8">
    <cfRule type="colorScale" priority="4286">
      <colorScale>
        <cfvo type="min"/>
        <cfvo type="max"/>
        <color rgb="FFFCFCFF"/>
        <color rgb="FF63BE7B"/>
      </colorScale>
    </cfRule>
    <cfRule type="colorScale" priority="4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8">
    <cfRule type="cellIs" dxfId="4807" priority="4288" operator="greaterThan">
      <formula>1</formula>
    </cfRule>
    <cfRule type="colorScale" priority="4289">
      <colorScale>
        <cfvo type="min"/>
        <cfvo type="max"/>
        <color rgb="FFFCFCFF"/>
        <color rgb="FF63BE7B"/>
      </colorScale>
    </cfRule>
    <cfRule type="colorScale" priority="4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8">
    <cfRule type="colorScale" priority="4291">
      <colorScale>
        <cfvo type="min"/>
        <cfvo type="max"/>
        <color rgb="FFFCFCFF"/>
        <color rgb="FF63BE7B"/>
      </colorScale>
    </cfRule>
    <cfRule type="colorScale" priority="4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8">
    <cfRule type="colorScale" priority="4293">
      <colorScale>
        <cfvo type="min"/>
        <cfvo type="max"/>
        <color rgb="FFFCFCFF"/>
        <color rgb="FF63BE7B"/>
      </colorScale>
    </cfRule>
    <cfRule type="colorScale" priority="4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8">
    <cfRule type="cellIs" dxfId="4806" priority="4295" operator="greaterThan">
      <formula>1</formula>
    </cfRule>
    <cfRule type="colorScale" priority="4296">
      <colorScale>
        <cfvo type="min"/>
        <cfvo type="max"/>
        <color rgb="FFFCFCFF"/>
        <color rgb="FF63BE7B"/>
      </colorScale>
    </cfRule>
    <cfRule type="colorScale" priority="4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8">
    <cfRule type="colorScale" priority="4298">
      <colorScale>
        <cfvo type="min"/>
        <cfvo type="max"/>
        <color rgb="FFFCFCFF"/>
        <color rgb="FF63BE7B"/>
      </colorScale>
    </cfRule>
    <cfRule type="colorScale" priority="4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8">
    <cfRule type="colorScale" priority="4300">
      <colorScale>
        <cfvo type="min"/>
        <cfvo type="max"/>
        <color rgb="FFFCFCFF"/>
        <color rgb="FF63BE7B"/>
      </colorScale>
    </cfRule>
    <cfRule type="colorScale" priority="4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8">
    <cfRule type="cellIs" dxfId="4805" priority="4302" operator="greaterThan">
      <formula>1</formula>
    </cfRule>
    <cfRule type="colorScale" priority="4303">
      <colorScale>
        <cfvo type="min"/>
        <cfvo type="max"/>
        <color rgb="FFFCFCFF"/>
        <color rgb="FF63BE7B"/>
      </colorScale>
    </cfRule>
    <cfRule type="colorScale" priority="4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88:LD88">
    <cfRule type="cellIs" dxfId="4804" priority="3989" operator="greaterThan">
      <formula>0.31</formula>
    </cfRule>
    <cfRule type="cellIs" dxfId="4803" priority="3990" operator="greaterThan">
      <formula>0.31</formula>
    </cfRule>
    <cfRule type="cellIs" dxfId="4802" priority="3991" operator="greaterThan">
      <formula>0.31</formula>
    </cfRule>
    <cfRule type="cellIs" dxfId="4801" priority="3992" operator="greaterThan">
      <formula>0.3</formula>
    </cfRule>
    <cfRule type="cellIs" dxfId="4800" priority="3993" operator="greaterThan">
      <formula>1</formula>
    </cfRule>
    <cfRule type="cellIs" dxfId="4799" priority="3994" operator="equal">
      <formula>0</formula>
    </cfRule>
  </conditionalFormatting>
  <conditionalFormatting sqref="LJ88:LK88">
    <cfRule type="containsText" dxfId="4798" priority="3956" operator="containsText" text=" ">
      <formula>NOT(ISERROR(SEARCH(" ",LJ88)))</formula>
    </cfRule>
    <cfRule type="containsText" dxfId="4797" priority="3957" operator="containsText" text=" ">
      <formula>NOT(ISERROR(SEARCH(" ",LJ88)))</formula>
    </cfRule>
  </conditionalFormatting>
  <conditionalFormatting sqref="LV88">
    <cfRule type="containsText" dxfId="4796" priority="2810" operator="containsText" text=" ">
      <formula>NOT(ISERROR(SEARCH(" ",LV88)))</formula>
    </cfRule>
    <cfRule type="containsText" dxfId="4795" priority="2811" operator="containsText" text=" ">
      <formula>NOT(ISERROR(SEARCH(" ",LV88)))</formula>
    </cfRule>
  </conditionalFormatting>
  <conditionalFormatting sqref="LW88">
    <cfRule type="containsText" dxfId="4794" priority="2758" operator="containsText" text=" ">
      <formula>NOT(ISERROR(SEARCH(" ",LW88)))</formula>
    </cfRule>
    <cfRule type="containsText" dxfId="4793" priority="2759" operator="containsText" text=" ">
      <formula>NOT(ISERROR(SEARCH(" ",LW88)))</formula>
    </cfRule>
  </conditionalFormatting>
  <conditionalFormatting sqref="LX88:LZ88">
    <cfRule type="containsText" dxfId="4792" priority="2714" operator="containsText" text=" ">
      <formula>NOT(ISERROR(SEARCH(" ",LX88)))</formula>
    </cfRule>
    <cfRule type="containsText" dxfId="4791" priority="2715" operator="containsText" text=" ">
      <formula>NOT(ISERROR(SEARCH(" ",LX88)))</formula>
    </cfRule>
  </conditionalFormatting>
  <conditionalFormatting sqref="MZ88">
    <cfRule type="containsText" dxfId="4790" priority="2808" operator="containsText" text=" ">
      <formula>NOT(ISERROR(SEARCH(" ",MZ88)))</formula>
    </cfRule>
    <cfRule type="containsText" dxfId="4789" priority="2809" operator="containsText" text=" ">
      <formula>NOT(ISERROR(SEARCH(" ",MZ88)))</formula>
    </cfRule>
  </conditionalFormatting>
  <conditionalFormatting sqref="NA88">
    <cfRule type="containsText" dxfId="4788" priority="2756" operator="containsText" text=" ">
      <formula>NOT(ISERROR(SEARCH(" ",NA88)))</formula>
    </cfRule>
    <cfRule type="containsText" dxfId="4787" priority="2757" operator="containsText" text=" ">
      <formula>NOT(ISERROR(SEARCH(" ",NA88)))</formula>
    </cfRule>
  </conditionalFormatting>
  <conditionalFormatting sqref="NB88:ND88">
    <cfRule type="containsText" dxfId="4786" priority="2712" operator="containsText" text=" ">
      <formula>NOT(ISERROR(SEARCH(" ",NB88)))</formula>
    </cfRule>
    <cfRule type="containsText" dxfId="4785" priority="2713" operator="containsText" text=" ">
      <formula>NOT(ISERROR(SEARCH(" ",NB88)))</formula>
    </cfRule>
  </conditionalFormatting>
  <conditionalFormatting sqref="NE88">
    <cfRule type="containsText" dxfId="4784" priority="2806" operator="containsText" text=" ">
      <formula>NOT(ISERROR(SEARCH(" ",NE88)))</formula>
    </cfRule>
    <cfRule type="containsText" dxfId="4783" priority="2807" operator="containsText" text=" ">
      <formula>NOT(ISERROR(SEARCH(" ",NE88)))</formula>
    </cfRule>
  </conditionalFormatting>
  <conditionalFormatting sqref="NF88">
    <cfRule type="containsText" dxfId="4782" priority="2686" operator="containsText" text=" ">
      <formula>NOT(ISERROR(SEARCH(" ",NF88)))</formula>
    </cfRule>
    <cfRule type="containsText" dxfId="4781" priority="2687" operator="containsText" text=" ">
      <formula>NOT(ISERROR(SEARCH(" ",NF88)))</formula>
    </cfRule>
  </conditionalFormatting>
  <conditionalFormatting sqref="NG88">
    <cfRule type="containsText" dxfId="4780" priority="2662" operator="containsText" text=" ">
      <formula>NOT(ISERROR(SEARCH(" ",NG88)))</formula>
    </cfRule>
    <cfRule type="containsText" dxfId="4779" priority="2663" operator="containsText" text=" ">
      <formula>NOT(ISERROR(SEARCH(" ",NG88)))</formula>
    </cfRule>
  </conditionalFormatting>
  <conditionalFormatting sqref="NH88">
    <cfRule type="containsText" dxfId="4778" priority="2638" operator="containsText" text=" ">
      <formula>NOT(ISERROR(SEARCH(" ",NH88)))</formula>
    </cfRule>
    <cfRule type="containsText" dxfId="4777" priority="2639" operator="containsText" text=" ">
      <formula>NOT(ISERROR(SEARCH(" ",NH88)))</formula>
    </cfRule>
  </conditionalFormatting>
  <conditionalFormatting sqref="B89">
    <cfRule type="cellIs" dxfId="4776" priority="3630" operator="equal">
      <formula>" "</formula>
    </cfRule>
    <cfRule type="containsText" dxfId="4775" priority="3631" operator="containsText" text=" ">
      <formula>NOT(ISERROR(SEARCH(" ",B89)))</formula>
    </cfRule>
    <cfRule type="containsText" dxfId="4774" priority="3632" operator="containsText" text=" ">
      <formula>NOT(ISERROR(SEARCH(" ",B89)))</formula>
    </cfRule>
  </conditionalFormatting>
  <conditionalFormatting sqref="C89">
    <cfRule type="colorScale" priority="35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89:D89">
    <cfRule type="containsText" dxfId="4773" priority="3590" operator="containsText" text=" ">
      <formula>NOT(ISERROR(SEARCH(" ",C89)))</formula>
    </cfRule>
    <cfRule type="containsText" dxfId="4772" priority="3591" operator="containsText" text=" ">
      <formula>NOT(ISERROR(SEARCH(" ",C89)))</formula>
    </cfRule>
  </conditionalFormatting>
  <conditionalFormatting sqref="F89">
    <cfRule type="containsText" dxfId="4771" priority="3628" operator="containsText" text=" ">
      <formula>NOT(ISERROR(SEARCH(" ",F89)))</formula>
    </cfRule>
    <cfRule type="containsText" dxfId="4770" priority="3629" operator="containsText" text=" ">
      <formula>NOT(ISERROR(SEARCH(" ",F89)))</formula>
    </cfRule>
  </conditionalFormatting>
  <conditionalFormatting sqref="G89">
    <cfRule type="containsText" dxfId="4769" priority="3609" operator="containsText" text=" ">
      <formula>NOT(ISERROR(SEARCH(" ",G89)))</formula>
    </cfRule>
    <cfRule type="containsText" dxfId="4768" priority="3610" operator="containsText" text=" ">
      <formula>NOT(ISERROR(SEARCH(" ",G89)))</formula>
    </cfRule>
  </conditionalFormatting>
  <conditionalFormatting sqref="H89">
    <cfRule type="containsText" dxfId="4767" priority="3642" operator="containsText" text=" ">
      <formula>NOT(ISERROR(SEARCH(" ",H89)))</formula>
    </cfRule>
    <cfRule type="containsText" dxfId="4766" priority="3643" operator="containsText" text=" ">
      <formula>NOT(ISERROR(SEARCH(" ",H89)))</formula>
    </cfRule>
  </conditionalFormatting>
  <conditionalFormatting sqref="R89">
    <cfRule type="containsText" dxfId="4765" priority="3579" operator="containsText" text=" ">
      <formula>NOT(ISERROR(SEARCH(" ",R89)))</formula>
    </cfRule>
    <cfRule type="containsText" dxfId="4764" priority="3580" operator="containsText" text=" ">
      <formula>NOT(ISERROR(SEARCH(" ",R89)))</formula>
    </cfRule>
  </conditionalFormatting>
  <conditionalFormatting sqref="Y89">
    <cfRule type="colorScale" priority="3672">
      <colorScale>
        <cfvo type="min"/>
        <cfvo type="max"/>
        <color rgb="FFFCFCFF"/>
        <color rgb="FF63BE7B"/>
      </colorScale>
    </cfRule>
    <cfRule type="colorScale" priority="3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89">
    <cfRule type="containsText" dxfId="4763" priority="3670" operator="containsText" text=" ">
      <formula>NOT(ISERROR(SEARCH(" ",AE89)))</formula>
    </cfRule>
    <cfRule type="containsText" dxfId="4762" priority="3671" operator="containsText" text=" ">
      <formula>NOT(ISERROR(SEARCH(" ",AE89)))</formula>
    </cfRule>
  </conditionalFormatting>
  <conditionalFormatting sqref="AK89">
    <cfRule type="cellIs" dxfId="4761" priority="3604" operator="equal">
      <formula>0</formula>
    </cfRule>
    <cfRule type="cellIs" dxfId="4760" priority="3605" operator="equal">
      <formula>0</formula>
    </cfRule>
    <cfRule type="cellIs" dxfId="4759" priority="3606" operator="greaterThan">
      <formula>1</formula>
    </cfRule>
    <cfRule type="containsText" dxfId="4758" priority="3607" operator="containsText" text=" ">
      <formula>NOT(ISERROR(SEARCH(" ",AK89)))</formula>
    </cfRule>
    <cfRule type="containsText" dxfId="4757" priority="3608" operator="containsText" text=" ">
      <formula>NOT(ISERROR(SEARCH(" ",AK89)))</formula>
    </cfRule>
  </conditionalFormatting>
  <conditionalFormatting sqref="AL89">
    <cfRule type="cellIs" dxfId="4756" priority="3599" operator="equal">
      <formula>0</formula>
    </cfRule>
    <cfRule type="cellIs" dxfId="4755" priority="3600" operator="equal">
      <formula>0</formula>
    </cfRule>
    <cfRule type="cellIs" dxfId="4754" priority="3601" operator="greaterThan">
      <formula>1</formula>
    </cfRule>
    <cfRule type="containsText" dxfId="4753" priority="3602" operator="containsText" text=" ">
      <formula>NOT(ISERROR(SEARCH(" ",AL89)))</formula>
    </cfRule>
    <cfRule type="containsText" dxfId="4752" priority="3603" operator="containsText" text=" ">
      <formula>NOT(ISERROR(SEARCH(" ",AL89)))</formula>
    </cfRule>
  </conditionalFormatting>
  <conditionalFormatting sqref="AM89">
    <cfRule type="cellIs" dxfId="4751" priority="3594" operator="equal">
      <formula>0</formula>
    </cfRule>
    <cfRule type="cellIs" dxfId="4750" priority="3595" operator="equal">
      <formula>0</formula>
    </cfRule>
    <cfRule type="cellIs" dxfId="4749" priority="3596" operator="greaterThan">
      <formula>1</formula>
    </cfRule>
    <cfRule type="containsText" dxfId="4748" priority="3597" operator="containsText" text=" ">
      <formula>NOT(ISERROR(SEARCH(" ",AM89)))</formula>
    </cfRule>
    <cfRule type="containsText" dxfId="4747" priority="3598" operator="containsText" text=" ">
      <formula>NOT(ISERROR(SEARCH(" ",AM89)))</formula>
    </cfRule>
  </conditionalFormatting>
  <conditionalFormatting sqref="AV89">
    <cfRule type="cellIs" dxfId="4746" priority="3157" operator="equal">
      <formula>0</formula>
    </cfRule>
    <cfRule type="containsText" dxfId="4745" priority="3158" operator="containsText" text=" ">
      <formula>NOT(ISERROR(SEARCH(" ",AV89)))</formula>
    </cfRule>
    <cfRule type="containsText" dxfId="4744" priority="3159" operator="containsText" text=" ">
      <formula>NOT(ISERROR(SEARCH(" ",AV89)))</formula>
    </cfRule>
  </conditionalFormatting>
  <conditionalFormatting sqref="AX89">
    <cfRule type="cellIs" dxfId="4743" priority="3651" operator="greaterThan">
      <formula>1</formula>
    </cfRule>
    <cfRule type="containsText" dxfId="4742" priority="3652" operator="containsText" text=" ">
      <formula>NOT(ISERROR(SEARCH(" ",AX89)))</formula>
    </cfRule>
    <cfRule type="containsText" dxfId="4741" priority="3653" operator="containsText" text=" ">
      <formula>NOT(ISERROR(SEARCH(" ",AX89)))</formula>
    </cfRule>
  </conditionalFormatting>
  <conditionalFormatting sqref="AY89">
    <cfRule type="containsText" dxfId="4740" priority="3588" operator="containsText" text=" ">
      <formula>NOT(ISERROR(SEARCH(" ",AY89)))</formula>
    </cfRule>
    <cfRule type="containsText" dxfId="4739" priority="3589" operator="containsText" text=" ">
      <formula>NOT(ISERROR(SEARCH(" ",AY89)))</formula>
    </cfRule>
  </conditionalFormatting>
  <conditionalFormatting sqref="BC89">
    <cfRule type="containsText" dxfId="4738" priority="3634" operator="containsText" text=" ">
      <formula>NOT(ISERROR(SEARCH(" ",BC89)))</formula>
    </cfRule>
    <cfRule type="containsText" dxfId="4737" priority="3635" operator="containsText" text=" ">
      <formula>NOT(ISERROR(SEARCH(" ",BC89)))</formula>
    </cfRule>
  </conditionalFormatting>
  <conditionalFormatting sqref="BF89:BG89">
    <cfRule type="containsText" dxfId="4736" priority="3640" operator="containsText" text=" ">
      <formula>NOT(ISERROR(SEARCH(" ",BF89)))</formula>
    </cfRule>
    <cfRule type="containsText" dxfId="4735" priority="3641" operator="containsText" text=" ">
      <formula>NOT(ISERROR(SEARCH(" ",BF89)))</formula>
    </cfRule>
  </conditionalFormatting>
  <conditionalFormatting sqref="BI89:BJ89">
    <cfRule type="containsText" dxfId="4734" priority="3646" operator="containsText" text=" ">
      <formula>NOT(ISERROR(SEARCH(" ",BI89)))</formula>
    </cfRule>
    <cfRule type="containsText" dxfId="4733" priority="3647" operator="containsText" text=" ">
      <formula>NOT(ISERROR(SEARCH(" ",BI89)))</formula>
    </cfRule>
  </conditionalFormatting>
  <conditionalFormatting sqref="BK89">
    <cfRule type="containsText" dxfId="4732" priority="3664" operator="containsText" text=" ">
      <formula>NOT(ISERROR(SEARCH(" ",BK89)))</formula>
    </cfRule>
    <cfRule type="containsText" dxfId="4731" priority="3665" operator="containsText" text=" ">
      <formula>NOT(ISERROR(SEARCH(" ",BK89)))</formula>
    </cfRule>
  </conditionalFormatting>
  <conditionalFormatting sqref="BM89">
    <cfRule type="containsText" dxfId="4730" priority="3583" operator="containsText" text=" ">
      <formula>NOT(ISERROR(SEARCH(" ",BM89)))</formula>
    </cfRule>
    <cfRule type="containsText" dxfId="4729" priority="3584" operator="containsText" text=" ">
      <formula>NOT(ISERROR(SEARCH(" ",BM89)))</formula>
    </cfRule>
  </conditionalFormatting>
  <conditionalFormatting sqref="BN89">
    <cfRule type="containsText" dxfId="4728" priority="3658" operator="containsText" text=" ">
      <formula>NOT(ISERROR(SEARCH(" ",BN89)))</formula>
    </cfRule>
    <cfRule type="containsText" dxfId="4727" priority="3659" operator="containsText" text=" ">
      <formula>NOT(ISERROR(SEARCH(" ",BN89)))</formula>
    </cfRule>
  </conditionalFormatting>
  <conditionalFormatting sqref="BR89">
    <cfRule type="containsText" dxfId="4726" priority="3623" operator="containsText" text=" ">
      <formula>NOT(ISERROR(SEARCH(" ",BR89)))</formula>
    </cfRule>
    <cfRule type="containsText" dxfId="4725" priority="3624" operator="containsText" text=" ">
      <formula>NOT(ISERROR(SEARCH(" ",BR89)))</formula>
    </cfRule>
  </conditionalFormatting>
  <conditionalFormatting sqref="BT89">
    <cfRule type="duplicateValues" dxfId="4724" priority="3578"/>
  </conditionalFormatting>
  <conditionalFormatting sqref="BX89">
    <cfRule type="containsText" dxfId="4723" priority="3560" operator="containsText" text=" ">
      <formula>NOT(ISERROR(SEARCH(" ",BX89)))</formula>
    </cfRule>
    <cfRule type="containsText" dxfId="4722" priority="3561" operator="containsText" text=" ">
      <formula>NOT(ISERROR(SEARCH(" ",BX89)))</formula>
    </cfRule>
  </conditionalFormatting>
  <conditionalFormatting sqref="BY89">
    <cfRule type="containsText" dxfId="4721" priority="3574" operator="containsText" text=" ">
      <formula>NOT(ISERROR(SEARCH(" ",BY89)))</formula>
    </cfRule>
    <cfRule type="containsText" dxfId="4720" priority="3575" operator="containsText" text=" ">
      <formula>NOT(ISERROR(SEARCH(" ",BY89)))</formula>
    </cfRule>
  </conditionalFormatting>
  <conditionalFormatting sqref="BZ89">
    <cfRule type="containsText" dxfId="4719" priority="3660" operator="containsText" text=" ">
      <formula>NOT(ISERROR(SEARCH(" ",BZ89)))</formula>
    </cfRule>
    <cfRule type="containsText" dxfId="4718" priority="3661" operator="containsText" text=" ">
      <formula>NOT(ISERROR(SEARCH(" ",BZ89)))</formula>
    </cfRule>
  </conditionalFormatting>
  <conditionalFormatting sqref="CB89:CD89">
    <cfRule type="containsText" dxfId="4717" priority="3587" operator="containsText" text=" ">
      <formula>NOT(ISERROR(SEARCH(" ",CB89)))</formula>
    </cfRule>
  </conditionalFormatting>
  <conditionalFormatting sqref="CE89">
    <cfRule type="containsText" dxfId="4716" priority="3585" operator="containsText" text=" ">
      <formula>NOT(ISERROR(SEARCH(" ",CE89)))</formula>
    </cfRule>
  </conditionalFormatting>
  <conditionalFormatting sqref="CF89">
    <cfRule type="containsText" dxfId="4715" priority="3509" operator="containsText" text=" ">
      <formula>NOT(ISERROR(SEARCH(" ",CF89)))</formula>
    </cfRule>
  </conditionalFormatting>
  <conditionalFormatting sqref="CH89">
    <cfRule type="containsText" dxfId="4714" priority="3586" operator="containsText" text=" ">
      <formula>NOT(ISERROR(SEARCH(" ",CH89)))</formula>
    </cfRule>
  </conditionalFormatting>
  <conditionalFormatting sqref="CI89">
    <cfRule type="containsText" dxfId="4713" priority="3627" operator="containsText" text=" ">
      <formula>NOT(ISERROR(SEARCH(" ",CI89)))</formula>
    </cfRule>
  </conditionalFormatting>
  <conditionalFormatting sqref="CR89">
    <cfRule type="containsText" dxfId="4712" priority="2485" operator="containsText" text=" ">
      <formula>NOT(ISERROR(SEARCH(" ",CR89)))</formula>
    </cfRule>
  </conditionalFormatting>
  <conditionalFormatting sqref="CS89">
    <cfRule type="containsText" dxfId="4711" priority="3004" operator="containsText" text=" ">
      <formula>NOT(ISERROR(SEARCH(" ",CS89)))</formula>
    </cfRule>
  </conditionalFormatting>
  <conditionalFormatting sqref="CU89">
    <cfRule type="cellIs" dxfId="4710" priority="3581" operator="equal">
      <formula>1</formula>
    </cfRule>
  </conditionalFormatting>
  <conditionalFormatting sqref="CY89:DB89">
    <cfRule type="cellIs" dxfId="4709" priority="3322" operator="equal">
      <formula>1</formula>
    </cfRule>
  </conditionalFormatting>
  <conditionalFormatting sqref="DD89:DG89">
    <cfRule type="cellIs" dxfId="4708" priority="3327" operator="equal">
      <formula>1</formula>
    </cfRule>
  </conditionalFormatting>
  <conditionalFormatting sqref="DX89">
    <cfRule type="containsText" dxfId="4707" priority="3570" operator="containsText" text=" ">
      <formula>NOT(ISERROR(SEARCH(" ",DX89)))</formula>
    </cfRule>
    <cfRule type="containsText" dxfId="4706" priority="3571" operator="containsText" text=" ">
      <formula>NOT(ISERROR(SEARCH(" ",DX89)))</formula>
    </cfRule>
    <cfRule type="containsText" dxfId="4705" priority="3572" operator="containsText" text=" ">
      <formula>NOT(ISERROR(SEARCH(" ",DX89)))</formula>
    </cfRule>
    <cfRule type="containsText" dxfId="4704" priority="3573" operator="containsText" text=" ">
      <formula>NOT(ISERROR(SEARCH(" ",DX89)))</formula>
    </cfRule>
  </conditionalFormatting>
  <conditionalFormatting sqref="DY89">
    <cfRule type="containsText" dxfId="4703" priority="3566" operator="containsText" text=" ">
      <formula>NOT(ISERROR(SEARCH(" ",DY89)))</formula>
    </cfRule>
    <cfRule type="containsText" dxfId="4702" priority="3567" operator="containsText" text=" ">
      <formula>NOT(ISERROR(SEARCH(" ",DY89)))</formula>
    </cfRule>
    <cfRule type="containsText" dxfId="4701" priority="3568" operator="containsText" text=" ">
      <formula>NOT(ISERROR(SEARCH(" ",DY89)))</formula>
    </cfRule>
    <cfRule type="containsText" dxfId="4700" priority="3569" operator="containsText" text=" ">
      <formula>NOT(ISERROR(SEARCH(" ",DY89)))</formula>
    </cfRule>
  </conditionalFormatting>
  <conditionalFormatting sqref="DZ89">
    <cfRule type="containsText" dxfId="4699" priority="3562" operator="containsText" text=" ">
      <formula>NOT(ISERROR(SEARCH(" ",DZ89)))</formula>
    </cfRule>
    <cfRule type="containsText" dxfId="4698" priority="3563" operator="containsText" text=" ">
      <formula>NOT(ISERROR(SEARCH(" ",DZ89)))</formula>
    </cfRule>
    <cfRule type="containsText" dxfId="4697" priority="3564" operator="containsText" text=" ">
      <formula>NOT(ISERROR(SEARCH(" ",DZ89)))</formula>
    </cfRule>
    <cfRule type="containsText" dxfId="4696" priority="3565" operator="containsText" text=" ">
      <formula>NOT(ISERROR(SEARCH(" ",DZ89)))</formula>
    </cfRule>
  </conditionalFormatting>
  <conditionalFormatting sqref="EC89:EL89">
    <cfRule type="containsText" dxfId="4695" priority="3636" operator="containsText" text=" ">
      <formula>NOT(ISERROR(SEARCH(" ",EC89)))</formula>
    </cfRule>
    <cfRule type="containsText" dxfId="4694" priority="3637" operator="containsText" text=" ">
      <formula>NOT(ISERROR(SEARCH(" ",EC89)))</formula>
    </cfRule>
  </conditionalFormatting>
  <conditionalFormatting sqref="EN89">
    <cfRule type="cellIs" dxfId="4693" priority="3612" operator="equal">
      <formula>0</formula>
    </cfRule>
  </conditionalFormatting>
  <conditionalFormatting sqref="FI89">
    <cfRule type="cellIs" dxfId="4692" priority="3674" operator="greaterThan">
      <formula>1</formula>
    </cfRule>
    <cfRule type="colorScale" priority="3675">
      <colorScale>
        <cfvo type="min"/>
        <cfvo type="max"/>
        <color rgb="FFFCFCFF"/>
        <color rgb="FF63BE7B"/>
      </colorScale>
    </cfRule>
    <cfRule type="colorScale" priority="3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89">
    <cfRule type="colorScale" priority="3625">
      <colorScale>
        <cfvo type="min"/>
        <cfvo type="max"/>
        <color rgb="FFFCFCFF"/>
        <color rgb="FF63BE7B"/>
      </colorScale>
    </cfRule>
    <cfRule type="colorScale" priority="3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9:FL89">
    <cfRule type="colorScale" priority="3677">
      <colorScale>
        <cfvo type="min"/>
        <cfvo type="max"/>
        <color rgb="FFFCFCFF"/>
        <color rgb="FF63BE7B"/>
      </colorScale>
    </cfRule>
    <cfRule type="colorScale" priority="3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9">
    <cfRule type="colorScale" priority="3679">
      <colorScale>
        <cfvo type="min"/>
        <cfvo type="max"/>
        <color rgb="FFFCFCFF"/>
        <color rgb="FF63BE7B"/>
      </colorScale>
    </cfRule>
    <cfRule type="colorScale" priority="3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9">
    <cfRule type="colorScale" priority="3946">
      <colorScale>
        <cfvo type="min"/>
        <cfvo type="max"/>
        <color rgb="FFFCFCFF"/>
        <color rgb="FF63BE7B"/>
      </colorScale>
    </cfRule>
    <cfRule type="colorScale" priority="3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9">
    <cfRule type="cellIs" dxfId="4691" priority="3681" operator="greaterThan">
      <formula>1</formula>
    </cfRule>
    <cfRule type="colorScale" priority="3682">
      <colorScale>
        <cfvo type="min"/>
        <cfvo type="max"/>
        <color rgb="FFFCFCFF"/>
        <color rgb="FF63BE7B"/>
      </colorScale>
    </cfRule>
    <cfRule type="colorScale" priority="3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9">
    <cfRule type="colorScale" priority="3684">
      <colorScale>
        <cfvo type="min"/>
        <cfvo type="max"/>
        <color rgb="FFFCFCFF"/>
        <color rgb="FF63BE7B"/>
      </colorScale>
    </cfRule>
    <cfRule type="colorScale" priority="3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9">
    <cfRule type="colorScale" priority="3942">
      <colorScale>
        <cfvo type="min"/>
        <cfvo type="max"/>
        <color rgb="FFFCFCFF"/>
        <color rgb="FF63BE7B"/>
      </colorScale>
    </cfRule>
    <cfRule type="colorScale" priority="3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9">
    <cfRule type="cellIs" dxfId="4690" priority="3686" operator="greaterThan">
      <formula>1</formula>
    </cfRule>
    <cfRule type="colorScale" priority="3687">
      <colorScale>
        <cfvo type="min"/>
        <cfvo type="max"/>
        <color rgb="FFFCFCFF"/>
        <color rgb="FF63BE7B"/>
      </colorScale>
    </cfRule>
    <cfRule type="colorScale" priority="3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9">
    <cfRule type="colorScale" priority="3689">
      <colorScale>
        <cfvo type="min"/>
        <cfvo type="max"/>
        <color rgb="FFFCFCFF"/>
        <color rgb="FF63BE7B"/>
      </colorScale>
    </cfRule>
    <cfRule type="colorScale" priority="3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9">
    <cfRule type="colorScale" priority="3691">
      <colorScale>
        <cfvo type="min"/>
        <cfvo type="max"/>
        <color rgb="FFFCFCFF"/>
        <color rgb="FF63BE7B"/>
      </colorScale>
    </cfRule>
    <cfRule type="colorScale" priority="3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9">
    <cfRule type="cellIs" dxfId="4689" priority="3693" operator="greaterThan">
      <formula>1</formula>
    </cfRule>
    <cfRule type="colorScale" priority="3694">
      <colorScale>
        <cfvo type="min"/>
        <cfvo type="max"/>
        <color rgb="FFFCFCFF"/>
        <color rgb="FF63BE7B"/>
      </colorScale>
    </cfRule>
    <cfRule type="colorScale" priority="3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9">
    <cfRule type="colorScale" priority="3696">
      <colorScale>
        <cfvo type="min"/>
        <cfvo type="max"/>
        <color rgb="FFFCFCFF"/>
        <color rgb="FF63BE7B"/>
      </colorScale>
    </cfRule>
    <cfRule type="colorScale" priority="3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9">
    <cfRule type="colorScale" priority="3698">
      <colorScale>
        <cfvo type="min"/>
        <cfvo type="max"/>
        <color rgb="FFFCFCFF"/>
        <color rgb="FF63BE7B"/>
      </colorScale>
    </cfRule>
    <cfRule type="colorScale" priority="3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9">
    <cfRule type="cellIs" dxfId="4688" priority="3700" operator="greaterThan">
      <formula>1</formula>
    </cfRule>
    <cfRule type="colorScale" priority="3701">
      <colorScale>
        <cfvo type="min"/>
        <cfvo type="max"/>
        <color rgb="FFFCFCFF"/>
        <color rgb="FF63BE7B"/>
      </colorScale>
    </cfRule>
    <cfRule type="colorScale" priority="3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9">
    <cfRule type="colorScale" priority="3703">
      <colorScale>
        <cfvo type="min"/>
        <cfvo type="max"/>
        <color rgb="FFFCFCFF"/>
        <color rgb="FF63BE7B"/>
      </colorScale>
    </cfRule>
    <cfRule type="colorScale" priority="3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9">
    <cfRule type="colorScale" priority="3705">
      <colorScale>
        <cfvo type="min"/>
        <cfvo type="max"/>
        <color rgb="FFFCFCFF"/>
        <color rgb="FF63BE7B"/>
      </colorScale>
    </cfRule>
    <cfRule type="colorScale" priority="3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9">
    <cfRule type="cellIs" dxfId="4687" priority="3707" operator="greaterThan">
      <formula>1</formula>
    </cfRule>
    <cfRule type="colorScale" priority="3708">
      <colorScale>
        <cfvo type="min"/>
        <cfvo type="max"/>
        <color rgb="FFFCFCFF"/>
        <color rgb="FF63BE7B"/>
      </colorScale>
    </cfRule>
    <cfRule type="colorScale" priority="3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9">
    <cfRule type="colorScale" priority="3710">
      <colorScale>
        <cfvo type="min"/>
        <cfvo type="max"/>
        <color rgb="FFFCFCFF"/>
        <color rgb="FF63BE7B"/>
      </colorScale>
    </cfRule>
    <cfRule type="colorScale" priority="3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9">
    <cfRule type="colorScale" priority="3712">
      <colorScale>
        <cfvo type="min"/>
        <cfvo type="max"/>
        <color rgb="FFFCFCFF"/>
        <color rgb="FF63BE7B"/>
      </colorScale>
    </cfRule>
    <cfRule type="colorScale" priority="3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9">
    <cfRule type="cellIs" dxfId="4686" priority="3714" operator="greaterThan">
      <formula>1</formula>
    </cfRule>
    <cfRule type="colorScale" priority="3715">
      <colorScale>
        <cfvo type="min"/>
        <cfvo type="max"/>
        <color rgb="FFFCFCFF"/>
        <color rgb="FF63BE7B"/>
      </colorScale>
    </cfRule>
    <cfRule type="colorScale" priority="3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9">
    <cfRule type="colorScale" priority="3717">
      <colorScale>
        <cfvo type="min"/>
        <cfvo type="max"/>
        <color rgb="FFFCFCFF"/>
        <color rgb="FF63BE7B"/>
      </colorScale>
    </cfRule>
    <cfRule type="colorScale" priority="3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9">
    <cfRule type="colorScale" priority="3719">
      <colorScale>
        <cfvo type="min"/>
        <cfvo type="max"/>
        <color rgb="FFFCFCFF"/>
        <color rgb="FF63BE7B"/>
      </colorScale>
    </cfRule>
    <cfRule type="colorScale" priority="3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9">
    <cfRule type="cellIs" dxfId="4685" priority="3721" operator="greaterThan">
      <formula>1</formula>
    </cfRule>
    <cfRule type="colorScale" priority="3722">
      <colorScale>
        <cfvo type="min"/>
        <cfvo type="max"/>
        <color rgb="FFFCFCFF"/>
        <color rgb="FF63BE7B"/>
      </colorScale>
    </cfRule>
    <cfRule type="colorScale" priority="3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9">
    <cfRule type="colorScale" priority="3724">
      <colorScale>
        <cfvo type="min"/>
        <cfvo type="max"/>
        <color rgb="FFFCFCFF"/>
        <color rgb="FF63BE7B"/>
      </colorScale>
    </cfRule>
    <cfRule type="colorScale" priority="3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9">
    <cfRule type="colorScale" priority="3726">
      <colorScale>
        <cfvo type="min"/>
        <cfvo type="max"/>
        <color rgb="FFFCFCFF"/>
        <color rgb="FF63BE7B"/>
      </colorScale>
    </cfRule>
    <cfRule type="colorScale" priority="3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9">
    <cfRule type="cellIs" dxfId="4684" priority="3728" operator="greaterThan">
      <formula>1</formula>
    </cfRule>
    <cfRule type="colorScale" priority="3729">
      <colorScale>
        <cfvo type="min"/>
        <cfvo type="max"/>
        <color rgb="FFFCFCFF"/>
        <color rgb="FF63BE7B"/>
      </colorScale>
    </cfRule>
    <cfRule type="colorScale" priority="3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9">
    <cfRule type="colorScale" priority="3731">
      <colorScale>
        <cfvo type="min"/>
        <cfvo type="max"/>
        <color rgb="FFFCFCFF"/>
        <color rgb="FF63BE7B"/>
      </colorScale>
    </cfRule>
    <cfRule type="colorScale" priority="3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9">
    <cfRule type="colorScale" priority="3733">
      <colorScale>
        <cfvo type="min"/>
        <cfvo type="max"/>
        <color rgb="FFFCFCFF"/>
        <color rgb="FF63BE7B"/>
      </colorScale>
    </cfRule>
    <cfRule type="colorScale" priority="3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9">
    <cfRule type="cellIs" dxfId="4683" priority="3735" operator="greaterThan">
      <formula>1</formula>
    </cfRule>
    <cfRule type="colorScale" priority="3736">
      <colorScale>
        <cfvo type="min"/>
        <cfvo type="max"/>
        <color rgb="FFFCFCFF"/>
        <color rgb="FF63BE7B"/>
      </colorScale>
    </cfRule>
    <cfRule type="colorScale" priority="3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9">
    <cfRule type="colorScale" priority="3738">
      <colorScale>
        <cfvo type="min"/>
        <cfvo type="max"/>
        <color rgb="FFFCFCFF"/>
        <color rgb="FF63BE7B"/>
      </colorScale>
    </cfRule>
    <cfRule type="colorScale" priority="3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9">
    <cfRule type="colorScale" priority="3740">
      <colorScale>
        <cfvo type="min"/>
        <cfvo type="max"/>
        <color rgb="FFFCFCFF"/>
        <color rgb="FF63BE7B"/>
      </colorScale>
    </cfRule>
    <cfRule type="colorScale" priority="3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9">
    <cfRule type="cellIs" dxfId="4682" priority="3742" operator="greaterThan">
      <formula>1</formula>
    </cfRule>
    <cfRule type="colorScale" priority="3743">
      <colorScale>
        <cfvo type="min"/>
        <cfvo type="max"/>
        <color rgb="FFFCFCFF"/>
        <color rgb="FF63BE7B"/>
      </colorScale>
    </cfRule>
    <cfRule type="colorScale" priority="3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9">
    <cfRule type="colorScale" priority="3745">
      <colorScale>
        <cfvo type="min"/>
        <cfvo type="max"/>
        <color rgb="FFFCFCFF"/>
        <color rgb="FF63BE7B"/>
      </colorScale>
    </cfRule>
    <cfRule type="colorScale" priority="3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9">
    <cfRule type="colorScale" priority="3747">
      <colorScale>
        <cfvo type="min"/>
        <cfvo type="max"/>
        <color rgb="FFFCFCFF"/>
        <color rgb="FF63BE7B"/>
      </colorScale>
    </cfRule>
    <cfRule type="colorScale" priority="3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9">
    <cfRule type="cellIs" dxfId="4681" priority="3749" operator="greaterThan">
      <formula>1</formula>
    </cfRule>
    <cfRule type="colorScale" priority="3750">
      <colorScale>
        <cfvo type="min"/>
        <cfvo type="max"/>
        <color rgb="FFFCFCFF"/>
        <color rgb="FF63BE7B"/>
      </colorScale>
    </cfRule>
    <cfRule type="colorScale" priority="3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9">
    <cfRule type="colorScale" priority="3752">
      <colorScale>
        <cfvo type="min"/>
        <cfvo type="max"/>
        <color rgb="FFFCFCFF"/>
        <color rgb="FF63BE7B"/>
      </colorScale>
    </cfRule>
    <cfRule type="colorScale" priority="3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9">
    <cfRule type="colorScale" priority="3754">
      <colorScale>
        <cfvo type="min"/>
        <cfvo type="max"/>
        <color rgb="FFFCFCFF"/>
        <color rgb="FF63BE7B"/>
      </colorScale>
    </cfRule>
    <cfRule type="colorScale" priority="3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9">
    <cfRule type="cellIs" dxfId="4680" priority="3756" operator="greaterThan">
      <formula>1</formula>
    </cfRule>
    <cfRule type="colorScale" priority="3757">
      <colorScale>
        <cfvo type="min"/>
        <cfvo type="max"/>
        <color rgb="FFFCFCFF"/>
        <color rgb="FF63BE7B"/>
      </colorScale>
    </cfRule>
    <cfRule type="colorScale" priority="3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9">
    <cfRule type="colorScale" priority="3759">
      <colorScale>
        <cfvo type="min"/>
        <cfvo type="max"/>
        <color rgb="FFFCFCFF"/>
        <color rgb="FF63BE7B"/>
      </colorScale>
    </cfRule>
    <cfRule type="colorScale" priority="3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9">
    <cfRule type="colorScale" priority="3761">
      <colorScale>
        <cfvo type="min"/>
        <cfvo type="max"/>
        <color rgb="FFFCFCFF"/>
        <color rgb="FF63BE7B"/>
      </colorScale>
    </cfRule>
    <cfRule type="colorScale" priority="3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9">
    <cfRule type="cellIs" dxfId="4679" priority="3763" operator="greaterThan">
      <formula>1</formula>
    </cfRule>
    <cfRule type="colorScale" priority="3764">
      <colorScale>
        <cfvo type="min"/>
        <cfvo type="max"/>
        <color rgb="FFFCFCFF"/>
        <color rgb="FF63BE7B"/>
      </colorScale>
    </cfRule>
    <cfRule type="colorScale" priority="3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9">
    <cfRule type="colorScale" priority="3766">
      <colorScale>
        <cfvo type="min"/>
        <cfvo type="max"/>
        <color rgb="FFFCFCFF"/>
        <color rgb="FF63BE7B"/>
      </colorScale>
    </cfRule>
    <cfRule type="colorScale" priority="3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9">
    <cfRule type="colorScale" priority="3768">
      <colorScale>
        <cfvo type="min"/>
        <cfvo type="max"/>
        <color rgb="FFFCFCFF"/>
        <color rgb="FF63BE7B"/>
      </colorScale>
    </cfRule>
    <cfRule type="colorScale" priority="3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9">
    <cfRule type="cellIs" dxfId="4678" priority="3770" operator="greaterThan">
      <formula>1</formula>
    </cfRule>
    <cfRule type="colorScale" priority="3771">
      <colorScale>
        <cfvo type="min"/>
        <cfvo type="max"/>
        <color rgb="FFFCFCFF"/>
        <color rgb="FF63BE7B"/>
      </colorScale>
    </cfRule>
    <cfRule type="colorScale" priority="3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9">
    <cfRule type="colorScale" priority="3773">
      <colorScale>
        <cfvo type="min"/>
        <cfvo type="max"/>
        <color rgb="FFFCFCFF"/>
        <color rgb="FF63BE7B"/>
      </colorScale>
    </cfRule>
    <cfRule type="colorScale" priority="3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9">
    <cfRule type="colorScale" priority="3775">
      <colorScale>
        <cfvo type="min"/>
        <cfvo type="max"/>
        <color rgb="FFFCFCFF"/>
        <color rgb="FF63BE7B"/>
      </colorScale>
    </cfRule>
    <cfRule type="colorScale" priority="3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9">
    <cfRule type="cellIs" dxfId="4677" priority="3777" operator="greaterThan">
      <formula>1</formula>
    </cfRule>
    <cfRule type="colorScale" priority="3778">
      <colorScale>
        <cfvo type="min"/>
        <cfvo type="max"/>
        <color rgb="FFFCFCFF"/>
        <color rgb="FF63BE7B"/>
      </colorScale>
    </cfRule>
    <cfRule type="colorScale" priority="3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9">
    <cfRule type="colorScale" priority="3780">
      <colorScale>
        <cfvo type="min"/>
        <cfvo type="max"/>
        <color rgb="FFFCFCFF"/>
        <color rgb="FF63BE7B"/>
      </colorScale>
    </cfRule>
    <cfRule type="colorScale" priority="3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9">
    <cfRule type="colorScale" priority="3782">
      <colorScale>
        <cfvo type="min"/>
        <cfvo type="max"/>
        <color rgb="FFFCFCFF"/>
        <color rgb="FF63BE7B"/>
      </colorScale>
    </cfRule>
    <cfRule type="colorScale" priority="3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9">
    <cfRule type="cellIs" dxfId="4676" priority="3784" operator="greaterThan">
      <formula>1</formula>
    </cfRule>
    <cfRule type="colorScale" priority="3785">
      <colorScale>
        <cfvo type="min"/>
        <cfvo type="max"/>
        <color rgb="FFFCFCFF"/>
        <color rgb="FF63BE7B"/>
      </colorScale>
    </cfRule>
    <cfRule type="colorScale" priority="3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9">
    <cfRule type="colorScale" priority="3787">
      <colorScale>
        <cfvo type="min"/>
        <cfvo type="max"/>
        <color rgb="FFFCFCFF"/>
        <color rgb="FF63BE7B"/>
      </colorScale>
    </cfRule>
    <cfRule type="colorScale" priority="3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9">
    <cfRule type="colorScale" priority="3789">
      <colorScale>
        <cfvo type="min"/>
        <cfvo type="max"/>
        <color rgb="FFFCFCFF"/>
        <color rgb="FF63BE7B"/>
      </colorScale>
    </cfRule>
    <cfRule type="colorScale" priority="3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9">
    <cfRule type="cellIs" dxfId="4675" priority="3791" operator="greaterThan">
      <formula>1</formula>
    </cfRule>
    <cfRule type="colorScale" priority="3792">
      <colorScale>
        <cfvo type="min"/>
        <cfvo type="max"/>
        <color rgb="FFFCFCFF"/>
        <color rgb="FF63BE7B"/>
      </colorScale>
    </cfRule>
    <cfRule type="colorScale" priority="3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9">
    <cfRule type="colorScale" priority="3794">
      <colorScale>
        <cfvo type="min"/>
        <cfvo type="max"/>
        <color rgb="FFFCFCFF"/>
        <color rgb="FF63BE7B"/>
      </colorScale>
    </cfRule>
    <cfRule type="colorScale" priority="3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9">
    <cfRule type="colorScale" priority="3796">
      <colorScale>
        <cfvo type="min"/>
        <cfvo type="max"/>
        <color rgb="FFFCFCFF"/>
        <color rgb="FF63BE7B"/>
      </colorScale>
    </cfRule>
    <cfRule type="colorScale" priority="3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9">
    <cfRule type="cellIs" dxfId="4674" priority="3798" operator="greaterThan">
      <formula>1</formula>
    </cfRule>
    <cfRule type="colorScale" priority="3799">
      <colorScale>
        <cfvo type="min"/>
        <cfvo type="max"/>
        <color rgb="FFFCFCFF"/>
        <color rgb="FF63BE7B"/>
      </colorScale>
    </cfRule>
    <cfRule type="colorScale" priority="3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9">
    <cfRule type="colorScale" priority="3801">
      <colorScale>
        <cfvo type="min"/>
        <cfvo type="max"/>
        <color rgb="FFFCFCFF"/>
        <color rgb="FF63BE7B"/>
      </colorScale>
    </cfRule>
    <cfRule type="colorScale" priority="3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89">
    <cfRule type="colorScale" priority="3803">
      <colorScale>
        <cfvo type="min"/>
        <cfvo type="max"/>
        <color rgb="FFFCFCFF"/>
        <color rgb="FF63BE7B"/>
      </colorScale>
    </cfRule>
    <cfRule type="colorScale" priority="3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89">
    <cfRule type="cellIs" dxfId="4673" priority="3805" operator="greaterThan">
      <formula>1</formula>
    </cfRule>
    <cfRule type="colorScale" priority="3806">
      <colorScale>
        <cfvo type="min"/>
        <cfvo type="max"/>
        <color rgb="FFFCFCFF"/>
        <color rgb="FF63BE7B"/>
      </colorScale>
    </cfRule>
    <cfRule type="colorScale" priority="3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9">
    <cfRule type="cellIs" dxfId="4672" priority="3808" operator="greaterThan">
      <formula>1</formula>
    </cfRule>
    <cfRule type="colorScale" priority="3809">
      <colorScale>
        <cfvo type="min"/>
        <cfvo type="max"/>
        <color rgb="FFFCFCFF"/>
        <color rgb="FF63BE7B"/>
      </colorScale>
    </cfRule>
    <cfRule type="colorScale" priority="3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89">
    <cfRule type="colorScale" priority="3613">
      <colorScale>
        <cfvo type="min"/>
        <cfvo type="max"/>
        <color rgb="FFFCFCFF"/>
        <color rgb="FF63BE7B"/>
      </colorScale>
    </cfRule>
    <cfRule type="colorScale" priority="3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9:IA89">
    <cfRule type="colorScale" priority="3811">
      <colorScale>
        <cfvo type="min"/>
        <cfvo type="max"/>
        <color rgb="FFFCFCFF"/>
        <color rgb="FF63BE7B"/>
      </colorScale>
    </cfRule>
    <cfRule type="colorScale" priority="3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9">
    <cfRule type="colorScale" priority="3813">
      <colorScale>
        <cfvo type="min"/>
        <cfvo type="max"/>
        <color rgb="FFFCFCFF"/>
        <color rgb="FF63BE7B"/>
      </colorScale>
    </cfRule>
    <cfRule type="colorScale" priority="3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9">
    <cfRule type="colorScale" priority="3948">
      <colorScale>
        <cfvo type="min"/>
        <cfvo type="max"/>
        <color rgb="FFFCFCFF"/>
        <color rgb="FF63BE7B"/>
      </colorScale>
    </cfRule>
    <cfRule type="colorScale" priority="3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9">
    <cfRule type="cellIs" dxfId="4671" priority="3815" operator="greaterThan">
      <formula>1</formula>
    </cfRule>
    <cfRule type="colorScale" priority="3816">
      <colorScale>
        <cfvo type="min"/>
        <cfvo type="max"/>
        <color rgb="FFFCFCFF"/>
        <color rgb="FF63BE7B"/>
      </colorScale>
    </cfRule>
    <cfRule type="colorScale" priority="3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9">
    <cfRule type="colorScale" priority="3818">
      <colorScale>
        <cfvo type="min"/>
        <cfvo type="max"/>
        <color rgb="FFFCFCFF"/>
        <color rgb="FF63BE7B"/>
      </colorScale>
    </cfRule>
    <cfRule type="colorScale" priority="3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9">
    <cfRule type="colorScale" priority="3944">
      <colorScale>
        <cfvo type="min"/>
        <cfvo type="max"/>
        <color rgb="FFFCFCFF"/>
        <color rgb="FF63BE7B"/>
      </colorScale>
    </cfRule>
    <cfRule type="colorScale" priority="3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9">
    <cfRule type="cellIs" dxfId="4670" priority="3820" operator="greaterThan">
      <formula>1</formula>
    </cfRule>
    <cfRule type="colorScale" priority="3821">
      <colorScale>
        <cfvo type="min"/>
        <cfvo type="max"/>
        <color rgb="FFFCFCFF"/>
        <color rgb="FF63BE7B"/>
      </colorScale>
    </cfRule>
    <cfRule type="colorScale" priority="3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9">
    <cfRule type="colorScale" priority="3823">
      <colorScale>
        <cfvo type="min"/>
        <cfvo type="max"/>
        <color rgb="FFFCFCFF"/>
        <color rgb="FF63BE7B"/>
      </colorScale>
    </cfRule>
    <cfRule type="colorScale" priority="3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9">
    <cfRule type="colorScale" priority="3825">
      <colorScale>
        <cfvo type="min"/>
        <cfvo type="max"/>
        <color rgb="FFFCFCFF"/>
        <color rgb="FF63BE7B"/>
      </colorScale>
    </cfRule>
    <cfRule type="colorScale" priority="3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9">
    <cfRule type="cellIs" dxfId="4669" priority="3827" operator="greaterThan">
      <formula>1</formula>
    </cfRule>
    <cfRule type="colorScale" priority="3828">
      <colorScale>
        <cfvo type="min"/>
        <cfvo type="max"/>
        <color rgb="FFFCFCFF"/>
        <color rgb="FF63BE7B"/>
      </colorScale>
    </cfRule>
    <cfRule type="colorScale" priority="3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9">
    <cfRule type="colorScale" priority="3830">
      <colorScale>
        <cfvo type="min"/>
        <cfvo type="max"/>
        <color rgb="FFFCFCFF"/>
        <color rgb="FF63BE7B"/>
      </colorScale>
    </cfRule>
    <cfRule type="colorScale" priority="3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9">
    <cfRule type="colorScale" priority="3832">
      <colorScale>
        <cfvo type="min"/>
        <cfvo type="max"/>
        <color rgb="FFFCFCFF"/>
        <color rgb="FF63BE7B"/>
      </colorScale>
    </cfRule>
    <cfRule type="colorScale" priority="3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9">
    <cfRule type="cellIs" dxfId="4668" priority="3834" operator="greaterThan">
      <formula>1</formula>
    </cfRule>
    <cfRule type="colorScale" priority="3835">
      <colorScale>
        <cfvo type="min"/>
        <cfvo type="max"/>
        <color rgb="FFFCFCFF"/>
        <color rgb="FF63BE7B"/>
      </colorScale>
    </cfRule>
    <cfRule type="colorScale" priority="3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9">
    <cfRule type="colorScale" priority="3837">
      <colorScale>
        <cfvo type="min"/>
        <cfvo type="max"/>
        <color rgb="FFFCFCFF"/>
        <color rgb="FF63BE7B"/>
      </colorScale>
    </cfRule>
    <cfRule type="colorScale" priority="3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9">
    <cfRule type="colorScale" priority="3839">
      <colorScale>
        <cfvo type="min"/>
        <cfvo type="max"/>
        <color rgb="FFFCFCFF"/>
        <color rgb="FF63BE7B"/>
      </colorScale>
    </cfRule>
    <cfRule type="colorScale" priority="3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9">
    <cfRule type="cellIs" dxfId="4667" priority="3841" operator="greaterThan">
      <formula>1</formula>
    </cfRule>
    <cfRule type="colorScale" priority="3842">
      <colorScale>
        <cfvo type="min"/>
        <cfvo type="max"/>
        <color rgb="FFFCFCFF"/>
        <color rgb="FF63BE7B"/>
      </colorScale>
    </cfRule>
    <cfRule type="colorScale" priority="3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9">
    <cfRule type="colorScale" priority="3844">
      <colorScale>
        <cfvo type="min"/>
        <cfvo type="max"/>
        <color rgb="FFFCFCFF"/>
        <color rgb="FF63BE7B"/>
      </colorScale>
    </cfRule>
    <cfRule type="colorScale" priority="3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9">
    <cfRule type="colorScale" priority="3846">
      <colorScale>
        <cfvo type="min"/>
        <cfvo type="max"/>
        <color rgb="FFFCFCFF"/>
        <color rgb="FF63BE7B"/>
      </colorScale>
    </cfRule>
    <cfRule type="colorScale" priority="3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9">
    <cfRule type="cellIs" dxfId="4666" priority="3848" operator="greaterThan">
      <formula>1</formula>
    </cfRule>
    <cfRule type="colorScale" priority="3849">
      <colorScale>
        <cfvo type="min"/>
        <cfvo type="max"/>
        <color rgb="FFFCFCFF"/>
        <color rgb="FF63BE7B"/>
      </colorScale>
    </cfRule>
    <cfRule type="colorScale" priority="3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9">
    <cfRule type="colorScale" priority="3851">
      <colorScale>
        <cfvo type="min"/>
        <cfvo type="max"/>
        <color rgb="FFFCFCFF"/>
        <color rgb="FF63BE7B"/>
      </colorScale>
    </cfRule>
    <cfRule type="colorScale" priority="3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9">
    <cfRule type="colorScale" priority="3853">
      <colorScale>
        <cfvo type="min"/>
        <cfvo type="max"/>
        <color rgb="FFFCFCFF"/>
        <color rgb="FF63BE7B"/>
      </colorScale>
    </cfRule>
    <cfRule type="colorScale" priority="3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9">
    <cfRule type="cellIs" dxfId="4665" priority="3855" operator="greaterThan">
      <formula>1</formula>
    </cfRule>
    <cfRule type="colorScale" priority="3856">
      <colorScale>
        <cfvo type="min"/>
        <cfvo type="max"/>
        <color rgb="FFFCFCFF"/>
        <color rgb="FF63BE7B"/>
      </colorScale>
    </cfRule>
    <cfRule type="colorScale" priority="3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9">
    <cfRule type="colorScale" priority="3858">
      <colorScale>
        <cfvo type="min"/>
        <cfvo type="max"/>
        <color rgb="FFFCFCFF"/>
        <color rgb="FF63BE7B"/>
      </colorScale>
    </cfRule>
    <cfRule type="colorScale" priority="3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9">
    <cfRule type="colorScale" priority="3860">
      <colorScale>
        <cfvo type="min"/>
        <cfvo type="max"/>
        <color rgb="FFFCFCFF"/>
        <color rgb="FF63BE7B"/>
      </colorScale>
    </cfRule>
    <cfRule type="colorScale" priority="3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9">
    <cfRule type="cellIs" dxfId="4664" priority="3862" operator="greaterThan">
      <formula>1</formula>
    </cfRule>
    <cfRule type="colorScale" priority="3863">
      <colorScale>
        <cfvo type="min"/>
        <cfvo type="max"/>
        <color rgb="FFFCFCFF"/>
        <color rgb="FF63BE7B"/>
      </colorScale>
    </cfRule>
    <cfRule type="colorScale" priority="3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9">
    <cfRule type="colorScale" priority="3865">
      <colorScale>
        <cfvo type="min"/>
        <cfvo type="max"/>
        <color rgb="FFFCFCFF"/>
        <color rgb="FF63BE7B"/>
      </colorScale>
    </cfRule>
    <cfRule type="colorScale" priority="3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9">
    <cfRule type="colorScale" priority="3867">
      <colorScale>
        <cfvo type="min"/>
        <cfvo type="max"/>
        <color rgb="FFFCFCFF"/>
        <color rgb="FF63BE7B"/>
      </colorScale>
    </cfRule>
    <cfRule type="colorScale" priority="3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9">
    <cfRule type="cellIs" dxfId="4663" priority="3869" operator="greaterThan">
      <formula>1</formula>
    </cfRule>
    <cfRule type="colorScale" priority="3870">
      <colorScale>
        <cfvo type="min"/>
        <cfvo type="max"/>
        <color rgb="FFFCFCFF"/>
        <color rgb="FF63BE7B"/>
      </colorScale>
    </cfRule>
    <cfRule type="colorScale" priority="3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9">
    <cfRule type="colorScale" priority="3872">
      <colorScale>
        <cfvo type="min"/>
        <cfvo type="max"/>
        <color rgb="FFFCFCFF"/>
        <color rgb="FF63BE7B"/>
      </colorScale>
    </cfRule>
    <cfRule type="colorScale" priority="3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9">
    <cfRule type="colorScale" priority="3874">
      <colorScale>
        <cfvo type="min"/>
        <cfvo type="max"/>
        <color rgb="FFFCFCFF"/>
        <color rgb="FF63BE7B"/>
      </colorScale>
    </cfRule>
    <cfRule type="colorScale" priority="3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9">
    <cfRule type="cellIs" dxfId="4662" priority="3876" operator="greaterThan">
      <formula>1</formula>
    </cfRule>
    <cfRule type="colorScale" priority="3877">
      <colorScale>
        <cfvo type="min"/>
        <cfvo type="max"/>
        <color rgb="FFFCFCFF"/>
        <color rgb="FF63BE7B"/>
      </colorScale>
    </cfRule>
    <cfRule type="colorScale" priority="3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9">
    <cfRule type="colorScale" priority="3879">
      <colorScale>
        <cfvo type="min"/>
        <cfvo type="max"/>
        <color rgb="FFFCFCFF"/>
        <color rgb="FF63BE7B"/>
      </colorScale>
    </cfRule>
    <cfRule type="colorScale" priority="3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9">
    <cfRule type="colorScale" priority="3881">
      <colorScale>
        <cfvo type="min"/>
        <cfvo type="max"/>
        <color rgb="FFFCFCFF"/>
        <color rgb="FF63BE7B"/>
      </colorScale>
    </cfRule>
    <cfRule type="colorScale" priority="3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9">
    <cfRule type="cellIs" dxfId="4661" priority="3883" operator="greaterThan">
      <formula>1</formula>
    </cfRule>
    <cfRule type="colorScale" priority="3884">
      <colorScale>
        <cfvo type="min"/>
        <cfvo type="max"/>
        <color rgb="FFFCFCFF"/>
        <color rgb="FF63BE7B"/>
      </colorScale>
    </cfRule>
    <cfRule type="colorScale" priority="3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9">
    <cfRule type="colorScale" priority="3886">
      <colorScale>
        <cfvo type="min"/>
        <cfvo type="max"/>
        <color rgb="FFFCFCFF"/>
        <color rgb="FF63BE7B"/>
      </colorScale>
    </cfRule>
    <cfRule type="colorScale" priority="3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9">
    <cfRule type="colorScale" priority="3888">
      <colorScale>
        <cfvo type="min"/>
        <cfvo type="max"/>
        <color rgb="FFFCFCFF"/>
        <color rgb="FF63BE7B"/>
      </colorScale>
    </cfRule>
    <cfRule type="colorScale" priority="3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9">
    <cfRule type="cellIs" dxfId="4660" priority="3890" operator="greaterThan">
      <formula>1</formula>
    </cfRule>
    <cfRule type="colorScale" priority="3891">
      <colorScale>
        <cfvo type="min"/>
        <cfvo type="max"/>
        <color rgb="FFFCFCFF"/>
        <color rgb="FF63BE7B"/>
      </colorScale>
    </cfRule>
    <cfRule type="colorScale" priority="3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9">
    <cfRule type="colorScale" priority="3893">
      <colorScale>
        <cfvo type="min"/>
        <cfvo type="max"/>
        <color rgb="FFFCFCFF"/>
        <color rgb="FF63BE7B"/>
      </colorScale>
    </cfRule>
    <cfRule type="colorScale" priority="3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9">
    <cfRule type="colorScale" priority="3895">
      <colorScale>
        <cfvo type="min"/>
        <cfvo type="max"/>
        <color rgb="FFFCFCFF"/>
        <color rgb="FF63BE7B"/>
      </colorScale>
    </cfRule>
    <cfRule type="colorScale" priority="3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9">
    <cfRule type="cellIs" dxfId="4659" priority="3897" operator="greaterThan">
      <formula>1</formula>
    </cfRule>
    <cfRule type="colorScale" priority="3898">
      <colorScale>
        <cfvo type="min"/>
        <cfvo type="max"/>
        <color rgb="FFFCFCFF"/>
        <color rgb="FF63BE7B"/>
      </colorScale>
    </cfRule>
    <cfRule type="colorScale" priority="3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9">
    <cfRule type="colorScale" priority="3900">
      <colorScale>
        <cfvo type="min"/>
        <cfvo type="max"/>
        <color rgb="FFFCFCFF"/>
        <color rgb="FF63BE7B"/>
      </colorScale>
    </cfRule>
    <cfRule type="colorScale" priority="3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9">
    <cfRule type="colorScale" priority="3902">
      <colorScale>
        <cfvo type="min"/>
        <cfvo type="max"/>
        <color rgb="FFFCFCFF"/>
        <color rgb="FF63BE7B"/>
      </colorScale>
    </cfRule>
    <cfRule type="colorScale" priority="3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9">
    <cfRule type="cellIs" dxfId="4658" priority="3904" operator="greaterThan">
      <formula>1</formula>
    </cfRule>
    <cfRule type="colorScale" priority="3905">
      <colorScale>
        <cfvo type="min"/>
        <cfvo type="max"/>
        <color rgb="FFFCFCFF"/>
        <color rgb="FF63BE7B"/>
      </colorScale>
    </cfRule>
    <cfRule type="colorScale" priority="3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9">
    <cfRule type="colorScale" priority="3907">
      <colorScale>
        <cfvo type="min"/>
        <cfvo type="max"/>
        <color rgb="FFFCFCFF"/>
        <color rgb="FF63BE7B"/>
      </colorScale>
    </cfRule>
    <cfRule type="colorScale" priority="3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9">
    <cfRule type="colorScale" priority="3909">
      <colorScale>
        <cfvo type="min"/>
        <cfvo type="max"/>
        <color rgb="FFFCFCFF"/>
        <color rgb="FF63BE7B"/>
      </colorScale>
    </cfRule>
    <cfRule type="colorScale" priority="3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9">
    <cfRule type="cellIs" dxfId="4657" priority="3911" operator="greaterThan">
      <formula>1</formula>
    </cfRule>
    <cfRule type="colorScale" priority="3912">
      <colorScale>
        <cfvo type="min"/>
        <cfvo type="max"/>
        <color rgb="FFFCFCFF"/>
        <color rgb="FF63BE7B"/>
      </colorScale>
    </cfRule>
    <cfRule type="colorScale" priority="3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9">
    <cfRule type="colorScale" priority="3914">
      <colorScale>
        <cfvo type="min"/>
        <cfvo type="max"/>
        <color rgb="FFFCFCFF"/>
        <color rgb="FF63BE7B"/>
      </colorScale>
    </cfRule>
    <cfRule type="colorScale" priority="3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9">
    <cfRule type="colorScale" priority="3916">
      <colorScale>
        <cfvo type="min"/>
        <cfvo type="max"/>
        <color rgb="FFFCFCFF"/>
        <color rgb="FF63BE7B"/>
      </colorScale>
    </cfRule>
    <cfRule type="colorScale" priority="3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9">
    <cfRule type="cellIs" dxfId="4656" priority="3918" operator="greaterThan">
      <formula>1</formula>
    </cfRule>
    <cfRule type="colorScale" priority="3919">
      <colorScale>
        <cfvo type="min"/>
        <cfvo type="max"/>
        <color rgb="FFFCFCFF"/>
        <color rgb="FF63BE7B"/>
      </colorScale>
    </cfRule>
    <cfRule type="colorScale" priority="3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9">
    <cfRule type="colorScale" priority="3921">
      <colorScale>
        <cfvo type="min"/>
        <cfvo type="max"/>
        <color rgb="FFFCFCFF"/>
        <color rgb="FF63BE7B"/>
      </colorScale>
    </cfRule>
    <cfRule type="colorScale" priority="3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9">
    <cfRule type="colorScale" priority="3923">
      <colorScale>
        <cfvo type="min"/>
        <cfvo type="max"/>
        <color rgb="FFFCFCFF"/>
        <color rgb="FF63BE7B"/>
      </colorScale>
    </cfRule>
    <cfRule type="colorScale" priority="3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9">
    <cfRule type="cellIs" dxfId="4655" priority="3925" operator="greaterThan">
      <formula>1</formula>
    </cfRule>
    <cfRule type="colorScale" priority="3926">
      <colorScale>
        <cfvo type="min"/>
        <cfvo type="max"/>
        <color rgb="FFFCFCFF"/>
        <color rgb="FF63BE7B"/>
      </colorScale>
    </cfRule>
    <cfRule type="colorScale" priority="3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9">
    <cfRule type="colorScale" priority="3928">
      <colorScale>
        <cfvo type="min"/>
        <cfvo type="max"/>
        <color rgb="FFFCFCFF"/>
        <color rgb="FF63BE7B"/>
      </colorScale>
    </cfRule>
    <cfRule type="colorScale" priority="3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9">
    <cfRule type="colorScale" priority="3930">
      <colorScale>
        <cfvo type="min"/>
        <cfvo type="max"/>
        <color rgb="FFFCFCFF"/>
        <color rgb="FF63BE7B"/>
      </colorScale>
    </cfRule>
    <cfRule type="colorScale" priority="3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9">
    <cfRule type="cellIs" dxfId="4654" priority="3932" operator="greaterThan">
      <formula>1</formula>
    </cfRule>
    <cfRule type="colorScale" priority="3933">
      <colorScale>
        <cfvo type="min"/>
        <cfvo type="max"/>
        <color rgb="FFFCFCFF"/>
        <color rgb="FF63BE7B"/>
      </colorScale>
    </cfRule>
    <cfRule type="colorScale" priority="3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9">
    <cfRule type="colorScale" priority="3935">
      <colorScale>
        <cfvo type="min"/>
        <cfvo type="max"/>
        <color rgb="FFFCFCFF"/>
        <color rgb="FF63BE7B"/>
      </colorScale>
    </cfRule>
    <cfRule type="colorScale" priority="3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89">
    <cfRule type="colorScale" priority="3937">
      <colorScale>
        <cfvo type="min"/>
        <cfvo type="max"/>
        <color rgb="FFFCFCFF"/>
        <color rgb="FF63BE7B"/>
      </colorScale>
    </cfRule>
    <cfRule type="colorScale" priority="3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9">
    <cfRule type="cellIs" dxfId="4653" priority="3939" operator="greaterThan">
      <formula>1</formula>
    </cfRule>
    <cfRule type="colorScale" priority="3940">
      <colorScale>
        <cfvo type="min"/>
        <cfvo type="max"/>
        <color rgb="FFFCFCFF"/>
        <color rgb="FF63BE7B"/>
      </colorScale>
    </cfRule>
    <cfRule type="colorScale" priority="3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89:LH89">
    <cfRule type="containsText" dxfId="4652" priority="3666" operator="containsText" text=" ">
      <formula>NOT(ISERROR(SEARCH(" ",KH89)))</formula>
    </cfRule>
    <cfRule type="containsText" dxfId="4651" priority="3667" operator="containsText" text=" ">
      <formula>NOT(ISERROR(SEARCH(" ",KH89)))</formula>
    </cfRule>
  </conditionalFormatting>
  <conditionalFormatting sqref="KK89:LD89">
    <cfRule type="cellIs" dxfId="4650" priority="3615" operator="greaterThan">
      <formula>0.31</formula>
    </cfRule>
    <cfRule type="cellIs" dxfId="4649" priority="3616" operator="greaterThan">
      <formula>0.31</formula>
    </cfRule>
    <cfRule type="cellIs" dxfId="4648" priority="3617" operator="greaterThan">
      <formula>0.31</formula>
    </cfRule>
    <cfRule type="cellIs" dxfId="4647" priority="3618" operator="greaterThan">
      <formula>0.3</formula>
    </cfRule>
    <cfRule type="cellIs" dxfId="4646" priority="3619" operator="greaterThan">
      <formula>1</formula>
    </cfRule>
    <cfRule type="cellIs" dxfId="4645" priority="3620" operator="equal">
      <formula>0</formula>
    </cfRule>
  </conditionalFormatting>
  <conditionalFormatting sqref="LJ89:LK89">
    <cfRule type="containsText" dxfId="4644" priority="3576" operator="containsText" text=" ">
      <formula>NOT(ISERROR(SEARCH(" ",LJ89)))</formula>
    </cfRule>
    <cfRule type="containsText" dxfId="4643" priority="3577" operator="containsText" text=" ">
      <formula>NOT(ISERROR(SEARCH(" ",LJ89)))</formula>
    </cfRule>
  </conditionalFormatting>
  <conditionalFormatting sqref="LP89">
    <cfRule type="containsText" dxfId="4642" priority="2946" operator="containsText" text=" ">
      <formula>NOT(ISERROR(SEARCH(" ",LP89)))</formula>
    </cfRule>
    <cfRule type="containsText" dxfId="4641" priority="2947" operator="containsText" text=" ">
      <formula>NOT(ISERROR(SEARCH(" ",LP89)))</formula>
    </cfRule>
  </conditionalFormatting>
  <conditionalFormatting sqref="LV89">
    <cfRule type="containsText" dxfId="4640" priority="2802" operator="containsText" text=" ">
      <formula>NOT(ISERROR(SEARCH(" ",LV89)))</formula>
    </cfRule>
    <cfRule type="containsText" dxfId="4639" priority="2803" operator="containsText" text=" ">
      <formula>NOT(ISERROR(SEARCH(" ",LV89)))</formula>
    </cfRule>
  </conditionalFormatting>
  <conditionalFormatting sqref="LW89">
    <cfRule type="containsText" dxfId="4638" priority="2754" operator="containsText" text=" ">
      <formula>NOT(ISERROR(SEARCH(" ",LW89)))</formula>
    </cfRule>
    <cfRule type="containsText" dxfId="4637" priority="2755" operator="containsText" text=" ">
      <formula>NOT(ISERROR(SEARCH(" ",LW89)))</formula>
    </cfRule>
  </conditionalFormatting>
  <conditionalFormatting sqref="LX89:LZ89">
    <cfRule type="containsText" dxfId="4636" priority="2710" operator="containsText" text=" ">
      <formula>NOT(ISERROR(SEARCH(" ",LX89)))</formula>
    </cfRule>
    <cfRule type="containsText" dxfId="4635" priority="2711" operator="containsText" text=" ">
      <formula>NOT(ISERROR(SEARCH(" ",LX89)))</formula>
    </cfRule>
  </conditionalFormatting>
  <conditionalFormatting sqref="MZ89">
    <cfRule type="containsText" dxfId="4634" priority="2800" operator="containsText" text=" ">
      <formula>NOT(ISERROR(SEARCH(" ",MZ89)))</formula>
    </cfRule>
    <cfRule type="containsText" dxfId="4633" priority="2801" operator="containsText" text=" ">
      <formula>NOT(ISERROR(SEARCH(" ",MZ89)))</formula>
    </cfRule>
  </conditionalFormatting>
  <conditionalFormatting sqref="NA89">
    <cfRule type="containsText" dxfId="4632" priority="2752" operator="containsText" text=" ">
      <formula>NOT(ISERROR(SEARCH(" ",NA89)))</formula>
    </cfRule>
    <cfRule type="containsText" dxfId="4631" priority="2753" operator="containsText" text=" ">
      <formula>NOT(ISERROR(SEARCH(" ",NA89)))</formula>
    </cfRule>
  </conditionalFormatting>
  <conditionalFormatting sqref="NB89:ND89">
    <cfRule type="containsText" dxfId="4630" priority="2708" operator="containsText" text=" ">
      <formula>NOT(ISERROR(SEARCH(" ",NB89)))</formula>
    </cfRule>
    <cfRule type="containsText" dxfId="4629" priority="2709" operator="containsText" text=" ">
      <formula>NOT(ISERROR(SEARCH(" ",NB89)))</formula>
    </cfRule>
  </conditionalFormatting>
  <conditionalFormatting sqref="NE89">
    <cfRule type="containsText" dxfId="4628" priority="2798" operator="containsText" text=" ">
      <formula>NOT(ISERROR(SEARCH(" ",NE89)))</formula>
    </cfRule>
    <cfRule type="containsText" dxfId="4627" priority="2799" operator="containsText" text=" ">
      <formula>NOT(ISERROR(SEARCH(" ",NE89)))</formula>
    </cfRule>
  </conditionalFormatting>
  <conditionalFormatting sqref="NF89">
    <cfRule type="containsText" dxfId="4626" priority="2684" operator="containsText" text=" ">
      <formula>NOT(ISERROR(SEARCH(" ",NF89)))</formula>
    </cfRule>
    <cfRule type="containsText" dxfId="4625" priority="2685" operator="containsText" text=" ">
      <formula>NOT(ISERROR(SEARCH(" ",NF89)))</formula>
    </cfRule>
  </conditionalFormatting>
  <conditionalFormatting sqref="NG89">
    <cfRule type="containsText" dxfId="4624" priority="2660" operator="containsText" text=" ">
      <formula>NOT(ISERROR(SEARCH(" ",NG89)))</formula>
    </cfRule>
    <cfRule type="containsText" dxfId="4623" priority="2661" operator="containsText" text=" ">
      <formula>NOT(ISERROR(SEARCH(" ",NG89)))</formula>
    </cfRule>
  </conditionalFormatting>
  <conditionalFormatting sqref="NH89">
    <cfRule type="containsText" dxfId="4622" priority="2636" operator="containsText" text=" ">
      <formula>NOT(ISERROR(SEARCH(" ",NH89)))</formula>
    </cfRule>
    <cfRule type="containsText" dxfId="4621" priority="2637" operator="containsText" text=" ">
      <formula>NOT(ISERROR(SEARCH(" ",NH89)))</formula>
    </cfRule>
  </conditionalFormatting>
  <conditionalFormatting sqref="PG89">
    <cfRule type="containsText" dxfId="4620" priority="2564" operator="containsText" text=" ">
      <formula>NOT(ISERROR(SEARCH(" ",PG89)))</formula>
    </cfRule>
    <cfRule type="containsText" dxfId="4619" priority="2565" operator="containsText" text=" ">
      <formula>NOT(ISERROR(SEARCH(" ",PG89)))</formula>
    </cfRule>
  </conditionalFormatting>
  <conditionalFormatting sqref="CS92">
    <cfRule type="containsText" dxfId="4618" priority="3038" operator="containsText" text=" ">
      <formula>NOT(ISERROR(SEARCH(" ",CS92)))</formula>
    </cfRule>
    <cfRule type="containsText" dxfId="4617" priority="3039" operator="containsText" text=" ">
      <formula>NOT(ISERROR(SEARCH(" ",CS92)))</formula>
    </cfRule>
  </conditionalFormatting>
  <conditionalFormatting sqref="B92:B1048576 B1:B89">
    <cfRule type="duplicateValues" dxfId="4616" priority="2449"/>
  </conditionalFormatting>
  <conditionalFormatting sqref="B36:B40">
    <cfRule type="cellIs" dxfId="4615" priority="17495" operator="equal">
      <formula>" "</formula>
    </cfRule>
    <cfRule type="containsText" dxfId="4614" priority="17496" operator="containsText" text=" ">
      <formula>NOT(ISERROR(SEARCH(" ",B36)))</formula>
    </cfRule>
    <cfRule type="containsText" dxfId="4613" priority="17497" operator="containsText" text=" ">
      <formula>NOT(ISERROR(SEARCH(" ",B36)))</formula>
    </cfRule>
  </conditionalFormatting>
  <conditionalFormatting sqref="B59:B66">
    <cfRule type="cellIs" dxfId="4612" priority="13884" operator="equal">
      <formula>" "</formula>
    </cfRule>
  </conditionalFormatting>
  <conditionalFormatting sqref="B60:B61">
    <cfRule type="containsText" dxfId="4611" priority="13885" operator="containsText" text=" ">
      <formula>NOT(ISERROR(SEARCH(" ",B60)))</formula>
    </cfRule>
    <cfRule type="containsText" dxfId="4610" priority="13886" operator="containsText" text=" ">
      <formula>NOT(ISERROR(SEARCH(" ",B60)))</formula>
    </cfRule>
  </conditionalFormatting>
  <conditionalFormatting sqref="B69:B76">
    <cfRule type="cellIs" dxfId="4609" priority="11210" operator="equal">
      <formula>" "</formula>
    </cfRule>
  </conditionalFormatting>
  <conditionalFormatting sqref="B78:B79">
    <cfRule type="cellIs" dxfId="4608" priority="8208" operator="equal">
      <formula>" "</formula>
    </cfRule>
  </conditionalFormatting>
  <conditionalFormatting sqref="C5:C76">
    <cfRule type="colorScale" priority="87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2:C40">
    <cfRule type="containsText" dxfId="4607" priority="17693" operator="containsText" text=" ">
      <formula>NOT(ISERROR(SEARCH(" ",C32)))</formula>
    </cfRule>
    <cfRule type="containsText" dxfId="4606" priority="17694" operator="containsText" text=" ">
      <formula>NOT(ISERROR(SEARCH(" ",C32)))</formula>
    </cfRule>
  </conditionalFormatting>
  <conditionalFormatting sqref="C78:C79">
    <cfRule type="colorScale" priority="75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:R76">
    <cfRule type="containsText" dxfId="4605" priority="8673" operator="containsText" text=" ">
      <formula>NOT(ISERROR(SEARCH(" ",R5)))</formula>
    </cfRule>
    <cfRule type="containsText" dxfId="4604" priority="8674" operator="containsText" text=" ">
      <formula>NOT(ISERROR(SEARCH(" ",R5)))</formula>
    </cfRule>
  </conditionalFormatting>
  <conditionalFormatting sqref="R78:R79">
    <cfRule type="containsText" dxfId="4603" priority="7496" operator="containsText" text=" ">
      <formula>NOT(ISERROR(SEARCH(" ",R78)))</formula>
    </cfRule>
    <cfRule type="containsText" dxfId="4602" priority="7497" operator="containsText" text=" ">
      <formula>NOT(ISERROR(SEARCH(" ",R78)))</formula>
    </cfRule>
  </conditionalFormatting>
  <conditionalFormatting sqref="U1:U4">
    <cfRule type="containsText" dxfId="4601" priority="3093" operator="containsText" text=" ">
      <formula>NOT(ISERROR(SEARCH(" ",U1)))</formula>
    </cfRule>
    <cfRule type="containsText" dxfId="4600" priority="3094" operator="containsText" text=" ">
      <formula>NOT(ISERROR(SEARCH(" ",U1)))</formula>
    </cfRule>
  </conditionalFormatting>
  <conditionalFormatting sqref="AA1:AA2">
    <cfRule type="containsText" dxfId="4599" priority="17342" operator="containsText" text=" ">
      <formula>NOT(ISERROR(SEARCH(" ",AA1)))</formula>
    </cfRule>
    <cfRule type="containsText" dxfId="4598" priority="17343" operator="containsText" text=" ">
      <formula>NOT(ISERROR(SEARCH(" ",AA1)))</formula>
    </cfRule>
  </conditionalFormatting>
  <conditionalFormatting sqref="AD1:AD2">
    <cfRule type="containsText" dxfId="4597" priority="17100" operator="containsText" text=" ">
      <formula>NOT(ISERROR(SEARCH(" ",AD1)))</formula>
    </cfRule>
    <cfRule type="containsText" dxfId="4596" priority="17101" operator="containsText" text=" ">
      <formula>NOT(ISERROR(SEARCH(" ",AD1)))</formula>
    </cfRule>
  </conditionalFormatting>
  <conditionalFormatting sqref="AF62:AF66">
    <cfRule type="cellIs" dxfId="4595" priority="11694" operator="greaterThan">
      <formula>1</formula>
    </cfRule>
    <cfRule type="containsText" dxfId="4594" priority="11695" operator="containsText" text=" ">
      <formula>NOT(ISERROR(SEARCH(" ",AF62)))</formula>
    </cfRule>
    <cfRule type="containsText" dxfId="4593" priority="11696" operator="containsText" text=" ">
      <formula>NOT(ISERROR(SEARCH(" ",AF62)))</formula>
    </cfRule>
  </conditionalFormatting>
  <conditionalFormatting sqref="AF87:AF89">
    <cfRule type="cellIs" dxfId="4592" priority="3648" operator="greaterThan">
      <formula>1</formula>
    </cfRule>
    <cfRule type="containsText" dxfId="4591" priority="3649" operator="containsText" text=" ">
      <formula>NOT(ISERROR(SEARCH(" ",AF87)))</formula>
    </cfRule>
    <cfRule type="containsText" dxfId="4590" priority="3650" operator="containsText" text=" ">
      <formula>NOT(ISERROR(SEARCH(" ",AF87)))</formula>
    </cfRule>
  </conditionalFormatting>
  <conditionalFormatting sqref="AG26:AG28">
    <cfRule type="cellIs" dxfId="4589" priority="3142" operator="equal">
      <formula>0</formula>
    </cfRule>
    <cfRule type="cellIs" dxfId="4588" priority="3148" operator="greaterThan">
      <formula>1</formula>
    </cfRule>
    <cfRule type="containsText" dxfId="4587" priority="3149" operator="containsText" text=" ">
      <formula>NOT(ISERROR(SEARCH(" ",AG26)))</formula>
    </cfRule>
    <cfRule type="containsText" dxfId="4586" priority="3150" operator="containsText" text=" ">
      <formula>NOT(ISERROR(SEARCH(" ",AG26)))</formula>
    </cfRule>
    <cfRule type="cellIs" dxfId="4585" priority="3154" operator="equal">
      <formula>0</formula>
    </cfRule>
  </conditionalFormatting>
  <conditionalFormatting sqref="AG74:AG75">
    <cfRule type="cellIs" dxfId="4584" priority="3121" operator="equal">
      <formula>0</formula>
    </cfRule>
    <cfRule type="cellIs" dxfId="4583" priority="3122" operator="greaterThan">
      <formula>1</formula>
    </cfRule>
    <cfRule type="containsText" dxfId="4582" priority="3123" operator="containsText" text=" ">
      <formula>NOT(ISERROR(SEARCH(" ",AG74)))</formula>
    </cfRule>
    <cfRule type="containsText" dxfId="4581" priority="3124" operator="containsText" text=" ">
      <formula>NOT(ISERROR(SEARCH(" ",AG74)))</formula>
    </cfRule>
    <cfRule type="cellIs" dxfId="4580" priority="3125" operator="equal">
      <formula>0</formula>
    </cfRule>
  </conditionalFormatting>
  <conditionalFormatting sqref="AG78:AG79">
    <cfRule type="cellIs" dxfId="4579" priority="3106" operator="equal">
      <formula>0</formula>
    </cfRule>
    <cfRule type="cellIs" dxfId="4578" priority="3107" operator="greaterThan">
      <formula>1</formula>
    </cfRule>
    <cfRule type="containsText" dxfId="4577" priority="3108" operator="containsText" text=" ">
      <formula>NOT(ISERROR(SEARCH(" ",AG78)))</formula>
    </cfRule>
    <cfRule type="containsText" dxfId="4576" priority="3109" operator="containsText" text=" ">
      <formula>NOT(ISERROR(SEARCH(" ",AG78)))</formula>
    </cfRule>
    <cfRule type="cellIs" dxfId="4575" priority="3110" operator="equal">
      <formula>0</formula>
    </cfRule>
  </conditionalFormatting>
  <conditionalFormatting sqref="AI78:AI79">
    <cfRule type="cellIs" dxfId="4574" priority="8211" operator="equal">
      <formula>0</formula>
    </cfRule>
    <cfRule type="cellIs" dxfId="4573" priority="8212" operator="greaterThan">
      <formula>1</formula>
    </cfRule>
    <cfRule type="containsText" dxfId="4572" priority="8213" operator="containsText" text=" ">
      <formula>NOT(ISERROR(SEARCH(" ",AI78)))</formula>
    </cfRule>
    <cfRule type="containsText" dxfId="4571" priority="8214" operator="containsText" text=" ">
      <formula>NOT(ISERROR(SEARCH(" ",AI78)))</formula>
    </cfRule>
  </conditionalFormatting>
  <conditionalFormatting sqref="AL5:AL12">
    <cfRule type="cellIs" dxfId="4570" priority="16357" operator="equal">
      <formula>0</formula>
    </cfRule>
    <cfRule type="cellIs" dxfId="4569" priority="16358" operator="equal">
      <formula>0</formula>
    </cfRule>
    <cfRule type="cellIs" dxfId="4568" priority="16359" operator="greaterThan">
      <formula>1</formula>
    </cfRule>
    <cfRule type="containsText" dxfId="4567" priority="16360" operator="containsText" text=" ">
      <formula>NOT(ISERROR(SEARCH(" ",AL5)))</formula>
    </cfRule>
    <cfRule type="containsText" dxfId="4566" priority="16361" operator="containsText" text=" ">
      <formula>NOT(ISERROR(SEARCH(" ",AL5)))</formula>
    </cfRule>
  </conditionalFormatting>
  <conditionalFormatting sqref="AM5:AM12">
    <cfRule type="cellIs" dxfId="4565" priority="16352" operator="equal">
      <formula>0</formula>
    </cfRule>
    <cfRule type="cellIs" dxfId="4564" priority="16353" operator="equal">
      <formula>0</formula>
    </cfRule>
    <cfRule type="cellIs" dxfId="4563" priority="16354" operator="greaterThan">
      <formula>1</formula>
    </cfRule>
    <cfRule type="containsText" dxfId="4562" priority="16355" operator="containsText" text=" ">
      <formula>NOT(ISERROR(SEARCH(" ",AM5)))</formula>
    </cfRule>
    <cfRule type="containsText" dxfId="4561" priority="16356" operator="containsText" text=" ">
      <formula>NOT(ISERROR(SEARCH(" ",AM5)))</formula>
    </cfRule>
  </conditionalFormatting>
  <conditionalFormatting sqref="AN92:AN1048576">
    <cfRule type="containsText" dxfId="4560" priority="7403" operator="containsText" text=" ">
      <formula>NOT(ISERROR(SEARCH(" ",AN92)))</formula>
    </cfRule>
    <cfRule type="containsText" dxfId="4559" priority="7404" operator="containsText" text=" ">
      <formula>NOT(ISERROR(SEARCH(" ",AN92)))</formula>
    </cfRule>
  </conditionalFormatting>
  <conditionalFormatting sqref="AO1:AO2">
    <cfRule type="containsText" dxfId="4558" priority="17526" operator="containsText" text=" ">
      <formula>NOT(ISERROR(SEARCH(" ",AO1)))</formula>
    </cfRule>
    <cfRule type="containsText" dxfId="4557" priority="17527" operator="containsText" text=" ">
      <formula>NOT(ISERROR(SEARCH(" ",AO1)))</formula>
    </cfRule>
  </conditionalFormatting>
  <conditionalFormatting sqref="AR60:AR66">
    <cfRule type="cellIs" dxfId="4556" priority="8655" operator="equal">
      <formula>0</formula>
    </cfRule>
    <cfRule type="containsText" dxfId="4555" priority="8656" operator="containsText" text=" ">
      <formula>NOT(ISERROR(SEARCH(" ",AR60)))</formula>
    </cfRule>
    <cfRule type="containsText" dxfId="4554" priority="8657" operator="containsText" text=" ">
      <formula>NOT(ISERROR(SEARCH(" ",AR60)))</formula>
    </cfRule>
  </conditionalFormatting>
  <conditionalFormatting sqref="AS1:AS2">
    <cfRule type="containsText" dxfId="4553" priority="16421" operator="containsText" text=" ">
      <formula>NOT(ISERROR(SEARCH(" ",AS1)))</formula>
    </cfRule>
    <cfRule type="containsText" dxfId="4552" priority="16422" operator="containsText" text=" ">
      <formula>NOT(ISERROR(SEARCH(" ",AS1)))</formula>
    </cfRule>
  </conditionalFormatting>
  <conditionalFormatting sqref="AT1:AT2">
    <cfRule type="containsText" dxfId="4551" priority="16417" operator="containsText" text=" ">
      <formula>NOT(ISERROR(SEARCH(" ",AT1)))</formula>
    </cfRule>
    <cfRule type="containsText" dxfId="4550" priority="16418" operator="containsText" text=" ">
      <formula>NOT(ISERROR(SEARCH(" ",AT1)))</formula>
    </cfRule>
  </conditionalFormatting>
  <conditionalFormatting sqref="AU1:AU2">
    <cfRule type="containsText" dxfId="4549" priority="16286" operator="containsText" text=" ">
      <formula>NOT(ISERROR(SEARCH(" ",AU1)))</formula>
    </cfRule>
    <cfRule type="containsText" dxfId="4548" priority="16287" operator="containsText" text=" ">
      <formula>NOT(ISERROR(SEARCH(" ",AU1)))</formula>
    </cfRule>
  </conditionalFormatting>
  <conditionalFormatting sqref="AU78:AU79">
    <cfRule type="containsText" dxfId="4547" priority="8217" operator="containsText" text=" ">
      <formula>NOT(ISERROR(SEARCH(" ",AU78)))</formula>
    </cfRule>
    <cfRule type="containsText" dxfId="4546" priority="8218" operator="containsText" text=" ">
      <formula>NOT(ISERROR(SEARCH(" ",AU78)))</formula>
    </cfRule>
  </conditionalFormatting>
  <conditionalFormatting sqref="AW59:AW66">
    <cfRule type="cellIs" dxfId="4545" priority="11572" operator="equal">
      <formula>0</formula>
    </cfRule>
    <cfRule type="containsText" dxfId="4544" priority="11573" operator="containsText" text=" ">
      <formula>NOT(ISERROR(SEARCH(" ",AW59)))</formula>
    </cfRule>
    <cfRule type="containsText" dxfId="4543" priority="11574" operator="containsText" text=" ">
      <formula>NOT(ISERROR(SEARCH(" ",AW59)))</formula>
    </cfRule>
  </conditionalFormatting>
  <conditionalFormatting sqref="AX1:AX4">
    <cfRule type="containsText" dxfId="4542" priority="17618" operator="containsText" text=" ">
      <formula>NOT(ISERROR(SEARCH(" ",AX1)))</formula>
    </cfRule>
    <cfRule type="containsText" dxfId="4541" priority="17619" operator="containsText" text=" ">
      <formula>NOT(ISERROR(SEARCH(" ",AX1)))</formula>
    </cfRule>
  </conditionalFormatting>
  <conditionalFormatting sqref="BB4:BB5">
    <cfRule type="containsText" dxfId="4540" priority="17671" operator="containsText" text=" ">
      <formula>NOT(ISERROR(SEARCH(" ",BB4)))</formula>
    </cfRule>
    <cfRule type="containsText" dxfId="4539" priority="17672" operator="containsText" text=" ">
      <formula>NOT(ISERROR(SEARCH(" ",BB4)))</formula>
    </cfRule>
  </conditionalFormatting>
  <conditionalFormatting sqref="BC78:BC79">
    <cfRule type="containsText" dxfId="4538" priority="8215" operator="containsText" text=" ">
      <formula>NOT(ISERROR(SEARCH(" ",BC78)))</formula>
    </cfRule>
    <cfRule type="containsText" dxfId="4537" priority="8216" operator="containsText" text=" ">
      <formula>NOT(ISERROR(SEARCH(" ",BC78)))</formula>
    </cfRule>
  </conditionalFormatting>
  <conditionalFormatting sqref="BF63:BF66">
    <cfRule type="containsText" dxfId="4536" priority="13138" operator="containsText" text=" ">
      <formula>NOT(ISERROR(SEARCH(" ",BF63)))</formula>
    </cfRule>
    <cfRule type="containsText" dxfId="4535" priority="13139" operator="containsText" text=" ">
      <formula>NOT(ISERROR(SEARCH(" ",BF63)))</formula>
    </cfRule>
  </conditionalFormatting>
  <conditionalFormatting sqref="BK62:BK66">
    <cfRule type="containsText" dxfId="4534" priority="11676" operator="containsText" text=" ">
      <formula>NOT(ISERROR(SEARCH(" ",BK62)))</formula>
    </cfRule>
    <cfRule type="containsText" dxfId="4533" priority="11677" operator="containsText" text=" ">
      <formula>NOT(ISERROR(SEARCH(" ",BK62)))</formula>
    </cfRule>
  </conditionalFormatting>
  <conditionalFormatting sqref="BM45:BM49">
    <cfRule type="containsText" dxfId="4532" priority="11808" operator="containsText" text=" ">
      <formula>NOT(ISERROR(SEARCH(" ",BM45)))</formula>
    </cfRule>
    <cfRule type="containsText" dxfId="4531" priority="11809" operator="containsText" text=" ">
      <formula>NOT(ISERROR(SEARCH(" ",BM45)))</formula>
    </cfRule>
  </conditionalFormatting>
  <conditionalFormatting sqref="BM52:BM57">
    <cfRule type="containsText" dxfId="4530" priority="11804" operator="containsText" text=" ">
      <formula>NOT(ISERROR(SEARCH(" ",BM52)))</formula>
    </cfRule>
    <cfRule type="containsText" dxfId="4529" priority="11805" operator="containsText" text=" ">
      <formula>NOT(ISERROR(SEARCH(" ",BM52)))</formula>
    </cfRule>
  </conditionalFormatting>
  <conditionalFormatting sqref="BM62:BM68">
    <cfRule type="containsText" dxfId="4528" priority="11798" operator="containsText" text=" ">
      <formula>NOT(ISERROR(SEARCH(" ",BM62)))</formula>
    </cfRule>
    <cfRule type="containsText" dxfId="4527" priority="11799" operator="containsText" text=" ">
      <formula>NOT(ISERROR(SEARCH(" ",BM62)))</formula>
    </cfRule>
  </conditionalFormatting>
  <conditionalFormatting sqref="BN78:BN79">
    <cfRule type="containsText" dxfId="4526" priority="8219" operator="containsText" text=" ">
      <formula>NOT(ISERROR(SEARCH(" ",BN78)))</formula>
    </cfRule>
    <cfRule type="containsText" dxfId="4525" priority="8220" operator="containsText" text=" ">
      <formula>NOT(ISERROR(SEARCH(" ",BN78)))</formula>
    </cfRule>
  </conditionalFormatting>
  <conditionalFormatting sqref="BP14:BP26">
    <cfRule type="containsText" dxfId="4524" priority="16262" operator="containsText" text=" ">
      <formula>NOT(ISERROR(SEARCH(" ",BP14)))</formula>
    </cfRule>
    <cfRule type="containsText" dxfId="4523" priority="16263" operator="containsText" text=" ">
      <formula>NOT(ISERROR(SEARCH(" ",BP14)))</formula>
    </cfRule>
  </conditionalFormatting>
  <conditionalFormatting sqref="BP38:BP41">
    <cfRule type="containsText" dxfId="4522" priority="16258" operator="containsText" text=" ">
      <formula>NOT(ISERROR(SEARCH(" ",BP38)))</formula>
    </cfRule>
    <cfRule type="containsText" dxfId="4521" priority="16259" operator="containsText" text=" ">
      <formula>NOT(ISERROR(SEARCH(" ",BP38)))</formula>
    </cfRule>
  </conditionalFormatting>
  <conditionalFormatting sqref="BP62:BP65">
    <cfRule type="containsText" dxfId="4520" priority="14201" operator="containsText" text=" ">
      <formula>NOT(ISERROR(SEARCH(" ",BP62)))</formula>
    </cfRule>
    <cfRule type="containsText" dxfId="4519" priority="14202" operator="containsText" text=" ">
      <formula>NOT(ISERROR(SEARCH(" ",BP62)))</formula>
    </cfRule>
  </conditionalFormatting>
  <conditionalFormatting sqref="BS16:BS17">
    <cfRule type="containsText" dxfId="4518" priority="16276" operator="containsText" text=" ">
      <formula>NOT(ISERROR(SEARCH(" ",BS16)))</formula>
    </cfRule>
    <cfRule type="containsText" dxfId="4517" priority="16277" operator="containsText" text=" ">
      <formula>NOT(ISERROR(SEARCH(" ",BS16)))</formula>
    </cfRule>
  </conditionalFormatting>
  <conditionalFormatting sqref="BT5:BT26">
    <cfRule type="containsText" dxfId="4516" priority="16405" operator="containsText" text=" ">
      <formula>NOT(ISERROR(SEARCH(" ",BT5)))</formula>
    </cfRule>
    <cfRule type="containsText" dxfId="4515" priority="16406" operator="containsText" text=" ">
      <formula>NOT(ISERROR(SEARCH(" ",BT5)))</formula>
    </cfRule>
  </conditionalFormatting>
  <conditionalFormatting sqref="BT41:BT76">
    <cfRule type="duplicateValues" dxfId="4514" priority="8661"/>
  </conditionalFormatting>
  <conditionalFormatting sqref="BT55:BT57">
    <cfRule type="containsText" dxfId="4513" priority="8666" operator="containsText" text=" ">
      <formula>NOT(ISERROR(SEARCH(" ",BT55)))</formula>
    </cfRule>
    <cfRule type="containsText" dxfId="4512" priority="8667" operator="containsText" text=" ">
      <formula>NOT(ISERROR(SEARCH(" ",BT55)))</formula>
    </cfRule>
  </conditionalFormatting>
  <conditionalFormatting sqref="BT59:BT66">
    <cfRule type="containsText" dxfId="4511" priority="8664" operator="containsText" text=" ">
      <formula>NOT(ISERROR(SEARCH(" ",BT59)))</formula>
    </cfRule>
    <cfRule type="containsText" dxfId="4510" priority="8665" operator="containsText" text=" ">
      <formula>NOT(ISERROR(SEARCH(" ",BT59)))</formula>
    </cfRule>
  </conditionalFormatting>
  <conditionalFormatting sqref="BT68:BT76">
    <cfRule type="containsText" dxfId="4509" priority="8662" operator="containsText" text=" ">
      <formula>NOT(ISERROR(SEARCH(" ",BT68)))</formula>
    </cfRule>
    <cfRule type="containsText" dxfId="4508" priority="8663" operator="containsText" text=" ">
      <formula>NOT(ISERROR(SEARCH(" ",BT68)))</formula>
    </cfRule>
  </conditionalFormatting>
  <conditionalFormatting sqref="BT78:BT79">
    <cfRule type="duplicateValues" dxfId="4507" priority="7493"/>
    <cfRule type="containsText" dxfId="4506" priority="7494" operator="containsText" text=" ">
      <formula>NOT(ISERROR(SEARCH(" ",BT78)))</formula>
    </cfRule>
    <cfRule type="containsText" dxfId="4505" priority="7495" operator="containsText" text=" ">
      <formula>NOT(ISERROR(SEARCH(" ",BT78)))</formula>
    </cfRule>
  </conditionalFormatting>
  <conditionalFormatting sqref="BX78:BX79">
    <cfRule type="containsText" dxfId="4504" priority="6587" operator="containsText" text=" ">
      <formula>NOT(ISERROR(SEARCH(" ",BX78)))</formula>
    </cfRule>
    <cfRule type="containsText" dxfId="4503" priority="6588" operator="containsText" text=" ">
      <formula>NOT(ISERROR(SEARCH(" ",BX78)))</formula>
    </cfRule>
  </conditionalFormatting>
  <conditionalFormatting sqref="BX82:BX88">
    <cfRule type="containsText" dxfId="4502" priority="5060" operator="containsText" text=" ">
      <formula>NOT(ISERROR(SEARCH(" ",BX82)))</formula>
    </cfRule>
    <cfRule type="containsText" dxfId="4501" priority="5061" operator="containsText" text=" ">
      <formula>NOT(ISERROR(SEARCH(" ",BX82)))</formula>
    </cfRule>
  </conditionalFormatting>
  <conditionalFormatting sqref="BY5:BY76">
    <cfRule type="containsText" dxfId="4500" priority="6661" operator="containsText" text=" ">
      <formula>NOT(ISERROR(SEARCH(" ",BY5)))</formula>
    </cfRule>
    <cfRule type="containsText" dxfId="4499" priority="6662" operator="containsText" text=" ">
      <formula>NOT(ISERROR(SEARCH(" ",BY5)))</formula>
    </cfRule>
  </conditionalFormatting>
  <conditionalFormatting sqref="BY78:BY79">
    <cfRule type="containsText" dxfId="4498" priority="6657" operator="containsText" text=" ">
      <formula>NOT(ISERROR(SEARCH(" ",BY78)))</formula>
    </cfRule>
    <cfRule type="containsText" dxfId="4497" priority="6658" operator="containsText" text=" ">
      <formula>NOT(ISERROR(SEARCH(" ",BY78)))</formula>
    </cfRule>
  </conditionalFormatting>
  <conditionalFormatting sqref="CE46:CE47">
    <cfRule type="containsText" dxfId="4496" priority="11596" operator="containsText" text=" ">
      <formula>NOT(ISERROR(SEARCH(" ",CE46)))</formula>
    </cfRule>
  </conditionalFormatting>
  <conditionalFormatting sqref="CK5:CK40">
    <cfRule type="cellIs" dxfId="4495" priority="8718" operator="equal">
      <formula>1</formula>
    </cfRule>
  </conditionalFormatting>
  <conditionalFormatting sqref="CK41:CK89">
    <cfRule type="containsText" dxfId="4494" priority="8719" operator="containsText" text=" ">
      <formula>NOT(ISERROR(SEARCH(" ",CK41)))</formula>
    </cfRule>
  </conditionalFormatting>
  <conditionalFormatting sqref="CQ45:CQ47">
    <cfRule type="containsText" dxfId="4493" priority="3082" operator="containsText" text=" ">
      <formula>NOT(ISERROR(SEARCH(" ",CQ45)))</formula>
    </cfRule>
  </conditionalFormatting>
  <conditionalFormatting sqref="CR92:CR1048576">
    <cfRule type="containsText" dxfId="4492" priority="2541" operator="containsText" text=" ">
      <formula>NOT(ISERROR(SEARCH(" ",CR92)))</formula>
    </cfRule>
    <cfRule type="containsText" dxfId="4491" priority="2542" operator="containsText" text=" ">
      <formula>NOT(ISERROR(SEARCH(" ",CR92)))</formula>
    </cfRule>
  </conditionalFormatting>
  <conditionalFormatting sqref="CS45:CS48">
    <cfRule type="containsText" dxfId="4490" priority="3035" operator="containsText" text=" ">
      <formula>NOT(ISERROR(SEARCH(" ",CS45)))</formula>
    </cfRule>
  </conditionalFormatting>
  <conditionalFormatting sqref="CU7:CU40">
    <cfRule type="cellIs" dxfId="4489" priority="8715" operator="equal">
      <formula>1</formula>
    </cfRule>
  </conditionalFormatting>
  <conditionalFormatting sqref="CU60:CU67">
    <cfRule type="cellIs" dxfId="4488" priority="8697" operator="equal">
      <formula>1</formula>
    </cfRule>
  </conditionalFormatting>
  <conditionalFormatting sqref="CV5:CV31">
    <cfRule type="cellIs" dxfId="4487" priority="3095" operator="equal">
      <formula>1</formula>
    </cfRule>
  </conditionalFormatting>
  <conditionalFormatting sqref="CV32:CV89">
    <cfRule type="cellIs" dxfId="4486" priority="3555" operator="equal">
      <formula>1</formula>
    </cfRule>
  </conditionalFormatting>
  <conditionalFormatting sqref="CV92:CV1048576">
    <cfRule type="containsText" dxfId="4485" priority="3556" operator="containsText" text=" ">
      <formula>NOT(ISERROR(SEARCH(" ",CV92)))</formula>
    </cfRule>
    <cfRule type="containsText" dxfId="4484" priority="3557" operator="containsText" text=" ">
      <formula>NOT(ISERROR(SEARCH(" ",CV92)))</formula>
    </cfRule>
  </conditionalFormatting>
  <conditionalFormatting sqref="CW1:CW3">
    <cfRule type="containsText" dxfId="4483" priority="13539" operator="containsText" text=" ">
      <formula>NOT(ISERROR(SEARCH(" ",CW1)))</formula>
    </cfRule>
    <cfRule type="containsText" dxfId="4482" priority="13540" operator="containsText" text=" ">
      <formula>NOT(ISERROR(SEARCH(" ",CW1)))</formula>
    </cfRule>
  </conditionalFormatting>
  <conditionalFormatting sqref="DG78:DG79">
    <cfRule type="cellIs" dxfId="4481" priority="3367" operator="equal">
      <formula>1</formula>
    </cfRule>
  </conditionalFormatting>
  <conditionalFormatting sqref="DG80:DG81">
    <cfRule type="cellIs" dxfId="4480" priority="3352" operator="equal">
      <formula>1</formula>
    </cfRule>
  </conditionalFormatting>
  <conditionalFormatting sqref="DR5:DR89">
    <cfRule type="cellIs" dxfId="4479" priority="3321" operator="equal">
      <formula>1</formula>
    </cfRule>
  </conditionalFormatting>
  <conditionalFormatting sqref="DR92:DR1048576">
    <cfRule type="containsText" dxfId="4478" priority="3319" operator="containsText" text=" ">
      <formula>NOT(ISERROR(SEARCH(" ",DR92)))</formula>
    </cfRule>
    <cfRule type="containsText" dxfId="4477" priority="3320" operator="containsText" text=" ">
      <formula>NOT(ISERROR(SEARCH(" ",DR92)))</formula>
    </cfRule>
  </conditionalFormatting>
  <conditionalFormatting sqref="DV47:DV51">
    <cfRule type="cellIs" dxfId="4476" priority="3243" operator="equal">
      <formula>1</formula>
    </cfRule>
  </conditionalFormatting>
  <conditionalFormatting sqref="DV59:DV61">
    <cfRule type="cellIs" dxfId="4475" priority="3247" operator="equal">
      <formula>1</formula>
    </cfRule>
  </conditionalFormatting>
  <conditionalFormatting sqref="DV65:DV66">
    <cfRule type="cellIs" dxfId="4474" priority="3249" operator="equal">
      <formula>1</formula>
    </cfRule>
  </conditionalFormatting>
  <conditionalFormatting sqref="DV68:DV71">
    <cfRule type="cellIs" dxfId="4473" priority="3250" operator="equal">
      <formula>1</formula>
    </cfRule>
  </conditionalFormatting>
  <conditionalFormatting sqref="DV73:DV76">
    <cfRule type="cellIs" dxfId="4472" priority="3251" operator="equal">
      <formula>1</formula>
    </cfRule>
  </conditionalFormatting>
  <conditionalFormatting sqref="DW78:DW79">
    <cfRule type="cellIs" dxfId="4471" priority="8209" operator="equal">
      <formula>1</formula>
    </cfRule>
  </conditionalFormatting>
  <conditionalFormatting sqref="DX41:DX46">
    <cfRule type="containsText" dxfId="4470" priority="13515" operator="containsText" text=" ">
      <formula>NOT(ISERROR(SEARCH(" ",DX41)))</formula>
    </cfRule>
    <cfRule type="containsText" dxfId="4469" priority="13516" operator="containsText" text=" ">
      <formula>NOT(ISERROR(SEARCH(" ",DX41)))</formula>
    </cfRule>
    <cfRule type="containsText" dxfId="4468" priority="13517" operator="containsText" text=" ">
      <formula>NOT(ISERROR(SEARCH(" ",DX41)))</formula>
    </cfRule>
    <cfRule type="containsText" dxfId="4467" priority="13518" operator="containsText" text=" ">
      <formula>NOT(ISERROR(SEARCH(" ",DX41)))</formula>
    </cfRule>
  </conditionalFormatting>
  <conditionalFormatting sqref="DX47:DX53">
    <cfRule type="containsText" dxfId="4466" priority="6637" operator="containsText" text=" ">
      <formula>NOT(ISERROR(SEARCH(" ",DX47)))</formula>
    </cfRule>
    <cfRule type="containsText" dxfId="4465" priority="6638" operator="containsText" text=" ">
      <formula>NOT(ISERROR(SEARCH(" ",DX47)))</formula>
    </cfRule>
    <cfRule type="containsText" dxfId="4464" priority="6639" operator="containsText" text=" ">
      <formula>NOT(ISERROR(SEARCH(" ",DX47)))</formula>
    </cfRule>
    <cfRule type="containsText" dxfId="4463" priority="6640" operator="containsText" text=" ">
      <formula>NOT(ISERROR(SEARCH(" ",DX47)))</formula>
    </cfRule>
  </conditionalFormatting>
  <conditionalFormatting sqref="DX55:DX57">
    <cfRule type="containsText" dxfId="4462" priority="6629" operator="containsText" text=" ">
      <formula>NOT(ISERROR(SEARCH(" ",DX55)))</formula>
    </cfRule>
    <cfRule type="containsText" dxfId="4461" priority="6630" operator="containsText" text=" ">
      <formula>NOT(ISERROR(SEARCH(" ",DX55)))</formula>
    </cfRule>
    <cfRule type="containsText" dxfId="4460" priority="6631" operator="containsText" text=" ">
      <formula>NOT(ISERROR(SEARCH(" ",DX55)))</formula>
    </cfRule>
    <cfRule type="containsText" dxfId="4459" priority="6632" operator="containsText" text=" ">
      <formula>NOT(ISERROR(SEARCH(" ",DX55)))</formula>
    </cfRule>
  </conditionalFormatting>
  <conditionalFormatting sqref="DX59:DX61">
    <cfRule type="containsText" dxfId="4458" priority="6621" operator="containsText" text=" ">
      <formula>NOT(ISERROR(SEARCH(" ",DX59)))</formula>
    </cfRule>
    <cfRule type="containsText" dxfId="4457" priority="6622" operator="containsText" text=" ">
      <formula>NOT(ISERROR(SEARCH(" ",DX59)))</formula>
    </cfRule>
    <cfRule type="containsText" dxfId="4456" priority="6623" operator="containsText" text=" ">
      <formula>NOT(ISERROR(SEARCH(" ",DX59)))</formula>
    </cfRule>
    <cfRule type="containsText" dxfId="4455" priority="6624" operator="containsText" text=" ">
      <formula>NOT(ISERROR(SEARCH(" ",DX59)))</formula>
    </cfRule>
  </conditionalFormatting>
  <conditionalFormatting sqref="DX67:DX81">
    <cfRule type="containsText" dxfId="4454" priority="6613" operator="containsText" text=" ">
      <formula>NOT(ISERROR(SEARCH(" ",DX67)))</formula>
    </cfRule>
    <cfRule type="containsText" dxfId="4453" priority="6614" operator="containsText" text=" ">
      <formula>NOT(ISERROR(SEARCH(" ",DX67)))</formula>
    </cfRule>
    <cfRule type="containsText" dxfId="4452" priority="6615" operator="containsText" text=" ">
      <formula>NOT(ISERROR(SEARCH(" ",DX67)))</formula>
    </cfRule>
    <cfRule type="containsText" dxfId="4451" priority="6616" operator="containsText" text=" ">
      <formula>NOT(ISERROR(SEARCH(" ",DX67)))</formula>
    </cfRule>
  </conditionalFormatting>
  <conditionalFormatting sqref="DY41:DY45">
    <cfRule type="containsText" dxfId="4450" priority="6641" operator="containsText" text=" ">
      <formula>NOT(ISERROR(SEARCH(" ",DY41)))</formula>
    </cfRule>
    <cfRule type="containsText" dxfId="4449" priority="6642" operator="containsText" text=" ">
      <formula>NOT(ISERROR(SEARCH(" ",DY41)))</formula>
    </cfRule>
    <cfRule type="containsText" dxfId="4448" priority="6643" operator="containsText" text=" ">
      <formula>NOT(ISERROR(SEARCH(" ",DY41)))</formula>
    </cfRule>
    <cfRule type="containsText" dxfId="4447" priority="6644" operator="containsText" text=" ">
      <formula>NOT(ISERROR(SEARCH(" ",DY41)))</formula>
    </cfRule>
  </conditionalFormatting>
  <conditionalFormatting sqref="DY47:DY53">
    <cfRule type="containsText" dxfId="4446" priority="6633" operator="containsText" text=" ">
      <formula>NOT(ISERROR(SEARCH(" ",DY47)))</formula>
    </cfRule>
    <cfRule type="containsText" dxfId="4445" priority="6634" operator="containsText" text=" ">
      <formula>NOT(ISERROR(SEARCH(" ",DY47)))</formula>
    </cfRule>
    <cfRule type="containsText" dxfId="4444" priority="6635" operator="containsText" text=" ">
      <formula>NOT(ISERROR(SEARCH(" ",DY47)))</formula>
    </cfRule>
    <cfRule type="containsText" dxfId="4443" priority="6636" operator="containsText" text=" ">
      <formula>NOT(ISERROR(SEARCH(" ",DY47)))</formula>
    </cfRule>
  </conditionalFormatting>
  <conditionalFormatting sqref="DY55:DY57">
    <cfRule type="containsText" dxfId="4442" priority="6625" operator="containsText" text=" ">
      <formula>NOT(ISERROR(SEARCH(" ",DY55)))</formula>
    </cfRule>
    <cfRule type="containsText" dxfId="4441" priority="6626" operator="containsText" text=" ">
      <formula>NOT(ISERROR(SEARCH(" ",DY55)))</formula>
    </cfRule>
    <cfRule type="containsText" dxfId="4440" priority="6627" operator="containsText" text=" ">
      <formula>NOT(ISERROR(SEARCH(" ",DY55)))</formula>
    </cfRule>
    <cfRule type="containsText" dxfId="4439" priority="6628" operator="containsText" text=" ">
      <formula>NOT(ISERROR(SEARCH(" ",DY55)))</formula>
    </cfRule>
  </conditionalFormatting>
  <conditionalFormatting sqref="DY59:DY61">
    <cfRule type="containsText" dxfId="4438" priority="6617" operator="containsText" text=" ">
      <formula>NOT(ISERROR(SEARCH(" ",DY59)))</formula>
    </cfRule>
    <cfRule type="containsText" dxfId="4437" priority="6618" operator="containsText" text=" ">
      <formula>NOT(ISERROR(SEARCH(" ",DY59)))</formula>
    </cfRule>
    <cfRule type="containsText" dxfId="4436" priority="6619" operator="containsText" text=" ">
      <formula>NOT(ISERROR(SEARCH(" ",DY59)))</formula>
    </cfRule>
    <cfRule type="containsText" dxfId="4435" priority="6620" operator="containsText" text=" ">
      <formula>NOT(ISERROR(SEARCH(" ",DY59)))</formula>
    </cfRule>
  </conditionalFormatting>
  <conditionalFormatting sqref="DY67:DY81">
    <cfRule type="containsText" dxfId="4434" priority="6609" operator="containsText" text=" ">
      <formula>NOT(ISERROR(SEARCH(" ",DY67)))</formula>
    </cfRule>
    <cfRule type="containsText" dxfId="4433" priority="6610" operator="containsText" text=" ">
      <formula>NOT(ISERROR(SEARCH(" ",DY67)))</formula>
    </cfRule>
    <cfRule type="containsText" dxfId="4432" priority="6611" operator="containsText" text=" ">
      <formula>NOT(ISERROR(SEARCH(" ",DY67)))</formula>
    </cfRule>
    <cfRule type="containsText" dxfId="4431" priority="6612" operator="containsText" text=" ">
      <formula>NOT(ISERROR(SEARCH(" ",DY67)))</formula>
    </cfRule>
  </conditionalFormatting>
  <conditionalFormatting sqref="EA5:EA89">
    <cfRule type="containsText" dxfId="4430" priority="3155" operator="containsText" text=" ">
      <formula>NOT(ISERROR(SEARCH(" ",EA5)))</formula>
    </cfRule>
    <cfRule type="containsText" dxfId="4429" priority="3156" operator="containsText" text=" ">
      <formula>NOT(ISERROR(SEARCH(" ",EA5)))</formula>
    </cfRule>
  </conditionalFormatting>
  <conditionalFormatting sqref="EC32:EC40">
    <cfRule type="cellIs" dxfId="4428" priority="17468" operator="greaterThan">
      <formula>1</formula>
    </cfRule>
    <cfRule type="containsText" dxfId="4427" priority="17469" operator="containsText" text=" ">
      <formula>NOT(ISERROR(SEARCH(" ",EC32)))</formula>
    </cfRule>
    <cfRule type="containsText" dxfId="4426" priority="17470" operator="containsText" text=" ">
      <formula>NOT(ISERROR(SEARCH(" ",EC32)))</formula>
    </cfRule>
  </conditionalFormatting>
  <conditionalFormatting sqref="EG32:EG40">
    <cfRule type="containsText" dxfId="4425" priority="16411" operator="containsText" text=" ">
      <formula>NOT(ISERROR(SEARCH(" ",EG32)))</formula>
    </cfRule>
    <cfRule type="containsText" dxfId="4424" priority="16412" operator="containsText" text=" ">
      <formula>NOT(ISERROR(SEARCH(" ",EG32)))</formula>
    </cfRule>
  </conditionalFormatting>
  <conditionalFormatting sqref="EI32:EI40">
    <cfRule type="containsText" dxfId="4423" priority="16409" operator="containsText" text=" ">
      <formula>NOT(ISERROR(SEARCH(" ",EI32)))</formula>
    </cfRule>
    <cfRule type="containsText" dxfId="4422" priority="16410" operator="containsText" text=" ">
      <formula>NOT(ISERROR(SEARCH(" ",EI32)))</formula>
    </cfRule>
  </conditionalFormatting>
  <conditionalFormatting sqref="EK32:EK40">
    <cfRule type="containsText" dxfId="4421" priority="17471" operator="containsText" text=" ">
      <formula>NOT(ISERROR(SEARCH(" ",EK32)))</formula>
    </cfRule>
    <cfRule type="containsText" dxfId="4420" priority="17472" operator="containsText" text=" ">
      <formula>NOT(ISERROR(SEARCH(" ",EK32)))</formula>
    </cfRule>
  </conditionalFormatting>
  <conditionalFormatting sqref="EN28:EN43">
    <cfRule type="cellIs" dxfId="4419" priority="11815" operator="equal">
      <formula>0</formula>
    </cfRule>
  </conditionalFormatting>
  <conditionalFormatting sqref="EY1:EY12">
    <cfRule type="containsText" dxfId="4418" priority="17532" operator="containsText" text=" ">
      <formula>NOT(ISERROR(SEARCH(" ",EY1)))</formula>
    </cfRule>
    <cfRule type="containsText" dxfId="4417" priority="17533" operator="containsText" text=" ">
      <formula>NOT(ISERROR(SEARCH(" ",EY1)))</formula>
    </cfRule>
  </conditionalFormatting>
  <conditionalFormatting sqref="FA5:FA12">
    <cfRule type="containsText" dxfId="4416" priority="17528" operator="containsText" text=" ">
      <formula>NOT(ISERROR(SEARCH(" ",FA5)))</formula>
    </cfRule>
    <cfRule type="containsText" dxfId="4415" priority="17529" operator="containsText" text=" ">
      <formula>NOT(ISERROR(SEARCH(" ",FA5)))</formula>
    </cfRule>
  </conditionalFormatting>
  <conditionalFormatting sqref="FJ62:FJ65">
    <cfRule type="colorScale" priority="14915">
      <colorScale>
        <cfvo type="min"/>
        <cfvo type="max"/>
        <color rgb="FFFCFCFF"/>
        <color rgb="FF63BE7B"/>
      </colorScale>
    </cfRule>
    <cfRule type="colorScale" priority="14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:FN3">
    <cfRule type="containsText" dxfId="4414" priority="17443" operator="containsText" text=" ">
      <formula>NOT(ISERROR(SEARCH(" ",FN2)))</formula>
    </cfRule>
    <cfRule type="containsText" dxfId="4413" priority="17444" operator="containsText" text=" ">
      <formula>NOT(ISERROR(SEARCH(" ",FN2)))</formula>
    </cfRule>
  </conditionalFormatting>
  <conditionalFormatting sqref="FN92:FN1048576">
    <cfRule type="containsText" dxfId="4412" priority="17441" operator="containsText" text=" ">
      <formula>NOT(ISERROR(SEARCH(" ",FN92)))</formula>
    </cfRule>
    <cfRule type="containsText" dxfId="4411" priority="17442" operator="containsText" text=" ">
      <formula>NOT(ISERROR(SEARCH(" ",FN92)))</formula>
    </cfRule>
  </conditionalFormatting>
  <conditionalFormatting sqref="FQ2:FQ3">
    <cfRule type="containsText" dxfId="4410" priority="17438" operator="containsText" text=" ">
      <formula>NOT(ISERROR(SEARCH(" ",FQ2)))</formula>
    </cfRule>
    <cfRule type="containsText" dxfId="4409" priority="17439" operator="containsText" text=" ">
      <formula>NOT(ISERROR(SEARCH(" ",FQ2)))</formula>
    </cfRule>
  </conditionalFormatting>
  <conditionalFormatting sqref="FQ92:FQ1048576">
    <cfRule type="containsText" dxfId="4408" priority="17436" operator="containsText" text=" ">
      <formula>NOT(ISERROR(SEARCH(" ",FQ92)))</formula>
    </cfRule>
    <cfRule type="containsText" dxfId="4407" priority="17437" operator="containsText" text=" ">
      <formula>NOT(ISERROR(SEARCH(" ",FQ92)))</formula>
    </cfRule>
  </conditionalFormatting>
  <conditionalFormatting sqref="FT2:FT3">
    <cfRule type="containsText" dxfId="4406" priority="17433" operator="containsText" text=" ">
      <formula>NOT(ISERROR(SEARCH(" ",FT2)))</formula>
    </cfRule>
    <cfRule type="containsText" dxfId="4405" priority="17434" operator="containsText" text=" ">
      <formula>NOT(ISERROR(SEARCH(" ",FT2)))</formula>
    </cfRule>
  </conditionalFormatting>
  <conditionalFormatting sqref="FT92:FT1048576">
    <cfRule type="containsText" dxfId="4404" priority="17431" operator="containsText" text=" ">
      <formula>NOT(ISERROR(SEARCH(" ",FT92)))</formula>
    </cfRule>
    <cfRule type="containsText" dxfId="4403" priority="17432" operator="containsText" text=" ">
      <formula>NOT(ISERROR(SEARCH(" ",FT92)))</formula>
    </cfRule>
  </conditionalFormatting>
  <conditionalFormatting sqref="FW2:FW3">
    <cfRule type="containsText" dxfId="4402" priority="17428" operator="containsText" text=" ">
      <formula>NOT(ISERROR(SEARCH(" ",FW2)))</formula>
    </cfRule>
    <cfRule type="containsText" dxfId="4401" priority="17429" operator="containsText" text=" ">
      <formula>NOT(ISERROR(SEARCH(" ",FW2)))</formula>
    </cfRule>
  </conditionalFormatting>
  <conditionalFormatting sqref="FW92:FW1048576">
    <cfRule type="containsText" dxfId="4400" priority="17426" operator="containsText" text=" ">
      <formula>NOT(ISERROR(SEARCH(" ",FW92)))</formula>
    </cfRule>
    <cfRule type="containsText" dxfId="4399" priority="17427" operator="containsText" text=" ">
      <formula>NOT(ISERROR(SEARCH(" ",FW92)))</formula>
    </cfRule>
  </conditionalFormatting>
  <conditionalFormatting sqref="FZ2:FZ3">
    <cfRule type="containsText" dxfId="4398" priority="17423" operator="containsText" text=" ">
      <formula>NOT(ISERROR(SEARCH(" ",FZ2)))</formula>
    </cfRule>
    <cfRule type="containsText" dxfId="4397" priority="17424" operator="containsText" text=" ">
      <formula>NOT(ISERROR(SEARCH(" ",FZ2)))</formula>
    </cfRule>
  </conditionalFormatting>
  <conditionalFormatting sqref="FZ92:FZ1048576">
    <cfRule type="containsText" dxfId="4396" priority="17421" operator="containsText" text=" ">
      <formula>NOT(ISERROR(SEARCH(" ",FZ92)))</formula>
    </cfRule>
    <cfRule type="containsText" dxfId="4395" priority="17422" operator="containsText" text=" ">
      <formula>NOT(ISERROR(SEARCH(" ",FZ92)))</formula>
    </cfRule>
  </conditionalFormatting>
  <conditionalFormatting sqref="GC2:GC3">
    <cfRule type="containsText" dxfId="4394" priority="17418" operator="containsText" text=" ">
      <formula>NOT(ISERROR(SEARCH(" ",GC2)))</formula>
    </cfRule>
    <cfRule type="containsText" dxfId="4393" priority="17419" operator="containsText" text=" ">
      <formula>NOT(ISERROR(SEARCH(" ",GC2)))</formula>
    </cfRule>
  </conditionalFormatting>
  <conditionalFormatting sqref="GC92:GC1048576">
    <cfRule type="containsText" dxfId="4392" priority="17416" operator="containsText" text=" ">
      <formula>NOT(ISERROR(SEARCH(" ",GC92)))</formula>
    </cfRule>
    <cfRule type="containsText" dxfId="4391" priority="17417" operator="containsText" text=" ">
      <formula>NOT(ISERROR(SEARCH(" ",GC92)))</formula>
    </cfRule>
  </conditionalFormatting>
  <conditionalFormatting sqref="GF2:GF3">
    <cfRule type="containsText" dxfId="4390" priority="17413" operator="containsText" text=" ">
      <formula>NOT(ISERROR(SEARCH(" ",GF2)))</formula>
    </cfRule>
    <cfRule type="containsText" dxfId="4389" priority="17414" operator="containsText" text=" ">
      <formula>NOT(ISERROR(SEARCH(" ",GF2)))</formula>
    </cfRule>
  </conditionalFormatting>
  <conditionalFormatting sqref="GF92:GF1048576">
    <cfRule type="containsText" dxfId="4388" priority="17411" operator="containsText" text=" ">
      <formula>NOT(ISERROR(SEARCH(" ",GF92)))</formula>
    </cfRule>
    <cfRule type="containsText" dxfId="4387" priority="17412" operator="containsText" text=" ">
      <formula>NOT(ISERROR(SEARCH(" ",GF92)))</formula>
    </cfRule>
  </conditionalFormatting>
  <conditionalFormatting sqref="GI2:GI3">
    <cfRule type="containsText" dxfId="4386" priority="17408" operator="containsText" text=" ">
      <formula>NOT(ISERROR(SEARCH(" ",GI2)))</formula>
    </cfRule>
    <cfRule type="containsText" dxfId="4385" priority="17409" operator="containsText" text=" ">
      <formula>NOT(ISERROR(SEARCH(" ",GI2)))</formula>
    </cfRule>
  </conditionalFormatting>
  <conditionalFormatting sqref="GI92:GI1048576">
    <cfRule type="containsText" dxfId="4384" priority="17406" operator="containsText" text=" ">
      <formula>NOT(ISERROR(SEARCH(" ",GI92)))</formula>
    </cfRule>
    <cfRule type="containsText" dxfId="4383" priority="17407" operator="containsText" text=" ">
      <formula>NOT(ISERROR(SEARCH(" ",GI92)))</formula>
    </cfRule>
  </conditionalFormatting>
  <conditionalFormatting sqref="GL2:GL3">
    <cfRule type="containsText" dxfId="4382" priority="17403" operator="containsText" text=" ">
      <formula>NOT(ISERROR(SEARCH(" ",GL2)))</formula>
    </cfRule>
    <cfRule type="containsText" dxfId="4381" priority="17404" operator="containsText" text=" ">
      <formula>NOT(ISERROR(SEARCH(" ",GL2)))</formula>
    </cfRule>
  </conditionalFormatting>
  <conditionalFormatting sqref="GL92:GL1048576">
    <cfRule type="containsText" dxfId="4380" priority="17401" operator="containsText" text=" ">
      <formula>NOT(ISERROR(SEARCH(" ",GL92)))</formula>
    </cfRule>
    <cfRule type="containsText" dxfId="4379" priority="17402" operator="containsText" text=" ">
      <formula>NOT(ISERROR(SEARCH(" ",GL92)))</formula>
    </cfRule>
  </conditionalFormatting>
  <conditionalFormatting sqref="GO2:GO3">
    <cfRule type="containsText" dxfId="4378" priority="17398" operator="containsText" text=" ">
      <formula>NOT(ISERROR(SEARCH(" ",GO2)))</formula>
    </cfRule>
    <cfRule type="containsText" dxfId="4377" priority="17399" operator="containsText" text=" ">
      <formula>NOT(ISERROR(SEARCH(" ",GO2)))</formula>
    </cfRule>
  </conditionalFormatting>
  <conditionalFormatting sqref="GO92:GO1048576">
    <cfRule type="containsText" dxfId="4376" priority="17396" operator="containsText" text=" ">
      <formula>NOT(ISERROR(SEARCH(" ",GO92)))</formula>
    </cfRule>
    <cfRule type="containsText" dxfId="4375" priority="17397" operator="containsText" text=" ">
      <formula>NOT(ISERROR(SEARCH(" ",GO92)))</formula>
    </cfRule>
  </conditionalFormatting>
  <conditionalFormatting sqref="GR2:GR3">
    <cfRule type="containsText" dxfId="4374" priority="17393" operator="containsText" text=" ">
      <formula>NOT(ISERROR(SEARCH(" ",GR2)))</formula>
    </cfRule>
    <cfRule type="containsText" dxfId="4373" priority="17394" operator="containsText" text=" ">
      <formula>NOT(ISERROR(SEARCH(" ",GR2)))</formula>
    </cfRule>
  </conditionalFormatting>
  <conditionalFormatting sqref="GR92:GR1048576">
    <cfRule type="containsText" dxfId="4372" priority="17391" operator="containsText" text=" ">
      <formula>NOT(ISERROR(SEARCH(" ",GR92)))</formula>
    </cfRule>
    <cfRule type="containsText" dxfId="4371" priority="17392" operator="containsText" text=" ">
      <formula>NOT(ISERROR(SEARCH(" ",GR92)))</formula>
    </cfRule>
  </conditionalFormatting>
  <conditionalFormatting sqref="GU2:GU3">
    <cfRule type="containsText" dxfId="4370" priority="17388" operator="containsText" text=" ">
      <formula>NOT(ISERROR(SEARCH(" ",GU2)))</formula>
    </cfRule>
    <cfRule type="containsText" dxfId="4369" priority="17389" operator="containsText" text=" ">
      <formula>NOT(ISERROR(SEARCH(" ",GU2)))</formula>
    </cfRule>
  </conditionalFormatting>
  <conditionalFormatting sqref="GU92:GU1048576">
    <cfRule type="containsText" dxfId="4368" priority="17386" operator="containsText" text=" ">
      <formula>NOT(ISERROR(SEARCH(" ",GU92)))</formula>
    </cfRule>
    <cfRule type="containsText" dxfId="4367" priority="17387" operator="containsText" text=" ">
      <formula>NOT(ISERROR(SEARCH(" ",GU92)))</formula>
    </cfRule>
  </conditionalFormatting>
  <conditionalFormatting sqref="GX2:GX3">
    <cfRule type="containsText" dxfId="4366" priority="17383" operator="containsText" text=" ">
      <formula>NOT(ISERROR(SEARCH(" ",GX2)))</formula>
    </cfRule>
    <cfRule type="containsText" dxfId="4365" priority="17384" operator="containsText" text=" ">
      <formula>NOT(ISERROR(SEARCH(" ",GX2)))</formula>
    </cfRule>
  </conditionalFormatting>
  <conditionalFormatting sqref="GX92:GX1048576">
    <cfRule type="containsText" dxfId="4364" priority="17381" operator="containsText" text=" ">
      <formula>NOT(ISERROR(SEARCH(" ",GX92)))</formula>
    </cfRule>
    <cfRule type="containsText" dxfId="4363" priority="17382" operator="containsText" text=" ">
      <formula>NOT(ISERROR(SEARCH(" ",GX92)))</formula>
    </cfRule>
  </conditionalFormatting>
  <conditionalFormatting sqref="HA2:HA3">
    <cfRule type="containsText" dxfId="4362" priority="17378" operator="containsText" text=" ">
      <formula>NOT(ISERROR(SEARCH(" ",HA2)))</formula>
    </cfRule>
    <cfRule type="containsText" dxfId="4361" priority="17379" operator="containsText" text=" ">
      <formula>NOT(ISERROR(SEARCH(" ",HA2)))</formula>
    </cfRule>
  </conditionalFormatting>
  <conditionalFormatting sqref="HA92:HA1048576">
    <cfRule type="containsText" dxfId="4360" priority="17376" operator="containsText" text=" ">
      <formula>NOT(ISERROR(SEARCH(" ",HA92)))</formula>
    </cfRule>
    <cfRule type="containsText" dxfId="4359" priority="17377" operator="containsText" text=" ">
      <formula>NOT(ISERROR(SEARCH(" ",HA92)))</formula>
    </cfRule>
  </conditionalFormatting>
  <conditionalFormatting sqref="HD2:HD3">
    <cfRule type="containsText" dxfId="4358" priority="17373" operator="containsText" text=" ">
      <formula>NOT(ISERROR(SEARCH(" ",HD2)))</formula>
    </cfRule>
    <cfRule type="containsText" dxfId="4357" priority="17374" operator="containsText" text=" ">
      <formula>NOT(ISERROR(SEARCH(" ",HD2)))</formula>
    </cfRule>
  </conditionalFormatting>
  <conditionalFormatting sqref="HD92:HD1048576">
    <cfRule type="containsText" dxfId="4356" priority="17371" operator="containsText" text=" ">
      <formula>NOT(ISERROR(SEARCH(" ",HD92)))</formula>
    </cfRule>
    <cfRule type="containsText" dxfId="4355" priority="17372" operator="containsText" text=" ">
      <formula>NOT(ISERROR(SEARCH(" ",HD92)))</formula>
    </cfRule>
  </conditionalFormatting>
  <conditionalFormatting sqref="HG2:HG3">
    <cfRule type="containsText" dxfId="4354" priority="17368" operator="containsText" text=" ">
      <formula>NOT(ISERROR(SEARCH(" ",HG2)))</formula>
    </cfRule>
    <cfRule type="containsText" dxfId="4353" priority="17369" operator="containsText" text=" ">
      <formula>NOT(ISERROR(SEARCH(" ",HG2)))</formula>
    </cfRule>
  </conditionalFormatting>
  <conditionalFormatting sqref="HG92:HG1048576">
    <cfRule type="containsText" dxfId="4352" priority="17366" operator="containsText" text=" ">
      <formula>NOT(ISERROR(SEARCH(" ",HG92)))</formula>
    </cfRule>
    <cfRule type="containsText" dxfId="4351" priority="17367" operator="containsText" text=" ">
      <formula>NOT(ISERROR(SEARCH(" ",HG92)))</formula>
    </cfRule>
  </conditionalFormatting>
  <conditionalFormatting sqref="HJ2:HJ3">
    <cfRule type="containsText" dxfId="4350" priority="17363" operator="containsText" text=" ">
      <formula>NOT(ISERROR(SEARCH(" ",HJ2)))</formula>
    </cfRule>
    <cfRule type="containsText" dxfId="4349" priority="17364" operator="containsText" text=" ">
      <formula>NOT(ISERROR(SEARCH(" ",HJ2)))</formula>
    </cfRule>
  </conditionalFormatting>
  <conditionalFormatting sqref="HJ92:HJ1048576">
    <cfRule type="containsText" dxfId="4348" priority="17361" operator="containsText" text=" ">
      <formula>NOT(ISERROR(SEARCH(" ",HJ92)))</formula>
    </cfRule>
    <cfRule type="containsText" dxfId="4347" priority="17362" operator="containsText" text=" ">
      <formula>NOT(ISERROR(SEARCH(" ",HJ92)))</formula>
    </cfRule>
  </conditionalFormatting>
  <conditionalFormatting sqref="HM2:HM3">
    <cfRule type="containsText" dxfId="4346" priority="17358" operator="containsText" text=" ">
      <formula>NOT(ISERROR(SEARCH(" ",HM2)))</formula>
    </cfRule>
    <cfRule type="containsText" dxfId="4345" priority="17359" operator="containsText" text=" ">
      <formula>NOT(ISERROR(SEARCH(" ",HM2)))</formula>
    </cfRule>
  </conditionalFormatting>
  <conditionalFormatting sqref="HM92:HM1048576">
    <cfRule type="containsText" dxfId="4344" priority="17356" operator="containsText" text=" ">
      <formula>NOT(ISERROR(SEARCH(" ",HM92)))</formula>
    </cfRule>
    <cfRule type="containsText" dxfId="4343" priority="17357" operator="containsText" text=" ">
      <formula>NOT(ISERROR(SEARCH(" ",HM92)))</formula>
    </cfRule>
  </conditionalFormatting>
  <conditionalFormatting sqref="HP2:HP3">
    <cfRule type="containsText" dxfId="4342" priority="17353" operator="containsText" text=" ">
      <formula>NOT(ISERROR(SEARCH(" ",HP2)))</formula>
    </cfRule>
    <cfRule type="containsText" dxfId="4341" priority="17354" operator="containsText" text=" ">
      <formula>NOT(ISERROR(SEARCH(" ",HP2)))</formula>
    </cfRule>
  </conditionalFormatting>
  <conditionalFormatting sqref="HP92:HP1048576">
    <cfRule type="containsText" dxfId="4340" priority="17351" operator="containsText" text=" ">
      <formula>NOT(ISERROR(SEARCH(" ",HP92)))</formula>
    </cfRule>
    <cfRule type="containsText" dxfId="4339" priority="17352" operator="containsText" text=" ">
      <formula>NOT(ISERROR(SEARCH(" ",HP92)))</formula>
    </cfRule>
  </conditionalFormatting>
  <conditionalFormatting sqref="IC2:IC3">
    <cfRule type="containsText" dxfId="4338" priority="17203" operator="containsText" text=" ">
      <formula>NOT(ISERROR(SEARCH(" ",IC2)))</formula>
    </cfRule>
    <cfRule type="containsText" dxfId="4337" priority="17204" operator="containsText" text=" ">
      <formula>NOT(ISERROR(SEARCH(" ",IC2)))</formula>
    </cfRule>
  </conditionalFormatting>
  <conditionalFormatting sqref="IC92:IC1048576">
    <cfRule type="containsText" dxfId="4336" priority="17201" operator="containsText" text=" ">
      <formula>NOT(ISERROR(SEARCH(" ",IC92)))</formula>
    </cfRule>
    <cfRule type="containsText" dxfId="4335" priority="17202" operator="containsText" text=" ">
      <formula>NOT(ISERROR(SEARCH(" ",IC92)))</formula>
    </cfRule>
  </conditionalFormatting>
  <conditionalFormatting sqref="IF2:IF3">
    <cfRule type="containsText" dxfId="4334" priority="17198" operator="containsText" text=" ">
      <formula>NOT(ISERROR(SEARCH(" ",IF2)))</formula>
    </cfRule>
    <cfRule type="containsText" dxfId="4333" priority="17199" operator="containsText" text=" ">
      <formula>NOT(ISERROR(SEARCH(" ",IF2)))</formula>
    </cfRule>
  </conditionalFormatting>
  <conditionalFormatting sqref="IF92:IF1048576">
    <cfRule type="containsText" dxfId="4332" priority="17196" operator="containsText" text=" ">
      <formula>NOT(ISERROR(SEARCH(" ",IF92)))</formula>
    </cfRule>
    <cfRule type="containsText" dxfId="4331" priority="17197" operator="containsText" text=" ">
      <formula>NOT(ISERROR(SEARCH(" ",IF92)))</formula>
    </cfRule>
  </conditionalFormatting>
  <conditionalFormatting sqref="II2:II3">
    <cfRule type="containsText" dxfId="4330" priority="17193" operator="containsText" text=" ">
      <formula>NOT(ISERROR(SEARCH(" ",II2)))</formula>
    </cfRule>
    <cfRule type="containsText" dxfId="4329" priority="17194" operator="containsText" text=" ">
      <formula>NOT(ISERROR(SEARCH(" ",II2)))</formula>
    </cfRule>
  </conditionalFormatting>
  <conditionalFormatting sqref="II92:II1048576">
    <cfRule type="containsText" dxfId="4328" priority="17191" operator="containsText" text=" ">
      <formula>NOT(ISERROR(SEARCH(" ",II92)))</formula>
    </cfRule>
    <cfRule type="containsText" dxfId="4327" priority="17192" operator="containsText" text=" ">
      <formula>NOT(ISERROR(SEARCH(" ",II92)))</formula>
    </cfRule>
  </conditionalFormatting>
  <conditionalFormatting sqref="IL2:IL3">
    <cfRule type="containsText" dxfId="4326" priority="17188" operator="containsText" text=" ">
      <formula>NOT(ISERROR(SEARCH(" ",IL2)))</formula>
    </cfRule>
    <cfRule type="containsText" dxfId="4325" priority="17189" operator="containsText" text=" ">
      <formula>NOT(ISERROR(SEARCH(" ",IL2)))</formula>
    </cfRule>
  </conditionalFormatting>
  <conditionalFormatting sqref="IL92:IL1048576">
    <cfRule type="containsText" dxfId="4324" priority="17186" operator="containsText" text=" ">
      <formula>NOT(ISERROR(SEARCH(" ",IL92)))</formula>
    </cfRule>
    <cfRule type="containsText" dxfId="4323" priority="17187" operator="containsText" text=" ">
      <formula>NOT(ISERROR(SEARCH(" ",IL92)))</formula>
    </cfRule>
  </conditionalFormatting>
  <conditionalFormatting sqref="IO2:IO3">
    <cfRule type="containsText" dxfId="4322" priority="17183" operator="containsText" text=" ">
      <formula>NOT(ISERROR(SEARCH(" ",IO2)))</formula>
    </cfRule>
    <cfRule type="containsText" dxfId="4321" priority="17184" operator="containsText" text=" ">
      <formula>NOT(ISERROR(SEARCH(" ",IO2)))</formula>
    </cfRule>
  </conditionalFormatting>
  <conditionalFormatting sqref="IO92:IO1048576">
    <cfRule type="containsText" dxfId="4320" priority="17181" operator="containsText" text=" ">
      <formula>NOT(ISERROR(SEARCH(" ",IO92)))</formula>
    </cfRule>
    <cfRule type="containsText" dxfId="4319" priority="17182" operator="containsText" text=" ">
      <formula>NOT(ISERROR(SEARCH(" ",IO92)))</formula>
    </cfRule>
  </conditionalFormatting>
  <conditionalFormatting sqref="IR2:IR3">
    <cfRule type="containsText" dxfId="4318" priority="17178" operator="containsText" text=" ">
      <formula>NOT(ISERROR(SEARCH(" ",IR2)))</formula>
    </cfRule>
    <cfRule type="containsText" dxfId="4317" priority="17179" operator="containsText" text=" ">
      <formula>NOT(ISERROR(SEARCH(" ",IR2)))</formula>
    </cfRule>
  </conditionalFormatting>
  <conditionalFormatting sqref="IR92:IR1048576">
    <cfRule type="containsText" dxfId="4316" priority="17176" operator="containsText" text=" ">
      <formula>NOT(ISERROR(SEARCH(" ",IR92)))</formula>
    </cfRule>
    <cfRule type="containsText" dxfId="4315" priority="17177" operator="containsText" text=" ">
      <formula>NOT(ISERROR(SEARCH(" ",IR92)))</formula>
    </cfRule>
  </conditionalFormatting>
  <conditionalFormatting sqref="IU2:IU3">
    <cfRule type="containsText" dxfId="4314" priority="17173" operator="containsText" text=" ">
      <formula>NOT(ISERROR(SEARCH(" ",IU2)))</formula>
    </cfRule>
    <cfRule type="containsText" dxfId="4313" priority="17174" operator="containsText" text=" ">
      <formula>NOT(ISERROR(SEARCH(" ",IU2)))</formula>
    </cfRule>
  </conditionalFormatting>
  <conditionalFormatting sqref="IU92:IU1048576">
    <cfRule type="containsText" dxfId="4312" priority="17171" operator="containsText" text=" ">
      <formula>NOT(ISERROR(SEARCH(" ",IU92)))</formula>
    </cfRule>
    <cfRule type="containsText" dxfId="4311" priority="17172" operator="containsText" text=" ">
      <formula>NOT(ISERROR(SEARCH(" ",IU92)))</formula>
    </cfRule>
  </conditionalFormatting>
  <conditionalFormatting sqref="IX2:IX3">
    <cfRule type="containsText" dxfId="4310" priority="17168" operator="containsText" text=" ">
      <formula>NOT(ISERROR(SEARCH(" ",IX2)))</formula>
    </cfRule>
    <cfRule type="containsText" dxfId="4309" priority="17169" operator="containsText" text=" ">
      <formula>NOT(ISERROR(SEARCH(" ",IX2)))</formula>
    </cfRule>
  </conditionalFormatting>
  <conditionalFormatting sqref="IX92:IX1048576">
    <cfRule type="containsText" dxfId="4308" priority="17166" operator="containsText" text=" ">
      <formula>NOT(ISERROR(SEARCH(" ",IX92)))</formula>
    </cfRule>
    <cfRule type="containsText" dxfId="4307" priority="17167" operator="containsText" text=" ">
      <formula>NOT(ISERROR(SEARCH(" ",IX92)))</formula>
    </cfRule>
  </conditionalFormatting>
  <conditionalFormatting sqref="JA2:JA3">
    <cfRule type="containsText" dxfId="4306" priority="17163" operator="containsText" text=" ">
      <formula>NOT(ISERROR(SEARCH(" ",JA2)))</formula>
    </cfRule>
    <cfRule type="containsText" dxfId="4305" priority="17164" operator="containsText" text=" ">
      <formula>NOT(ISERROR(SEARCH(" ",JA2)))</formula>
    </cfRule>
  </conditionalFormatting>
  <conditionalFormatting sqref="JA92:JA1048576">
    <cfRule type="containsText" dxfId="4304" priority="17161" operator="containsText" text=" ">
      <formula>NOT(ISERROR(SEARCH(" ",JA92)))</formula>
    </cfRule>
    <cfRule type="containsText" dxfId="4303" priority="17162" operator="containsText" text=" ">
      <formula>NOT(ISERROR(SEARCH(" ",JA92)))</formula>
    </cfRule>
  </conditionalFormatting>
  <conditionalFormatting sqref="JD2:JD3">
    <cfRule type="containsText" dxfId="4302" priority="17158" operator="containsText" text=" ">
      <formula>NOT(ISERROR(SEARCH(" ",JD2)))</formula>
    </cfRule>
    <cfRule type="containsText" dxfId="4301" priority="17159" operator="containsText" text=" ">
      <formula>NOT(ISERROR(SEARCH(" ",JD2)))</formula>
    </cfRule>
  </conditionalFormatting>
  <conditionalFormatting sqref="JD92:JD1048576">
    <cfRule type="containsText" dxfId="4300" priority="17156" operator="containsText" text=" ">
      <formula>NOT(ISERROR(SEARCH(" ",JD92)))</formula>
    </cfRule>
    <cfRule type="containsText" dxfId="4299" priority="17157" operator="containsText" text=" ">
      <formula>NOT(ISERROR(SEARCH(" ",JD92)))</formula>
    </cfRule>
  </conditionalFormatting>
  <conditionalFormatting sqref="JG2:JG3">
    <cfRule type="containsText" dxfId="4298" priority="17153" operator="containsText" text=" ">
      <formula>NOT(ISERROR(SEARCH(" ",JG2)))</formula>
    </cfRule>
    <cfRule type="containsText" dxfId="4297" priority="17154" operator="containsText" text=" ">
      <formula>NOT(ISERROR(SEARCH(" ",JG2)))</formula>
    </cfRule>
  </conditionalFormatting>
  <conditionalFormatting sqref="JG92:JG1048576">
    <cfRule type="containsText" dxfId="4296" priority="17151" operator="containsText" text=" ">
      <formula>NOT(ISERROR(SEARCH(" ",JG92)))</formula>
    </cfRule>
    <cfRule type="containsText" dxfId="4295" priority="17152" operator="containsText" text=" ">
      <formula>NOT(ISERROR(SEARCH(" ",JG92)))</formula>
    </cfRule>
  </conditionalFormatting>
  <conditionalFormatting sqref="JJ2:JJ3">
    <cfRule type="containsText" dxfId="4294" priority="17148" operator="containsText" text=" ">
      <formula>NOT(ISERROR(SEARCH(" ",JJ2)))</formula>
    </cfRule>
    <cfRule type="containsText" dxfId="4293" priority="17149" operator="containsText" text=" ">
      <formula>NOT(ISERROR(SEARCH(" ",JJ2)))</formula>
    </cfRule>
  </conditionalFormatting>
  <conditionalFormatting sqref="JJ92:JJ1048576">
    <cfRule type="containsText" dxfId="4292" priority="17146" operator="containsText" text=" ">
      <formula>NOT(ISERROR(SEARCH(" ",JJ92)))</formula>
    </cfRule>
    <cfRule type="containsText" dxfId="4291" priority="17147" operator="containsText" text=" ">
      <formula>NOT(ISERROR(SEARCH(" ",JJ92)))</formula>
    </cfRule>
  </conditionalFormatting>
  <conditionalFormatting sqref="JM2:JM3">
    <cfRule type="containsText" dxfId="4290" priority="17143" operator="containsText" text=" ">
      <formula>NOT(ISERROR(SEARCH(" ",JM2)))</formula>
    </cfRule>
    <cfRule type="containsText" dxfId="4289" priority="17144" operator="containsText" text=" ">
      <formula>NOT(ISERROR(SEARCH(" ",JM2)))</formula>
    </cfRule>
  </conditionalFormatting>
  <conditionalFormatting sqref="JM92:JM1048576">
    <cfRule type="containsText" dxfId="4288" priority="17141" operator="containsText" text=" ">
      <formula>NOT(ISERROR(SEARCH(" ",JM92)))</formula>
    </cfRule>
    <cfRule type="containsText" dxfId="4287" priority="17142" operator="containsText" text=" ">
      <formula>NOT(ISERROR(SEARCH(" ",JM92)))</formula>
    </cfRule>
  </conditionalFormatting>
  <conditionalFormatting sqref="JP2:JP3">
    <cfRule type="containsText" dxfId="4286" priority="17138" operator="containsText" text=" ">
      <formula>NOT(ISERROR(SEARCH(" ",JP2)))</formula>
    </cfRule>
    <cfRule type="containsText" dxfId="4285" priority="17139" operator="containsText" text=" ">
      <formula>NOT(ISERROR(SEARCH(" ",JP2)))</formula>
    </cfRule>
  </conditionalFormatting>
  <conditionalFormatting sqref="JP92:JP1048576">
    <cfRule type="containsText" dxfId="4284" priority="17136" operator="containsText" text=" ">
      <formula>NOT(ISERROR(SEARCH(" ",JP92)))</formula>
    </cfRule>
    <cfRule type="containsText" dxfId="4283" priority="17137" operator="containsText" text=" ">
      <formula>NOT(ISERROR(SEARCH(" ",JP92)))</formula>
    </cfRule>
  </conditionalFormatting>
  <conditionalFormatting sqref="JS2:JS3">
    <cfRule type="containsText" dxfId="4282" priority="17133" operator="containsText" text=" ">
      <formula>NOT(ISERROR(SEARCH(" ",JS2)))</formula>
    </cfRule>
    <cfRule type="containsText" dxfId="4281" priority="17134" operator="containsText" text=" ">
      <formula>NOT(ISERROR(SEARCH(" ",JS2)))</formula>
    </cfRule>
  </conditionalFormatting>
  <conditionalFormatting sqref="JS92:JS1048576">
    <cfRule type="containsText" dxfId="4280" priority="17131" operator="containsText" text=" ">
      <formula>NOT(ISERROR(SEARCH(" ",JS92)))</formula>
    </cfRule>
    <cfRule type="containsText" dxfId="4279" priority="17132" operator="containsText" text=" ">
      <formula>NOT(ISERROR(SEARCH(" ",JS92)))</formula>
    </cfRule>
  </conditionalFormatting>
  <conditionalFormatting sqref="JV2:JV3">
    <cfRule type="containsText" dxfId="4278" priority="17128" operator="containsText" text=" ">
      <formula>NOT(ISERROR(SEARCH(" ",JV2)))</formula>
    </cfRule>
    <cfRule type="containsText" dxfId="4277" priority="17129" operator="containsText" text=" ">
      <formula>NOT(ISERROR(SEARCH(" ",JV2)))</formula>
    </cfRule>
  </conditionalFormatting>
  <conditionalFormatting sqref="JV92:JV1048576">
    <cfRule type="containsText" dxfId="4276" priority="17126" operator="containsText" text=" ">
      <formula>NOT(ISERROR(SEARCH(" ",JV92)))</formula>
    </cfRule>
    <cfRule type="containsText" dxfId="4275" priority="17127" operator="containsText" text=" ">
      <formula>NOT(ISERROR(SEARCH(" ",JV92)))</formula>
    </cfRule>
  </conditionalFormatting>
  <conditionalFormatting sqref="JY2:JY3">
    <cfRule type="containsText" dxfId="4274" priority="17123" operator="containsText" text=" ">
      <formula>NOT(ISERROR(SEARCH(" ",JY2)))</formula>
    </cfRule>
    <cfRule type="containsText" dxfId="4273" priority="17124" operator="containsText" text=" ">
      <formula>NOT(ISERROR(SEARCH(" ",JY2)))</formula>
    </cfRule>
  </conditionalFormatting>
  <conditionalFormatting sqref="JY92:JY1048576">
    <cfRule type="containsText" dxfId="4272" priority="17121" operator="containsText" text=" ">
      <formula>NOT(ISERROR(SEARCH(" ",JY92)))</formula>
    </cfRule>
    <cfRule type="containsText" dxfId="4271" priority="17122" operator="containsText" text=" ">
      <formula>NOT(ISERROR(SEARCH(" ",JY92)))</formula>
    </cfRule>
  </conditionalFormatting>
  <conditionalFormatting sqref="KB2:KB3">
    <cfRule type="containsText" dxfId="4270" priority="17118" operator="containsText" text=" ">
      <formula>NOT(ISERROR(SEARCH(" ",KB2)))</formula>
    </cfRule>
    <cfRule type="containsText" dxfId="4269" priority="17119" operator="containsText" text=" ">
      <formula>NOT(ISERROR(SEARCH(" ",KB2)))</formula>
    </cfRule>
  </conditionalFormatting>
  <conditionalFormatting sqref="KB92:KB1048576">
    <cfRule type="containsText" dxfId="4268" priority="17116" operator="containsText" text=" ">
      <formula>NOT(ISERROR(SEARCH(" ",KB92)))</formula>
    </cfRule>
    <cfRule type="containsText" dxfId="4267" priority="17117" operator="containsText" text=" ">
      <formula>NOT(ISERROR(SEARCH(" ",KB92)))</formula>
    </cfRule>
  </conditionalFormatting>
  <conditionalFormatting sqref="KE2:KE3">
    <cfRule type="containsText" dxfId="4266" priority="17113" operator="containsText" text=" ">
      <formula>NOT(ISERROR(SEARCH(" ",KE2)))</formula>
    </cfRule>
    <cfRule type="containsText" dxfId="4265" priority="17114" operator="containsText" text=" ">
      <formula>NOT(ISERROR(SEARCH(" ",KE2)))</formula>
    </cfRule>
  </conditionalFormatting>
  <conditionalFormatting sqref="KE92:KE1048576">
    <cfRule type="containsText" dxfId="4264" priority="17111" operator="containsText" text=" ">
      <formula>NOT(ISERROR(SEARCH(" ",KE92)))</formula>
    </cfRule>
    <cfRule type="containsText" dxfId="4263" priority="17112" operator="containsText" text=" ">
      <formula>NOT(ISERROR(SEARCH(" ",KE92)))</formula>
    </cfRule>
  </conditionalFormatting>
  <conditionalFormatting sqref="LF6:LF12">
    <cfRule type="containsText" dxfId="4262" priority="17287" operator="containsText" text=" ">
      <formula>NOT(ISERROR(SEARCH(" ",LF6)))</formula>
    </cfRule>
  </conditionalFormatting>
  <conditionalFormatting sqref="LG5:LG12">
    <cfRule type="containsText" dxfId="4261" priority="17285" operator="containsText" text=" ">
      <formula>NOT(ISERROR(SEARCH(" ",LG5)))</formula>
    </cfRule>
  </conditionalFormatting>
  <conditionalFormatting sqref="LI92:LI1048576">
    <cfRule type="containsText" dxfId="4260" priority="8675" operator="containsText" text=" ">
      <formula>NOT(ISERROR(SEARCH(" ",LI92)))</formula>
    </cfRule>
    <cfRule type="containsText" dxfId="4259" priority="8676" operator="containsText" text=" ">
      <formula>NOT(ISERROR(SEARCH(" ",LI92)))</formula>
    </cfRule>
  </conditionalFormatting>
  <conditionalFormatting sqref="LV5:LV79">
    <cfRule type="containsText" dxfId="4258" priority="2890" operator="containsText" text=" ">
      <formula>NOT(ISERROR(SEARCH(" ",LV5)))</formula>
    </cfRule>
    <cfRule type="containsText" dxfId="4257" priority="2891" operator="containsText" text=" ">
      <formula>NOT(ISERROR(SEARCH(" ",LV5)))</formula>
    </cfRule>
  </conditionalFormatting>
  <conditionalFormatting sqref="LW5:LW79">
    <cfRule type="containsText" dxfId="4256" priority="2794" operator="containsText" text=" ">
      <formula>NOT(ISERROR(SEARCH(" ",LW5)))</formula>
    </cfRule>
    <cfRule type="containsText" dxfId="4255" priority="2795" operator="containsText" text=" ">
      <formula>NOT(ISERROR(SEARCH(" ",LW5)))</formula>
    </cfRule>
  </conditionalFormatting>
  <conditionalFormatting sqref="MA5:MA89">
    <cfRule type="containsText" dxfId="4254" priority="2888" operator="containsText" text=" ">
      <formula>NOT(ISERROR(SEARCH(" ",MA5)))</formula>
    </cfRule>
    <cfRule type="containsText" dxfId="4253" priority="2889" operator="containsText" text=" ">
      <formula>NOT(ISERROR(SEARCH(" ",MA5)))</formula>
    </cfRule>
  </conditionalFormatting>
  <conditionalFormatting sqref="MB5:MB89">
    <cfRule type="containsText" dxfId="4252" priority="2706" operator="containsText" text=" ">
      <formula>NOT(ISERROR(SEARCH(" ",MB5)))</formula>
    </cfRule>
    <cfRule type="containsText" dxfId="4251" priority="2707" operator="containsText" text=" ">
      <formula>NOT(ISERROR(SEARCH(" ",MB5)))</formula>
    </cfRule>
  </conditionalFormatting>
  <conditionalFormatting sqref="MC5:MC89">
    <cfRule type="containsText" dxfId="4250" priority="2682" operator="containsText" text=" ">
      <formula>NOT(ISERROR(SEARCH(" ",MC5)))</formula>
    </cfRule>
    <cfRule type="containsText" dxfId="4249" priority="2683" operator="containsText" text=" ">
      <formula>NOT(ISERROR(SEARCH(" ",MC5)))</formula>
    </cfRule>
  </conditionalFormatting>
  <conditionalFormatting sqref="MD5:MD89">
    <cfRule type="containsText" dxfId="4248" priority="2658" operator="containsText" text=" ">
      <formula>NOT(ISERROR(SEARCH(" ",MD5)))</formula>
    </cfRule>
    <cfRule type="containsText" dxfId="4247" priority="2659" operator="containsText" text=" ">
      <formula>NOT(ISERROR(SEARCH(" ",MD5)))</formula>
    </cfRule>
  </conditionalFormatting>
  <conditionalFormatting sqref="ME5:ME89">
    <cfRule type="containsText" dxfId="4246" priority="2634" operator="containsText" text=" ">
      <formula>NOT(ISERROR(SEARCH(" ",ME5)))</formula>
    </cfRule>
    <cfRule type="containsText" dxfId="4245" priority="2635" operator="containsText" text=" ">
      <formula>NOT(ISERROR(SEARCH(" ",ME5)))</formula>
    </cfRule>
  </conditionalFormatting>
  <conditionalFormatting sqref="MZ5:MZ79">
    <cfRule type="containsText" dxfId="4244" priority="2884" operator="containsText" text=" ">
      <formula>NOT(ISERROR(SEARCH(" ",MZ5)))</formula>
    </cfRule>
    <cfRule type="containsText" dxfId="4243" priority="2885" operator="containsText" text=" ">
      <formula>NOT(ISERROR(SEARCH(" ",MZ5)))</formula>
    </cfRule>
  </conditionalFormatting>
  <conditionalFormatting sqref="NA5:NA79">
    <cfRule type="containsText" dxfId="4242" priority="2792" operator="containsText" text=" ">
      <formula>NOT(ISERROR(SEARCH(" ",NA5)))</formula>
    </cfRule>
    <cfRule type="containsText" dxfId="4241" priority="2793" operator="containsText" text=" ">
      <formula>NOT(ISERROR(SEARCH(" ",NA5)))</formula>
    </cfRule>
  </conditionalFormatting>
  <conditionalFormatting sqref="NE5:NE79">
    <cfRule type="containsText" dxfId="4240" priority="2882" operator="containsText" text=" ">
      <formula>NOT(ISERROR(SEARCH(" ",NE5)))</formula>
    </cfRule>
    <cfRule type="containsText" dxfId="4239" priority="2883" operator="containsText" text=" ">
      <formula>NOT(ISERROR(SEARCH(" ",NE5)))</formula>
    </cfRule>
  </conditionalFormatting>
  <conditionalFormatting sqref="NF5:NF79">
    <cfRule type="containsText" dxfId="4238" priority="2704" operator="containsText" text=" ">
      <formula>NOT(ISERROR(SEARCH(" ",NF5)))</formula>
    </cfRule>
    <cfRule type="containsText" dxfId="4237" priority="2705" operator="containsText" text=" ">
      <formula>NOT(ISERROR(SEARCH(" ",NF5)))</formula>
    </cfRule>
  </conditionalFormatting>
  <conditionalFormatting sqref="NG5:NG79">
    <cfRule type="containsText" dxfId="4236" priority="2680" operator="containsText" text=" ">
      <formula>NOT(ISERROR(SEARCH(" ",NG5)))</formula>
    </cfRule>
    <cfRule type="containsText" dxfId="4235" priority="2681" operator="containsText" text=" ">
      <formula>NOT(ISERROR(SEARCH(" ",NG5)))</formula>
    </cfRule>
  </conditionalFormatting>
  <conditionalFormatting sqref="NH5:NH79">
    <cfRule type="containsText" dxfId="4234" priority="2656" operator="containsText" text=" ">
      <formula>NOT(ISERROR(SEARCH(" ",NH5)))</formula>
    </cfRule>
    <cfRule type="containsText" dxfId="4233" priority="2657" operator="containsText" text=" ">
      <formula>NOT(ISERROR(SEARCH(" ",NH5)))</formula>
    </cfRule>
  </conditionalFormatting>
  <conditionalFormatting sqref="PA36:PA38">
    <cfRule type="containsText" dxfId="4232" priority="2599" operator="containsText" text=" ">
      <formula>NOT(ISERROR(SEARCH(" ",PA36)))</formula>
    </cfRule>
  </conditionalFormatting>
  <conditionalFormatting sqref="PA40:PA42">
    <cfRule type="containsText" dxfId="4231" priority="2598" operator="containsText" text=" ">
      <formula>NOT(ISERROR(SEARCH(" ",PA40)))</formula>
    </cfRule>
  </conditionalFormatting>
  <conditionalFormatting sqref="PA47:PA49">
    <cfRule type="containsText" dxfId="4230" priority="2597" operator="containsText" text=" ">
      <formula>NOT(ISERROR(SEARCH(" ",PA47)))</formula>
    </cfRule>
  </conditionalFormatting>
  <conditionalFormatting sqref="PA51:PA53">
    <cfRule type="containsText" dxfId="4229" priority="2596" operator="containsText" text=" ">
      <formula>NOT(ISERROR(SEARCH(" ",PA51)))</formula>
    </cfRule>
  </conditionalFormatting>
  <conditionalFormatting sqref="AO43:AT43 A3:F3 C2:F2 A1:F1 A2 A4:H4 N1:P1 N4:P4 N2:O3 AO6:AT12 AO4:AW4 AO3 AS57:AT57 AR58:AT58 A92:H95 AO53:AP53 AO54 AO55:AP56 AO92:AW1048576 N92:P1048576 AO58:AP58 AQ53:AQ58 AO60:AQ60 AO45:AT49 BI1:BJ1 AO5:AU5 AW5:AW58 AR53:AT56 AU6:AU76 A97:H1048576 A96:D96 F96:H96">
    <cfRule type="containsText" dxfId="4228" priority="17609" operator="containsText" text=" ">
      <formula>NOT(ISERROR(SEARCH(" ",A1)))</formula>
    </cfRule>
    <cfRule type="containsText" dxfId="4227" priority="17610" operator="containsText" text=" ">
      <formula>NOT(ISERROR(SEARCH(" ",A1)))</formula>
    </cfRule>
  </conditionalFormatting>
  <conditionalFormatting sqref="B17 AF27:AF28 C41 AR27 B20:B22 C43:E43 AO27:AP27 A5:B12 N27:Q27 AE5:AE12 S27 D45:E45 C45:C49 AE45:AE49 AE58 AE60 B57:B58 C57 Z27:AA27 C53:E53 AE53:AE56 AE43 BH27:BJ27 BA28:BA30 BD27 AY27:BB27 BB1 AY5:AY12 AY1:AY3 AY45:AY48 AY92:AY1048576 EO6:EQ12 EB6:EB12 EZ6:EZ12 EX6:EX12 ES6:EV12 EC7:EI9 EC16:EG16 ED6:EH6 EE1:EI1 D47:E48 D46">
    <cfRule type="containsText" dxfId="4226" priority="17697" operator="containsText" text=" ">
      <formula>NOT(ISERROR(SEARCH(" ",A1)))</formula>
    </cfRule>
    <cfRule type="containsText" dxfId="4225" priority="17698" operator="containsText" text=" ">
      <formula>NOT(ISERROR(SEARCH(" ",A1)))</formula>
    </cfRule>
  </conditionalFormatting>
  <conditionalFormatting sqref="BQ1 B82:B88 C54:D54 E46">
    <cfRule type="containsText" dxfId="4224" priority="16264" operator="containsText" text=" ">
      <formula>NOT(ISERROR(SEARCH(" ",B1)))</formula>
    </cfRule>
    <cfRule type="containsText" dxfId="4223" priority="16265" operator="containsText" text=" ">
      <formula>NOT(ISERROR(SEARCH(" ",B1)))</formula>
    </cfRule>
  </conditionalFormatting>
  <conditionalFormatting sqref="G1 G3">
    <cfRule type="containsText" dxfId="4222" priority="17477" operator="containsText" text=" ">
      <formula>NOT(ISERROR(SEARCH(" ",G1)))</formula>
    </cfRule>
    <cfRule type="containsText" dxfId="4221" priority="17478" operator="containsText" text=" ">
      <formula>NOT(ISERROR(SEARCH(" ",G1)))</formula>
    </cfRule>
  </conditionalFormatting>
  <conditionalFormatting sqref="H1 H3">
    <cfRule type="containsText" dxfId="4220" priority="17300" operator="containsText" text=" ">
      <formula>NOT(ISERROR(SEARCH(" ",H1)))</formula>
    </cfRule>
    <cfRule type="containsText" dxfId="4219" priority="17301" operator="containsText" text=" ">
      <formula>NOT(ISERROR(SEARCH(" ",H1)))</formula>
    </cfRule>
  </conditionalFormatting>
  <conditionalFormatting sqref="BN1 R92:T1048576 X92:AJ1048576">
    <cfRule type="containsText" dxfId="4218" priority="8730" operator="containsText" text=" ">
      <formula>NOT(ISERROR(SEARCH(" ",R1)))</formula>
    </cfRule>
    <cfRule type="containsText" dxfId="4217" priority="8731" operator="containsText" text=" ">
      <formula>NOT(ISERROR(SEARCH(" ",R1)))</formula>
    </cfRule>
  </conditionalFormatting>
  <conditionalFormatting sqref="AE1:AE2 R1:T3 Y2:Z2 BH1 S4:T4 EL32:EL40 EC45:EL49 EC17 EJ1:EL2 EJ4:EU4 EJ5:EV5 EJ3:EN3 EC41:EL43 EC53:EL58 EI16 EC10:EI12 DZ92:EB1048576 GS92:GT1048576 GP92:GQ1048576 EJ6:EL12 GM92:GN1048576 GJ92:GK1048576 GG92:GH1048576 EC60:EL60 GD92:GE1048576 HN92:HO1048576 HK92:HL1048576 HH92:HI1048576 HE92:HF1048576 HB92:HC1048576 GY92:GZ1048576 GV92:GW1048576 FO92:FP1048576 FR92:FS1048576 FU92:FV1048576 FX92:FY1048576 GA92:GB1048576 X1:Z1 X3:AE4">
    <cfRule type="containsText" dxfId="4216" priority="17567" operator="containsText" text=" ">
      <formula>NOT(ISERROR(SEARCH(" ",R1)))</formula>
    </cfRule>
    <cfRule type="containsText" dxfId="4215" priority="17568" operator="containsText" text=" ">
      <formula>NOT(ISERROR(SEARCH(" ",R1)))</formula>
    </cfRule>
  </conditionalFormatting>
  <conditionalFormatting sqref="V1 V4:W4 V3">
    <cfRule type="containsText" dxfId="4214" priority="3089" operator="containsText" text=" ">
      <formula>NOT(ISERROR(SEARCH(" ",V1)))</formula>
    </cfRule>
    <cfRule type="containsText" dxfId="4213" priority="3090" operator="containsText" text=" ">
      <formula>NOT(ISERROR(SEARCH(" ",V1)))</formula>
    </cfRule>
  </conditionalFormatting>
  <conditionalFormatting sqref="W1 W3">
    <cfRule type="containsText" dxfId="4212" priority="2447" operator="containsText" text=" ">
      <formula>NOT(ISERROR(SEARCH(" ",W1)))</formula>
    </cfRule>
    <cfRule type="containsText" dxfId="4211" priority="2448" operator="containsText" text=" ">
      <formula>NOT(ISERROR(SEARCH(" ",W1)))</formula>
    </cfRule>
  </conditionalFormatting>
  <conditionalFormatting sqref="AB1:AC2">
    <cfRule type="containsText" dxfId="4210" priority="17102" operator="containsText" text=" ">
      <formula>NOT(ISERROR(SEARCH(" ",AB1)))</formula>
    </cfRule>
    <cfRule type="containsText" dxfId="4209" priority="17103" operator="containsText" text=" ">
      <formula>NOT(ISERROR(SEARCH(" ",AB1)))</formula>
    </cfRule>
  </conditionalFormatting>
  <conditionalFormatting sqref="AP1:AR2">
    <cfRule type="containsText" dxfId="4208" priority="17522" operator="containsText" text=" ">
      <formula>NOT(ISERROR(SEARCH(" ",AP1)))</formula>
    </cfRule>
    <cfRule type="containsText" dxfId="4207" priority="17523" operator="containsText" text=" ">
      <formula>NOT(ISERROR(SEARCH(" ",AP1)))</formula>
    </cfRule>
  </conditionalFormatting>
  <conditionalFormatting sqref="AR30:AS30 BG1 BQ6:BQ27 BP29:BQ37 BZ29:BZ37 DY29:DZ37 DY5:DZ27 BZ5:CA5 BZ6:BZ27 CA6:CA89">
    <cfRule type="containsText" dxfId="4206" priority="13154" operator="containsText" text=" ">
      <formula>NOT(ISERROR(SEARCH(" ",AR1)))</formula>
    </cfRule>
    <cfRule type="containsText" dxfId="4205" priority="13155" operator="containsText" text=" ">
      <formula>NOT(ISERROR(SEARCH(" ",AR1)))</formula>
    </cfRule>
  </conditionalFormatting>
  <conditionalFormatting sqref="AV1:AW2">
    <cfRule type="containsText" dxfId="4204" priority="16282" operator="containsText" text=" ">
      <formula>NOT(ISERROR(SEARCH(" ",AV1)))</formula>
    </cfRule>
    <cfRule type="containsText" dxfId="4203" priority="16283" operator="containsText" text=" ">
      <formula>NOT(ISERROR(SEARCH(" ",AV1)))</formula>
    </cfRule>
  </conditionalFormatting>
  <conditionalFormatting sqref="BP1 BC1:BD1 BC3:BC76 AZ92:BC1048576 BK92:BQ1048576">
    <cfRule type="containsText" dxfId="4202" priority="17561" operator="containsText" text=" ">
      <formula>NOT(ISERROR(SEARCH(" ",AZ1)))</formula>
    </cfRule>
    <cfRule type="containsText" dxfId="4201" priority="17562" operator="containsText" text=" ">
      <formula>NOT(ISERROR(SEARCH(" ",AZ1)))</formula>
    </cfRule>
  </conditionalFormatting>
  <conditionalFormatting sqref="BB3 BA60:BA63 BA65 BB60 BB45:BB48 BQ38:BQ43 BO45:BQ49 AZ45:AZ48 BO60 BO58:BP58 AZ53:BB56 AZ60 AZ58:BB58 BQ60 BO4:BQ5 BB6:BB12 AZ16:BA17 AZ15 AZ43 AZ1:AZ2 BO53:BP56 BO43:BP43 AZ3:BA13 BO6:BP12 BQ53:BQ58">
    <cfRule type="containsText" dxfId="4200" priority="17695" operator="containsText" text=" ">
      <formula>NOT(ISERROR(SEARCH(" ",AZ1)))</formula>
    </cfRule>
    <cfRule type="containsText" dxfId="4199" priority="17696" operator="containsText" text=" ">
      <formula>NOT(ISERROR(SEARCH(" ",AZ1)))</formula>
    </cfRule>
  </conditionalFormatting>
  <conditionalFormatting sqref="BA1 KH92:LH1048576 LL5:LN12 LL3:LN3 LH5:LH12 KR1:KS1 HR5:HR12 LE47:LH47 KH47:KR47 KH5:LE12 KH17:LH17 KH48:LH49 KH53:LH58 KL1 KH3:LH3 HQ3:HR3 HQ92:HR1048576 KH60:LH60 OY3 OY5:OY12 PX5:XFD12 PX3:XFD3">
    <cfRule type="containsText" dxfId="4198" priority="17669" operator="containsText" text=" ">
      <formula>NOT(ISERROR(SEARCH(" ",BA1)))</formula>
    </cfRule>
    <cfRule type="containsText" dxfId="4197" priority="17670" operator="containsText" text=" ">
      <formula>NOT(ISERROR(SEARCH(" ",BA1)))</formula>
    </cfRule>
  </conditionalFormatting>
  <conditionalFormatting sqref="BE1 BZ1:BZ4 EB5 LL1:LN2 OY4 LH4 DZ4:EB4 EM1:EN1 KH4:KJ4 KH1:KI2 EW3:EW12 EX5 EX1:EX3 EZ1:EZ3 EQ2:ER2 EZ5 ER6:ER12 EP3:EV3 FB1:FB12 FC8:FH12 EM6:EN12 FC1:FC7 FH4:FI4 FH1:FI1 FL1:FM1 FO1:FP3 FR1:FS3 FU1:FV3 FX1:FY3 GA1:GB3 GD1:GE3 GG1:GH3 GJ1:GK3 GM1:GN3 GP1:GQ3 GS1:GT3 GV1:GW3 GY1:GZ3 HB1:HC3 HE1:HF3 HH1:HI3 HK1:HL3 HN1:HO3 FH5:FH7 EP1:ES1 HR4 LE4 KQ1 HQ1:HR2 KT1:LH1 KK2:LH2 EZ92:EZ1048576 EW92:EX1048576 OY1:OY2 PX1:XFD2 PX4:XFD4">
    <cfRule type="containsText" dxfId="4196" priority="17601" operator="containsText" text=" ">
      <formula>NOT(ISERROR(SEARCH(" ",BE1)))</formula>
    </cfRule>
    <cfRule type="containsText" dxfId="4195" priority="17602" operator="containsText" text=" ">
      <formula>NOT(ISERROR(SEARCH(" ",BE1)))</formula>
    </cfRule>
  </conditionalFormatting>
  <conditionalFormatting sqref="BF1 BF3">
    <cfRule type="containsText" dxfId="4194" priority="13158" operator="containsText" text=" ">
      <formula>NOT(ISERROR(SEARCH(" ",BF1)))</formula>
    </cfRule>
    <cfRule type="containsText" dxfId="4193" priority="13159" operator="containsText" text=" ">
      <formula>NOT(ISERROR(SEARCH(" ",BF1)))</formula>
    </cfRule>
  </conditionalFormatting>
  <conditionalFormatting sqref="BK1 BK45:BK49 BM27 BR27:BS27 BK43 BK4:BL5 BK6:BK31 BL6:BL89">
    <cfRule type="containsText" dxfId="4192" priority="17625" operator="containsText" text=" ">
      <formula>NOT(ISERROR(SEARCH(" ",BK1)))</formula>
    </cfRule>
    <cfRule type="containsText" dxfId="4191" priority="17626" operator="containsText" text=" ">
      <formula>NOT(ISERROR(SEARCH(" ",BK1)))</formula>
    </cfRule>
  </conditionalFormatting>
  <conditionalFormatting sqref="BL1 CA1:CE1 CE2:CE4 CB49:CE49 CB68:CE68 CB92:CE1048576 CB84:CD84 CH1:CJ4 CH84:CI84 CH92:CJ1048576 CH68:CI68 CH49:CI49">
    <cfRule type="containsText" dxfId="4190" priority="3524" operator="containsText" text=" ">
      <formula>NOT(ISERROR(SEARCH(" ",BL1)))</formula>
    </cfRule>
    <cfRule type="containsText" dxfId="4189" priority="3525" operator="containsText" text=" ">
      <formula>NOT(ISERROR(SEARCH(" ",BL1)))</formula>
    </cfRule>
  </conditionalFormatting>
  <conditionalFormatting sqref="BM1 BZ38:BZ43 BZ45:BZ50 BZ52:BZ66 BZ92:CA1048576 BU13:BW27">
    <cfRule type="containsText" dxfId="4188" priority="17643" operator="containsText" text=" ">
      <formula>NOT(ISERROR(SEARCH(" ",BM1)))</formula>
    </cfRule>
    <cfRule type="containsText" dxfId="4187" priority="17644" operator="containsText" text=" ">
      <formula>NOT(ISERROR(SEARCH(" ",BM1)))</formula>
    </cfRule>
  </conditionalFormatting>
  <conditionalFormatting sqref="BO1 BO13:BO26 BO31:BO41 BO27:BP27 BO28 BO42:BP42 BO65:BO66 BO68">
    <cfRule type="containsText" dxfId="4186" priority="17663" operator="containsText" text=" ">
      <formula>NOT(ISERROR(SEARCH(" ",BO1)))</formula>
    </cfRule>
    <cfRule type="containsText" dxfId="4185" priority="17664" operator="containsText" text=" ">
      <formula>NOT(ISERROR(SEARCH(" ",BO1)))</formula>
    </cfRule>
  </conditionalFormatting>
  <conditionalFormatting sqref="CF49 CF92:CF1048576 CF1:CF4 CF84">
    <cfRule type="containsText" dxfId="4184" priority="3507" operator="containsText" text=" ">
      <formula>NOT(ISERROR(SEARCH(" ",CF1)))</formula>
    </cfRule>
    <cfRule type="containsText" dxfId="4183" priority="3508" operator="containsText" text=" ">
      <formula>NOT(ISERROR(SEARCH(" ",CF1)))</formula>
    </cfRule>
  </conditionalFormatting>
  <conditionalFormatting sqref="CK1:CK4 CK92:CK1048576">
    <cfRule type="containsText" dxfId="4182" priority="8716" operator="containsText" text=" ">
      <formula>NOT(ISERROR(SEARCH(" ",CK1)))</formula>
    </cfRule>
    <cfRule type="containsText" dxfId="4181" priority="8717" operator="containsText" text=" ">
      <formula>NOT(ISERROR(SEARCH(" ",CK1)))</formula>
    </cfRule>
  </conditionalFormatting>
  <conditionalFormatting sqref="CL3:CP3 CS3:CU3 CL1:CP1 CS1:CU1">
    <cfRule type="containsText" dxfId="4180" priority="13547" operator="containsText" text=" ">
      <formula>NOT(ISERROR(SEARCH(" ",CL1)))</formula>
    </cfRule>
    <cfRule type="containsText" dxfId="4179" priority="13548" operator="containsText" text=" ">
      <formula>NOT(ISERROR(SEARCH(" ",CL1)))</formula>
    </cfRule>
  </conditionalFormatting>
  <conditionalFormatting sqref="CQ3 CQ1">
    <cfRule type="containsText" dxfId="4178" priority="6603" operator="containsText" text=" ">
      <formula>NOT(ISERROR(SEARCH(" ",CQ1)))</formula>
    </cfRule>
    <cfRule type="containsText" dxfId="4177" priority="6604" operator="containsText" text=" ">
      <formula>NOT(ISERROR(SEARCH(" ",CQ1)))</formula>
    </cfRule>
  </conditionalFormatting>
  <conditionalFormatting sqref="CR3 CR1">
    <cfRule type="containsText" dxfId="4176" priority="2520" operator="containsText" text=" ">
      <formula>NOT(ISERROR(SEARCH(" ",CR1)))</formula>
    </cfRule>
    <cfRule type="containsText" dxfId="4175" priority="2521" operator="containsText" text=" ">
      <formula>NOT(ISERROR(SEARCH(" ",CR1)))</formula>
    </cfRule>
  </conditionalFormatting>
  <conditionalFormatting sqref="CV3 CV1">
    <cfRule type="containsText" dxfId="4174" priority="3551" operator="containsText" text=" ">
      <formula>NOT(ISERROR(SEARCH(" ",CV1)))</formula>
    </cfRule>
    <cfRule type="containsText" dxfId="4173" priority="3552" operator="containsText" text=" ">
      <formula>NOT(ISERROR(SEARCH(" ",CV1)))</formula>
    </cfRule>
  </conditionalFormatting>
  <conditionalFormatting sqref="CX1:DC2 CX92:DC1048576 CY3:DB4">
    <cfRule type="containsText" dxfId="4172" priority="3429" operator="containsText" text=" ">
      <formula>NOT(ISERROR(SEARCH(" ",CX1)))</formula>
    </cfRule>
    <cfRule type="containsText" dxfId="4171" priority="3430" operator="containsText" text=" ">
      <formula>NOT(ISERROR(SEARCH(" ",CX1)))</formula>
    </cfRule>
  </conditionalFormatting>
  <conditionalFormatting sqref="DD1:DG4 DD92:DG1048576">
    <cfRule type="containsText" dxfId="4170" priority="3422" operator="containsText" text=" ">
      <formula>NOT(ISERROR(SEARCH(" ",DD1)))</formula>
    </cfRule>
    <cfRule type="containsText" dxfId="4169" priority="3423" operator="containsText" text=" ">
      <formula>NOT(ISERROR(SEARCH(" ",DD1)))</formula>
    </cfRule>
  </conditionalFormatting>
  <conditionalFormatting sqref="DH92:DH1048576 DH1:DH2 DM92:DM1048576">
    <cfRule type="containsText" dxfId="4168" priority="3431" operator="containsText" text=" ">
      <formula>NOT(ISERROR(SEARCH(" ",DH1)))</formula>
    </cfRule>
    <cfRule type="containsText" dxfId="4167" priority="3432" operator="containsText" text=" ">
      <formula>NOT(ISERROR(SEARCH(" ",DH1)))</formula>
    </cfRule>
  </conditionalFormatting>
  <conditionalFormatting sqref="DI1:DL4 DI92:DL1048576">
    <cfRule type="containsText" dxfId="4166" priority="3419" operator="containsText" text=" ">
      <formula>NOT(ISERROR(SEARCH(" ",DI1)))</formula>
    </cfRule>
    <cfRule type="containsText" dxfId="4165" priority="3420" operator="containsText" text=" ">
      <formula>NOT(ISERROR(SEARCH(" ",DI1)))</formula>
    </cfRule>
  </conditionalFormatting>
  <conditionalFormatting sqref="DN1:DQ4 DN92:DQ1048576">
    <cfRule type="containsText" dxfId="4164" priority="3416" operator="containsText" text=" ">
      <formula>NOT(ISERROR(SEARCH(" ",DN1)))</formula>
    </cfRule>
    <cfRule type="containsText" dxfId="4163" priority="3417" operator="containsText" text=" ">
      <formula>NOT(ISERROR(SEARCH(" ",DN1)))</formula>
    </cfRule>
  </conditionalFormatting>
  <conditionalFormatting sqref="DR1 DR3">
    <cfRule type="containsText" dxfId="4162" priority="3315" operator="containsText" text=" ">
      <formula>NOT(ISERROR(SEARCH(" ",DR1)))</formula>
    </cfRule>
    <cfRule type="containsText" dxfId="4161" priority="3316" operator="containsText" text=" ">
      <formula>NOT(ISERROR(SEARCH(" ",DR1)))</formula>
    </cfRule>
  </conditionalFormatting>
  <conditionalFormatting sqref="DS1:DV4 DS92:DV1048576">
    <cfRule type="containsText" dxfId="4160" priority="3311" operator="containsText" text=" ">
      <formula>NOT(ISERROR(SEARCH(" ",DS1)))</formula>
    </cfRule>
    <cfRule type="containsText" dxfId="4159" priority="3312" operator="containsText" text=" ">
      <formula>NOT(ISERROR(SEARCH(" ",DS1)))</formula>
    </cfRule>
  </conditionalFormatting>
  <conditionalFormatting sqref="DW1:DW2 DW3:EA3">
    <cfRule type="containsText" dxfId="4158" priority="13543" operator="containsText" text=" ">
      <formula>NOT(ISERROR(SEARCH(" ",DW1)))</formula>
    </cfRule>
    <cfRule type="containsText" dxfId="4157" priority="13544" operator="containsText" text=" ">
      <formula>NOT(ISERROR(SEARCH(" ",DW1)))</formula>
    </cfRule>
  </conditionalFormatting>
  <conditionalFormatting sqref="EG4:EI4 LL13:LN27 LL65:LN66 LL52:LN61 LL45:LN50 LL31:LN43 DX1:DZ2 EC20:FB23 EB24:FB25 EB18:EC19 EB26:EC27 EB14:EC14 EB13:FB13 EC92:EV1048576 EC1 EC2:EI3 EB63:EC63 EB65:EC66 FB92:FM1048576 EC5:EI5 EC4:EE4 OY31:OY43 OY45:OY50 OY52:OY61 OY65:OY66 OY13:OY27 PX13:XFD27 PX65:XFD66 PX52:XFD61 PX45:XFD50 PX31:XFD43">
    <cfRule type="containsText" dxfId="4156" priority="17633" operator="containsText" text=" ">
      <formula>NOT(ISERROR(SEARCH(" ",DX1)))</formula>
    </cfRule>
    <cfRule type="containsText" dxfId="4155" priority="17634" operator="containsText" text=" ">
      <formula>NOT(ISERROR(SEARCH(" ",DX1)))</formula>
    </cfRule>
  </conditionalFormatting>
  <conditionalFormatting sqref="EN1:EN12 EN92:EN1048576">
    <cfRule type="cellIs" dxfId="4154" priority="17517" operator="equal">
      <formula>0</formula>
    </cfRule>
  </conditionalFormatting>
  <conditionalFormatting sqref="FA1:FA4 FA92:FA1048576">
    <cfRule type="containsText" dxfId="4153" priority="17530" operator="containsText" text=" ">
      <formula>NOT(ISERROR(SEARCH(" ",FA1)))</formula>
    </cfRule>
    <cfRule type="containsText" dxfId="4152" priority="17531" operator="containsText" text=" ">
      <formula>NOT(ISERROR(SEARCH(" ",FA1)))</formula>
    </cfRule>
  </conditionalFormatting>
  <conditionalFormatting sqref="HS8:HW10 HW4:HX4 HW1:HX1 IA1:IB1 ID1:IE3 IG1:IH3 IJ1:IK3 IM1:IN3 IP1:IQ3 IS1:IT3 IV1:IW3 IY1:IZ3 JB1:JC3 JE1:JF3 JH1:JI3 JK1:JL3 JN1:JO3 JQ1:JR3 JT1:JU3 JW1:JX3 JZ1:KA3 KC1:KD3 HW5:HW7 KG4 KF1:KG2 HT11:HW12">
    <cfRule type="containsText" dxfId="4151" priority="17234" operator="containsText" text=" ">
      <formula>NOT(ISERROR(SEARCH(" ",HS1)))</formula>
    </cfRule>
    <cfRule type="containsText" dxfId="4150" priority="17235" operator="containsText" text=" ">
      <formula>NOT(ISERROR(SEARCH(" ",HS1)))</formula>
    </cfRule>
  </conditionalFormatting>
  <conditionalFormatting sqref="LI1:LI2 LI4">
    <cfRule type="containsText" dxfId="4149" priority="8677" operator="containsText" text=" ">
      <formula>NOT(ISERROR(SEARCH(" ",LI1)))</formula>
    </cfRule>
    <cfRule type="containsText" dxfId="4148" priority="8678" operator="containsText" text=" ">
      <formula>NOT(ISERROR(SEARCH(" ",LI1)))</formula>
    </cfRule>
  </conditionalFormatting>
  <conditionalFormatting sqref="LJ4:LK4 LJ1:LK2">
    <cfRule type="containsText" dxfId="4147" priority="7449" operator="containsText" text=" ">
      <formula>NOT(ISERROR(SEARCH(" ",LJ1)))</formula>
    </cfRule>
    <cfRule type="containsText" dxfId="4146" priority="7450" operator="containsText" text=" ">
      <formula>NOT(ISERROR(SEARCH(" ",LJ1)))</formula>
    </cfRule>
  </conditionalFormatting>
  <conditionalFormatting sqref="LO92:LP1048576 MT4 LO1:LP4">
    <cfRule type="containsText" dxfId="4145" priority="2984" operator="containsText" text=" ">
      <formula>NOT(ISERROR(SEARCH(" ",LO1)))</formula>
    </cfRule>
    <cfRule type="containsText" dxfId="4144" priority="2985" operator="containsText" text=" ">
      <formula>NOT(ISERROR(SEARCH(" ",LO1)))</formula>
    </cfRule>
  </conditionalFormatting>
  <conditionalFormatting sqref="A20:A23 A27 B31:B35 A24:B26 A53:A58 A18:B19 B15 A13:B14 A15:A17 AT28:AT31 AO31:AS31 T27:T30 AR29:AS29 H32:H41 D32:E41 A31:A43 AE31:AE41 AO32:AT41 N31:P41 S31:T41 A45:A49 AQ27 AS27:AT27 N13:P26 AE13:AE27 S13:T26 AO13:AT26 AY15:AY17 BR31:BT31 CB3:CD3 CA2:CD2 CA4:CD4 BH41:BK41 BA42:BA52 BB33:BB40 AY33:AZ40 AZ31:BB31 AY41:BA41 BK32:BK40 BD31:BD41 AY18:BB24 AY32:BB32 BB25:BB26 BR18:BR19 AY13 BU31:BW40 CT92:CU92 CL92:CQ1048576 BK3 BR24:BS26 AY25:AZ26 BF27:BG27 AY14:BB14 BB15:BB17 BB13 BR14 EM53:FH58 LL92:LN1048576 EM60:FH60 EN18:EN22 EO31:FH42 EM31:EM42 ED17:EI19 EB31:EB43 HR31:HW43 EM43:FH43 DW92:DY1048576 EC31 EB20:EB23 HR53:HW58 EK31:EL31 EK26:FB27 KG18:LH27 EB15:EB17 HR13:HW27 FC13:FH27 KG31:LH43 KG53:KG58 EB53:EB58 EB45:EB49 EO18:FB19 EK18:EM19 KG15:KG17 EK14:FB14 EC15:EI15 EJ15:FB17 KH15:LE16 KG13:LE14 EB60 HR60:HW60 KG60 DW4 EY92:EY1048576 KG45:KG49 EM45:FH49 HR45:HW49 KH45:LH46 CW92:CW1048576 BD13:BD26 BG13:BJ13 BF14:BJ26 BF31:BJ40 OY92:OY1048576 PX92:XFD1048576 CS93:CU1048576 LH13:LH16">
    <cfRule type="containsText" dxfId="4143" priority="17302" operator="containsText" text=" ">
      <formula>NOT(ISERROR(SEARCH(" ",A2)))</formula>
    </cfRule>
    <cfRule type="containsText" dxfId="4142" priority="17303" operator="containsText" text=" ">
      <formula>NOT(ISERROR(SEARCH(" ",A2)))</formula>
    </cfRule>
  </conditionalFormatting>
  <conditionalFormatting sqref="I2 K2">
    <cfRule type="containsText" dxfId="4141" priority="17481" operator="containsText" text=" ">
      <formula>NOT(ISERROR(SEARCH(" ",I2)))</formula>
    </cfRule>
    <cfRule type="containsText" dxfId="4140" priority="17482" operator="containsText" text=" ">
      <formula>NOT(ISERROR(SEARCH(" ",I2)))</formula>
    </cfRule>
  </conditionalFormatting>
  <conditionalFormatting sqref="BR16:BR17 BR36:BR40 BR92:BR1048576 BR20:BR22 BR2:BR11 BR33:BR34">
    <cfRule type="containsText" dxfId="4139" priority="17336" operator="containsText" text=" ">
      <formula>NOT(ISERROR(SEARCH(" ",BR2)))</formula>
    </cfRule>
    <cfRule type="containsText" dxfId="4138" priority="17337" operator="containsText" text=" ">
      <formula>NOT(ISERROR(SEARCH(" ",BR2)))</formula>
    </cfRule>
  </conditionalFormatting>
  <conditionalFormatting sqref="BV4:BW4 BS38:BS40 BS92:BW1048576 BS20 BS10:BS11 BS22 BV3 BS5:BS8 BS3:BU4 BS2 BS36 BS33:BS34 BU5:BW12 BY92:BY1048576 BY4">
    <cfRule type="containsText" dxfId="4137" priority="17597" operator="containsText" text=" ">
      <formula>NOT(ISERROR(SEARCH(" ",BS2)))</formula>
    </cfRule>
    <cfRule type="containsText" dxfId="4136" priority="17598" operator="containsText" text=" ">
      <formula>NOT(ISERROR(SEARCH(" ",BS2)))</formula>
    </cfRule>
  </conditionalFormatting>
  <conditionalFormatting sqref="CL2:CP2 CS2:CU2">
    <cfRule type="containsText" dxfId="4135" priority="13545" operator="containsText" text=" ">
      <formula>NOT(ISERROR(SEARCH(" ",CL2)))</formula>
    </cfRule>
    <cfRule type="containsText" dxfId="4134" priority="13546" operator="containsText" text=" ">
      <formula>NOT(ISERROR(SEARCH(" ",CL2)))</formula>
    </cfRule>
  </conditionalFormatting>
  <conditionalFormatting sqref="FH2:FM3">
    <cfRule type="containsText" dxfId="4133" priority="17653" operator="containsText" text=" ">
      <formula>NOT(ISERROR(SEARCH(" ",FH2)))</formula>
    </cfRule>
    <cfRule type="containsText" dxfId="4132" priority="17654" operator="containsText" text=" ">
      <formula>NOT(ISERROR(SEARCH(" ",FH2)))</formula>
    </cfRule>
  </conditionalFormatting>
  <conditionalFormatting sqref="HW2:IB3 HS92:IB1048576">
    <cfRule type="containsText" dxfId="4131" priority="17236" operator="containsText" text=" ">
      <formula>NOT(ISERROR(SEARCH(" ",HS2)))</formula>
    </cfRule>
    <cfRule type="containsText" dxfId="4130" priority="17237" operator="containsText" text=" ">
      <formula>NOT(ISERROR(SEARCH(" ",HS2)))</formula>
    </cfRule>
  </conditionalFormatting>
  <conditionalFormatting sqref="BH4:BH12 BD45:BD49 BH45:BH48 BD3:BD12 BD58 BD60 BH60 BH58 BD92:BD1048576 BH53:BH56 BH92:BH1048576 BH43 BD53:BD56 BD43">
    <cfRule type="containsText" dxfId="4129" priority="17629" operator="containsText" text=" ">
      <formula>NOT(ISERROR(SEARCH(" ",BD3)))</formula>
    </cfRule>
    <cfRule type="containsText" dxfId="4128" priority="17630" operator="containsText" text=" ">
      <formula>NOT(ISERROR(SEARCH(" ",BD3)))</formula>
    </cfRule>
  </conditionalFormatting>
  <conditionalFormatting sqref="BE4:BG5 BF45:BG49 BE3 BF60:BG60 BF53:BG58 BF43:BG43 BG12 BF6:BG11 BE6:BE61 BE67:BE89">
    <cfRule type="containsText" dxfId="4127" priority="17603" operator="containsText" text=" ">
      <formula>NOT(ISERROR(SEARCH(" ",BE3)))</formula>
    </cfRule>
    <cfRule type="containsText" dxfId="4126" priority="17604" operator="containsText" text=" ">
      <formula>NOT(ISERROR(SEARCH(" ",BE3)))</formula>
    </cfRule>
  </conditionalFormatting>
  <conditionalFormatting sqref="BI3:BJ4">
    <cfRule type="containsText" dxfId="4125" priority="17613" operator="containsText" text=" ">
      <formula>NOT(ISERROR(SEARCH(" ",BI3)))</formula>
    </cfRule>
    <cfRule type="containsText" dxfId="4124" priority="17614" operator="containsText" text=" ">
      <formula>NOT(ISERROR(SEARCH(" ",BI3)))</formula>
    </cfRule>
  </conditionalFormatting>
  <conditionalFormatting sqref="BW3 BY3">
    <cfRule type="containsText" dxfId="4123" priority="16350" operator="containsText" text=" ">
      <formula>NOT(ISERROR(SEARCH(" ",BW3)))</formula>
    </cfRule>
    <cfRule type="containsText" dxfId="4122" priority="16351" operator="containsText" text=" ">
      <formula>NOT(ISERROR(SEARCH(" ",BW3)))</formula>
    </cfRule>
  </conditionalFormatting>
  <conditionalFormatting sqref="KF3:KG3 KG5:KG12 KF92:KG1048576">
    <cfRule type="containsText" dxfId="4121" priority="17238" operator="containsText" text=" ">
      <formula>NOT(ISERROR(SEARCH(" ",KF3)))</formula>
    </cfRule>
    <cfRule type="containsText" dxfId="4120" priority="17239" operator="containsText" text=" ">
      <formula>NOT(ISERROR(SEARCH(" ",KF3)))</formula>
    </cfRule>
  </conditionalFormatting>
  <conditionalFormatting sqref="LJ3:LK3 LJ5:LK12">
    <cfRule type="containsText" dxfId="4119" priority="7453" operator="containsText" text=" ">
      <formula>NOT(ISERROR(SEARCH(" ",LJ3)))</formula>
    </cfRule>
    <cfRule type="containsText" dxfId="4118" priority="7454" operator="containsText" text=" ">
      <formula>NOT(ISERROR(SEARCH(" ",LJ3)))</formula>
    </cfRule>
  </conditionalFormatting>
  <conditionalFormatting sqref="PG3 PG92:PG1048576">
    <cfRule type="containsText" dxfId="4117" priority="2590" operator="containsText" text=" ">
      <formula>NOT(ISERROR(SEARCH(" ",PG3)))</formula>
    </cfRule>
    <cfRule type="containsText" dxfId="4116" priority="2591" operator="containsText" text=" ">
      <formula>NOT(ISERROR(SEARCH(" ",PG3)))</formula>
    </cfRule>
  </conditionalFormatting>
  <conditionalFormatting sqref="BX92:BX1048576 BX4:BX76">
    <cfRule type="containsText" dxfId="4115" priority="6597" operator="containsText" text=" ">
      <formula>NOT(ISERROR(SEARCH(" ",BX4)))</formula>
    </cfRule>
    <cfRule type="containsText" dxfId="4114" priority="6598" operator="containsText" text=" ">
      <formula>NOT(ISERROR(SEARCH(" ",BX4)))</formula>
    </cfRule>
  </conditionalFormatting>
  <conditionalFormatting sqref="CI61 FO4 CI46:CI48 CI53:CI54 CI69:CI70 CI72:CI73 CI57:CI58 CI41:CI43 CJ41:CJ89">
    <cfRule type="containsText" dxfId="4113" priority="17465" operator="containsText" text=" ">
      <formula>NOT(ISERROR(SEARCH(" ",CI4)))</formula>
    </cfRule>
  </conditionalFormatting>
  <conditionalFormatting sqref="CL4:CP4 CT4:CU4">
    <cfRule type="containsText" dxfId="4112" priority="13549" operator="containsText" text=" ">
      <formula>NOT(ISERROR(SEARCH(" ",CL4)))</formula>
    </cfRule>
    <cfRule type="containsText" dxfId="4111" priority="13550" operator="containsText" text=" ">
      <formula>NOT(ISERROR(SEARCH(" ",CL4)))</formula>
    </cfRule>
  </conditionalFormatting>
  <conditionalFormatting sqref="CL49:CP49 CT49 CL60:CP60 CT60 DX4 DY58 DY38:DY40">
    <cfRule type="containsText" dxfId="4110" priority="16344" operator="containsText" text=" ">
      <formula>NOT(ISERROR(SEARCH(" ",CL4)))</formula>
    </cfRule>
    <cfRule type="containsText" dxfId="4109" priority="16345" operator="containsText" text=" ">
      <formula>NOT(ISERROR(SEARCH(" ",CL4)))</formula>
    </cfRule>
  </conditionalFormatting>
  <conditionalFormatting sqref="DZ92:DZ1048576 DZ4">
    <cfRule type="cellIs" dxfId="4108" priority="17683" operator="equal">
      <formula>"是"</formula>
    </cfRule>
    <cfRule type="cellIs" dxfId="4107" priority="17684" operator="equal">
      <formula>"否"</formula>
    </cfRule>
  </conditionalFormatting>
  <conditionalFormatting sqref="EV4 EX4 EZ4">
    <cfRule type="containsText" dxfId="4106" priority="17534" operator="containsText" text=" ">
      <formula>NOT(ISERROR(SEARCH(" ",EV4)))</formula>
    </cfRule>
    <cfRule type="containsText" dxfId="4105" priority="17535" operator="containsText" text=" ">
      <formula>NOT(ISERROR(SEARCH(" ",EV4)))</formula>
    </cfRule>
  </conditionalFormatting>
  <conditionalFormatting sqref="FJ4:FM4 FP4 FS4 FV4 FY4 GB4 GE4 GH4 GK4 GN4 GQ4 GT4 GW4 GZ4 HC4 HF4 HI4 HL4 HO4">
    <cfRule type="containsText" dxfId="4104" priority="17467" operator="containsText" text=" ">
      <formula>NOT(ISERROR(SEARCH(" ",FJ4)))</formula>
    </cfRule>
  </conditionalFormatting>
  <conditionalFormatting sqref="FL4:FL12 FL60">
    <cfRule type="cellIs" dxfId="4103" priority="17466" operator="greaterThan">
      <formula>1</formula>
    </cfRule>
  </conditionalFormatting>
  <conditionalFormatting sqref="FN4 LF13:LG13 LG14:LG15 LF14">
    <cfRule type="containsText" dxfId="4102" priority="17440" operator="containsText" text=" ">
      <formula>NOT(ISERROR(SEARCH(" ",FN4)))</formula>
    </cfRule>
  </conditionalFormatting>
  <conditionalFormatting sqref="FO4 FR4 FU4 FX4 GA4 GD4 GG4 GJ4 GM4 GP4 GS4 GV4 GY4 HB4 HE4 HH4 HK4 HN4">
    <cfRule type="cellIs" dxfId="4101" priority="17464" operator="greaterThan">
      <formula>1</formula>
    </cfRule>
  </conditionalFormatting>
  <conditionalFormatting sqref="HY4:IB4 IE4 IH4 IK4 IN4 IQ4 IT4 IW4 IZ4 JC4 JF4 JI4 JL4 JO4 JR4 JU4 JX4 KA4 KD4">
    <cfRule type="containsText" dxfId="4100" priority="17231" operator="containsText" text=" ">
      <formula>NOT(ISERROR(SEARCH(" ",HY4)))</formula>
    </cfRule>
  </conditionalFormatting>
  <conditionalFormatting sqref="IA4:IA12 IA60">
    <cfRule type="cellIs" dxfId="4099" priority="17230" operator="greaterThan">
      <formula>1</formula>
    </cfRule>
  </conditionalFormatting>
  <conditionalFormatting sqref="ID4 IG4 IJ4 IM4 IP4 IS4 IV4 IY4 JB4 JE4 JH4 JK4 JN4 JQ4 JT4 JW4 JZ4 KC4">
    <cfRule type="cellIs" dxfId="4098" priority="17228" operator="greaterThan">
      <formula>1</formula>
    </cfRule>
  </conditionalFormatting>
  <conditionalFormatting sqref="LL4 LN4">
    <cfRule type="containsText" dxfId="4097" priority="3085" operator="containsText" text=" ">
      <formula>NOT(ISERROR(SEARCH(" ",LL4)))</formula>
    </cfRule>
  </conditionalFormatting>
  <conditionalFormatting sqref="B5:B12 B41 B43 B53:B58 B45:B49">
    <cfRule type="cellIs" dxfId="4096" priority="17498" operator="equal">
      <formula>" "</formula>
    </cfRule>
  </conditionalFormatting>
  <conditionalFormatting sqref="C5:E25 C27:E27 I27 C29:E31">
    <cfRule type="containsText" dxfId="4095" priority="16314" operator="containsText" text=" ">
      <formula>NOT(ISERROR(SEARCH(" ",C5)))</formula>
    </cfRule>
    <cfRule type="containsText" dxfId="4094" priority="16315" operator="containsText" text=" ">
      <formula>NOT(ISERROR(SEARCH(" ",C5)))</formula>
    </cfRule>
  </conditionalFormatting>
  <conditionalFormatting sqref="G29 G5:G25">
    <cfRule type="containsText" dxfId="4093" priority="16304" operator="containsText" text=" ">
      <formula>NOT(ISERROR(SEARCH(" ",G5)))</formula>
    </cfRule>
    <cfRule type="containsText" dxfId="4092" priority="16305" operator="containsText" text=" ">
      <formula>NOT(ISERROR(SEARCH(" ",G5)))</formula>
    </cfRule>
  </conditionalFormatting>
  <conditionalFormatting sqref="H27 H5:H25 H29:H31">
    <cfRule type="containsText" dxfId="4091" priority="16312" operator="containsText" text=" ">
      <formula>NOT(ISERROR(SEARCH(" ",H5)))</formula>
    </cfRule>
    <cfRule type="containsText" dxfId="4090" priority="16313" operator="containsText" text=" ">
      <formula>NOT(ISERROR(SEARCH(" ",H5)))</formula>
    </cfRule>
  </conditionalFormatting>
  <conditionalFormatting sqref="S5:T12 N5:P12 S43:T43 S53:T56 N43:P43 N53:P56 N58:P58 S60:T60 S58:T58 N60:P60 N45:P48 S45:T49">
    <cfRule type="containsText" dxfId="4089" priority="17651" operator="containsText" text=" ">
      <formula>NOT(ISERROR(SEARCH(" ",N5)))</formula>
    </cfRule>
    <cfRule type="containsText" dxfId="4088" priority="17652" operator="containsText" text=" ">
      <formula>NOT(ISERROR(SEARCH(" ",N5)))</formula>
    </cfRule>
  </conditionalFormatting>
  <conditionalFormatting sqref="Y53:Y56 Y43 Y58 Y60 Y45:Y49 Y31:Y41 Y5:Y28">
    <cfRule type="colorScale" priority="17699">
      <colorScale>
        <cfvo type="min"/>
        <cfvo type="max"/>
        <color rgb="FFFCFCFF"/>
        <color rgb="FF63BE7B"/>
      </colorScale>
    </cfRule>
    <cfRule type="colorScale" priority="17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X29 AF13:AF25 AF83:AF85 AF80:AF81 AF68:AF73 AH65 AF5 AH45:AH46 AH48:AH49 AH60 AH58 AH6:AH25 AH31:AH43 AF31:AF42 AH53:AH56 AH5:AJ5 AH68:AH73 AH80:AH81 AH83:AH85">
    <cfRule type="cellIs" dxfId="4087" priority="17083" operator="greaterThan">
      <formula>1</formula>
    </cfRule>
    <cfRule type="containsText" dxfId="4086" priority="17084" operator="containsText" text=" ">
      <formula>NOT(ISERROR(SEARCH(" ",AF5)))</formula>
    </cfRule>
    <cfRule type="containsText" dxfId="4085" priority="17085" operator="containsText" text=" ">
      <formula>NOT(ISERROR(SEARCH(" ",AF5)))</formula>
    </cfRule>
  </conditionalFormatting>
  <conditionalFormatting sqref="AG87:AG89 AG83:AG85 AG80:AG81 AG76:AG77 AG68:AG73 AG45:AG46 AG5:AG25 AG48:AG50 AG30:AG43 AG52:AG66">
    <cfRule type="cellIs" dxfId="4084" priority="3136" operator="equal">
      <formula>0</formula>
    </cfRule>
  </conditionalFormatting>
  <conditionalFormatting sqref="AG65 AG45:AG46 AG48:AG49 AG60 AG58 AG31:AG43 AG53:AG56 AG5:AG25 AG68:AG73 AG80:AG81 AG83:AG85">
    <cfRule type="cellIs" dxfId="4083" priority="3151" operator="greaterThan">
      <formula>1</formula>
    </cfRule>
    <cfRule type="containsText" dxfId="4082" priority="3152" operator="containsText" text=" ">
      <formula>NOT(ISERROR(SEARCH(" ",AG5)))</formula>
    </cfRule>
    <cfRule type="containsText" dxfId="4081" priority="3153" operator="containsText" text=" ">
      <formula>NOT(ISERROR(SEARCH(" ",AG5)))</formula>
    </cfRule>
  </conditionalFormatting>
  <conditionalFormatting sqref="AG80:AG81 AG65 AG45:AG46 AG5:AG25 AG48:AG49 AG60 AG58 AG31:AG43 AG83:AG85 AG68:AG73 AG53:AG56">
    <cfRule type="cellIs" dxfId="4080" priority="3137" operator="equal">
      <formula>0</formula>
    </cfRule>
  </conditionalFormatting>
  <conditionalFormatting sqref="AO28:AS28 AH88:AJ89 AH87 AH83:AH85 AH80:AH81 AH76:AH77 AH68:AH73 AH5:AJ5 AH45:AH46 AH6:AH25 AH48:AH50 AH30:AH43 AH52:AH66">
    <cfRule type="cellIs" dxfId="4079" priority="11820" operator="equal">
      <formula>0</formula>
    </cfRule>
  </conditionalFormatting>
  <conditionalFormatting sqref="EN50 AH80:AH81 AH65 AH5:AJ5 AH45:AH46 AH6:AH25 AH48:AH49 AH60 AH58 AH31:AH43 AH83:AH85 AH68:AH73 AH53:AH56">
    <cfRule type="cellIs" dxfId="4078" priority="15573" operator="equal">
      <formula>0</formula>
    </cfRule>
  </conditionalFormatting>
  <conditionalFormatting sqref="AO5:AU5 AS27:AT27 AQ27 AO43:AT43 AS57:AT57 AR58:AT58 AO54 AO58:AP58 AO55:AP56 AQ53:AQ58 AO53:AP53 AO60:AQ60 AO45:AT49 AO32:AT41 AR29:AS29 AK18:AM31 AH26:AH28 AO31:AS31 AT28:AT31 AW5:AW58 AO6:AT26 AJ48:AJ49 AJ18:AJ27 AJ13:AM17 AJ31:AJ40 AJ46 AJ60 AJ58 AJ53:AJ56 AJ43 AJ6:AJ12 AI6:AI76 AR53:AT56 AU6:AU76">
    <cfRule type="cellIs" dxfId="4077" priority="17518" operator="equal">
      <formula>0</formula>
    </cfRule>
  </conditionalFormatting>
  <conditionalFormatting sqref="AK5:AK12 AK46:AM46 AK32:AM40">
    <cfRule type="cellIs" dxfId="4076" priority="16392" operator="equal">
      <formula>0</formula>
    </cfRule>
    <cfRule type="cellIs" dxfId="4075" priority="16393" operator="equal">
      <formula>0</formula>
    </cfRule>
    <cfRule type="cellIs" dxfId="4074" priority="16394" operator="greaterThan">
      <formula>1</formula>
    </cfRule>
    <cfRule type="containsText" dxfId="4073" priority="16395" operator="containsText" text=" ">
      <formula>NOT(ISERROR(SEARCH(" ",AK5)))</formula>
    </cfRule>
    <cfRule type="containsText" dxfId="4072" priority="16396" operator="containsText" text=" ">
      <formula>NOT(ISERROR(SEARCH(" ",AK5)))</formula>
    </cfRule>
  </conditionalFormatting>
  <conditionalFormatting sqref="AV39 AV5 AV53:AV58 AV45:AV49 AV41:AV43 AV7 AV9 AV11 AV13 AV15 AV17 AV19 AV21 AV23 AV25 AV27 AV29 AV31 AV33 AV35 AV37">
    <cfRule type="containsText" dxfId="4071" priority="11568" operator="containsText" text=" ">
      <formula>NOT(ISERROR(SEARCH(" ",AV5)))</formula>
    </cfRule>
    <cfRule type="containsText" dxfId="4070" priority="11569" operator="containsText" text=" ">
      <formula>NOT(ISERROR(SEARCH(" ",AV5)))</formula>
    </cfRule>
  </conditionalFormatting>
  <conditionalFormatting sqref="AV5 AV53:AV58 AV45:AV49 AV41:AV43 AV7 AV9 AV11 AV13 AV15 AV17 AV19 AV21 AV23 AV25 AV27 AV29 AV31 AV33 AV35 AV37 AV39">
    <cfRule type="cellIs" dxfId="4069" priority="11567" operator="equal">
      <formula>0</formula>
    </cfRule>
  </conditionalFormatting>
  <conditionalFormatting sqref="AX5:AX12 AX92:AX1048576 AX58 AX60 AX53:AX56 AX47:AX49">
    <cfRule type="cellIs" dxfId="4068" priority="17620" operator="greaterThan">
      <formula>1</formula>
    </cfRule>
    <cfRule type="containsText" dxfId="4067" priority="17621" operator="containsText" text=" ">
      <formula>NOT(ISERROR(SEARCH(" ",AX5)))</formula>
    </cfRule>
    <cfRule type="containsText" dxfId="4066" priority="17622" operator="containsText" text=" ">
      <formula>NOT(ISERROR(SEARCH(" ",AX5)))</formula>
    </cfRule>
  </conditionalFormatting>
  <conditionalFormatting sqref="BI5:BJ12 BI45:BI48 BI60:BJ60 BI53:BJ56 BI58:BJ58 BI43:BJ43 BJ48:BJ49 BJ46">
    <cfRule type="containsText" dxfId="4065" priority="17611" operator="containsText" text=" ">
      <formula>NOT(ISERROR(SEARCH(" ",BI5)))</formula>
    </cfRule>
    <cfRule type="containsText" dxfId="4064" priority="17612" operator="containsText" text=" ">
      <formula>NOT(ISERROR(SEARCH(" ",BI5)))</formula>
    </cfRule>
  </conditionalFormatting>
  <conditionalFormatting sqref="BM5:BN5 BM6:BM26 BM60 BM58 BM43 BN6:BN76">
    <cfRule type="containsText" dxfId="4063" priority="17635" operator="containsText" text=" ">
      <formula>NOT(ISERROR(SEARCH(" ",BM5)))</formula>
    </cfRule>
    <cfRule type="containsText" dxfId="4062" priority="17636" operator="containsText" text=" ">
      <formula>NOT(ISERROR(SEARCH(" ",BM5)))</formula>
    </cfRule>
  </conditionalFormatting>
  <conditionalFormatting sqref="CB5:CE40 CH5:CJ40 CB62:CE66 CI66 CH62:CI64">
    <cfRule type="cellIs" dxfId="4061" priority="3953" operator="equal">
      <formula>1</formula>
    </cfRule>
  </conditionalFormatting>
  <conditionalFormatting sqref="CF62:CF63 CF5:CF40 CF66">
    <cfRule type="cellIs" dxfId="4060" priority="3510" operator="equal">
      <formula>1</formula>
    </cfRule>
  </conditionalFormatting>
  <conditionalFormatting sqref="CL29:CN31 CL5:CN27 CO5:CQ12 DX58 DW6:DW76 CS5:CU6 DW5:DX5 DX38:DX40 DX62:DX66 CS7:CT12 CW5:CW88">
    <cfRule type="cellIs" dxfId="4059" priority="16324" operator="equal">
      <formula>1</formula>
    </cfRule>
  </conditionalFormatting>
  <conditionalFormatting sqref="DD41 CY52:DA52 CX5:DC41 CY42:DB51 DC42:DC89 CX42:CX89">
    <cfRule type="cellIs" dxfId="4058" priority="3424" operator="equal">
      <formula>1</formula>
    </cfRule>
  </conditionalFormatting>
  <conditionalFormatting sqref="DD51:DG51 DD42:DF48 DD49:DG49 DD52:DF52 DG42:DG47 DE41:DG41 DD53:DG54 DG55 DD56:DG73 DG74:DG75 DD5:DG40 DD50:DF50">
    <cfRule type="cellIs" dxfId="4057" priority="3421" operator="equal">
      <formula>1</formula>
    </cfRule>
  </conditionalFormatting>
  <conditionalFormatting sqref="DI63 DM5:DM89 DH5:DH89">
    <cfRule type="cellIs" dxfId="4056" priority="3434" operator="equal">
      <formula>1</formula>
    </cfRule>
  </conditionalFormatting>
  <conditionalFormatting sqref="DI5:DL40 DI43:DL43 DJ63:DL63 DI64:DL68 DL76 DL69:DL70 DL59:DL61 DI62:DL62 DL55:DL56 DI57:DL58 DL53 DI54:DL54 DL49 DI50:DL52 DL72:DL73 DI46:DL47">
    <cfRule type="cellIs" dxfId="4055" priority="3418" operator="equal">
      <formula>1</formula>
    </cfRule>
  </conditionalFormatting>
  <conditionalFormatting sqref="DN5:DQ41 DN74:DQ74 DQ71:DQ73 DN56:DQ62 DN52:DQ54 DQ42 DN49:DQ49 DQ55 DN46:DQ46 DN64:DQ64 DQ63 DN67:DQ67 DQ65:DQ66 DN70:DQ70 DN76:DQ76 DO75:DQ75 DQ44:DQ45 DQ47:DQ48 DQ50:DQ51">
    <cfRule type="cellIs" dxfId="4054" priority="3415" operator="equal">
      <formula>1</formula>
    </cfRule>
  </conditionalFormatting>
  <conditionalFormatting sqref="DS5:DV41 DS49:DU49 DV72 DS52:DV52 DS57:DV58 DS74:DU76 DS65:DU66 DS64:DV64 DS63:DU63 DS62:DV62 DS59:DU61 DS56:DU56 DS54:DV54 DS53:DU53 DS46:DV46 DS45:DU45 DS69:DU70">
    <cfRule type="cellIs" dxfId="4053" priority="3310" operator="equal">
      <formula>1</formula>
    </cfRule>
  </conditionalFormatting>
  <conditionalFormatting sqref="FI53:FI58 FI5:FI27 FI60 FI45:FI49 FI31:FI43">
    <cfRule type="cellIs" dxfId="4052" priority="17701" operator="greaterThan">
      <formula>1</formula>
    </cfRule>
    <cfRule type="colorScale" priority="17702">
      <colorScale>
        <cfvo type="min"/>
        <cfvo type="max"/>
        <color rgb="FFFCFCFF"/>
        <color rgb="FF63BE7B"/>
      </colorScale>
    </cfRule>
    <cfRule type="colorScale" priority="17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53:FJ58 FJ5:FJ27 FJ60 FJ45:FJ49 FJ29:FJ43">
    <cfRule type="colorScale" priority="17340">
      <colorScale>
        <cfvo type="min"/>
        <cfvo type="max"/>
        <color rgb="FFFCFCFF"/>
        <color rgb="FF63BE7B"/>
      </colorScale>
    </cfRule>
    <cfRule type="colorScale" priority="17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3:FL57 FK5:FL27 FK60:FL60 FK58 FK45:FL49 FK31:FL43">
    <cfRule type="colorScale" priority="17704">
      <colorScale>
        <cfvo type="min"/>
        <cfvo type="max"/>
        <color rgb="FFFCFCFF"/>
        <color rgb="FF63BE7B"/>
      </colorScale>
    </cfRule>
    <cfRule type="colorScale" priority="17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3:FM58 FM5:FM27 FM60 FM45:FM49 FM31:FM43">
    <cfRule type="colorScale" priority="17706">
      <colorScale>
        <cfvo type="min"/>
        <cfvo type="max"/>
        <color rgb="FFFCFCFF"/>
        <color rgb="FF63BE7B"/>
      </colorScale>
    </cfRule>
    <cfRule type="colorScale" priority="17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3:FO57 FO5:FO27 FO60 FO45:FO49 FO31:FO43">
    <cfRule type="cellIs" dxfId="4051" priority="17708" operator="greaterThan">
      <formula>1</formula>
    </cfRule>
    <cfRule type="colorScale" priority="17709">
      <colorScale>
        <cfvo type="min"/>
        <cfvo type="max"/>
        <color rgb="FFFCFCFF"/>
        <color rgb="FF63BE7B"/>
      </colorScale>
    </cfRule>
    <cfRule type="colorScale" priority="17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3:FP58 FP5:FP27 FP60 FP45:FP49 FP31:FP43">
    <cfRule type="colorScale" priority="17711">
      <colorScale>
        <cfvo type="min"/>
        <cfvo type="max"/>
        <color rgb="FFFCFCFF"/>
        <color rgb="FF63BE7B"/>
      </colorScale>
    </cfRule>
    <cfRule type="colorScale" priority="17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3:FR57 FR5:FR27 FR60 FR45:FR49 FR31:FR43">
    <cfRule type="cellIs" dxfId="4050" priority="17713" operator="greaterThan">
      <formula>1</formula>
    </cfRule>
    <cfRule type="colorScale" priority="17714">
      <colorScale>
        <cfvo type="min"/>
        <cfvo type="max"/>
        <color rgb="FFFCFCFF"/>
        <color rgb="FF63BE7B"/>
      </colorScale>
    </cfRule>
    <cfRule type="colorScale" priority="17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3:FS58 FS5:FS27 FS60 FS45:FS49 FS31:FS43">
    <cfRule type="colorScale" priority="17716">
      <colorScale>
        <cfvo type="min"/>
        <cfvo type="max"/>
        <color rgb="FFFCFCFF"/>
        <color rgb="FF63BE7B"/>
      </colorScale>
    </cfRule>
    <cfRule type="colorScale" priority="17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3:FT58 FT5:FT27 FT60 FT45:FT49 FT31:FT43">
    <cfRule type="colorScale" priority="17718">
      <colorScale>
        <cfvo type="min"/>
        <cfvo type="max"/>
        <color rgb="FFFCFCFF"/>
        <color rgb="FF63BE7B"/>
      </colorScale>
    </cfRule>
    <cfRule type="colorScale" priority="17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3:FU57 FU5:FU27 FU60 FU45:FU49 FU31:FU43">
    <cfRule type="cellIs" dxfId="4049" priority="17720" operator="greaterThan">
      <formula>1</formula>
    </cfRule>
    <cfRule type="colorScale" priority="17721">
      <colorScale>
        <cfvo type="min"/>
        <cfvo type="max"/>
        <color rgb="FFFCFCFF"/>
        <color rgb="FF63BE7B"/>
      </colorScale>
    </cfRule>
    <cfRule type="colorScale" priority="17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3:FV58 FV5:FV27 FV60 FV45:FV49 FV31:FV43">
    <cfRule type="colorScale" priority="17723">
      <colorScale>
        <cfvo type="min"/>
        <cfvo type="max"/>
        <color rgb="FFFCFCFF"/>
        <color rgb="FF63BE7B"/>
      </colorScale>
    </cfRule>
    <cfRule type="colorScale" priority="17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3:FW58 FW5:FW27 FW60 FW45:FW49 FW31:FW43">
    <cfRule type="colorScale" priority="17725">
      <colorScale>
        <cfvo type="min"/>
        <cfvo type="max"/>
        <color rgb="FFFCFCFF"/>
        <color rgb="FF63BE7B"/>
      </colorScale>
    </cfRule>
    <cfRule type="colorScale" priority="17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3:FX57 FX5:FX27 FX60 FX45:FX49 FX31:FX43">
    <cfRule type="cellIs" dxfId="4048" priority="17727" operator="greaterThan">
      <formula>1</formula>
    </cfRule>
    <cfRule type="colorScale" priority="17728">
      <colorScale>
        <cfvo type="min"/>
        <cfvo type="max"/>
        <color rgb="FFFCFCFF"/>
        <color rgb="FF63BE7B"/>
      </colorScale>
    </cfRule>
    <cfRule type="colorScale" priority="17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3:FY58 FY5:FY27 FY60 FY45:FY49 FY31:FY43">
    <cfRule type="colorScale" priority="17730">
      <colorScale>
        <cfvo type="min"/>
        <cfvo type="max"/>
        <color rgb="FFFCFCFF"/>
        <color rgb="FF63BE7B"/>
      </colorScale>
    </cfRule>
    <cfRule type="colorScale" priority="17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3:FZ58 FZ5:FZ27 FZ60 FZ45:FZ49 FZ31:FZ43">
    <cfRule type="colorScale" priority="17732">
      <colorScale>
        <cfvo type="min"/>
        <cfvo type="max"/>
        <color rgb="FFFCFCFF"/>
        <color rgb="FF63BE7B"/>
      </colorScale>
    </cfRule>
    <cfRule type="colorScale" priority="17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3:GA57 GA5:GA27 GA60 GA45:GA49 GA31:GA43">
    <cfRule type="cellIs" dxfId="4047" priority="17734" operator="greaterThan">
      <formula>1</formula>
    </cfRule>
    <cfRule type="colorScale" priority="17735">
      <colorScale>
        <cfvo type="min"/>
        <cfvo type="max"/>
        <color rgb="FFFCFCFF"/>
        <color rgb="FF63BE7B"/>
      </colorScale>
    </cfRule>
    <cfRule type="colorScale" priority="17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3:GB58 GB5:GB27 GB60 GB45:GB49 GB31:GB43">
    <cfRule type="colorScale" priority="17737">
      <colorScale>
        <cfvo type="min"/>
        <cfvo type="max"/>
        <color rgb="FFFCFCFF"/>
        <color rgb="FF63BE7B"/>
      </colorScale>
    </cfRule>
    <cfRule type="colorScale" priority="17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3:GC58 GC5:GC27 GC60 GC45:GC49 GC31:GC43">
    <cfRule type="colorScale" priority="17739">
      <colorScale>
        <cfvo type="min"/>
        <cfvo type="max"/>
        <color rgb="FFFCFCFF"/>
        <color rgb="FF63BE7B"/>
      </colorScale>
    </cfRule>
    <cfRule type="colorScale" priority="17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3:GD57 GD5:GD27 GD60 GD45:GD49 GD31:GD43">
    <cfRule type="cellIs" dxfId="4046" priority="17741" operator="greaterThan">
      <formula>1</formula>
    </cfRule>
    <cfRule type="colorScale" priority="17742">
      <colorScale>
        <cfvo type="min"/>
        <cfvo type="max"/>
        <color rgb="FFFCFCFF"/>
        <color rgb="FF63BE7B"/>
      </colorScale>
    </cfRule>
    <cfRule type="colorScale" priority="17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3:GE58 GE5:GE27 GE60 GE45:GE49 GE31:GE43">
    <cfRule type="colorScale" priority="17744">
      <colorScale>
        <cfvo type="min"/>
        <cfvo type="max"/>
        <color rgb="FFFCFCFF"/>
        <color rgb="FF63BE7B"/>
      </colorScale>
    </cfRule>
    <cfRule type="colorScale" priority="17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3:GF58 GF5:GF27 GF60 GF45:GF49 GF31:GF43">
    <cfRule type="colorScale" priority="17746">
      <colorScale>
        <cfvo type="min"/>
        <cfvo type="max"/>
        <color rgb="FFFCFCFF"/>
        <color rgb="FF63BE7B"/>
      </colorScale>
    </cfRule>
    <cfRule type="colorScale" priority="17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3:GG57 GG5:GG27 GG60 GG45:GG49 GG31:GG43">
    <cfRule type="cellIs" dxfId="4045" priority="17748" operator="greaterThan">
      <formula>1</formula>
    </cfRule>
    <cfRule type="colorScale" priority="17749">
      <colorScale>
        <cfvo type="min"/>
        <cfvo type="max"/>
        <color rgb="FFFCFCFF"/>
        <color rgb="FF63BE7B"/>
      </colorScale>
    </cfRule>
    <cfRule type="colorScale" priority="17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3:GH58 GH5:GH27 GH60 GH45:GH49 GH31:GH43">
    <cfRule type="colorScale" priority="17751">
      <colorScale>
        <cfvo type="min"/>
        <cfvo type="max"/>
        <color rgb="FFFCFCFF"/>
        <color rgb="FF63BE7B"/>
      </colorScale>
    </cfRule>
    <cfRule type="colorScale" priority="17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3:GI58 GI5:GI27 GI60 GI45:GI49 GI31:GI43">
    <cfRule type="colorScale" priority="17753">
      <colorScale>
        <cfvo type="min"/>
        <cfvo type="max"/>
        <color rgb="FFFCFCFF"/>
        <color rgb="FF63BE7B"/>
      </colorScale>
    </cfRule>
    <cfRule type="colorScale" priority="17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3:GJ57 GJ5:GJ27 GJ60 GJ45:GJ49 GJ31:GJ43">
    <cfRule type="cellIs" dxfId="4044" priority="17755" operator="greaterThan">
      <formula>1</formula>
    </cfRule>
    <cfRule type="colorScale" priority="17756">
      <colorScale>
        <cfvo type="min"/>
        <cfvo type="max"/>
        <color rgb="FFFCFCFF"/>
        <color rgb="FF63BE7B"/>
      </colorScale>
    </cfRule>
    <cfRule type="colorScale" priority="17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3:GK58 GK5:GK27 GK60 GK45:GK49 GK31:GK43">
    <cfRule type="colorScale" priority="17758">
      <colorScale>
        <cfvo type="min"/>
        <cfvo type="max"/>
        <color rgb="FFFCFCFF"/>
        <color rgb="FF63BE7B"/>
      </colorScale>
    </cfRule>
    <cfRule type="colorScale" priority="17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3:GL58 GL5:GL27 GL60 GL45:GL49 GL31:GL43">
    <cfRule type="colorScale" priority="17760">
      <colorScale>
        <cfvo type="min"/>
        <cfvo type="max"/>
        <color rgb="FFFCFCFF"/>
        <color rgb="FF63BE7B"/>
      </colorScale>
    </cfRule>
    <cfRule type="colorScale" priority="17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3:GM57 GM5:GM27 GM60 GM45:GM49 GM31:GM43">
    <cfRule type="cellIs" dxfId="4043" priority="17762" operator="greaterThan">
      <formula>1</formula>
    </cfRule>
    <cfRule type="colorScale" priority="17763">
      <colorScale>
        <cfvo type="min"/>
        <cfvo type="max"/>
        <color rgb="FFFCFCFF"/>
        <color rgb="FF63BE7B"/>
      </colorScale>
    </cfRule>
    <cfRule type="colorScale" priority="17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3:GN58 GN5:GN27 GN60 GN45:GN49 GN31:GN43">
    <cfRule type="colorScale" priority="17765">
      <colorScale>
        <cfvo type="min"/>
        <cfvo type="max"/>
        <color rgb="FFFCFCFF"/>
        <color rgb="FF63BE7B"/>
      </colorScale>
    </cfRule>
    <cfRule type="colorScale" priority="17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3:GO58 GO5:GO27 GO60 GO45:GO49 GO31:GO43">
    <cfRule type="colorScale" priority="17767">
      <colorScale>
        <cfvo type="min"/>
        <cfvo type="max"/>
        <color rgb="FFFCFCFF"/>
        <color rgb="FF63BE7B"/>
      </colorScale>
    </cfRule>
    <cfRule type="colorScale" priority="17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3:GP57 GP5:GP27 GP60 GP45:GP49 GP31:GP43">
    <cfRule type="cellIs" dxfId="4042" priority="17769" operator="greaterThan">
      <formula>1</formula>
    </cfRule>
    <cfRule type="colorScale" priority="17770">
      <colorScale>
        <cfvo type="min"/>
        <cfvo type="max"/>
        <color rgb="FFFCFCFF"/>
        <color rgb="FF63BE7B"/>
      </colorScale>
    </cfRule>
    <cfRule type="colorScale" priority="17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3:GQ58 GQ5:GQ27 GQ60 GQ45:GQ49 GQ31:GQ43">
    <cfRule type="colorScale" priority="17772">
      <colorScale>
        <cfvo type="min"/>
        <cfvo type="max"/>
        <color rgb="FFFCFCFF"/>
        <color rgb="FF63BE7B"/>
      </colorScale>
    </cfRule>
    <cfRule type="colorScale" priority="17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3:GR58 GR5:GR27 GR60 GR45:GR49 GR31:GR43">
    <cfRule type="colorScale" priority="17774">
      <colorScale>
        <cfvo type="min"/>
        <cfvo type="max"/>
        <color rgb="FFFCFCFF"/>
        <color rgb="FF63BE7B"/>
      </colorScale>
    </cfRule>
    <cfRule type="colorScale" priority="17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3:GS57 GS5:GS27 GS60 GS45:GS49 GS31:GS43">
    <cfRule type="cellIs" dxfId="4041" priority="17776" operator="greaterThan">
      <formula>1</formula>
    </cfRule>
    <cfRule type="colorScale" priority="17777">
      <colorScale>
        <cfvo type="min"/>
        <cfvo type="max"/>
        <color rgb="FFFCFCFF"/>
        <color rgb="FF63BE7B"/>
      </colorScale>
    </cfRule>
    <cfRule type="colorScale" priority="17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3:GT58 GT5:GT27 GT60 GT45:GT49 GT31:GT43">
    <cfRule type="colorScale" priority="17779">
      <colorScale>
        <cfvo type="min"/>
        <cfvo type="max"/>
        <color rgb="FFFCFCFF"/>
        <color rgb="FF63BE7B"/>
      </colorScale>
    </cfRule>
    <cfRule type="colorScale" priority="17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3:GU58 GU5:GU27 GU60 GU45:GU49 GU31:GU43">
    <cfRule type="colorScale" priority="17781">
      <colorScale>
        <cfvo type="min"/>
        <cfvo type="max"/>
        <color rgb="FFFCFCFF"/>
        <color rgb="FF63BE7B"/>
      </colorScale>
    </cfRule>
    <cfRule type="colorScale" priority="17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3:GV57 GV5:GV27 GV60 GV45:GV49 GV31:GV43">
    <cfRule type="cellIs" dxfId="4040" priority="17783" operator="greaterThan">
      <formula>1</formula>
    </cfRule>
    <cfRule type="colorScale" priority="17784">
      <colorScale>
        <cfvo type="min"/>
        <cfvo type="max"/>
        <color rgb="FFFCFCFF"/>
        <color rgb="FF63BE7B"/>
      </colorScale>
    </cfRule>
    <cfRule type="colorScale" priority="17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3:GW58 GW5:GW27 GW60 GW45:GW49 GW31:GW43">
    <cfRule type="colorScale" priority="17786">
      <colorScale>
        <cfvo type="min"/>
        <cfvo type="max"/>
        <color rgb="FFFCFCFF"/>
        <color rgb="FF63BE7B"/>
      </colorScale>
    </cfRule>
    <cfRule type="colorScale" priority="17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3:GX58 GX5:GX27 GX60 GX45:GX49 GX31:GX43">
    <cfRule type="colorScale" priority="17788">
      <colorScale>
        <cfvo type="min"/>
        <cfvo type="max"/>
        <color rgb="FFFCFCFF"/>
        <color rgb="FF63BE7B"/>
      </colorScale>
    </cfRule>
    <cfRule type="colorScale" priority="17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3:GY57 GY5:GY27 GY60 GY45:GY49 GY31:GY43">
    <cfRule type="cellIs" dxfId="4039" priority="17790" operator="greaterThan">
      <formula>1</formula>
    </cfRule>
    <cfRule type="colorScale" priority="17791">
      <colorScale>
        <cfvo type="min"/>
        <cfvo type="max"/>
        <color rgb="FFFCFCFF"/>
        <color rgb="FF63BE7B"/>
      </colorScale>
    </cfRule>
    <cfRule type="colorScale" priority="17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3:GZ58 GZ5:GZ27 GZ60 GZ45:GZ49 GZ31:GZ43">
    <cfRule type="colorScale" priority="17793">
      <colorScale>
        <cfvo type="min"/>
        <cfvo type="max"/>
        <color rgb="FFFCFCFF"/>
        <color rgb="FF63BE7B"/>
      </colorScale>
    </cfRule>
    <cfRule type="colorScale" priority="17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3:HA58 HA5:HA27 HA60 HA45:HA49 HA31:HA43">
    <cfRule type="colorScale" priority="17795">
      <colorScale>
        <cfvo type="min"/>
        <cfvo type="max"/>
        <color rgb="FFFCFCFF"/>
        <color rgb="FF63BE7B"/>
      </colorScale>
    </cfRule>
    <cfRule type="colorScale" priority="17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3:HB57 HB5:HB27 HB60 HB45:HB49 HB31:HB43">
    <cfRule type="cellIs" dxfId="4038" priority="17797" operator="greaterThan">
      <formula>1</formula>
    </cfRule>
    <cfRule type="colorScale" priority="17798">
      <colorScale>
        <cfvo type="min"/>
        <cfvo type="max"/>
        <color rgb="FFFCFCFF"/>
        <color rgb="FF63BE7B"/>
      </colorScale>
    </cfRule>
    <cfRule type="colorScale" priority="17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3:HC58 HC5:HC27 HC60 HC45:HC49 HC31:HC43">
    <cfRule type="colorScale" priority="17800">
      <colorScale>
        <cfvo type="min"/>
        <cfvo type="max"/>
        <color rgb="FFFCFCFF"/>
        <color rgb="FF63BE7B"/>
      </colorScale>
    </cfRule>
    <cfRule type="colorScale" priority="17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3:HD58 HD5:HD27 HD60 HD45:HD49 HD31:HD43">
    <cfRule type="colorScale" priority="17802">
      <colorScale>
        <cfvo type="min"/>
        <cfvo type="max"/>
        <color rgb="FFFCFCFF"/>
        <color rgb="FF63BE7B"/>
      </colorScale>
    </cfRule>
    <cfRule type="colorScale" priority="17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3:HE57 HE5:HE27 HE60 HE45:HE49 HE31:HE43">
    <cfRule type="cellIs" dxfId="4037" priority="17804" operator="greaterThan">
      <formula>1</formula>
    </cfRule>
    <cfRule type="colorScale" priority="17805">
      <colorScale>
        <cfvo type="min"/>
        <cfvo type="max"/>
        <color rgb="FFFCFCFF"/>
        <color rgb="FF63BE7B"/>
      </colorScale>
    </cfRule>
    <cfRule type="colorScale" priority="17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3:HF58 HF5:HF27 HF60 HF45:HF49 HF31:HF43">
    <cfRule type="colorScale" priority="17807">
      <colorScale>
        <cfvo type="min"/>
        <cfvo type="max"/>
        <color rgb="FFFCFCFF"/>
        <color rgb="FF63BE7B"/>
      </colorScale>
    </cfRule>
    <cfRule type="colorScale" priority="17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3:HG58 HG5:HG27 HG60 HG45:HG49 HG31:HG43">
    <cfRule type="colorScale" priority="17809">
      <colorScale>
        <cfvo type="min"/>
        <cfvo type="max"/>
        <color rgb="FFFCFCFF"/>
        <color rgb="FF63BE7B"/>
      </colorScale>
    </cfRule>
    <cfRule type="colorScale" priority="17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3:HH57 HH5:HH27 HH60 HH45:HH49 HH31:HH43">
    <cfRule type="cellIs" dxfId="4036" priority="17811" operator="greaterThan">
      <formula>1</formula>
    </cfRule>
    <cfRule type="colorScale" priority="17812">
      <colorScale>
        <cfvo type="min"/>
        <cfvo type="max"/>
        <color rgb="FFFCFCFF"/>
        <color rgb="FF63BE7B"/>
      </colorScale>
    </cfRule>
    <cfRule type="colorScale" priority="17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3:HI58 HI5:HI27 HI60 HI45:HI49 HI31:HI43">
    <cfRule type="colorScale" priority="17814">
      <colorScale>
        <cfvo type="min"/>
        <cfvo type="max"/>
        <color rgb="FFFCFCFF"/>
        <color rgb="FF63BE7B"/>
      </colorScale>
    </cfRule>
    <cfRule type="colorScale" priority="17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3:HJ58 HJ5:HJ27 HJ60 HJ45:HJ49 HJ31:HJ43">
    <cfRule type="colorScale" priority="17816">
      <colorScale>
        <cfvo type="min"/>
        <cfvo type="max"/>
        <color rgb="FFFCFCFF"/>
        <color rgb="FF63BE7B"/>
      </colorScale>
    </cfRule>
    <cfRule type="colorScale" priority="17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3:HK57 HK5:HK27 HK60 HK45:HK49 HK31:HK43">
    <cfRule type="cellIs" dxfId="4035" priority="17818" operator="greaterThan">
      <formula>1</formula>
    </cfRule>
    <cfRule type="colorScale" priority="17819">
      <colorScale>
        <cfvo type="min"/>
        <cfvo type="max"/>
        <color rgb="FFFCFCFF"/>
        <color rgb="FF63BE7B"/>
      </colorScale>
    </cfRule>
    <cfRule type="colorScale" priority="17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3:HL58 HL5:HL27 HL60 HL45:HL49 HL31:HL43">
    <cfRule type="colorScale" priority="17821">
      <colorScale>
        <cfvo type="min"/>
        <cfvo type="max"/>
        <color rgb="FFFCFCFF"/>
        <color rgb="FF63BE7B"/>
      </colorScale>
    </cfRule>
    <cfRule type="colorScale" priority="17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3:HM58 HM5:HM27 HM60 HM45:HM49 HM31:HM43">
    <cfRule type="colorScale" priority="17823">
      <colorScale>
        <cfvo type="min"/>
        <cfvo type="max"/>
        <color rgb="FFFCFCFF"/>
        <color rgb="FF63BE7B"/>
      </colorScale>
    </cfRule>
    <cfRule type="colorScale" priority="17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3:HN57 HN5:HN27 HN60 HN45:HN49 HN31:HN43">
    <cfRule type="cellIs" dxfId="4034" priority="17825" operator="greaterThan">
      <formula>1</formula>
    </cfRule>
    <cfRule type="colorScale" priority="17826">
      <colorScale>
        <cfvo type="min"/>
        <cfvo type="max"/>
        <color rgb="FFFCFCFF"/>
        <color rgb="FF63BE7B"/>
      </colorScale>
    </cfRule>
    <cfRule type="colorScale" priority="17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3:HO58 HO5:HO27 HO60 HO45:HO49 HO31:HO43">
    <cfRule type="colorScale" priority="17828">
      <colorScale>
        <cfvo type="min"/>
        <cfvo type="max"/>
        <color rgb="FFFCFCFF"/>
        <color rgb="FF63BE7B"/>
      </colorScale>
    </cfRule>
    <cfRule type="colorScale" priority="17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53:HP58 HP5:HP27 HP60 HP45:HP49 HP31:HP43">
    <cfRule type="colorScale" priority="17830">
      <colorScale>
        <cfvo type="min"/>
        <cfvo type="max"/>
        <color rgb="FFFCFCFF"/>
        <color rgb="FF63BE7B"/>
      </colorScale>
    </cfRule>
    <cfRule type="colorScale" priority="17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53:HQ57 HQ5:HQ27 HQ60 HQ45:HQ49 HQ31:HQ43">
    <cfRule type="cellIs" dxfId="4033" priority="17832" operator="greaterThan">
      <formula>1</formula>
    </cfRule>
    <cfRule type="colorScale" priority="17833">
      <colorScale>
        <cfvo type="min"/>
        <cfvo type="max"/>
        <color rgb="FFFCFCFF"/>
        <color rgb="FF63BE7B"/>
      </colorScale>
    </cfRule>
    <cfRule type="colorScale" priority="17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3:HX58 HX5:HX27 HX60 HX45:HX49 HX31:HX43">
    <cfRule type="cellIs" dxfId="4032" priority="17835" operator="greaterThan">
      <formula>1</formula>
    </cfRule>
    <cfRule type="colorScale" priority="17836">
      <colorScale>
        <cfvo type="min"/>
        <cfvo type="max"/>
        <color rgb="FFFCFCFF"/>
        <color rgb="FF63BE7B"/>
      </colorScale>
    </cfRule>
    <cfRule type="colorScale" priority="17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5:IA27 HY48 HZ53:IA57 HZ60:IA60 HZ58 HZ45:IA49 HY45:HY46 HY31:IA43">
    <cfRule type="colorScale" priority="17838">
      <colorScale>
        <cfvo type="min"/>
        <cfvo type="max"/>
        <color rgb="FFFCFCFF"/>
        <color rgb="FF63BE7B"/>
      </colorScale>
    </cfRule>
    <cfRule type="colorScale" priority="17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3:IB58 IB5:IB27 IB60 IB45:IB49 IB31:IB43">
    <cfRule type="colorScale" priority="17840">
      <colorScale>
        <cfvo type="min"/>
        <cfvo type="max"/>
        <color rgb="FFFCFCFF"/>
        <color rgb="FF63BE7B"/>
      </colorScale>
    </cfRule>
    <cfRule type="colorScale" priority="17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3:ID57 ID5:ID27 ID60 ID45:ID49 ID31:ID43">
    <cfRule type="cellIs" dxfId="4031" priority="17842" operator="greaterThan">
      <formula>1</formula>
    </cfRule>
    <cfRule type="colorScale" priority="17843">
      <colorScale>
        <cfvo type="min"/>
        <cfvo type="max"/>
        <color rgb="FFFCFCFF"/>
        <color rgb="FF63BE7B"/>
      </colorScale>
    </cfRule>
    <cfRule type="colorScale" priority="17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3:IE58 IE5:IE27 IE60 IE45:IE49 IE31:IE43">
    <cfRule type="colorScale" priority="17845">
      <colorScale>
        <cfvo type="min"/>
        <cfvo type="max"/>
        <color rgb="FFFCFCFF"/>
        <color rgb="FF63BE7B"/>
      </colorScale>
    </cfRule>
    <cfRule type="colorScale" priority="17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3:IG57 IG5:IG27 IG60 IG45:IG49 IG31:IG43">
    <cfRule type="cellIs" dxfId="4030" priority="17847" operator="greaterThan">
      <formula>1</formula>
    </cfRule>
    <cfRule type="colorScale" priority="17848">
      <colorScale>
        <cfvo type="min"/>
        <cfvo type="max"/>
        <color rgb="FFFCFCFF"/>
        <color rgb="FF63BE7B"/>
      </colorScale>
    </cfRule>
    <cfRule type="colorScale" priority="17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3:IH58 IH5:IH27 IH60 IH45:IH49 IH31:IH43">
    <cfRule type="colorScale" priority="17850">
      <colorScale>
        <cfvo type="min"/>
        <cfvo type="max"/>
        <color rgb="FFFCFCFF"/>
        <color rgb="FF63BE7B"/>
      </colorScale>
    </cfRule>
    <cfRule type="colorScale" priority="17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3:II58 II5:II27 II60 II45:II49 II31:II43">
    <cfRule type="colorScale" priority="17852">
      <colorScale>
        <cfvo type="min"/>
        <cfvo type="max"/>
        <color rgb="FFFCFCFF"/>
        <color rgb="FF63BE7B"/>
      </colorScale>
    </cfRule>
    <cfRule type="colorScale" priority="17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3:IJ57 IJ5:IJ27 IJ60 IJ45:IJ49 IJ31:IJ43">
    <cfRule type="cellIs" dxfId="4029" priority="17854" operator="greaterThan">
      <formula>1</formula>
    </cfRule>
    <cfRule type="colorScale" priority="17855">
      <colorScale>
        <cfvo type="min"/>
        <cfvo type="max"/>
        <color rgb="FFFCFCFF"/>
        <color rgb="FF63BE7B"/>
      </colorScale>
    </cfRule>
    <cfRule type="colorScale" priority="17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3:IK58 IK5:IK27 IK60 IK45:IK49 IK31:IK43">
    <cfRule type="colorScale" priority="17857">
      <colorScale>
        <cfvo type="min"/>
        <cfvo type="max"/>
        <color rgb="FFFCFCFF"/>
        <color rgb="FF63BE7B"/>
      </colorScale>
    </cfRule>
    <cfRule type="colorScale" priority="17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3:IL58 IL5:IL27 IL60 IL45:IL49 IL31:IL43">
    <cfRule type="colorScale" priority="17859">
      <colorScale>
        <cfvo type="min"/>
        <cfvo type="max"/>
        <color rgb="FFFCFCFF"/>
        <color rgb="FF63BE7B"/>
      </colorScale>
    </cfRule>
    <cfRule type="colorScale" priority="17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3:IM57 IM5:IM27 IM60 IM45:IM49 IM31:IM43">
    <cfRule type="cellIs" dxfId="4028" priority="17861" operator="greaterThan">
      <formula>1</formula>
    </cfRule>
    <cfRule type="colorScale" priority="17862">
      <colorScale>
        <cfvo type="min"/>
        <cfvo type="max"/>
        <color rgb="FFFCFCFF"/>
        <color rgb="FF63BE7B"/>
      </colorScale>
    </cfRule>
    <cfRule type="colorScale" priority="17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3:IN58 IN5:IN27 IN60 IN45:IN49 IN31:IN43">
    <cfRule type="colorScale" priority="17864">
      <colorScale>
        <cfvo type="min"/>
        <cfvo type="max"/>
        <color rgb="FFFCFCFF"/>
        <color rgb="FF63BE7B"/>
      </colorScale>
    </cfRule>
    <cfRule type="colorScale" priority="17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3:IO58 IO5:IO27 IO60 IO45:IO49 IO31:IO43">
    <cfRule type="colorScale" priority="17866">
      <colorScale>
        <cfvo type="min"/>
        <cfvo type="max"/>
        <color rgb="FFFCFCFF"/>
        <color rgb="FF63BE7B"/>
      </colorScale>
    </cfRule>
    <cfRule type="colorScale" priority="17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3:IP57 IP5:IP27 IP60 IP45:IP49 IP31:IP43">
    <cfRule type="cellIs" dxfId="4027" priority="17868" operator="greaterThan">
      <formula>1</formula>
    </cfRule>
    <cfRule type="colorScale" priority="17869">
      <colorScale>
        <cfvo type="min"/>
        <cfvo type="max"/>
        <color rgb="FFFCFCFF"/>
        <color rgb="FF63BE7B"/>
      </colorScale>
    </cfRule>
    <cfRule type="colorScale" priority="17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3:IQ58 IQ5:IQ27 IQ60 IQ45:IQ49 IQ31:IQ43">
    <cfRule type="colorScale" priority="17871">
      <colorScale>
        <cfvo type="min"/>
        <cfvo type="max"/>
        <color rgb="FFFCFCFF"/>
        <color rgb="FF63BE7B"/>
      </colorScale>
    </cfRule>
    <cfRule type="colorScale" priority="17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3:IR58 IR5:IR27 IR60 IR45:IR49 IR31:IR43">
    <cfRule type="colorScale" priority="17873">
      <colorScale>
        <cfvo type="min"/>
        <cfvo type="max"/>
        <color rgb="FFFCFCFF"/>
        <color rgb="FF63BE7B"/>
      </colorScale>
    </cfRule>
    <cfRule type="colorScale" priority="17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3:IS57 IS5:IS27 IS60 IS45:IS49 IS31:IS43">
    <cfRule type="cellIs" dxfId="4026" priority="17875" operator="greaterThan">
      <formula>1</formula>
    </cfRule>
    <cfRule type="colorScale" priority="17876">
      <colorScale>
        <cfvo type="min"/>
        <cfvo type="max"/>
        <color rgb="FFFCFCFF"/>
        <color rgb="FF63BE7B"/>
      </colorScale>
    </cfRule>
    <cfRule type="colorScale" priority="17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3:IT58 IT5:IT27 IT60 IT45:IT49 IT31:IT43">
    <cfRule type="colorScale" priority="17878">
      <colorScale>
        <cfvo type="min"/>
        <cfvo type="max"/>
        <color rgb="FFFCFCFF"/>
        <color rgb="FF63BE7B"/>
      </colorScale>
    </cfRule>
    <cfRule type="colorScale" priority="17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3:IU58 IU5:IU27 IU60 IU45:IU49 IU31:IU43">
    <cfRule type="colorScale" priority="17880">
      <colorScale>
        <cfvo type="min"/>
        <cfvo type="max"/>
        <color rgb="FFFCFCFF"/>
        <color rgb="FF63BE7B"/>
      </colorScale>
    </cfRule>
    <cfRule type="colorScale" priority="17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3:IV57 IV5:IV27 IV60 IV45:IV49 IV31:IV43">
    <cfRule type="cellIs" dxfId="4025" priority="17882" operator="greaterThan">
      <formula>1</formula>
    </cfRule>
    <cfRule type="colorScale" priority="17883">
      <colorScale>
        <cfvo type="min"/>
        <cfvo type="max"/>
        <color rgb="FFFCFCFF"/>
        <color rgb="FF63BE7B"/>
      </colorScale>
    </cfRule>
    <cfRule type="colorScale" priority="17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3:IW58 IW5:IW27 IW60 IW45:IW49 IW31:IW43">
    <cfRule type="colorScale" priority="17885">
      <colorScale>
        <cfvo type="min"/>
        <cfvo type="max"/>
        <color rgb="FFFCFCFF"/>
        <color rgb="FF63BE7B"/>
      </colorScale>
    </cfRule>
    <cfRule type="colorScale" priority="17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3:IX58 IX5:IX27 IX60 IX45:IX49 IX31:IX43">
    <cfRule type="colorScale" priority="17887">
      <colorScale>
        <cfvo type="min"/>
        <cfvo type="max"/>
        <color rgb="FFFCFCFF"/>
        <color rgb="FF63BE7B"/>
      </colorScale>
    </cfRule>
    <cfRule type="colorScale" priority="17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3:IY57 IY5:IY27 IY60 IY45:IY49 IY31:IY43">
    <cfRule type="cellIs" dxfId="4024" priority="17889" operator="greaterThan">
      <formula>1</formula>
    </cfRule>
    <cfRule type="colorScale" priority="17890">
      <colorScale>
        <cfvo type="min"/>
        <cfvo type="max"/>
        <color rgb="FFFCFCFF"/>
        <color rgb="FF63BE7B"/>
      </colorScale>
    </cfRule>
    <cfRule type="colorScale" priority="17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3:IZ58 IZ5:IZ27 IZ60 IZ45:IZ49 IZ31:IZ43">
    <cfRule type="colorScale" priority="17892">
      <colorScale>
        <cfvo type="min"/>
        <cfvo type="max"/>
        <color rgb="FFFCFCFF"/>
        <color rgb="FF63BE7B"/>
      </colorScale>
    </cfRule>
    <cfRule type="colorScale" priority="17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3:JA58 JA5:JA27 JA60 JA45:JA49 JA31:JA43">
    <cfRule type="colorScale" priority="17894">
      <colorScale>
        <cfvo type="min"/>
        <cfvo type="max"/>
        <color rgb="FFFCFCFF"/>
        <color rgb="FF63BE7B"/>
      </colorScale>
    </cfRule>
    <cfRule type="colorScale" priority="17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3:JB57 JB5:JB27 JB60 JB45:JB49 JB31:JB43">
    <cfRule type="cellIs" dxfId="4023" priority="17896" operator="greaterThan">
      <formula>1</formula>
    </cfRule>
    <cfRule type="colorScale" priority="17897">
      <colorScale>
        <cfvo type="min"/>
        <cfvo type="max"/>
        <color rgb="FFFCFCFF"/>
        <color rgb="FF63BE7B"/>
      </colorScale>
    </cfRule>
    <cfRule type="colorScale" priority="17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3:JC58 JC5:JC27 JC60 JC45:JC49 JC31:JC43">
    <cfRule type="colorScale" priority="17899">
      <colorScale>
        <cfvo type="min"/>
        <cfvo type="max"/>
        <color rgb="FFFCFCFF"/>
        <color rgb="FF63BE7B"/>
      </colorScale>
    </cfRule>
    <cfRule type="colorScale" priority="17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3:JD58 JD5:JD27 JD60 JD45:JD49 JD31:JD43">
    <cfRule type="colorScale" priority="17901">
      <colorScale>
        <cfvo type="min"/>
        <cfvo type="max"/>
        <color rgb="FFFCFCFF"/>
        <color rgb="FF63BE7B"/>
      </colorScale>
    </cfRule>
    <cfRule type="colorScale" priority="17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3:JE57 JE5:JE27 JE60 JE45:JE49 JE31:JE43">
    <cfRule type="cellIs" dxfId="4022" priority="17903" operator="greaterThan">
      <formula>1</formula>
    </cfRule>
    <cfRule type="colorScale" priority="17904">
      <colorScale>
        <cfvo type="min"/>
        <cfvo type="max"/>
        <color rgb="FFFCFCFF"/>
        <color rgb="FF63BE7B"/>
      </colorScale>
    </cfRule>
    <cfRule type="colorScale" priority="17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3:JF58 JF5:JF27 JF60 JF45:JF49 JF31:JF43">
    <cfRule type="colorScale" priority="17906">
      <colorScale>
        <cfvo type="min"/>
        <cfvo type="max"/>
        <color rgb="FFFCFCFF"/>
        <color rgb="FF63BE7B"/>
      </colorScale>
    </cfRule>
    <cfRule type="colorScale" priority="17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3:JG58 JG5:JG27 JG60 JG45:JG49 JG31:JG43">
    <cfRule type="colorScale" priority="17908">
      <colorScale>
        <cfvo type="min"/>
        <cfvo type="max"/>
        <color rgb="FFFCFCFF"/>
        <color rgb="FF63BE7B"/>
      </colorScale>
    </cfRule>
    <cfRule type="colorScale" priority="17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3:JH57 JH5:JH27 JH60 JH45:JH49 JH31:JH43">
    <cfRule type="cellIs" dxfId="4021" priority="17910" operator="greaterThan">
      <formula>1</formula>
    </cfRule>
    <cfRule type="colorScale" priority="17911">
      <colorScale>
        <cfvo type="min"/>
        <cfvo type="max"/>
        <color rgb="FFFCFCFF"/>
        <color rgb="FF63BE7B"/>
      </colorScale>
    </cfRule>
    <cfRule type="colorScale" priority="17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3:JI58 JI5:JI27 JI60 JI45:JI49 JI31:JI43">
    <cfRule type="colorScale" priority="17913">
      <colorScale>
        <cfvo type="min"/>
        <cfvo type="max"/>
        <color rgb="FFFCFCFF"/>
        <color rgb="FF63BE7B"/>
      </colorScale>
    </cfRule>
    <cfRule type="colorScale" priority="17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3:JJ58 JJ5:JJ27 JJ60 JJ45:JJ49 JJ31:JJ43">
    <cfRule type="colorScale" priority="17915">
      <colorScale>
        <cfvo type="min"/>
        <cfvo type="max"/>
        <color rgb="FFFCFCFF"/>
        <color rgb="FF63BE7B"/>
      </colorScale>
    </cfRule>
    <cfRule type="colorScale" priority="17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3:JK57 JK5:JK27 JK60 JK45:JK49 JK31:JK43">
    <cfRule type="cellIs" dxfId="4020" priority="17917" operator="greaterThan">
      <formula>1</formula>
    </cfRule>
    <cfRule type="colorScale" priority="17918">
      <colorScale>
        <cfvo type="min"/>
        <cfvo type="max"/>
        <color rgb="FFFCFCFF"/>
        <color rgb="FF63BE7B"/>
      </colorScale>
    </cfRule>
    <cfRule type="colorScale" priority="17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3:JL58 JL5:JL27 JL60 JL45:JL49 JL31:JL43">
    <cfRule type="colorScale" priority="17920">
      <colorScale>
        <cfvo type="min"/>
        <cfvo type="max"/>
        <color rgb="FFFCFCFF"/>
        <color rgb="FF63BE7B"/>
      </colorScale>
    </cfRule>
    <cfRule type="colorScale" priority="17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3:JM58 JM5:JM27 JM60 JM45:JM49 JM31:JM43">
    <cfRule type="colorScale" priority="17922">
      <colorScale>
        <cfvo type="min"/>
        <cfvo type="max"/>
        <color rgb="FFFCFCFF"/>
        <color rgb="FF63BE7B"/>
      </colorScale>
    </cfRule>
    <cfRule type="colorScale" priority="17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3:JN57 JN5:JN27 JN60 JN45:JN49 JN31:JN43">
    <cfRule type="cellIs" dxfId="4019" priority="17924" operator="greaterThan">
      <formula>1</formula>
    </cfRule>
    <cfRule type="colorScale" priority="17925">
      <colorScale>
        <cfvo type="min"/>
        <cfvo type="max"/>
        <color rgb="FFFCFCFF"/>
        <color rgb="FF63BE7B"/>
      </colorScale>
    </cfRule>
    <cfRule type="colorScale" priority="17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3:JO58 JO5:JO27 JO60 JO45:JO49 JO31:JO43">
    <cfRule type="colorScale" priority="17927">
      <colorScale>
        <cfvo type="min"/>
        <cfvo type="max"/>
        <color rgb="FFFCFCFF"/>
        <color rgb="FF63BE7B"/>
      </colorScale>
    </cfRule>
    <cfRule type="colorScale" priority="17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3:JP58 JP5:JP27 JP60 JP45:JP49 JP31:JP43">
    <cfRule type="colorScale" priority="17929">
      <colorScale>
        <cfvo type="min"/>
        <cfvo type="max"/>
        <color rgb="FFFCFCFF"/>
        <color rgb="FF63BE7B"/>
      </colorScale>
    </cfRule>
    <cfRule type="colorScale" priority="17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3:JQ57 JQ5:JQ27 JQ60 JQ45:JQ49 JQ31:JQ43">
    <cfRule type="cellIs" dxfId="4018" priority="17931" operator="greaterThan">
      <formula>1</formula>
    </cfRule>
    <cfRule type="colorScale" priority="17932">
      <colorScale>
        <cfvo type="min"/>
        <cfvo type="max"/>
        <color rgb="FFFCFCFF"/>
        <color rgb="FF63BE7B"/>
      </colorScale>
    </cfRule>
    <cfRule type="colorScale" priority="17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3:JR58 JR5:JR27 JR60 JR45:JR49 JR31:JR43">
    <cfRule type="colorScale" priority="17934">
      <colorScale>
        <cfvo type="min"/>
        <cfvo type="max"/>
        <color rgb="FFFCFCFF"/>
        <color rgb="FF63BE7B"/>
      </colorScale>
    </cfRule>
    <cfRule type="colorScale" priority="17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3:JS58 JS5:JS27 JS60 JS45:JS49 JS31:JS43">
    <cfRule type="colorScale" priority="17936">
      <colorScale>
        <cfvo type="min"/>
        <cfvo type="max"/>
        <color rgb="FFFCFCFF"/>
        <color rgb="FF63BE7B"/>
      </colorScale>
    </cfRule>
    <cfRule type="colorScale" priority="17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3:JT57 JT5:JT27 JT60 JT45:JT49 JT31:JT43">
    <cfRule type="cellIs" dxfId="4017" priority="17938" operator="greaterThan">
      <formula>1</formula>
    </cfRule>
    <cfRule type="colorScale" priority="17939">
      <colorScale>
        <cfvo type="min"/>
        <cfvo type="max"/>
        <color rgb="FFFCFCFF"/>
        <color rgb="FF63BE7B"/>
      </colorScale>
    </cfRule>
    <cfRule type="colorScale" priority="17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3:JU58 JU5:JU27 JU60 JU45:JU49 JU31:JU43">
    <cfRule type="colorScale" priority="17941">
      <colorScale>
        <cfvo type="min"/>
        <cfvo type="max"/>
        <color rgb="FFFCFCFF"/>
        <color rgb="FF63BE7B"/>
      </colorScale>
    </cfRule>
    <cfRule type="colorScale" priority="17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3:JV58 JV5:JV27 JV60 JV45:JV49 JV31:JV43">
    <cfRule type="colorScale" priority="17943">
      <colorScale>
        <cfvo type="min"/>
        <cfvo type="max"/>
        <color rgb="FFFCFCFF"/>
        <color rgb="FF63BE7B"/>
      </colorScale>
    </cfRule>
    <cfRule type="colorScale" priority="17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3:JW57 JW5:JW27 JW60 JW45:JW49 JW31:JW43">
    <cfRule type="cellIs" dxfId="4016" priority="17945" operator="greaterThan">
      <formula>1</formula>
    </cfRule>
    <cfRule type="colorScale" priority="17946">
      <colorScale>
        <cfvo type="min"/>
        <cfvo type="max"/>
        <color rgb="FFFCFCFF"/>
        <color rgb="FF63BE7B"/>
      </colorScale>
    </cfRule>
    <cfRule type="colorScale" priority="17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3:JX58 JX5:JX27 JX60 JX45:JX49 JX31:JX43">
    <cfRule type="colorScale" priority="17948">
      <colorScale>
        <cfvo type="min"/>
        <cfvo type="max"/>
        <color rgb="FFFCFCFF"/>
        <color rgb="FF63BE7B"/>
      </colorScale>
    </cfRule>
    <cfRule type="colorScale" priority="17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3:JY58 JY5:JY27 JY60 JY45:JY49 JY31:JY43">
    <cfRule type="colorScale" priority="17950">
      <colorScale>
        <cfvo type="min"/>
        <cfvo type="max"/>
        <color rgb="FFFCFCFF"/>
        <color rgb="FF63BE7B"/>
      </colorScale>
    </cfRule>
    <cfRule type="colorScale" priority="17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3:JZ57 JZ5:JZ27 JZ60 JZ45:JZ49 JZ31:JZ43">
    <cfRule type="cellIs" dxfId="4015" priority="17952" operator="greaterThan">
      <formula>1</formula>
    </cfRule>
    <cfRule type="colorScale" priority="17953">
      <colorScale>
        <cfvo type="min"/>
        <cfvo type="max"/>
        <color rgb="FFFCFCFF"/>
        <color rgb="FF63BE7B"/>
      </colorScale>
    </cfRule>
    <cfRule type="colorScale" priority="17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3:KA58 KA5:KA27 KA60 KA45:KA49 KA31:KA43">
    <cfRule type="colorScale" priority="17955">
      <colorScale>
        <cfvo type="min"/>
        <cfvo type="max"/>
        <color rgb="FFFCFCFF"/>
        <color rgb="FF63BE7B"/>
      </colorScale>
    </cfRule>
    <cfRule type="colorScale" priority="17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3:KB58 KB5:KB27 KB60 KB45:KB49 KB31:KB43">
    <cfRule type="colorScale" priority="17957">
      <colorScale>
        <cfvo type="min"/>
        <cfvo type="max"/>
        <color rgb="FFFCFCFF"/>
        <color rgb="FF63BE7B"/>
      </colorScale>
    </cfRule>
    <cfRule type="colorScale" priority="17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3:KC57 KC5:KC27 KC60 KC45:KC49 KC31:KC43">
    <cfRule type="cellIs" dxfId="4014" priority="17959" operator="greaterThan">
      <formula>1</formula>
    </cfRule>
    <cfRule type="colorScale" priority="17960">
      <colorScale>
        <cfvo type="min"/>
        <cfvo type="max"/>
        <color rgb="FFFCFCFF"/>
        <color rgb="FF63BE7B"/>
      </colorScale>
    </cfRule>
    <cfRule type="colorScale" priority="17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3:KD58 KD5:KD27 KD60 KD45:KD49 KD31:KD43">
    <cfRule type="colorScale" priority="17962">
      <colorScale>
        <cfvo type="min"/>
        <cfvo type="max"/>
        <color rgb="FFFCFCFF"/>
        <color rgb="FF63BE7B"/>
      </colorScale>
    </cfRule>
    <cfRule type="colorScale" priority="17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53:KE58 KE5:KE27 KE60 KE45:KE49 KE31:KE43">
    <cfRule type="colorScale" priority="17964">
      <colorScale>
        <cfvo type="min"/>
        <cfvo type="max"/>
        <color rgb="FFFCFCFF"/>
        <color rgb="FF63BE7B"/>
      </colorScale>
    </cfRule>
    <cfRule type="colorScale" priority="17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3:KF57 KF5:KF27 KF60 KF45:KF49 KF31:KF43">
    <cfRule type="cellIs" dxfId="4013" priority="17966" operator="greaterThan">
      <formula>1</formula>
    </cfRule>
    <cfRule type="colorScale" priority="17967">
      <colorScale>
        <cfvo type="min"/>
        <cfvo type="max"/>
        <color rgb="FFFCFCFF"/>
        <color rgb="FF63BE7B"/>
      </colorScale>
    </cfRule>
    <cfRule type="colorScale" priority="17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5:LD12">
    <cfRule type="cellIs" dxfId="4012" priority="17240" operator="greaterThan">
      <formula>0.31</formula>
    </cfRule>
  </conditionalFormatting>
  <conditionalFormatting sqref="KK47:KR47 KK5:LD27 KK48:LD49 KK53:LD58 KK60:LD60 KK45:LD46 KK31:LD43">
    <cfRule type="cellIs" dxfId="4011" priority="17244" operator="greaterThan">
      <formula>0.31</formula>
    </cfRule>
    <cfRule type="cellIs" dxfId="4010" priority="17245" operator="greaterThan">
      <formula>0.31</formula>
    </cfRule>
    <cfRule type="cellIs" dxfId="4009" priority="17246" operator="greaterThan">
      <formula>0.3</formula>
    </cfRule>
    <cfRule type="cellIs" dxfId="4008" priority="17247" operator="greaterThan">
      <formula>1</formula>
    </cfRule>
    <cfRule type="cellIs" dxfId="4007" priority="17289" operator="equal">
      <formula>0</formula>
    </cfRule>
  </conditionalFormatting>
  <conditionalFormatting sqref="KK53:LD58 KK5:LD27 KK60:LD60 KK45:LD49 KK31:LD43">
    <cfRule type="cellIs" dxfId="4006" priority="17243" operator="greaterThan">
      <formula>0.31</formula>
    </cfRule>
  </conditionalFormatting>
  <conditionalFormatting sqref="LQ5:LU89">
    <cfRule type="containsText" dxfId="4005" priority="2602" operator="containsText" text=" ">
      <formula>NOT(ISERROR(SEARCH(" ",LQ5)))</formula>
    </cfRule>
    <cfRule type="containsText" dxfId="4004" priority="2603" operator="containsText" text=" ">
      <formula>NOT(ISERROR(SEARCH(" ",LQ5)))</formula>
    </cfRule>
  </conditionalFormatting>
  <conditionalFormatting sqref="LX5:LZ79">
    <cfRule type="containsText" dxfId="4003" priority="2750" operator="containsText" text=" ">
      <formula>NOT(ISERROR(SEARCH(" ",LX5)))</formula>
    </cfRule>
    <cfRule type="containsText" dxfId="4002" priority="2751" operator="containsText" text=" ">
      <formula>NOT(ISERROR(SEARCH(" ",LX5)))</formula>
    </cfRule>
  </conditionalFormatting>
  <conditionalFormatting sqref="MF5:MS89">
    <cfRule type="containsText" dxfId="4001" priority="2886" operator="containsText" text=" ">
      <formula>NOT(ISERROR(SEARCH(" ",MF5)))</formula>
    </cfRule>
    <cfRule type="containsText" dxfId="4000" priority="2887" operator="containsText" text=" ">
      <formula>NOT(ISERROR(SEARCH(" ",MF5)))</formula>
    </cfRule>
  </conditionalFormatting>
  <conditionalFormatting sqref="NB5:ND79">
    <cfRule type="containsText" dxfId="3999" priority="2748" operator="containsText" text=" ">
      <formula>NOT(ISERROR(SEARCH(" ",NB5)))</formula>
    </cfRule>
    <cfRule type="containsText" dxfId="3998" priority="2749" operator="containsText" text=" ">
      <formula>NOT(ISERROR(SEARCH(" ",NB5)))</formula>
    </cfRule>
  </conditionalFormatting>
  <conditionalFormatting sqref="NI5:NI76 NK5:NK76 NM5:NM76 NO5:NO76 NQ5:NQ76 NS5:NS76 NU5:NV76">
    <cfRule type="containsText" dxfId="3997" priority="2628" operator="containsText" text=" ">
      <formula>NOT(ISERROR(SEARCH(" ",NI5)))</formula>
    </cfRule>
    <cfRule type="containsText" dxfId="3996" priority="2629" operator="containsText" text=" ">
      <formula>NOT(ISERROR(SEARCH(" ",NI5)))</formula>
    </cfRule>
  </conditionalFormatting>
  <conditionalFormatting sqref="NJ5:NJ76 NL5:NL76 NP5:NP76 NR5:NR76 NT5:NT76 NN5:NN76">
    <cfRule type="containsText" dxfId="3995" priority="2880" operator="containsText" text=" ">
      <formula>NOT(ISERROR(SEARCH(" ",NJ5)))</formula>
    </cfRule>
    <cfRule type="containsText" dxfId="3994" priority="2881" operator="containsText" text=" ">
      <formula>NOT(ISERROR(SEARCH(" ",NJ5)))</formula>
    </cfRule>
  </conditionalFormatting>
  <conditionalFormatting sqref="PH5:PT89">
    <cfRule type="dataBar" priority="256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{B8218CEC-1858-493A-97F7-32941D578A14}</x14:id>
        </ext>
      </extLst>
    </cfRule>
  </conditionalFormatting>
  <conditionalFormatting sqref="AF49 AJ48:AJ49 AJ46 AJ60 AJ58 AJ6:AJ12 AJ53:AJ56 AJ43 AI6:AI76">
    <cfRule type="cellIs" dxfId="3993" priority="17550" operator="greaterThan">
      <formula>1</formula>
    </cfRule>
    <cfRule type="containsText" dxfId="3992" priority="17551" operator="containsText" text=" ">
      <formula>NOT(ISERROR(SEARCH(" ",AF6)))</formula>
    </cfRule>
    <cfRule type="containsText" dxfId="3991" priority="17552" operator="containsText" text=" ">
      <formula>NOT(ISERROR(SEARCH(" ",AF6)))</formula>
    </cfRule>
  </conditionalFormatting>
  <conditionalFormatting sqref="AF6:AF12 AF43 AF53:AF56 AF58 AF60 AF45:AF48">
    <cfRule type="cellIs" dxfId="3990" priority="17615" operator="greaterThan">
      <formula>1</formula>
    </cfRule>
    <cfRule type="containsText" dxfId="3989" priority="17616" operator="containsText" text=" ">
      <formula>NOT(ISERROR(SEARCH(" ",AF6)))</formula>
    </cfRule>
    <cfRule type="containsText" dxfId="3988" priority="17617" operator="containsText" text=" ">
      <formula>NOT(ISERROR(SEARCH(" ",AF6)))</formula>
    </cfRule>
  </conditionalFormatting>
  <conditionalFormatting sqref="AJ48:AJ49 AJ46 AJ60 AJ58 AJ6:AJ12 AJ53:AJ56 AJ43 AI6:AI76">
    <cfRule type="cellIs" dxfId="3987" priority="17521" operator="equal">
      <formula>0</formula>
    </cfRule>
  </conditionalFormatting>
  <conditionalFormatting sqref="AV6 AV8 AV10 AV12 AV14 AV16 AV18 AV20 AV22 AV24 AV26 AV28 AV30 AV32 AV34 AV36 AV38 AV40">
    <cfRule type="cellIs" dxfId="3986" priority="11555" operator="equal">
      <formula>0</formula>
    </cfRule>
    <cfRule type="containsText" dxfId="3985" priority="11556" operator="containsText" text=" ">
      <formula>NOT(ISERROR(SEARCH(" ",AV6)))</formula>
    </cfRule>
    <cfRule type="containsText" dxfId="3984" priority="11557" operator="containsText" text=" ">
      <formula>NOT(ISERROR(SEARCH(" ",AV6)))</formula>
    </cfRule>
  </conditionalFormatting>
  <conditionalFormatting sqref="DX29:DX37 DX6:DX27">
    <cfRule type="cellIs" dxfId="3983" priority="13170" operator="equal">
      <formula>1</formula>
    </cfRule>
  </conditionalFormatting>
  <conditionalFormatting sqref="FQ53:FQ58 FQ6:FQ27 FQ60 FQ45:FQ49 FQ31:FQ43">
    <cfRule type="colorScale" priority="17969">
      <colorScale>
        <cfvo type="min"/>
        <cfvo type="max"/>
        <color rgb="FFFCFCFF"/>
        <color rgb="FF63BE7B"/>
      </colorScale>
    </cfRule>
    <cfRule type="colorScale" priority="17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3:IF58 IF6:IF27 IF60 IF45:IF49 IF31:IF43">
    <cfRule type="colorScale" priority="17971">
      <colorScale>
        <cfvo type="min"/>
        <cfvo type="max"/>
        <color rgb="FFFCFCFF"/>
        <color rgb="FF63BE7B"/>
      </colorScale>
    </cfRule>
    <cfRule type="colorScale" priority="17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3:FN58 FN7:FN27 FN60 FN45:FN49 FN31:FN43">
    <cfRule type="colorScale" priority="17973">
      <colorScale>
        <cfvo type="min"/>
        <cfvo type="max"/>
        <color rgb="FFFCFCFF"/>
        <color rgb="FF63BE7B"/>
      </colorScale>
    </cfRule>
    <cfRule type="colorScale" priority="17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3:IC58 IC7:IC27 IC60 IC45:IC49 IC31:IC43">
    <cfRule type="colorScale" priority="17975">
      <colorScale>
        <cfvo type="min"/>
        <cfvo type="max"/>
        <color rgb="FFFCFCFF"/>
        <color rgb="FF63BE7B"/>
      </colorScale>
    </cfRule>
    <cfRule type="colorScale" priority="17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31:B35 B13:B27 B29">
    <cfRule type="cellIs" dxfId="3982" priority="17057" operator="equal">
      <formula>" "</formula>
    </cfRule>
  </conditionalFormatting>
  <conditionalFormatting sqref="AF29 AF26 AH26:AH28 AX45:AX46 AX13:AX28 AX31:AX43 AJ31:AJ40 AJ13:AJ27">
    <cfRule type="cellIs" dxfId="3981" priority="17080" operator="greaterThan">
      <formula>1</formula>
    </cfRule>
    <cfRule type="containsText" dxfId="3980" priority="17081" operator="containsText" text=" ">
      <formula>NOT(ISERROR(SEARCH(" ",AF13)))</formula>
    </cfRule>
    <cfRule type="containsText" dxfId="3979" priority="17082" operator="containsText" text=" ">
      <formula>NOT(ISERROR(SEARCH(" ",AF13)))</formula>
    </cfRule>
  </conditionalFormatting>
  <conditionalFormatting sqref="AH26:AH28 AJ31:AJ40 AJ13:AJ27 EN45:EN49 EN13:EN27 EN60 EN53:EN58">
    <cfRule type="cellIs" dxfId="3978" priority="17058" operator="equal">
      <formula>0</formula>
    </cfRule>
  </conditionalFormatting>
  <conditionalFormatting sqref="AH29 AK13:AM31 AJ29:AJ30">
    <cfRule type="cellIs" dxfId="3977" priority="17062" operator="equal">
      <formula>0</formula>
    </cfRule>
    <cfRule type="cellIs" dxfId="3976" priority="17067" operator="greaterThan">
      <formula>1</formula>
    </cfRule>
    <cfRule type="containsText" dxfId="3975" priority="17068" operator="containsText" text=" ">
      <formula>NOT(ISERROR(SEARCH(" ",AH13)))</formula>
    </cfRule>
    <cfRule type="containsText" dxfId="3974" priority="17069" operator="containsText" text=" ">
      <formula>NOT(ISERROR(SEARCH(" ",AH13)))</formula>
    </cfRule>
  </conditionalFormatting>
  <conditionalFormatting sqref="CO31:CQ31 CS31:CT31 CO29:CQ29 CS13:CT26 CO13:CQ26 CS29:CT29">
    <cfRule type="cellIs" dxfId="3973" priority="16323" operator="equal">
      <formula>1</formula>
    </cfRule>
  </conditionalFormatting>
  <conditionalFormatting sqref="CR29 CR13">
    <cfRule type="cellIs" dxfId="3972" priority="2538" operator="equal">
      <formula>1</formula>
    </cfRule>
  </conditionalFormatting>
  <conditionalFormatting sqref="FL53:FL57 IA53:IA57 IA13:IA27 FL13:FL27 IA45:IA49 FL45:FL49 IA31:IA43 FL31:FL43 FL29">
    <cfRule type="cellIs" dxfId="3971" priority="17050" operator="greaterThan">
      <formula>1</formula>
    </cfRule>
  </conditionalFormatting>
  <conditionalFormatting sqref="LJ31:LK43 LJ13:LK27 LJ65:LK66 LJ52:LK61 LJ45:LK50">
    <cfRule type="containsText" dxfId="3970" priority="7451" operator="containsText" text=" ">
      <formula>NOT(ISERROR(SEARCH(" ",LJ13)))</formula>
    </cfRule>
    <cfRule type="containsText" dxfId="3969" priority="7452" operator="containsText" text=" ">
      <formula>NOT(ISERROR(SEARCH(" ",LJ13)))</formula>
    </cfRule>
  </conditionalFormatting>
  <conditionalFormatting sqref="EE31 EI31:EJ31 EG31 EJ18 ED32:EF37 EH32:EH37 EJ32:EJ40 EE38:EE40">
    <cfRule type="containsText" dxfId="3968" priority="17485" operator="containsText" text=" ">
      <formula>NOT(ISERROR(SEARCH(" ",ED18)))</formula>
    </cfRule>
    <cfRule type="containsText" dxfId="3967" priority="17486" operator="containsText" text=" ">
      <formula>NOT(ISERROR(SEARCH(" ",ED18)))</formula>
    </cfRule>
  </conditionalFormatting>
  <conditionalFormatting sqref="F21:F25 F31 F29">
    <cfRule type="containsText" dxfId="3966" priority="16294" operator="containsText" text=" ">
      <formula>NOT(ISERROR(SEARCH(" ",F21)))</formula>
    </cfRule>
    <cfRule type="containsText" dxfId="3965" priority="16295" operator="containsText" text=" ">
      <formula>NOT(ISERROR(SEARCH(" ",F21)))</formula>
    </cfRule>
  </conditionalFormatting>
  <conditionalFormatting sqref="LP29 LP31 LP21:LP25">
    <cfRule type="containsText" dxfId="3964" priority="2968" operator="containsText" text=" ">
      <formula>NOT(ISERROR(SEARCH(" ",LP21)))</formula>
    </cfRule>
    <cfRule type="containsText" dxfId="3963" priority="2969" operator="containsText" text=" ">
      <formula>NOT(ISERROR(SEARCH(" ",LP21)))</formula>
    </cfRule>
  </conditionalFormatting>
  <conditionalFormatting sqref="CO27:CQ27 CS27:CT27">
    <cfRule type="cellIs" dxfId="3962" priority="16322" operator="equal">
      <formula>1</formula>
    </cfRule>
  </conditionalFormatting>
  <conditionalFormatting sqref="S28 A28 EK28:EM28 LL28:LN28 HR28:HW28 KG28:LH28 EO28:FH28 OY28 PX28:XFD28">
    <cfRule type="containsText" dxfId="3961" priority="11847" operator="containsText" text=" ">
      <formula>NOT(ISERROR(SEARCH(" ",A28)))</formula>
    </cfRule>
    <cfRule type="containsText" dxfId="3960" priority="11848" operator="containsText" text=" ">
      <formula>NOT(ISERROR(SEARCH(" ",A28)))</formula>
    </cfRule>
  </conditionalFormatting>
  <conditionalFormatting sqref="AE28 N28:P28 AO28:AS28 AY28:AZ28 BB28 BF28:BJ28 BU28:BW28 BD28">
    <cfRule type="containsText" dxfId="3959" priority="11816" operator="containsText" text=" ">
      <formula>NOT(ISERROR(SEARCH(" ",N28)))</formula>
    </cfRule>
    <cfRule type="containsText" dxfId="3958" priority="11817" operator="containsText" text=" ">
      <formula>NOT(ISERROR(SEARCH(" ",N28)))</formula>
    </cfRule>
  </conditionalFormatting>
  <conditionalFormatting sqref="BA33:BA40 BM28:BM41 EN28:EN42">
    <cfRule type="containsText" dxfId="3957" priority="17338" operator="containsText" text=" ">
      <formula>NOT(ISERROR(SEARCH(" ",BA28)))</formula>
    </cfRule>
    <cfRule type="containsText" dxfId="3956" priority="17339" operator="containsText" text=" ">
      <formula>NOT(ISERROR(SEARCH(" ",BA28)))</formula>
    </cfRule>
  </conditionalFormatting>
  <conditionalFormatting sqref="BP28:BQ28 BZ28">
    <cfRule type="containsText" dxfId="3955" priority="11812" operator="containsText" text=" ">
      <formula>NOT(ISERROR(SEARCH(" ",BP28)))</formula>
    </cfRule>
    <cfRule type="containsText" dxfId="3954" priority="11813" operator="containsText" text=" ">
      <formula>NOT(ISERROR(SEARCH(" ",BP28)))</formula>
    </cfRule>
  </conditionalFormatting>
  <conditionalFormatting sqref="CL28:CQ28 CS28:CT28">
    <cfRule type="cellIs" dxfId="3953" priority="11814" operator="equal">
      <formula>1</formula>
    </cfRule>
  </conditionalFormatting>
  <conditionalFormatting sqref="A29:B29 AE29 AY29:AY31 EB29 EO29:EQ29 ES29:EV29 EZ29 EX29">
    <cfRule type="containsText" dxfId="3952" priority="17094" operator="containsText" text=" ">
      <formula>NOT(ISERROR(SEARCH(" ",A29)))</formula>
    </cfRule>
    <cfRule type="containsText" dxfId="3951" priority="17095" operator="containsText" text=" ">
      <formula>NOT(ISERROR(SEARCH(" ",A29)))</formula>
    </cfRule>
  </conditionalFormatting>
  <conditionalFormatting sqref="N29:P29 S29">
    <cfRule type="containsText" dxfId="3950" priority="17088" operator="containsText" text=" ">
      <formula>NOT(ISERROR(SEARCH(" ",N29)))</formula>
    </cfRule>
    <cfRule type="containsText" dxfId="3949" priority="17089" operator="containsText" text=" ">
      <formula>NOT(ISERROR(SEARCH(" ",N29)))</formula>
    </cfRule>
  </conditionalFormatting>
  <conditionalFormatting sqref="AH29 AO29:AQ29 AJ29:AJ30">
    <cfRule type="cellIs" dxfId="3948" priority="17059" operator="equal">
      <formula>0</formula>
    </cfRule>
  </conditionalFormatting>
  <conditionalFormatting sqref="BO29 BB29 AZ29">
    <cfRule type="containsText" dxfId="3947" priority="17092" operator="containsText" text=" ">
      <formula>NOT(ISERROR(SEARCH(" ",AZ29)))</formula>
    </cfRule>
    <cfRule type="containsText" dxfId="3946" priority="17093" operator="containsText" text=" ">
      <formula>NOT(ISERROR(SEARCH(" ",AZ29)))</formula>
    </cfRule>
  </conditionalFormatting>
  <conditionalFormatting sqref="BH29 BD29">
    <cfRule type="containsText" dxfId="3945" priority="17086" operator="containsText" text=" ">
      <formula>NOT(ISERROR(SEARCH(" ",BD29)))</formula>
    </cfRule>
    <cfRule type="containsText" dxfId="3944" priority="17087" operator="containsText" text=" ">
      <formula>NOT(ISERROR(SEARCH(" ",BD29)))</formula>
    </cfRule>
  </conditionalFormatting>
  <conditionalFormatting sqref="EC29 EK29:EL29">
    <cfRule type="containsText" dxfId="3943" priority="17070" operator="containsText" text=" ">
      <formula>NOT(ISERROR(SEARCH(" ",EC29)))</formula>
    </cfRule>
    <cfRule type="containsText" dxfId="3942" priority="17071" operator="containsText" text=" ">
      <formula>NOT(ISERROR(SEARCH(" ",EC29)))</formula>
    </cfRule>
  </conditionalFormatting>
  <conditionalFormatting sqref="ER29 FB29:FH29 EM29 EW29">
    <cfRule type="containsText" dxfId="3941" priority="17074" operator="containsText" text=" ">
      <formula>NOT(ISERROR(SEARCH(" ",EM29)))</formula>
    </cfRule>
    <cfRule type="containsText" dxfId="3940" priority="17075" operator="containsText" text=" ">
      <formula>NOT(ISERROR(SEARCH(" ",EM29)))</formula>
    </cfRule>
  </conditionalFormatting>
  <conditionalFormatting sqref="HR29 LL29:LN29 KH29:LH29 OY29 PX29:XFD29">
    <cfRule type="containsText" dxfId="3939" priority="17090" operator="containsText" text=" ">
      <formula>NOT(ISERROR(SEARCH(" ",HR29)))</formula>
    </cfRule>
    <cfRule type="containsText" dxfId="3938" priority="17091" operator="containsText" text=" ">
      <formula>NOT(ISERROR(SEARCH(" ",HR29)))</formula>
    </cfRule>
  </conditionalFormatting>
  <conditionalFormatting sqref="B30 AE30 EO30:EQ30 EX30 EZ30 ES30:EV30 EB30">
    <cfRule type="containsText" dxfId="3937" priority="16764" operator="containsText" text=" ">
      <formula>NOT(ISERROR(SEARCH(" ",B30)))</formula>
    </cfRule>
    <cfRule type="containsText" dxfId="3936" priority="16765" operator="containsText" text=" ">
      <formula>NOT(ISERROR(SEARCH(" ",B30)))</formula>
    </cfRule>
  </conditionalFormatting>
  <conditionalFormatting sqref="N30:P30 S30">
    <cfRule type="containsText" dxfId="3935" priority="16758" operator="containsText" text=" ">
      <formula>NOT(ISERROR(SEARCH(" ",N30)))</formula>
    </cfRule>
    <cfRule type="containsText" dxfId="3934" priority="16759" operator="containsText" text=" ">
      <formula>NOT(ISERROR(SEARCH(" ",N30)))</formula>
    </cfRule>
  </conditionalFormatting>
  <conditionalFormatting sqref="AG66 AG59 AG57 AG50 AG87:AG89 AG76:AG77 AG61:AG64 AG52 AG30">
    <cfRule type="cellIs" dxfId="3933" priority="3138" operator="equal">
      <formula>0</formula>
    </cfRule>
    <cfRule type="cellIs" dxfId="3932" priority="3139" operator="greaterThan">
      <formula>1</formula>
    </cfRule>
    <cfRule type="containsText" dxfId="3931" priority="3140" operator="containsText" text=" ">
      <formula>NOT(ISERROR(SEARCH(" ",AG30)))</formula>
    </cfRule>
    <cfRule type="containsText" dxfId="3930" priority="3141" operator="containsText" text=" ">
      <formula>NOT(ISERROR(SEARCH(" ",AG30)))</formula>
    </cfRule>
  </conditionalFormatting>
  <conditionalFormatting sqref="AH87 AH66 AH59 AH57 AH50 AH88:AJ89 AH76:AH77 AH61:AH64 AH52 AH30">
    <cfRule type="cellIs" dxfId="3929" priority="16730" operator="equal">
      <formula>0</formula>
    </cfRule>
    <cfRule type="cellIs" dxfId="3928" priority="16735" operator="greaterThan">
      <formula>1</formula>
    </cfRule>
    <cfRule type="containsText" dxfId="3927" priority="16736" operator="containsText" text=" ">
      <formula>NOT(ISERROR(SEARCH(" ",AH30)))</formula>
    </cfRule>
    <cfRule type="containsText" dxfId="3926" priority="16737" operator="containsText" text=" ">
      <formula>NOT(ISERROR(SEARCH(" ",AH30)))</formula>
    </cfRule>
  </conditionalFormatting>
  <conditionalFormatting sqref="AR30:AS30 AO66:AQ66 AJ66:AM66">
    <cfRule type="cellIs" dxfId="3925" priority="13920" operator="equal">
      <formula>0</formula>
    </cfRule>
  </conditionalFormatting>
  <conditionalFormatting sqref="AZ30 BB30 BO30">
    <cfRule type="containsText" dxfId="3924" priority="16762" operator="containsText" text=" ">
      <formula>NOT(ISERROR(SEARCH(" ",AZ30)))</formula>
    </cfRule>
    <cfRule type="containsText" dxfId="3923" priority="16763" operator="containsText" text=" ">
      <formula>NOT(ISERROR(SEARCH(" ",AZ30)))</formula>
    </cfRule>
  </conditionalFormatting>
  <conditionalFormatting sqref="BH30 BD30">
    <cfRule type="containsText" dxfId="3922" priority="16756" operator="containsText" text=" ">
      <formula>NOT(ISERROR(SEARCH(" ",BD30)))</formula>
    </cfRule>
    <cfRule type="containsText" dxfId="3921" priority="16757" operator="containsText" text=" ">
      <formula>NOT(ISERROR(SEARCH(" ",BD30)))</formula>
    </cfRule>
  </conditionalFormatting>
  <conditionalFormatting sqref="CO30:CQ30 CS30:CT30">
    <cfRule type="cellIs" dxfId="3920" priority="16321" operator="equal">
      <formula>1</formula>
    </cfRule>
  </conditionalFormatting>
  <conditionalFormatting sqref="EK30:EL30 EC30">
    <cfRule type="containsText" dxfId="3919" priority="16738" operator="containsText" text=" ">
      <formula>NOT(ISERROR(SEARCH(" ",EC30)))</formula>
    </cfRule>
    <cfRule type="containsText" dxfId="3918" priority="16739" operator="containsText" text=" ">
      <formula>NOT(ISERROR(SEARCH(" ",EC30)))</formula>
    </cfRule>
  </conditionalFormatting>
  <conditionalFormatting sqref="EW30 EM30 FB30:FH30 ER30">
    <cfRule type="containsText" dxfId="3917" priority="16742" operator="containsText" text=" ">
      <formula>NOT(ISERROR(SEARCH(" ",EM30)))</formula>
    </cfRule>
    <cfRule type="containsText" dxfId="3916" priority="16743" operator="containsText" text=" ">
      <formula>NOT(ISERROR(SEARCH(" ",EM30)))</formula>
    </cfRule>
  </conditionalFormatting>
  <conditionalFormatting sqref="HR30 LL30:LN30 KH30:LH30 OY30 PX30:XFD30">
    <cfRule type="containsText" dxfId="3915" priority="16760" operator="containsText" text=" ">
      <formula>NOT(ISERROR(SEARCH(" ",HR30)))</formula>
    </cfRule>
    <cfRule type="containsText" dxfId="3914" priority="16761" operator="containsText" text=" ">
      <formula>NOT(ISERROR(SEARCH(" ",HR30)))</formula>
    </cfRule>
  </conditionalFormatting>
  <conditionalFormatting sqref="G43 G53:G56 G58 G60 G32:G41 G45:G49">
    <cfRule type="containsText" dxfId="3913" priority="16415" operator="containsText" text=" ">
      <formula>NOT(ISERROR(SEARCH(" ",G32)))</formula>
    </cfRule>
    <cfRule type="containsText" dxfId="3912" priority="16416" operator="containsText" text=" ">
      <formula>NOT(ISERROR(SEARCH(" ",G32)))</formula>
    </cfRule>
  </conditionalFormatting>
  <conditionalFormatting sqref="BS32:BT32 BT33:BT40">
    <cfRule type="containsText" dxfId="3911" priority="17593" operator="containsText" text=" ">
      <formula>NOT(ISERROR(SEARCH(" ",BS32)))</formula>
    </cfRule>
    <cfRule type="containsText" dxfId="3910" priority="17594" operator="containsText" text=" ">
      <formula>NOT(ISERROR(SEARCH(" ",BS32)))</formula>
    </cfRule>
  </conditionalFormatting>
  <conditionalFormatting sqref="CL32:CQ40 CS32:CT40">
    <cfRule type="cellIs" dxfId="3909" priority="16320" operator="equal">
      <formula>1</formula>
    </cfRule>
  </conditionalFormatting>
  <conditionalFormatting sqref="CR32 CR34 CR38 CR40">
    <cfRule type="cellIs" dxfId="3908" priority="2536" operator="equal">
      <formula>1</formula>
    </cfRule>
  </conditionalFormatting>
  <conditionalFormatting sqref="CL41:CP41 CT41 DY58 DY38:DY40">
    <cfRule type="containsText" dxfId="3907" priority="16342" operator="containsText" text=" ">
      <formula>NOT(ISERROR(SEARCH(" ",CL38)))</formula>
    </cfRule>
    <cfRule type="containsText" dxfId="3906" priority="16343" operator="containsText" text=" ">
      <formula>NOT(ISERROR(SEARCH(" ",CL38)))</formula>
    </cfRule>
  </conditionalFormatting>
  <conditionalFormatting sqref="DZ58 DZ38:DZ40 DZ62:DZ66">
    <cfRule type="containsText" dxfId="3905" priority="13513" operator="containsText" text=" ">
      <formula>NOT(ISERROR(SEARCH(" ",DZ38)))</formula>
    </cfRule>
    <cfRule type="containsText" dxfId="3904" priority="13514" operator="containsText" text=" ">
      <formula>NOT(ISERROR(SEARCH(" ",DZ38)))</formula>
    </cfRule>
  </conditionalFormatting>
  <conditionalFormatting sqref="ED38:ED40 EF38:EF39 EH40">
    <cfRule type="containsText" dxfId="3903" priority="17483" operator="containsText" text=" ">
      <formula>NOT(ISERROR(SEARCH(" ",ED38)))</formula>
    </cfRule>
    <cfRule type="containsText" dxfId="3902" priority="17484" operator="containsText" text=" ">
      <formula>NOT(ISERROR(SEARCH(" ",ED38)))</formula>
    </cfRule>
  </conditionalFormatting>
  <conditionalFormatting sqref="AK41 AK43">
    <cfRule type="cellIs" dxfId="3901" priority="16387" operator="equal">
      <formula>0</formula>
    </cfRule>
    <cfRule type="cellIs" dxfId="3900" priority="16388" operator="equal">
      <formula>0</formula>
    </cfRule>
    <cfRule type="cellIs" dxfId="3899" priority="16389" operator="greaterThan">
      <formula>1</formula>
    </cfRule>
    <cfRule type="containsText" dxfId="3898" priority="16390" operator="containsText" text=" ">
      <formula>NOT(ISERROR(SEARCH(" ",AK41)))</formula>
    </cfRule>
    <cfRule type="containsText" dxfId="3897" priority="16391" operator="containsText" text=" ">
      <formula>NOT(ISERROR(SEARCH(" ",AK41)))</formula>
    </cfRule>
  </conditionalFormatting>
  <conditionalFormatting sqref="AL41 AL43">
    <cfRule type="cellIs" dxfId="3896" priority="16377" operator="equal">
      <formula>0</formula>
    </cfRule>
    <cfRule type="cellIs" dxfId="3895" priority="16378" operator="equal">
      <formula>0</formula>
    </cfRule>
    <cfRule type="cellIs" dxfId="3894" priority="16379" operator="greaterThan">
      <formula>1</formula>
    </cfRule>
    <cfRule type="containsText" dxfId="3893" priority="16380" operator="containsText" text=" ">
      <formula>NOT(ISERROR(SEARCH(" ",AL41)))</formula>
    </cfRule>
    <cfRule type="containsText" dxfId="3892" priority="16381" operator="containsText" text=" ">
      <formula>NOT(ISERROR(SEARCH(" ",AL41)))</formula>
    </cfRule>
  </conditionalFormatting>
  <conditionalFormatting sqref="AM41 AM43">
    <cfRule type="cellIs" dxfId="3891" priority="16372" operator="equal">
      <formula>0</formula>
    </cfRule>
    <cfRule type="cellIs" dxfId="3890" priority="16373" operator="equal">
      <formula>0</formula>
    </cfRule>
    <cfRule type="cellIs" dxfId="3889" priority="16374" operator="greaterThan">
      <formula>1</formula>
    </cfRule>
    <cfRule type="containsText" dxfId="3888" priority="16375" operator="containsText" text=" ">
      <formula>NOT(ISERROR(SEARCH(" ",AM41)))</formula>
    </cfRule>
    <cfRule type="containsText" dxfId="3887" priority="16376" operator="containsText" text=" ">
      <formula>NOT(ISERROR(SEARCH(" ",AM41)))</formula>
    </cfRule>
  </conditionalFormatting>
  <conditionalFormatting sqref="BT41:BU41 BT42:BT53">
    <cfRule type="containsText" dxfId="3886" priority="17536" operator="containsText" text=" ">
      <formula>NOT(ISERROR(SEARCH(" ",BT41)))</formula>
    </cfRule>
    <cfRule type="containsText" dxfId="3885" priority="17537" operator="containsText" text=" ">
      <formula>NOT(ISERROR(SEARCH(" ",BT41)))</formula>
    </cfRule>
  </conditionalFormatting>
  <conditionalFormatting sqref="CF69:CF70 CF41:CF42 CF72:CF73 CF45:CF46 CF48 CF53:CF55 CF57:CF58">
    <cfRule type="containsText" dxfId="3884" priority="3517" operator="containsText" text=" ">
      <formula>NOT(ISERROR(SEARCH(" ",CF41)))</formula>
    </cfRule>
  </conditionalFormatting>
  <conditionalFormatting sqref="DZ41:DZ43 DZ47:DZ52 DZ45">
    <cfRule type="containsText" dxfId="3883" priority="11658" operator="containsText" text=" ">
      <formula>NOT(ISERROR(SEARCH(" ",DZ41)))</formula>
    </cfRule>
    <cfRule type="containsText" dxfId="3882" priority="11659" operator="containsText" text=" ">
      <formula>NOT(ISERROR(SEARCH(" ",DZ41)))</formula>
    </cfRule>
    <cfRule type="containsText" dxfId="3881" priority="11660" operator="containsText" text=" ">
      <formula>NOT(ISERROR(SEARCH(" ",DZ41)))</formula>
    </cfRule>
    <cfRule type="containsText" dxfId="3880" priority="11661" operator="containsText" text=" ">
      <formula>NOT(ISERROR(SEARCH(" ",DZ41)))</formula>
    </cfRule>
  </conditionalFormatting>
  <conditionalFormatting sqref="G42:H42 C42:E42 AO42:AT42 S42:T42 AE42 N42:P42 AZ42 BD42 BM42 BF42:BK42">
    <cfRule type="containsText" dxfId="3879" priority="16335" operator="containsText" text=" ">
      <formula>NOT(ISERROR(SEARCH(" ",C42)))</formula>
    </cfRule>
    <cfRule type="containsText" dxfId="3878" priority="16336" operator="containsText" text=" ">
      <formula>NOT(ISERROR(SEARCH(" ",C42)))</formula>
    </cfRule>
  </conditionalFormatting>
  <conditionalFormatting sqref="AO42:AT42 AJ42">
    <cfRule type="cellIs" dxfId="3877" priority="16337" operator="equal">
      <formula>0</formula>
    </cfRule>
  </conditionalFormatting>
  <conditionalFormatting sqref="CL42:CP42 CT42">
    <cfRule type="containsText" dxfId="3876" priority="16316" operator="containsText" text=" ">
      <formula>NOT(ISERROR(SEARCH(" ",CL42)))</formula>
    </cfRule>
  </conditionalFormatting>
  <conditionalFormatting sqref="H43 H58 H60 H52:H56 H45:H49">
    <cfRule type="containsText" dxfId="3875" priority="17605" operator="containsText" text=" ">
      <formula>NOT(ISERROR(SEARCH(" ",H43)))</formula>
    </cfRule>
    <cfRule type="containsText" dxfId="3874" priority="17606" operator="containsText" text=" ">
      <formula>NOT(ISERROR(SEARCH(" ",H43)))</formula>
    </cfRule>
  </conditionalFormatting>
  <conditionalFormatting sqref="BU45:BW48 BS43 BU43:BW43">
    <cfRule type="containsText" dxfId="3873" priority="17571" operator="containsText" text=" ">
      <formula>NOT(ISERROR(SEARCH(" ",BS43)))</formula>
    </cfRule>
    <cfRule type="containsText" dxfId="3872" priority="17572" operator="containsText" text=" ">
      <formula>NOT(ISERROR(SEARCH(" ",BS43)))</formula>
    </cfRule>
  </conditionalFormatting>
  <conditionalFormatting sqref="CB43:CD43 CB45:CD47">
    <cfRule type="containsText" dxfId="3871" priority="11598" operator="containsText" text=" ">
      <formula>NOT(ISERROR(SEARCH(" ",CB43)))</formula>
    </cfRule>
  </conditionalFormatting>
  <conditionalFormatting sqref="CH43 CH45:CH47">
    <cfRule type="containsText" dxfId="3870" priority="11597" operator="containsText" text=" ">
      <formula>NOT(ISERROR(SEARCH(" ",CH43)))</formula>
    </cfRule>
  </conditionalFormatting>
  <conditionalFormatting sqref="CL43:CP43 CT43 CL45:CP48 CT45:CT48">
    <cfRule type="containsText" dxfId="3869" priority="16319" operator="containsText" text=" ">
      <formula>NOT(ISERROR(SEARCH(" ",CL43)))</formula>
    </cfRule>
  </conditionalFormatting>
  <conditionalFormatting sqref="CR43 CR45:CR48">
    <cfRule type="containsText" dxfId="3868" priority="2535" operator="containsText" text=" ">
      <formula>NOT(ISERROR(SEARCH(" ",CR43)))</formula>
    </cfRule>
  </conditionalFormatting>
  <conditionalFormatting sqref="A44 EB44 HR44:HW44 EM44 KG44:LH44 EO44:FH44">
    <cfRule type="containsText" dxfId="3867" priority="12158" operator="containsText" text=" ">
      <formula>NOT(ISERROR(SEARCH(" ",A44)))</formula>
    </cfRule>
    <cfRule type="containsText" dxfId="3866" priority="12159" operator="containsText" text=" ">
      <formula>NOT(ISERROR(SEARCH(" ",A44)))</formula>
    </cfRule>
  </conditionalFormatting>
  <conditionalFormatting sqref="C44:E44 AE44 AY44">
    <cfRule type="containsText" dxfId="3865" priority="12197" operator="containsText" text=" ">
      <formula>NOT(ISERROR(SEARCH(" ",C44)))</formula>
    </cfRule>
    <cfRule type="containsText" dxfId="3864" priority="12198" operator="containsText" text=" ">
      <formula>NOT(ISERROR(SEARCH(" ",C44)))</formula>
    </cfRule>
  </conditionalFormatting>
  <conditionalFormatting sqref="S44:T44 N44:P44">
    <cfRule type="containsText" dxfId="3863" priority="12193" operator="containsText" text=" ">
      <formula>NOT(ISERROR(SEARCH(" ",N44)))</formula>
    </cfRule>
    <cfRule type="containsText" dxfId="3862" priority="12194" operator="containsText" text=" ">
      <formula>NOT(ISERROR(SEARCH(" ",N44)))</formula>
    </cfRule>
  </conditionalFormatting>
  <conditionalFormatting sqref="BO44:BQ44 BB44 AZ44">
    <cfRule type="containsText" dxfId="3861" priority="12195" operator="containsText" text=" ">
      <formula>NOT(ISERROR(SEARCH(" ",AZ44)))</formula>
    </cfRule>
    <cfRule type="containsText" dxfId="3860" priority="12196" operator="containsText" text=" ">
      <formula>NOT(ISERROR(SEARCH(" ",AZ44)))</formula>
    </cfRule>
  </conditionalFormatting>
  <conditionalFormatting sqref="BD44 BH44">
    <cfRule type="containsText" dxfId="3859" priority="12187" operator="containsText" text=" ">
      <formula>NOT(ISERROR(SEARCH(" ",BD44)))</formula>
    </cfRule>
    <cfRule type="containsText" dxfId="3858" priority="12188" operator="containsText" text=" ">
      <formula>NOT(ISERROR(SEARCH(" ",BD44)))</formula>
    </cfRule>
  </conditionalFormatting>
  <conditionalFormatting sqref="CL44:CP44 CT44">
    <cfRule type="containsText" dxfId="3857" priority="12142" operator="containsText" text=" ">
      <formula>NOT(ISERROR(SEARCH(" ",CL44)))</formula>
    </cfRule>
  </conditionalFormatting>
  <conditionalFormatting sqref="FL44 IA44">
    <cfRule type="cellIs" dxfId="3856" priority="12148" operator="greaterThan">
      <formula>1</formula>
    </cfRule>
  </conditionalFormatting>
  <conditionalFormatting sqref="LL44:LN44 OY44 PX44:XFD44">
    <cfRule type="containsText" dxfId="3855" priority="12189" operator="containsText" text=" ">
      <formula>NOT(ISERROR(SEARCH(" ",LL44)))</formula>
    </cfRule>
    <cfRule type="containsText" dxfId="3854" priority="12190" operator="containsText" text=" ">
      <formula>NOT(ISERROR(SEARCH(" ",LL44)))</formula>
    </cfRule>
  </conditionalFormatting>
  <conditionalFormatting sqref="AH47 AJ47">
    <cfRule type="cellIs" dxfId="3853" priority="8749" operator="equal">
      <formula>0</formula>
    </cfRule>
    <cfRule type="cellIs" dxfId="3852" priority="8750" operator="equal">
      <formula>0</formula>
    </cfRule>
    <cfRule type="cellIs" dxfId="3851" priority="8751" operator="greaterThan">
      <formula>1</formula>
    </cfRule>
    <cfRule type="containsText" dxfId="3850" priority="8752" operator="containsText" text=" ">
      <formula>NOT(ISERROR(SEARCH(" ",AH47)))</formula>
    </cfRule>
    <cfRule type="containsText" dxfId="3849" priority="8753" operator="containsText" text=" ">
      <formula>NOT(ISERROR(SEARCH(" ",AH47)))</formula>
    </cfRule>
  </conditionalFormatting>
  <conditionalFormatting sqref="AK48:AK49 AK53:AK58 AK60">
    <cfRule type="cellIs" dxfId="3848" priority="16382" operator="equal">
      <formula>0</formula>
    </cfRule>
    <cfRule type="cellIs" dxfId="3847" priority="16383" operator="equal">
      <formula>0</formula>
    </cfRule>
    <cfRule type="cellIs" dxfId="3846" priority="16384" operator="greaterThan">
      <formula>1</formula>
    </cfRule>
    <cfRule type="containsText" dxfId="3845" priority="16385" operator="containsText" text=" ">
      <formula>NOT(ISERROR(SEARCH(" ",AK48)))</formula>
    </cfRule>
    <cfRule type="containsText" dxfId="3844" priority="16386" operator="containsText" text=" ">
      <formula>NOT(ISERROR(SEARCH(" ",AK48)))</formula>
    </cfRule>
  </conditionalFormatting>
  <conditionalFormatting sqref="AL48:AL49 AL53:AL58 AL60">
    <cfRule type="cellIs" dxfId="3843" priority="16367" operator="equal">
      <formula>0</formula>
    </cfRule>
    <cfRule type="cellIs" dxfId="3842" priority="16368" operator="equal">
      <formula>0</formula>
    </cfRule>
    <cfRule type="cellIs" dxfId="3841" priority="16369" operator="greaterThan">
      <formula>1</formula>
    </cfRule>
    <cfRule type="containsText" dxfId="3840" priority="16370" operator="containsText" text=" ">
      <formula>NOT(ISERROR(SEARCH(" ",AL48)))</formula>
    </cfRule>
    <cfRule type="containsText" dxfId="3839" priority="16371" operator="containsText" text=" ">
      <formula>NOT(ISERROR(SEARCH(" ",AL48)))</formula>
    </cfRule>
  </conditionalFormatting>
  <conditionalFormatting sqref="AM48:AM49 AM53:AM58 AM60">
    <cfRule type="cellIs" dxfId="3838" priority="16362" operator="equal">
      <formula>0</formula>
    </cfRule>
    <cfRule type="cellIs" dxfId="3837" priority="16363" operator="equal">
      <formula>0</formula>
    </cfRule>
    <cfRule type="cellIs" dxfId="3836" priority="16364" operator="greaterThan">
      <formula>1</formula>
    </cfRule>
    <cfRule type="containsText" dxfId="3835" priority="16365" operator="containsText" text=" ">
      <formula>NOT(ISERROR(SEARCH(" ",AM48)))</formula>
    </cfRule>
    <cfRule type="containsText" dxfId="3834" priority="16366" operator="containsText" text=" ">
      <formula>NOT(ISERROR(SEARCH(" ",AM48)))</formula>
    </cfRule>
  </conditionalFormatting>
  <conditionalFormatting sqref="D49:E49 AY49">
    <cfRule type="containsText" dxfId="3833" priority="17559" operator="containsText" text=" ">
      <formula>NOT(ISERROR(SEARCH(" ",D49)))</formula>
    </cfRule>
    <cfRule type="containsText" dxfId="3832" priority="17560" operator="containsText" text=" ">
      <formula>NOT(ISERROR(SEARCH(" ",D49)))</formula>
    </cfRule>
  </conditionalFormatting>
  <conditionalFormatting sqref="AZ49 BB49">
    <cfRule type="containsText" dxfId="3831" priority="17557" operator="containsText" text=" ">
      <formula>NOT(ISERROR(SEARCH(" ",AZ49)))</formula>
    </cfRule>
    <cfRule type="containsText" dxfId="3830" priority="17558" operator="containsText" text=" ">
      <formula>NOT(ISERROR(SEARCH(" ",AZ49)))</formula>
    </cfRule>
  </conditionalFormatting>
  <conditionalFormatting sqref="BS49 BU49:BW49">
    <cfRule type="containsText" dxfId="3829" priority="17546" operator="containsText" text=" ">
      <formula>NOT(ISERROR(SEARCH(" ",BS49)))</formula>
    </cfRule>
    <cfRule type="containsText" dxfId="3828" priority="17547" operator="containsText" text=" ">
      <formula>NOT(ISERROR(SEARCH(" ",BS49)))</formula>
    </cfRule>
  </conditionalFormatting>
  <conditionalFormatting sqref="CQ49 CQ60">
    <cfRule type="containsText" dxfId="3827" priority="3083" operator="containsText" text=" ">
      <formula>NOT(ISERROR(SEARCH(" ",CQ49)))</formula>
    </cfRule>
    <cfRule type="containsText" dxfId="3826" priority="3084" operator="containsText" text=" ">
      <formula>NOT(ISERROR(SEARCH(" ",CQ49)))</formula>
    </cfRule>
  </conditionalFormatting>
  <conditionalFormatting sqref="CR49 CR60">
    <cfRule type="containsText" dxfId="3825" priority="2539" operator="containsText" text=" ">
      <formula>NOT(ISERROR(SEARCH(" ",CR49)))</formula>
    </cfRule>
    <cfRule type="containsText" dxfId="3824" priority="2540" operator="containsText" text=" ">
      <formula>NOT(ISERROR(SEARCH(" ",CR49)))</formula>
    </cfRule>
  </conditionalFormatting>
  <conditionalFormatting sqref="CS49 CS60">
    <cfRule type="containsText" dxfId="3823" priority="3036" operator="containsText" text=" ">
      <formula>NOT(ISERROR(SEARCH(" ",CS49)))</formula>
    </cfRule>
    <cfRule type="containsText" dxfId="3822" priority="3037" operator="containsText" text=" ">
      <formula>NOT(ISERROR(SEARCH(" ",CS49)))</formula>
    </cfRule>
  </conditionalFormatting>
  <conditionalFormatting sqref="HY53:HY58 HY49 HY60">
    <cfRule type="colorScale" priority="17207">
      <colorScale>
        <cfvo type="min"/>
        <cfvo type="max"/>
        <color rgb="FFFCFCFF"/>
        <color rgb="FF63BE7B"/>
      </colorScale>
    </cfRule>
    <cfRule type="colorScale" priority="17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50 EB50 HR50:HW50 EM50:FH50 KG50">
    <cfRule type="containsText" dxfId="3821" priority="15580" operator="containsText" text=" ">
      <formula>NOT(ISERROR(SEARCH(" ",A50)))</formula>
    </cfRule>
    <cfRule type="containsText" dxfId="3820" priority="15581" operator="containsText" text=" ">
      <formula>NOT(ISERROR(SEARCH(" ",A50)))</formula>
    </cfRule>
  </conditionalFormatting>
  <conditionalFormatting sqref="C50:E50 AE50 AY50">
    <cfRule type="containsText" dxfId="3819" priority="15617" operator="containsText" text=" ">
      <formula>NOT(ISERROR(SEARCH(" ",C50)))</formula>
    </cfRule>
    <cfRule type="containsText" dxfId="3818" priority="15618" operator="containsText" text=" ">
      <formula>NOT(ISERROR(SEARCH(" ",C50)))</formula>
    </cfRule>
  </conditionalFormatting>
  <conditionalFormatting sqref="S50:T50 N50:P50">
    <cfRule type="containsText" dxfId="3817" priority="15611" operator="containsText" text=" ">
      <formula>NOT(ISERROR(SEARCH(" ",N50)))</formula>
    </cfRule>
    <cfRule type="containsText" dxfId="3816" priority="15612" operator="containsText" text=" ">
      <formula>NOT(ISERROR(SEARCH(" ",N50)))</formula>
    </cfRule>
  </conditionalFormatting>
  <conditionalFormatting sqref="AO50:AT50 AJ50">
    <cfRule type="cellIs" dxfId="3815" priority="15584" operator="equal">
      <formula>0</formula>
    </cfRule>
  </conditionalFormatting>
  <conditionalFormatting sqref="BO50:BQ50 BB50 AZ50">
    <cfRule type="containsText" dxfId="3814" priority="15615" operator="containsText" text=" ">
      <formula>NOT(ISERROR(SEARCH(" ",AZ50)))</formula>
    </cfRule>
    <cfRule type="containsText" dxfId="3813" priority="15616" operator="containsText" text=" ">
      <formula>NOT(ISERROR(SEARCH(" ",AZ50)))</formula>
    </cfRule>
  </conditionalFormatting>
  <conditionalFormatting sqref="BD50 BH50">
    <cfRule type="containsText" dxfId="3812" priority="15609" operator="containsText" text=" ">
      <formula>NOT(ISERROR(SEARCH(" ",BD50)))</formula>
    </cfRule>
    <cfRule type="containsText" dxfId="3811" priority="15610" operator="containsText" text=" ">
      <formula>NOT(ISERROR(SEARCH(" ",BD50)))</formula>
    </cfRule>
  </conditionalFormatting>
  <conditionalFormatting sqref="CL50:CP50 CT50">
    <cfRule type="containsText" dxfId="3810" priority="15554" operator="containsText" text=" ">
      <formula>NOT(ISERROR(SEARCH(" ",CL50)))</formula>
    </cfRule>
  </conditionalFormatting>
  <conditionalFormatting sqref="FL50 IA50">
    <cfRule type="cellIs" dxfId="3809" priority="15572" operator="greaterThan">
      <formula>1</formula>
    </cfRule>
  </conditionalFormatting>
  <conditionalFormatting sqref="A51 EB51 HR51:HW51 EM51 KG51:LH51 EO51:FH51">
    <cfRule type="containsText" dxfId="3808" priority="12495" operator="containsText" text=" ">
      <formula>NOT(ISERROR(SEARCH(" ",A51)))</formula>
    </cfRule>
    <cfRule type="containsText" dxfId="3807" priority="12496" operator="containsText" text=" ">
      <formula>NOT(ISERROR(SEARCH(" ",A51)))</formula>
    </cfRule>
  </conditionalFormatting>
  <conditionalFormatting sqref="C51:E51 AE51 AY51">
    <cfRule type="containsText" dxfId="3806" priority="12532" operator="containsText" text=" ">
      <formula>NOT(ISERROR(SEARCH(" ",C51)))</formula>
    </cfRule>
    <cfRule type="containsText" dxfId="3805" priority="12533" operator="containsText" text=" ">
      <formula>NOT(ISERROR(SEARCH(" ",C51)))</formula>
    </cfRule>
  </conditionalFormatting>
  <conditionalFormatting sqref="S51 N51:P51">
    <cfRule type="containsText" dxfId="3804" priority="12528" operator="containsText" text=" ">
      <formula>NOT(ISERROR(SEARCH(" ",N51)))</formula>
    </cfRule>
    <cfRule type="containsText" dxfId="3803" priority="12529" operator="containsText" text=" ">
      <formula>NOT(ISERROR(SEARCH(" ",N51)))</formula>
    </cfRule>
  </conditionalFormatting>
  <conditionalFormatting sqref="BO51:BQ51 BB51 AZ51">
    <cfRule type="containsText" dxfId="3802" priority="12530" operator="containsText" text=" ">
      <formula>NOT(ISERROR(SEARCH(" ",AZ51)))</formula>
    </cfRule>
    <cfRule type="containsText" dxfId="3801" priority="12531" operator="containsText" text=" ">
      <formula>NOT(ISERROR(SEARCH(" ",AZ51)))</formula>
    </cfRule>
  </conditionalFormatting>
  <conditionalFormatting sqref="BD51 BH51">
    <cfRule type="containsText" dxfId="3800" priority="12520" operator="containsText" text=" ">
      <formula>NOT(ISERROR(SEARCH(" ",BD51)))</formula>
    </cfRule>
    <cfRule type="containsText" dxfId="3799" priority="12521" operator="containsText" text=" ">
      <formula>NOT(ISERROR(SEARCH(" ",BD51)))</formula>
    </cfRule>
  </conditionalFormatting>
  <conditionalFormatting sqref="CL51:CP51 CT51">
    <cfRule type="containsText" dxfId="3798" priority="12477" operator="containsText" text=" ">
      <formula>NOT(ISERROR(SEARCH(" ",CL51)))</formula>
    </cfRule>
  </conditionalFormatting>
  <conditionalFormatting sqref="FL51 IA51">
    <cfRule type="cellIs" dxfId="3797" priority="12485" operator="greaterThan">
      <formula>1</formula>
    </cfRule>
  </conditionalFormatting>
  <conditionalFormatting sqref="LL51:LN51 OY51 PX51:XFD51">
    <cfRule type="containsText" dxfId="3796" priority="12522" operator="containsText" text=" ">
      <formula>NOT(ISERROR(SEARCH(" ",LL51)))</formula>
    </cfRule>
    <cfRule type="containsText" dxfId="3795" priority="12523" operator="containsText" text=" ">
      <formula>NOT(ISERROR(SEARCH(" ",LL51)))</formula>
    </cfRule>
  </conditionalFormatting>
  <conditionalFormatting sqref="A52 EB52 HR52:HW52 EM52:FH52 KG52">
    <cfRule type="containsText" dxfId="3794" priority="13570" operator="containsText" text=" ">
      <formula>NOT(ISERROR(SEARCH(" ",A52)))</formula>
    </cfRule>
    <cfRule type="containsText" dxfId="3793" priority="13571" operator="containsText" text=" ">
      <formula>NOT(ISERROR(SEARCH(" ",A52)))</formula>
    </cfRule>
  </conditionalFormatting>
  <conditionalFormatting sqref="C52:E52 AE52">
    <cfRule type="containsText" dxfId="3792" priority="13601" operator="containsText" text=" ">
      <formula>NOT(ISERROR(SEARCH(" ",C52)))</formula>
    </cfRule>
    <cfRule type="containsText" dxfId="3791" priority="13602" operator="containsText" text=" ">
      <formula>NOT(ISERROR(SEARCH(" ",C52)))</formula>
    </cfRule>
  </conditionalFormatting>
  <conditionalFormatting sqref="C59:E59 AE59 AY52:AY68">
    <cfRule type="containsText" dxfId="3790" priority="15959" operator="containsText" text=" ">
      <formula>NOT(ISERROR(SEARCH(" ",C52)))</formula>
    </cfRule>
    <cfRule type="containsText" dxfId="3789" priority="15960" operator="containsText" text=" ">
      <formula>NOT(ISERROR(SEARCH(" ",C52)))</formula>
    </cfRule>
  </conditionalFormatting>
  <conditionalFormatting sqref="S52:T52 N52:P52">
    <cfRule type="containsText" dxfId="3788" priority="13595" operator="containsText" text=" ">
      <formula>NOT(ISERROR(SEARCH(" ",N52)))</formula>
    </cfRule>
    <cfRule type="containsText" dxfId="3787" priority="13596" operator="containsText" text=" ">
      <formula>NOT(ISERROR(SEARCH(" ",N52)))</formula>
    </cfRule>
  </conditionalFormatting>
  <conditionalFormatting sqref="BO52:BQ52 BB52 AZ52">
    <cfRule type="containsText" dxfId="3786" priority="13599" operator="containsText" text=" ">
      <formula>NOT(ISERROR(SEARCH(" ",AZ52)))</formula>
    </cfRule>
    <cfRule type="containsText" dxfId="3785" priority="13600" operator="containsText" text=" ">
      <formula>NOT(ISERROR(SEARCH(" ",AZ52)))</formula>
    </cfRule>
  </conditionalFormatting>
  <conditionalFormatting sqref="BD52 BH52">
    <cfRule type="containsText" dxfId="3784" priority="13593" operator="containsText" text=" ">
      <formula>NOT(ISERROR(SEARCH(" ",BD52)))</formula>
    </cfRule>
    <cfRule type="containsText" dxfId="3783" priority="13594" operator="containsText" text=" ">
      <formula>NOT(ISERROR(SEARCH(" ",BD52)))</formula>
    </cfRule>
  </conditionalFormatting>
  <conditionalFormatting sqref="CL52:CP52 CT52">
    <cfRule type="containsText" dxfId="3782" priority="13554" operator="containsText" text=" ">
      <formula>NOT(ISERROR(SEARCH(" ",CL52)))</formula>
    </cfRule>
  </conditionalFormatting>
  <conditionalFormatting sqref="DB52 CY54:DB55 CY57:DB76">
    <cfRule type="cellIs" dxfId="3781" priority="3433" operator="equal">
      <formula>1</formula>
    </cfRule>
  </conditionalFormatting>
  <conditionalFormatting sqref="FL52 IA52">
    <cfRule type="cellIs" dxfId="3780" priority="13562" operator="greaterThan">
      <formula>1</formula>
    </cfRule>
  </conditionalFormatting>
  <conditionalFormatting sqref="BK53:BK56 BK58 BK60">
    <cfRule type="containsText" dxfId="3779" priority="17655" operator="containsText" text=" ">
      <formula>NOT(ISERROR(SEARCH(" ",BK53)))</formula>
    </cfRule>
    <cfRule type="containsText" dxfId="3778" priority="17656" operator="containsText" text=" ">
      <formula>NOT(ISERROR(SEARCH(" ",BK53)))</formula>
    </cfRule>
  </conditionalFormatting>
  <conditionalFormatting sqref="CL53:CP53 CT53 CL55:CP58 CT55:CT58">
    <cfRule type="containsText" dxfId="3777" priority="16318" operator="containsText" text=" ">
      <formula>NOT(ISERROR(SEARCH(" ",CL53)))</formula>
    </cfRule>
  </conditionalFormatting>
  <conditionalFormatting sqref="CQ53 CQ55:CQ58">
    <cfRule type="containsText" dxfId="3776" priority="3081" operator="containsText" text=" ">
      <formula>NOT(ISERROR(SEARCH(" ",CQ53)))</formula>
    </cfRule>
  </conditionalFormatting>
  <conditionalFormatting sqref="CR53 CR55:CR58">
    <cfRule type="containsText" dxfId="3775" priority="2534" operator="containsText" text=" ">
      <formula>NOT(ISERROR(SEARCH(" ",CR53)))</formula>
    </cfRule>
  </conditionalFormatting>
  <conditionalFormatting sqref="CS53 CS55:CS58">
    <cfRule type="containsText" dxfId="3774" priority="3034" operator="containsText" text=" ">
      <formula>NOT(ISERROR(SEARCH(" ",CS53)))</formula>
    </cfRule>
  </conditionalFormatting>
  <conditionalFormatting sqref="BS54:BT54 BV54:BW54">
    <cfRule type="containsText" dxfId="3773" priority="17585" operator="containsText" text=" ">
      <formula>NOT(ISERROR(SEARCH(" ",BS54)))</formula>
    </cfRule>
    <cfRule type="containsText" dxfId="3772" priority="17586" operator="containsText" text=" ">
      <formula>NOT(ISERROR(SEARCH(" ",BS54)))</formula>
    </cfRule>
  </conditionalFormatting>
  <conditionalFormatting sqref="CL54:CP54 CT54">
    <cfRule type="containsText" dxfId="3771" priority="16317" operator="containsText" text=" ">
      <formula>NOT(ISERROR(SEARCH(" ",CL54)))</formula>
    </cfRule>
  </conditionalFormatting>
  <conditionalFormatting sqref="BS56 BU56:BW56">
    <cfRule type="containsText" dxfId="3770" priority="17581" operator="containsText" text=" ">
      <formula>NOT(ISERROR(SEARCH(" ",BS56)))</formula>
    </cfRule>
    <cfRule type="containsText" dxfId="3769" priority="17582" operator="containsText" text=" ">
      <formula>NOT(ISERROR(SEARCH(" ",BS56)))</formula>
    </cfRule>
  </conditionalFormatting>
  <conditionalFormatting sqref="N57:P57 S57:T57">
    <cfRule type="containsText" dxfId="3768" priority="17275" operator="containsText" text=" ">
      <formula>NOT(ISERROR(SEARCH(" ",N57)))</formula>
    </cfRule>
    <cfRule type="containsText" dxfId="3767" priority="17276" operator="containsText" text=" ">
      <formula>NOT(ISERROR(SEARCH(" ",N57)))</formula>
    </cfRule>
  </conditionalFormatting>
  <conditionalFormatting sqref="AR57 AO57:AP57 AJ57">
    <cfRule type="cellIs" dxfId="3766" priority="17252" operator="equal">
      <formula>0</formula>
    </cfRule>
  </conditionalFormatting>
  <conditionalFormatting sqref="AO57:AP57 AR57">
    <cfRule type="containsText" dxfId="3765" priority="17263" operator="containsText" text=" ">
      <formula>NOT(ISERROR(SEARCH(" ",AO57)))</formula>
    </cfRule>
    <cfRule type="containsText" dxfId="3764" priority="17264" operator="containsText" text=" ">
      <formula>NOT(ISERROR(SEARCH(" ",AO57)))</formula>
    </cfRule>
  </conditionalFormatting>
  <conditionalFormatting sqref="AZ57:BB57 BA64 BO57:BP57">
    <cfRule type="containsText" dxfId="3763" priority="17281" operator="containsText" text=" ">
      <formula>NOT(ISERROR(SEARCH(" ",AZ57)))</formula>
    </cfRule>
    <cfRule type="containsText" dxfId="3762" priority="17282" operator="containsText" text=" ">
      <formula>NOT(ISERROR(SEARCH(" ",AZ57)))</formula>
    </cfRule>
  </conditionalFormatting>
  <conditionalFormatting sqref="BH57 BD57">
    <cfRule type="containsText" dxfId="3761" priority="17273" operator="containsText" text=" ">
      <formula>NOT(ISERROR(SEARCH(" ",BD57)))</formula>
    </cfRule>
    <cfRule type="containsText" dxfId="3760" priority="17274" operator="containsText" text=" ">
      <formula>NOT(ISERROR(SEARCH(" ",BD57)))</formula>
    </cfRule>
  </conditionalFormatting>
  <conditionalFormatting sqref="BS57 BU58 BU57:BW57">
    <cfRule type="containsText" dxfId="3759" priority="17259" operator="containsText" text=" ">
      <formula>NOT(ISERROR(SEARCH(" ",BS57)))</formula>
    </cfRule>
    <cfRule type="containsText" dxfId="3758" priority="17260" operator="containsText" text=" ">
      <formula>NOT(ISERROR(SEARCH(" ",BS57)))</formula>
    </cfRule>
  </conditionalFormatting>
  <conditionalFormatting sqref="A59 KG59 HR59:HW59 EB59 EM59 EO59:FH59">
    <cfRule type="containsText" dxfId="3757" priority="15922" operator="containsText" text=" ">
      <formula>NOT(ISERROR(SEARCH(" ",A59)))</formula>
    </cfRule>
    <cfRule type="containsText" dxfId="3756" priority="15923" operator="containsText" text=" ">
      <formula>NOT(ISERROR(SEARCH(" ",A59)))</formula>
    </cfRule>
  </conditionalFormatting>
  <conditionalFormatting sqref="B59 B62:B66">
    <cfRule type="containsText" dxfId="3755" priority="13887" operator="containsText" text=" ">
      <formula>NOT(ISERROR(SEARCH(" ",B59)))</formula>
    </cfRule>
    <cfRule type="containsText" dxfId="3754" priority="13888" operator="containsText" text=" ">
      <formula>NOT(ISERROR(SEARCH(" ",B59)))</formula>
    </cfRule>
  </conditionalFormatting>
  <conditionalFormatting sqref="N59:P59 S59:T59">
    <cfRule type="containsText" dxfId="3753" priority="15951" operator="containsText" text=" ">
      <formula>NOT(ISERROR(SEARCH(" ",N59)))</formula>
    </cfRule>
    <cfRule type="containsText" dxfId="3752" priority="15952" operator="containsText" text=" ">
      <formula>NOT(ISERROR(SEARCH(" ",N59)))</formula>
    </cfRule>
  </conditionalFormatting>
  <conditionalFormatting sqref="AO59:AT59 AJ59">
    <cfRule type="cellIs" dxfId="3751" priority="15928" operator="equal">
      <formula>0</formula>
    </cfRule>
  </conditionalFormatting>
  <conditionalFormatting sqref="BO59:BQ59 BA66 AZ59:BB59">
    <cfRule type="containsText" dxfId="3750" priority="15957" operator="containsText" text=" ">
      <formula>NOT(ISERROR(SEARCH(" ",AZ59)))</formula>
    </cfRule>
    <cfRule type="containsText" dxfId="3749" priority="15958" operator="containsText" text=" ">
      <formula>NOT(ISERROR(SEARCH(" ",AZ59)))</formula>
    </cfRule>
  </conditionalFormatting>
  <conditionalFormatting sqref="BD59 BH59">
    <cfRule type="containsText" dxfId="3748" priority="15949" operator="containsText" text=" ">
      <formula>NOT(ISERROR(SEARCH(" ",BD59)))</formula>
    </cfRule>
    <cfRule type="containsText" dxfId="3747" priority="15950" operator="containsText" text=" ">
      <formula>NOT(ISERROR(SEARCH(" ",BD59)))</formula>
    </cfRule>
  </conditionalFormatting>
  <conditionalFormatting sqref="CL59:CP59 CT59">
    <cfRule type="containsText" dxfId="3746" priority="15897" operator="containsText" text=" ">
      <formula>NOT(ISERROR(SEARCH(" ",CL59)))</formula>
    </cfRule>
  </conditionalFormatting>
  <conditionalFormatting sqref="FL59 IA59">
    <cfRule type="cellIs" dxfId="3745" priority="15913" operator="greaterThan">
      <formula>1</formula>
    </cfRule>
  </conditionalFormatting>
  <conditionalFormatting sqref="AS60:AT66">
    <cfRule type="cellIs" dxfId="3744" priority="8658" operator="equal">
      <formula>0</formula>
    </cfRule>
    <cfRule type="containsText" dxfId="3743" priority="8659" operator="containsText" text=" ">
      <formula>NOT(ISERROR(SEARCH(" ",AS60)))</formula>
    </cfRule>
    <cfRule type="containsText" dxfId="3742" priority="8660" operator="containsText" text=" ">
      <formula>NOT(ISERROR(SEARCH(" ",AS60)))</formula>
    </cfRule>
  </conditionalFormatting>
  <conditionalFormatting sqref="BS60 BU60:BW60">
    <cfRule type="containsText" dxfId="3741" priority="17579" operator="containsText" text=" ">
      <formula>NOT(ISERROR(SEARCH(" ",BS60)))</formula>
    </cfRule>
    <cfRule type="containsText" dxfId="3740" priority="17580" operator="containsText" text=" ">
      <formula>NOT(ISERROR(SEARCH(" ",BS60)))</formula>
    </cfRule>
  </conditionalFormatting>
  <conditionalFormatting sqref="A61 KG61 HR61:HW61 EB61 EM61 EO61:FH61">
    <cfRule type="containsText" dxfId="3739" priority="15237" operator="containsText" text=" ">
      <formula>NOT(ISERROR(SEARCH(" ",A61)))</formula>
    </cfRule>
    <cfRule type="containsText" dxfId="3738" priority="15238" operator="containsText" text=" ">
      <formula>NOT(ISERROR(SEARCH(" ",A61)))</formula>
    </cfRule>
  </conditionalFormatting>
  <conditionalFormatting sqref="C61:E61 AE61">
    <cfRule type="containsText" dxfId="3737" priority="15274" operator="containsText" text=" ">
      <formula>NOT(ISERROR(SEARCH(" ",C61)))</formula>
    </cfRule>
    <cfRule type="containsText" dxfId="3736" priority="15275" operator="containsText" text=" ">
      <formula>NOT(ISERROR(SEARCH(" ",C61)))</formula>
    </cfRule>
  </conditionalFormatting>
  <conditionalFormatting sqref="N61:P61 S61:T61">
    <cfRule type="containsText" dxfId="3735" priority="15266" operator="containsText" text=" ">
      <formula>NOT(ISERROR(SEARCH(" ",N61)))</formula>
    </cfRule>
    <cfRule type="containsText" dxfId="3734" priority="15267" operator="containsText" text=" ">
      <formula>NOT(ISERROR(SEARCH(" ",N61)))</formula>
    </cfRule>
  </conditionalFormatting>
  <conditionalFormatting sqref="AO61:AQ61 AJ61">
    <cfRule type="cellIs" dxfId="3733" priority="15243" operator="equal">
      <formula>0</formula>
    </cfRule>
  </conditionalFormatting>
  <conditionalFormatting sqref="BO61:BQ61 BB61 AZ61">
    <cfRule type="containsText" dxfId="3732" priority="15272" operator="containsText" text=" ">
      <formula>NOT(ISERROR(SEARCH(" ",AZ61)))</formula>
    </cfRule>
    <cfRule type="containsText" dxfId="3731" priority="15273" operator="containsText" text=" ">
      <formula>NOT(ISERROR(SEARCH(" ",AZ61)))</formula>
    </cfRule>
  </conditionalFormatting>
  <conditionalFormatting sqref="BD61 BH61">
    <cfRule type="containsText" dxfId="3730" priority="15264" operator="containsText" text=" ">
      <formula>NOT(ISERROR(SEARCH(" ",BD61)))</formula>
    </cfRule>
    <cfRule type="containsText" dxfId="3729" priority="15265" operator="containsText" text=" ">
      <formula>NOT(ISERROR(SEARCH(" ",BD61)))</formula>
    </cfRule>
  </conditionalFormatting>
  <conditionalFormatting sqref="CL61:CP61 CT61">
    <cfRule type="containsText" dxfId="3728" priority="15210" operator="containsText" text=" ">
      <formula>NOT(ISERROR(SEARCH(" ",CL61)))</formula>
    </cfRule>
  </conditionalFormatting>
  <conditionalFormatting sqref="FL61 IA61">
    <cfRule type="cellIs" dxfId="3727" priority="15228" operator="greaterThan">
      <formula>1</formula>
    </cfRule>
  </conditionalFormatting>
  <conditionalFormatting sqref="A62 AE62 A66 A64 EB62 EZ62 EX62 ES62:EV62 EO62:EQ62">
    <cfRule type="containsText" dxfId="3726" priority="14903" operator="containsText" text=" ">
      <formula>NOT(ISERROR(SEARCH(" ",A62)))</formula>
    </cfRule>
    <cfRule type="containsText" dxfId="3725" priority="14904" operator="containsText" text=" ">
      <formula>NOT(ISERROR(SEARCH(" ",A62)))</formula>
    </cfRule>
  </conditionalFormatting>
  <conditionalFormatting sqref="D64:E65 C62:E62 C63:C66">
    <cfRule type="containsText" dxfId="3724" priority="14215" operator="containsText" text=" ">
      <formula>NOT(ISERROR(SEARCH(" ",C62)))</formula>
    </cfRule>
    <cfRule type="containsText" dxfId="3723" priority="14216" operator="containsText" text=" ">
      <formula>NOT(ISERROR(SEARCH(" ",C62)))</formula>
    </cfRule>
  </conditionalFormatting>
  <conditionalFormatting sqref="F65 F62">
    <cfRule type="containsText" dxfId="3722" priority="14207" operator="containsText" text=" ">
      <formula>NOT(ISERROR(SEARCH(" ",F62)))</formula>
    </cfRule>
    <cfRule type="containsText" dxfId="3721" priority="14208" operator="containsText" text=" ">
      <formula>NOT(ISERROR(SEARCH(" ",F62)))</formula>
    </cfRule>
  </conditionalFormatting>
  <conditionalFormatting sqref="H62 H64:H65">
    <cfRule type="containsText" dxfId="3720" priority="14213" operator="containsText" text=" ">
      <formula>NOT(ISERROR(SEARCH(" ",H62)))</formula>
    </cfRule>
    <cfRule type="containsText" dxfId="3719" priority="14214" operator="containsText" text=" ">
      <formula>NOT(ISERROR(SEARCH(" ",H62)))</formula>
    </cfRule>
  </conditionalFormatting>
  <conditionalFormatting sqref="N62:P62 S62:T62">
    <cfRule type="containsText" dxfId="3718" priority="14897" operator="containsText" text=" ">
      <formula>NOT(ISERROR(SEARCH(" ",N62)))</formula>
    </cfRule>
    <cfRule type="containsText" dxfId="3717" priority="14898" operator="containsText" text=" ">
      <formula>NOT(ISERROR(SEARCH(" ",N62)))</formula>
    </cfRule>
  </conditionalFormatting>
  <conditionalFormatting sqref="AJ63 AJ65 EN62:EN66">
    <cfRule type="cellIs" dxfId="3716" priority="14870" operator="equal">
      <formula>0</formula>
    </cfRule>
  </conditionalFormatting>
  <conditionalFormatting sqref="AX62:AX63 AX65:AX66">
    <cfRule type="cellIs" dxfId="3715" priority="11688" operator="greaterThan">
      <formula>1</formula>
    </cfRule>
    <cfRule type="containsText" dxfId="3714" priority="11689" operator="containsText" text=" ">
      <formula>NOT(ISERROR(SEARCH(" ",AX62)))</formula>
    </cfRule>
    <cfRule type="containsText" dxfId="3713" priority="11690" operator="containsText" text=" ">
      <formula>NOT(ISERROR(SEARCH(" ",AX62)))</formula>
    </cfRule>
  </conditionalFormatting>
  <conditionalFormatting sqref="BQ62:BQ65 BB63 BO63 AZ63">
    <cfRule type="containsText" dxfId="3712" priority="14930" operator="containsText" text=" ">
      <formula>NOT(ISERROR(SEARCH(" ",AZ62)))</formula>
    </cfRule>
    <cfRule type="containsText" dxfId="3711" priority="14931" operator="containsText" text=" ">
      <formula>NOT(ISERROR(SEARCH(" ",AZ62)))</formula>
    </cfRule>
  </conditionalFormatting>
  <conditionalFormatting sqref="BO62 BB62 AZ62">
    <cfRule type="containsText" dxfId="3710" priority="14901" operator="containsText" text=" ">
      <formula>NOT(ISERROR(SEARCH(" ",AZ62)))</formula>
    </cfRule>
    <cfRule type="containsText" dxfId="3709" priority="14902" operator="containsText" text=" ">
      <formula>NOT(ISERROR(SEARCH(" ",AZ62)))</formula>
    </cfRule>
  </conditionalFormatting>
  <conditionalFormatting sqref="BH62 BD62:BD66">
    <cfRule type="containsText" dxfId="3708" priority="14895" operator="containsText" text=" ">
      <formula>NOT(ISERROR(SEARCH(" ",BD62)))</formula>
    </cfRule>
    <cfRule type="containsText" dxfId="3707" priority="14896" operator="containsText" text=" ">
      <formula>NOT(ISERROR(SEARCH(" ",BD62)))</formula>
    </cfRule>
  </conditionalFormatting>
  <conditionalFormatting sqref="BE62:BE63 BE65:BE66">
    <cfRule type="containsText" dxfId="3706" priority="2990" operator="containsText" text=" ">
      <formula>NOT(ISERROR(SEARCH(" ",BE62)))</formula>
    </cfRule>
    <cfRule type="containsText" dxfId="3705" priority="2991" operator="containsText" text=" ">
      <formula>NOT(ISERROR(SEARCH(" ",BE62)))</formula>
    </cfRule>
  </conditionalFormatting>
  <conditionalFormatting sqref="CL62:CN65">
    <cfRule type="cellIs" dxfId="3704" priority="14220" operator="equal">
      <formula>1</formula>
    </cfRule>
  </conditionalFormatting>
  <conditionalFormatting sqref="CO65:CP65 CT65 CO62:CP62 CT62">
    <cfRule type="cellIs" dxfId="3703" priority="14218" operator="equal">
      <formula>1</formula>
    </cfRule>
  </conditionalFormatting>
  <conditionalFormatting sqref="CQ65 CQ62">
    <cfRule type="cellIs" dxfId="3702" priority="3075" operator="equal">
      <formula>1</formula>
    </cfRule>
  </conditionalFormatting>
  <conditionalFormatting sqref="CR65 CR62">
    <cfRule type="cellIs" dxfId="3701" priority="2527" operator="equal">
      <formula>1</formula>
    </cfRule>
  </conditionalFormatting>
  <conditionalFormatting sqref="CS65 CS62">
    <cfRule type="cellIs" dxfId="3700" priority="3029" operator="equal">
      <formula>1</formula>
    </cfRule>
  </conditionalFormatting>
  <conditionalFormatting sqref="EC62 EK62:EL62">
    <cfRule type="containsText" dxfId="3699" priority="14882" operator="containsText" text=" ">
      <formula>NOT(ISERROR(SEARCH(" ",EC62)))</formula>
    </cfRule>
    <cfRule type="containsText" dxfId="3698" priority="14883" operator="containsText" text=" ">
      <formula>NOT(ISERROR(SEARCH(" ",EC62)))</formula>
    </cfRule>
  </conditionalFormatting>
  <conditionalFormatting sqref="ER62 FB62:FH62 EM62:EN62 EW62">
    <cfRule type="containsText" dxfId="3697" priority="14886" operator="containsText" text=" ">
      <formula>NOT(ISERROR(SEARCH(" ",EM62)))</formula>
    </cfRule>
    <cfRule type="containsText" dxfId="3696" priority="14887" operator="containsText" text=" ">
      <formula>NOT(ISERROR(SEARCH(" ",EM62)))</formula>
    </cfRule>
  </conditionalFormatting>
  <conditionalFormatting sqref="FL65 IA65 IA63 FL62:FL63">
    <cfRule type="cellIs" dxfId="3695" priority="14863" operator="greaterThan">
      <formula>1</formula>
    </cfRule>
  </conditionalFormatting>
  <conditionalFormatting sqref="HR62 LL62:LN62 KH62:LH62 OY62 PX62:XFD62">
    <cfRule type="containsText" dxfId="3694" priority="14899" operator="containsText" text=" ">
      <formula>NOT(ISERROR(SEARCH(" ",HR62)))</formula>
    </cfRule>
    <cfRule type="containsText" dxfId="3693" priority="14900" operator="containsText" text=" ">
      <formula>NOT(ISERROR(SEARCH(" ",HR62)))</formula>
    </cfRule>
  </conditionalFormatting>
  <conditionalFormatting sqref="LP62 LP65">
    <cfRule type="containsText" dxfId="3692" priority="2958" operator="containsText" text=" ">
      <formula>NOT(ISERROR(SEARCH(" ",LP62)))</formula>
    </cfRule>
    <cfRule type="containsText" dxfId="3691" priority="2959" operator="containsText" text=" ">
      <formula>NOT(ISERROR(SEARCH(" ",LP62)))</formula>
    </cfRule>
  </conditionalFormatting>
  <conditionalFormatting sqref="PG65 PG62">
    <cfRule type="containsText" dxfId="3690" priority="2574" operator="containsText" text=" ">
      <formula>NOT(ISERROR(SEARCH(" ",PG62)))</formula>
    </cfRule>
    <cfRule type="containsText" dxfId="3689" priority="2575" operator="containsText" text=" ">
      <formula>NOT(ISERROR(SEARCH(" ",PG62)))</formula>
    </cfRule>
  </conditionalFormatting>
  <conditionalFormatting sqref="A63 A65 AQ63 S65:T65 AE63 N65:P65 AE65 AO65:AQ65 AZ65 BB65 BR65:BS65 BU65:BW65 BH65:BI65 EN64:EN66 LL63:LN63 EK65:EM65 HR63:HW63 EK63:FH63 KG63:LH63 EO65:FH65 KG65:LH65 HR65:HW65 OY63 PX63:XFD63">
    <cfRule type="containsText" dxfId="3688" priority="14911" operator="containsText" text=" ">
      <formula>NOT(ISERROR(SEARCH(" ",A63)))</formula>
    </cfRule>
    <cfRule type="containsText" dxfId="3687" priority="14912" operator="containsText" text=" ">
      <formula>NOT(ISERROR(SEARCH(" ",A63)))</formula>
    </cfRule>
  </conditionalFormatting>
  <conditionalFormatting sqref="N63:P63 S63:T63">
    <cfRule type="containsText" dxfId="3686" priority="14928" operator="containsText" text=" ">
      <formula>NOT(ISERROR(SEARCH(" ",N63)))</formula>
    </cfRule>
    <cfRule type="containsText" dxfId="3685" priority="14929" operator="containsText" text=" ">
      <formula>NOT(ISERROR(SEARCH(" ",N63)))</formula>
    </cfRule>
  </conditionalFormatting>
  <conditionalFormatting sqref="Y65 Y63">
    <cfRule type="colorScale" priority="14932">
      <colorScale>
        <cfvo type="min"/>
        <cfvo type="max"/>
        <color rgb="FFFCFCFF"/>
        <color rgb="FF63BE7B"/>
      </colorScale>
    </cfRule>
    <cfRule type="colorScale" priority="14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O65:AQ65 AO63:AQ63 AJ65 AJ63:AM63">
    <cfRule type="cellIs" dxfId="3684" priority="14919" operator="equal">
      <formula>0</formula>
    </cfRule>
  </conditionalFormatting>
  <conditionalFormatting sqref="AJ63 AJ65">
    <cfRule type="cellIs" dxfId="3683" priority="14892" operator="greaterThan">
      <formula>1</formula>
    </cfRule>
    <cfRule type="containsText" dxfId="3682" priority="14893" operator="containsText" text=" ">
      <formula>NOT(ISERROR(SEARCH(" ",AJ63)))</formula>
    </cfRule>
    <cfRule type="containsText" dxfId="3681" priority="14894" operator="containsText" text=" ">
      <formula>NOT(ISERROR(SEARCH(" ",AJ63)))</formula>
    </cfRule>
  </conditionalFormatting>
  <conditionalFormatting sqref="AV63 AV65">
    <cfRule type="cellIs" dxfId="3680" priority="11549" operator="equal">
      <formula>0</formula>
    </cfRule>
    <cfRule type="containsText" dxfId="3679" priority="11550" operator="containsText" text=" ">
      <formula>NOT(ISERROR(SEARCH(" ",AV63)))</formula>
    </cfRule>
    <cfRule type="containsText" dxfId="3678" priority="11551" operator="containsText" text=" ">
      <formula>NOT(ISERROR(SEARCH(" ",AV63)))</formula>
    </cfRule>
  </conditionalFormatting>
  <conditionalFormatting sqref="BG63 BG65">
    <cfRule type="containsText" dxfId="3677" priority="13148" operator="containsText" text=" ">
      <formula>NOT(ISERROR(SEARCH(" ",BG63)))</formula>
    </cfRule>
    <cfRule type="containsText" dxfId="3676" priority="13149" operator="containsText" text=" ">
      <formula>NOT(ISERROR(SEARCH(" ",BG63)))</formula>
    </cfRule>
  </conditionalFormatting>
  <conditionalFormatting sqref="BS63 BU63:BW63">
    <cfRule type="containsText" dxfId="3675" priority="14920" operator="containsText" text=" ">
      <formula>NOT(ISERROR(SEARCH(" ",BS63)))</formula>
    </cfRule>
    <cfRule type="containsText" dxfId="3674" priority="14921" operator="containsText" text=" ">
      <formula>NOT(ISERROR(SEARCH(" ",BS63)))</formula>
    </cfRule>
  </conditionalFormatting>
  <conditionalFormatting sqref="CO63:CP63 CT63">
    <cfRule type="cellIs" dxfId="3673" priority="14219" operator="equal">
      <formula>1</formula>
    </cfRule>
  </conditionalFormatting>
  <conditionalFormatting sqref="EE65 EI65:EJ65 ED63:EJ63 EG65">
    <cfRule type="containsText" dxfId="3672" priority="14917" operator="containsText" text=" ">
      <formula>NOT(ISERROR(SEARCH(" ",ED63)))</formula>
    </cfRule>
    <cfRule type="containsText" dxfId="3671" priority="14918" operator="containsText" text=" ">
      <formula>NOT(ISERROR(SEARCH(" ",ED63)))</formula>
    </cfRule>
  </conditionalFormatting>
  <conditionalFormatting sqref="FI65 FI63">
    <cfRule type="cellIs" dxfId="3670" priority="14934" operator="greaterThan">
      <formula>1</formula>
    </cfRule>
    <cfRule type="colorScale" priority="14935">
      <colorScale>
        <cfvo type="min"/>
        <cfvo type="max"/>
        <color rgb="FFFCFCFF"/>
        <color rgb="FF63BE7B"/>
      </colorScale>
    </cfRule>
    <cfRule type="colorScale" priority="14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5:FL65 FK63:FL63">
    <cfRule type="colorScale" priority="14937">
      <colorScale>
        <cfvo type="min"/>
        <cfvo type="max"/>
        <color rgb="FFFCFCFF"/>
        <color rgb="FF63BE7B"/>
      </colorScale>
    </cfRule>
    <cfRule type="colorScale" priority="14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5 FM63">
    <cfRule type="colorScale" priority="14939">
      <colorScale>
        <cfvo type="min"/>
        <cfvo type="max"/>
        <color rgb="FFFCFCFF"/>
        <color rgb="FF63BE7B"/>
      </colorScale>
    </cfRule>
    <cfRule type="colorScale" priority="14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5 FN63">
    <cfRule type="colorScale" priority="15206">
      <colorScale>
        <cfvo type="min"/>
        <cfvo type="max"/>
        <color rgb="FFFCFCFF"/>
        <color rgb="FF63BE7B"/>
      </colorScale>
    </cfRule>
    <cfRule type="colorScale" priority="15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5 FO63">
    <cfRule type="cellIs" dxfId="3669" priority="14941" operator="greaterThan">
      <formula>1</formula>
    </cfRule>
    <cfRule type="colorScale" priority="14942">
      <colorScale>
        <cfvo type="min"/>
        <cfvo type="max"/>
        <color rgb="FFFCFCFF"/>
        <color rgb="FF63BE7B"/>
      </colorScale>
    </cfRule>
    <cfRule type="colorScale" priority="14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5 FP63">
    <cfRule type="colorScale" priority="14944">
      <colorScale>
        <cfvo type="min"/>
        <cfvo type="max"/>
        <color rgb="FFFCFCFF"/>
        <color rgb="FF63BE7B"/>
      </colorScale>
    </cfRule>
    <cfRule type="colorScale" priority="14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5 FQ63">
    <cfRule type="colorScale" priority="15202">
      <colorScale>
        <cfvo type="min"/>
        <cfvo type="max"/>
        <color rgb="FFFCFCFF"/>
        <color rgb="FF63BE7B"/>
      </colorScale>
    </cfRule>
    <cfRule type="colorScale" priority="15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5 FR63">
    <cfRule type="cellIs" dxfId="3668" priority="14946" operator="greaterThan">
      <formula>1</formula>
    </cfRule>
    <cfRule type="colorScale" priority="14947">
      <colorScale>
        <cfvo type="min"/>
        <cfvo type="max"/>
        <color rgb="FFFCFCFF"/>
        <color rgb="FF63BE7B"/>
      </colorScale>
    </cfRule>
    <cfRule type="colorScale" priority="14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5 FS63">
    <cfRule type="colorScale" priority="14949">
      <colorScale>
        <cfvo type="min"/>
        <cfvo type="max"/>
        <color rgb="FFFCFCFF"/>
        <color rgb="FF63BE7B"/>
      </colorScale>
    </cfRule>
    <cfRule type="colorScale" priority="14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5 FT63">
    <cfRule type="colorScale" priority="14951">
      <colorScale>
        <cfvo type="min"/>
        <cfvo type="max"/>
        <color rgb="FFFCFCFF"/>
        <color rgb="FF63BE7B"/>
      </colorScale>
    </cfRule>
    <cfRule type="colorScale" priority="14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5 FU63">
    <cfRule type="cellIs" dxfId="3667" priority="14953" operator="greaterThan">
      <formula>1</formula>
    </cfRule>
    <cfRule type="colorScale" priority="14954">
      <colorScale>
        <cfvo type="min"/>
        <cfvo type="max"/>
        <color rgb="FFFCFCFF"/>
        <color rgb="FF63BE7B"/>
      </colorScale>
    </cfRule>
    <cfRule type="colorScale" priority="14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5 FV63">
    <cfRule type="colorScale" priority="14956">
      <colorScale>
        <cfvo type="min"/>
        <cfvo type="max"/>
        <color rgb="FFFCFCFF"/>
        <color rgb="FF63BE7B"/>
      </colorScale>
    </cfRule>
    <cfRule type="colorScale" priority="14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5 FW63">
    <cfRule type="colorScale" priority="14958">
      <colorScale>
        <cfvo type="min"/>
        <cfvo type="max"/>
        <color rgb="FFFCFCFF"/>
        <color rgb="FF63BE7B"/>
      </colorScale>
    </cfRule>
    <cfRule type="colorScale" priority="14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5 FX63">
    <cfRule type="cellIs" dxfId="3666" priority="14960" operator="greaterThan">
      <formula>1</formula>
    </cfRule>
    <cfRule type="colorScale" priority="14961">
      <colorScale>
        <cfvo type="min"/>
        <cfvo type="max"/>
        <color rgb="FFFCFCFF"/>
        <color rgb="FF63BE7B"/>
      </colorScale>
    </cfRule>
    <cfRule type="colorScale" priority="14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5 FY63">
    <cfRule type="colorScale" priority="14963">
      <colorScale>
        <cfvo type="min"/>
        <cfvo type="max"/>
        <color rgb="FFFCFCFF"/>
        <color rgb="FF63BE7B"/>
      </colorScale>
    </cfRule>
    <cfRule type="colorScale" priority="14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5 FZ63">
    <cfRule type="colorScale" priority="14965">
      <colorScale>
        <cfvo type="min"/>
        <cfvo type="max"/>
        <color rgb="FFFCFCFF"/>
        <color rgb="FF63BE7B"/>
      </colorScale>
    </cfRule>
    <cfRule type="colorScale" priority="14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5 GA63">
    <cfRule type="cellIs" dxfId="3665" priority="14967" operator="greaterThan">
      <formula>1</formula>
    </cfRule>
    <cfRule type="colorScale" priority="14968">
      <colorScale>
        <cfvo type="min"/>
        <cfvo type="max"/>
        <color rgb="FFFCFCFF"/>
        <color rgb="FF63BE7B"/>
      </colorScale>
    </cfRule>
    <cfRule type="colorScale" priority="14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5 GB63">
    <cfRule type="colorScale" priority="14970">
      <colorScale>
        <cfvo type="min"/>
        <cfvo type="max"/>
        <color rgb="FFFCFCFF"/>
        <color rgb="FF63BE7B"/>
      </colorScale>
    </cfRule>
    <cfRule type="colorScale" priority="14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5 GC63">
    <cfRule type="colorScale" priority="14972">
      <colorScale>
        <cfvo type="min"/>
        <cfvo type="max"/>
        <color rgb="FFFCFCFF"/>
        <color rgb="FF63BE7B"/>
      </colorScale>
    </cfRule>
    <cfRule type="colorScale" priority="14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5 GD63">
    <cfRule type="cellIs" dxfId="3664" priority="14974" operator="greaterThan">
      <formula>1</formula>
    </cfRule>
    <cfRule type="colorScale" priority="14975">
      <colorScale>
        <cfvo type="min"/>
        <cfvo type="max"/>
        <color rgb="FFFCFCFF"/>
        <color rgb="FF63BE7B"/>
      </colorScale>
    </cfRule>
    <cfRule type="colorScale" priority="14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5 GE63">
    <cfRule type="colorScale" priority="14977">
      <colorScale>
        <cfvo type="min"/>
        <cfvo type="max"/>
        <color rgb="FFFCFCFF"/>
        <color rgb="FF63BE7B"/>
      </colorScale>
    </cfRule>
    <cfRule type="colorScale" priority="14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5 GF63">
    <cfRule type="colorScale" priority="14979">
      <colorScale>
        <cfvo type="min"/>
        <cfvo type="max"/>
        <color rgb="FFFCFCFF"/>
        <color rgb="FF63BE7B"/>
      </colorScale>
    </cfRule>
    <cfRule type="colorScale" priority="14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5 GG63">
    <cfRule type="cellIs" dxfId="3663" priority="14981" operator="greaterThan">
      <formula>1</formula>
    </cfRule>
    <cfRule type="colorScale" priority="14982">
      <colorScale>
        <cfvo type="min"/>
        <cfvo type="max"/>
        <color rgb="FFFCFCFF"/>
        <color rgb="FF63BE7B"/>
      </colorScale>
    </cfRule>
    <cfRule type="colorScale" priority="14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5 GH63">
    <cfRule type="colorScale" priority="14984">
      <colorScale>
        <cfvo type="min"/>
        <cfvo type="max"/>
        <color rgb="FFFCFCFF"/>
        <color rgb="FF63BE7B"/>
      </colorScale>
    </cfRule>
    <cfRule type="colorScale" priority="14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5 GI63">
    <cfRule type="colorScale" priority="14986">
      <colorScale>
        <cfvo type="min"/>
        <cfvo type="max"/>
        <color rgb="FFFCFCFF"/>
        <color rgb="FF63BE7B"/>
      </colorScale>
    </cfRule>
    <cfRule type="colorScale" priority="14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5 GJ63">
    <cfRule type="cellIs" dxfId="3662" priority="14988" operator="greaterThan">
      <formula>1</formula>
    </cfRule>
    <cfRule type="colorScale" priority="14989">
      <colorScale>
        <cfvo type="min"/>
        <cfvo type="max"/>
        <color rgb="FFFCFCFF"/>
        <color rgb="FF63BE7B"/>
      </colorScale>
    </cfRule>
    <cfRule type="colorScale" priority="14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5 GK63">
    <cfRule type="colorScale" priority="14991">
      <colorScale>
        <cfvo type="min"/>
        <cfvo type="max"/>
        <color rgb="FFFCFCFF"/>
        <color rgb="FF63BE7B"/>
      </colorScale>
    </cfRule>
    <cfRule type="colorScale" priority="14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5 GL63">
    <cfRule type="colorScale" priority="14993">
      <colorScale>
        <cfvo type="min"/>
        <cfvo type="max"/>
        <color rgb="FFFCFCFF"/>
        <color rgb="FF63BE7B"/>
      </colorScale>
    </cfRule>
    <cfRule type="colorScale" priority="14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5 GM63">
    <cfRule type="cellIs" dxfId="3661" priority="14995" operator="greaterThan">
      <formula>1</formula>
    </cfRule>
    <cfRule type="colorScale" priority="14996">
      <colorScale>
        <cfvo type="min"/>
        <cfvo type="max"/>
        <color rgb="FFFCFCFF"/>
        <color rgb="FF63BE7B"/>
      </colorScale>
    </cfRule>
    <cfRule type="colorScale" priority="14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5 GN63">
    <cfRule type="colorScale" priority="14998">
      <colorScale>
        <cfvo type="min"/>
        <cfvo type="max"/>
        <color rgb="FFFCFCFF"/>
        <color rgb="FF63BE7B"/>
      </colorScale>
    </cfRule>
    <cfRule type="colorScale" priority="14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5 GO63">
    <cfRule type="colorScale" priority="15000">
      <colorScale>
        <cfvo type="min"/>
        <cfvo type="max"/>
        <color rgb="FFFCFCFF"/>
        <color rgb="FF63BE7B"/>
      </colorScale>
    </cfRule>
    <cfRule type="colorScale" priority="15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5 GP63">
    <cfRule type="cellIs" dxfId="3660" priority="15002" operator="greaterThan">
      <formula>1</formula>
    </cfRule>
    <cfRule type="colorScale" priority="15003">
      <colorScale>
        <cfvo type="min"/>
        <cfvo type="max"/>
        <color rgb="FFFCFCFF"/>
        <color rgb="FF63BE7B"/>
      </colorScale>
    </cfRule>
    <cfRule type="colorScale" priority="15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5 GQ63">
    <cfRule type="colorScale" priority="15005">
      <colorScale>
        <cfvo type="min"/>
        <cfvo type="max"/>
        <color rgb="FFFCFCFF"/>
        <color rgb="FF63BE7B"/>
      </colorScale>
    </cfRule>
    <cfRule type="colorScale" priority="15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5 GR63">
    <cfRule type="colorScale" priority="15007">
      <colorScale>
        <cfvo type="min"/>
        <cfvo type="max"/>
        <color rgb="FFFCFCFF"/>
        <color rgb="FF63BE7B"/>
      </colorScale>
    </cfRule>
    <cfRule type="colorScale" priority="15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5 GS63">
    <cfRule type="cellIs" dxfId="3659" priority="15009" operator="greaterThan">
      <formula>1</formula>
    </cfRule>
    <cfRule type="colorScale" priority="15010">
      <colorScale>
        <cfvo type="min"/>
        <cfvo type="max"/>
        <color rgb="FFFCFCFF"/>
        <color rgb="FF63BE7B"/>
      </colorScale>
    </cfRule>
    <cfRule type="colorScale" priority="15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5 GT63">
    <cfRule type="colorScale" priority="15012">
      <colorScale>
        <cfvo type="min"/>
        <cfvo type="max"/>
        <color rgb="FFFCFCFF"/>
        <color rgb="FF63BE7B"/>
      </colorScale>
    </cfRule>
    <cfRule type="colorScale" priority="15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5 GU63">
    <cfRule type="colorScale" priority="15014">
      <colorScale>
        <cfvo type="min"/>
        <cfvo type="max"/>
        <color rgb="FFFCFCFF"/>
        <color rgb="FF63BE7B"/>
      </colorScale>
    </cfRule>
    <cfRule type="colorScale" priority="15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5 GV63">
    <cfRule type="cellIs" dxfId="3658" priority="15016" operator="greaterThan">
      <formula>1</formula>
    </cfRule>
    <cfRule type="colorScale" priority="15017">
      <colorScale>
        <cfvo type="min"/>
        <cfvo type="max"/>
        <color rgb="FFFCFCFF"/>
        <color rgb="FF63BE7B"/>
      </colorScale>
    </cfRule>
    <cfRule type="colorScale" priority="15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5 GW63">
    <cfRule type="colorScale" priority="15019">
      <colorScale>
        <cfvo type="min"/>
        <cfvo type="max"/>
        <color rgb="FFFCFCFF"/>
        <color rgb="FF63BE7B"/>
      </colorScale>
    </cfRule>
    <cfRule type="colorScale" priority="15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5 GX63">
    <cfRule type="colorScale" priority="15021">
      <colorScale>
        <cfvo type="min"/>
        <cfvo type="max"/>
        <color rgb="FFFCFCFF"/>
        <color rgb="FF63BE7B"/>
      </colorScale>
    </cfRule>
    <cfRule type="colorScale" priority="15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5 GY63">
    <cfRule type="cellIs" dxfId="3657" priority="15023" operator="greaterThan">
      <formula>1</formula>
    </cfRule>
    <cfRule type="colorScale" priority="15024">
      <colorScale>
        <cfvo type="min"/>
        <cfvo type="max"/>
        <color rgb="FFFCFCFF"/>
        <color rgb="FF63BE7B"/>
      </colorScale>
    </cfRule>
    <cfRule type="colorScale" priority="15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5 GZ63">
    <cfRule type="colorScale" priority="15026">
      <colorScale>
        <cfvo type="min"/>
        <cfvo type="max"/>
        <color rgb="FFFCFCFF"/>
        <color rgb="FF63BE7B"/>
      </colorScale>
    </cfRule>
    <cfRule type="colorScale" priority="15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5 HA63">
    <cfRule type="colorScale" priority="15028">
      <colorScale>
        <cfvo type="min"/>
        <cfvo type="max"/>
        <color rgb="FFFCFCFF"/>
        <color rgb="FF63BE7B"/>
      </colorScale>
    </cfRule>
    <cfRule type="colorScale" priority="15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5 HB63">
    <cfRule type="cellIs" dxfId="3656" priority="15030" operator="greaterThan">
      <formula>1</formula>
    </cfRule>
    <cfRule type="colorScale" priority="15031">
      <colorScale>
        <cfvo type="min"/>
        <cfvo type="max"/>
        <color rgb="FFFCFCFF"/>
        <color rgb="FF63BE7B"/>
      </colorScale>
    </cfRule>
    <cfRule type="colorScale" priority="15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5 HC63">
    <cfRule type="colorScale" priority="15033">
      <colorScale>
        <cfvo type="min"/>
        <cfvo type="max"/>
        <color rgb="FFFCFCFF"/>
        <color rgb="FF63BE7B"/>
      </colorScale>
    </cfRule>
    <cfRule type="colorScale" priority="15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5 HD63">
    <cfRule type="colorScale" priority="15035">
      <colorScale>
        <cfvo type="min"/>
        <cfvo type="max"/>
        <color rgb="FFFCFCFF"/>
        <color rgb="FF63BE7B"/>
      </colorScale>
    </cfRule>
    <cfRule type="colorScale" priority="15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5 HE63">
    <cfRule type="cellIs" dxfId="3655" priority="15037" operator="greaterThan">
      <formula>1</formula>
    </cfRule>
    <cfRule type="colorScale" priority="15038">
      <colorScale>
        <cfvo type="min"/>
        <cfvo type="max"/>
        <color rgb="FFFCFCFF"/>
        <color rgb="FF63BE7B"/>
      </colorScale>
    </cfRule>
    <cfRule type="colorScale" priority="15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5 HF63">
    <cfRule type="colorScale" priority="15040">
      <colorScale>
        <cfvo type="min"/>
        <cfvo type="max"/>
        <color rgb="FFFCFCFF"/>
        <color rgb="FF63BE7B"/>
      </colorScale>
    </cfRule>
    <cfRule type="colorScale" priority="15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5 HG63">
    <cfRule type="colorScale" priority="15042">
      <colorScale>
        <cfvo type="min"/>
        <cfvo type="max"/>
        <color rgb="FFFCFCFF"/>
        <color rgb="FF63BE7B"/>
      </colorScale>
    </cfRule>
    <cfRule type="colorScale" priority="15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5 HH63">
    <cfRule type="cellIs" dxfId="3654" priority="15044" operator="greaterThan">
      <formula>1</formula>
    </cfRule>
    <cfRule type="colorScale" priority="15045">
      <colorScale>
        <cfvo type="min"/>
        <cfvo type="max"/>
        <color rgb="FFFCFCFF"/>
        <color rgb="FF63BE7B"/>
      </colorScale>
    </cfRule>
    <cfRule type="colorScale" priority="15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5 HI63">
    <cfRule type="colorScale" priority="15047">
      <colorScale>
        <cfvo type="min"/>
        <cfvo type="max"/>
        <color rgb="FFFCFCFF"/>
        <color rgb="FF63BE7B"/>
      </colorScale>
    </cfRule>
    <cfRule type="colorScale" priority="15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5 HJ63">
    <cfRule type="colorScale" priority="15049">
      <colorScale>
        <cfvo type="min"/>
        <cfvo type="max"/>
        <color rgb="FFFCFCFF"/>
        <color rgb="FF63BE7B"/>
      </colorScale>
    </cfRule>
    <cfRule type="colorScale" priority="15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5 HK63">
    <cfRule type="cellIs" dxfId="3653" priority="15051" operator="greaterThan">
      <formula>1</formula>
    </cfRule>
    <cfRule type="colorScale" priority="15052">
      <colorScale>
        <cfvo type="min"/>
        <cfvo type="max"/>
        <color rgb="FFFCFCFF"/>
        <color rgb="FF63BE7B"/>
      </colorScale>
    </cfRule>
    <cfRule type="colorScale" priority="15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5 HL63">
    <cfRule type="colorScale" priority="15054">
      <colorScale>
        <cfvo type="min"/>
        <cfvo type="max"/>
        <color rgb="FFFCFCFF"/>
        <color rgb="FF63BE7B"/>
      </colorScale>
    </cfRule>
    <cfRule type="colorScale" priority="15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5 HM63">
    <cfRule type="colorScale" priority="15056">
      <colorScale>
        <cfvo type="min"/>
        <cfvo type="max"/>
        <color rgb="FFFCFCFF"/>
        <color rgb="FF63BE7B"/>
      </colorScale>
    </cfRule>
    <cfRule type="colorScale" priority="15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5 HN63">
    <cfRule type="cellIs" dxfId="3652" priority="15058" operator="greaterThan">
      <formula>1</formula>
    </cfRule>
    <cfRule type="colorScale" priority="15059">
      <colorScale>
        <cfvo type="min"/>
        <cfvo type="max"/>
        <color rgb="FFFCFCFF"/>
        <color rgb="FF63BE7B"/>
      </colorScale>
    </cfRule>
    <cfRule type="colorScale" priority="15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5 HO63">
    <cfRule type="colorScale" priority="15061">
      <colorScale>
        <cfvo type="min"/>
        <cfvo type="max"/>
        <color rgb="FFFCFCFF"/>
        <color rgb="FF63BE7B"/>
      </colorScale>
    </cfRule>
    <cfRule type="colorScale" priority="15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65 HP63">
    <cfRule type="colorScale" priority="15063">
      <colorScale>
        <cfvo type="min"/>
        <cfvo type="max"/>
        <color rgb="FFFCFCFF"/>
        <color rgb="FF63BE7B"/>
      </colorScale>
    </cfRule>
    <cfRule type="colorScale" priority="15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5 HQ63">
    <cfRule type="cellIs" dxfId="3651" priority="15065" operator="greaterThan">
      <formula>1</formula>
    </cfRule>
    <cfRule type="colorScale" priority="15066">
      <colorScale>
        <cfvo type="min"/>
        <cfvo type="max"/>
        <color rgb="FFFCFCFF"/>
        <color rgb="FF63BE7B"/>
      </colorScale>
    </cfRule>
    <cfRule type="colorScale" priority="15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5 HX63">
    <cfRule type="cellIs" dxfId="3650" priority="15068" operator="greaterThan">
      <formula>1</formula>
    </cfRule>
    <cfRule type="colorScale" priority="15069">
      <colorScale>
        <cfvo type="min"/>
        <cfvo type="max"/>
        <color rgb="FFFCFCFF"/>
        <color rgb="FF63BE7B"/>
      </colorScale>
    </cfRule>
    <cfRule type="colorScale" priority="15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5:IA65 HY63:IA63">
    <cfRule type="colorScale" priority="15071">
      <colorScale>
        <cfvo type="min"/>
        <cfvo type="max"/>
        <color rgb="FFFCFCFF"/>
        <color rgb="FF63BE7B"/>
      </colorScale>
    </cfRule>
    <cfRule type="colorScale" priority="15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5 IB63">
    <cfRule type="colorScale" priority="15073">
      <colorScale>
        <cfvo type="min"/>
        <cfvo type="max"/>
        <color rgb="FFFCFCFF"/>
        <color rgb="FF63BE7B"/>
      </colorScale>
    </cfRule>
    <cfRule type="colorScale" priority="15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5 IC63">
    <cfRule type="colorScale" priority="15208">
      <colorScale>
        <cfvo type="min"/>
        <cfvo type="max"/>
        <color rgb="FFFCFCFF"/>
        <color rgb="FF63BE7B"/>
      </colorScale>
    </cfRule>
    <cfRule type="colorScale" priority="15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5 ID63">
    <cfRule type="cellIs" dxfId="3649" priority="15075" operator="greaterThan">
      <formula>1</formula>
    </cfRule>
    <cfRule type="colorScale" priority="15076">
      <colorScale>
        <cfvo type="min"/>
        <cfvo type="max"/>
        <color rgb="FFFCFCFF"/>
        <color rgb="FF63BE7B"/>
      </colorScale>
    </cfRule>
    <cfRule type="colorScale" priority="15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5 IE63">
    <cfRule type="colorScale" priority="15078">
      <colorScale>
        <cfvo type="min"/>
        <cfvo type="max"/>
        <color rgb="FFFCFCFF"/>
        <color rgb="FF63BE7B"/>
      </colorScale>
    </cfRule>
    <cfRule type="colorScale" priority="15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5 IF63">
    <cfRule type="colorScale" priority="15204">
      <colorScale>
        <cfvo type="min"/>
        <cfvo type="max"/>
        <color rgb="FFFCFCFF"/>
        <color rgb="FF63BE7B"/>
      </colorScale>
    </cfRule>
    <cfRule type="colorScale" priority="15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5 IG63">
    <cfRule type="cellIs" dxfId="3648" priority="15080" operator="greaterThan">
      <formula>1</formula>
    </cfRule>
    <cfRule type="colorScale" priority="15081">
      <colorScale>
        <cfvo type="min"/>
        <cfvo type="max"/>
        <color rgb="FFFCFCFF"/>
        <color rgb="FF63BE7B"/>
      </colorScale>
    </cfRule>
    <cfRule type="colorScale" priority="15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5 IH63">
    <cfRule type="colorScale" priority="15083">
      <colorScale>
        <cfvo type="min"/>
        <cfvo type="max"/>
        <color rgb="FFFCFCFF"/>
        <color rgb="FF63BE7B"/>
      </colorScale>
    </cfRule>
    <cfRule type="colorScale" priority="15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5 II63">
    <cfRule type="colorScale" priority="15085">
      <colorScale>
        <cfvo type="min"/>
        <cfvo type="max"/>
        <color rgb="FFFCFCFF"/>
        <color rgb="FF63BE7B"/>
      </colorScale>
    </cfRule>
    <cfRule type="colorScale" priority="15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5 IJ63">
    <cfRule type="cellIs" dxfId="3647" priority="15087" operator="greaterThan">
      <formula>1</formula>
    </cfRule>
    <cfRule type="colorScale" priority="15088">
      <colorScale>
        <cfvo type="min"/>
        <cfvo type="max"/>
        <color rgb="FFFCFCFF"/>
        <color rgb="FF63BE7B"/>
      </colorScale>
    </cfRule>
    <cfRule type="colorScale" priority="15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5 IK63">
    <cfRule type="colorScale" priority="15090">
      <colorScale>
        <cfvo type="min"/>
        <cfvo type="max"/>
        <color rgb="FFFCFCFF"/>
        <color rgb="FF63BE7B"/>
      </colorScale>
    </cfRule>
    <cfRule type="colorScale" priority="15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5 IL63">
    <cfRule type="colorScale" priority="15092">
      <colorScale>
        <cfvo type="min"/>
        <cfvo type="max"/>
        <color rgb="FFFCFCFF"/>
        <color rgb="FF63BE7B"/>
      </colorScale>
    </cfRule>
    <cfRule type="colorScale" priority="15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5 IM63">
    <cfRule type="cellIs" dxfId="3646" priority="15094" operator="greaterThan">
      <formula>1</formula>
    </cfRule>
    <cfRule type="colorScale" priority="15095">
      <colorScale>
        <cfvo type="min"/>
        <cfvo type="max"/>
        <color rgb="FFFCFCFF"/>
        <color rgb="FF63BE7B"/>
      </colorScale>
    </cfRule>
    <cfRule type="colorScale" priority="15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5 IN63">
    <cfRule type="colorScale" priority="15097">
      <colorScale>
        <cfvo type="min"/>
        <cfvo type="max"/>
        <color rgb="FFFCFCFF"/>
        <color rgb="FF63BE7B"/>
      </colorScale>
    </cfRule>
    <cfRule type="colorScale" priority="15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5 IO63">
    <cfRule type="colorScale" priority="15099">
      <colorScale>
        <cfvo type="min"/>
        <cfvo type="max"/>
        <color rgb="FFFCFCFF"/>
        <color rgb="FF63BE7B"/>
      </colorScale>
    </cfRule>
    <cfRule type="colorScale" priority="15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5 IP63">
    <cfRule type="cellIs" dxfId="3645" priority="15101" operator="greaterThan">
      <formula>1</formula>
    </cfRule>
    <cfRule type="colorScale" priority="15102">
      <colorScale>
        <cfvo type="min"/>
        <cfvo type="max"/>
        <color rgb="FFFCFCFF"/>
        <color rgb="FF63BE7B"/>
      </colorScale>
    </cfRule>
    <cfRule type="colorScale" priority="15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5 IQ63">
    <cfRule type="colorScale" priority="15104">
      <colorScale>
        <cfvo type="min"/>
        <cfvo type="max"/>
        <color rgb="FFFCFCFF"/>
        <color rgb="FF63BE7B"/>
      </colorScale>
    </cfRule>
    <cfRule type="colorScale" priority="15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5 IR63">
    <cfRule type="colorScale" priority="15106">
      <colorScale>
        <cfvo type="min"/>
        <cfvo type="max"/>
        <color rgb="FFFCFCFF"/>
        <color rgb="FF63BE7B"/>
      </colorScale>
    </cfRule>
    <cfRule type="colorScale" priority="15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5 IS63">
    <cfRule type="cellIs" dxfId="3644" priority="15108" operator="greaterThan">
      <formula>1</formula>
    </cfRule>
    <cfRule type="colorScale" priority="15109">
      <colorScale>
        <cfvo type="min"/>
        <cfvo type="max"/>
        <color rgb="FFFCFCFF"/>
        <color rgb="FF63BE7B"/>
      </colorScale>
    </cfRule>
    <cfRule type="colorScale" priority="15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5 IT63">
    <cfRule type="colorScale" priority="15111">
      <colorScale>
        <cfvo type="min"/>
        <cfvo type="max"/>
        <color rgb="FFFCFCFF"/>
        <color rgb="FF63BE7B"/>
      </colorScale>
    </cfRule>
    <cfRule type="colorScale" priority="15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5 IU63">
    <cfRule type="colorScale" priority="15113">
      <colorScale>
        <cfvo type="min"/>
        <cfvo type="max"/>
        <color rgb="FFFCFCFF"/>
        <color rgb="FF63BE7B"/>
      </colorScale>
    </cfRule>
    <cfRule type="colorScale" priority="15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5 IV63">
    <cfRule type="cellIs" dxfId="3643" priority="15115" operator="greaterThan">
      <formula>1</formula>
    </cfRule>
    <cfRule type="colorScale" priority="15116">
      <colorScale>
        <cfvo type="min"/>
        <cfvo type="max"/>
        <color rgb="FFFCFCFF"/>
        <color rgb="FF63BE7B"/>
      </colorScale>
    </cfRule>
    <cfRule type="colorScale" priority="15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5 IW63">
    <cfRule type="colorScale" priority="15118">
      <colorScale>
        <cfvo type="min"/>
        <cfvo type="max"/>
        <color rgb="FFFCFCFF"/>
        <color rgb="FF63BE7B"/>
      </colorScale>
    </cfRule>
    <cfRule type="colorScale" priority="15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5 IX63">
    <cfRule type="colorScale" priority="15120">
      <colorScale>
        <cfvo type="min"/>
        <cfvo type="max"/>
        <color rgb="FFFCFCFF"/>
        <color rgb="FF63BE7B"/>
      </colorScale>
    </cfRule>
    <cfRule type="colorScale" priority="15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5 IY63">
    <cfRule type="cellIs" dxfId="3642" priority="15122" operator="greaterThan">
      <formula>1</formula>
    </cfRule>
    <cfRule type="colorScale" priority="15123">
      <colorScale>
        <cfvo type="min"/>
        <cfvo type="max"/>
        <color rgb="FFFCFCFF"/>
        <color rgb="FF63BE7B"/>
      </colorScale>
    </cfRule>
    <cfRule type="colorScale" priority="15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5 IZ63">
    <cfRule type="colorScale" priority="15125">
      <colorScale>
        <cfvo type="min"/>
        <cfvo type="max"/>
        <color rgb="FFFCFCFF"/>
        <color rgb="FF63BE7B"/>
      </colorScale>
    </cfRule>
    <cfRule type="colorScale" priority="15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5 JA63">
    <cfRule type="colorScale" priority="15127">
      <colorScale>
        <cfvo type="min"/>
        <cfvo type="max"/>
        <color rgb="FFFCFCFF"/>
        <color rgb="FF63BE7B"/>
      </colorScale>
    </cfRule>
    <cfRule type="colorScale" priority="15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5 JB63">
    <cfRule type="cellIs" dxfId="3641" priority="15129" operator="greaterThan">
      <formula>1</formula>
    </cfRule>
    <cfRule type="colorScale" priority="15130">
      <colorScale>
        <cfvo type="min"/>
        <cfvo type="max"/>
        <color rgb="FFFCFCFF"/>
        <color rgb="FF63BE7B"/>
      </colorScale>
    </cfRule>
    <cfRule type="colorScale" priority="15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5 JC63">
    <cfRule type="colorScale" priority="15132">
      <colorScale>
        <cfvo type="min"/>
        <cfvo type="max"/>
        <color rgb="FFFCFCFF"/>
        <color rgb="FF63BE7B"/>
      </colorScale>
    </cfRule>
    <cfRule type="colorScale" priority="15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5 JD63">
    <cfRule type="colorScale" priority="15134">
      <colorScale>
        <cfvo type="min"/>
        <cfvo type="max"/>
        <color rgb="FFFCFCFF"/>
        <color rgb="FF63BE7B"/>
      </colorScale>
    </cfRule>
    <cfRule type="colorScale" priority="15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5 JE63">
    <cfRule type="cellIs" dxfId="3640" priority="15136" operator="greaterThan">
      <formula>1</formula>
    </cfRule>
    <cfRule type="colorScale" priority="15137">
      <colorScale>
        <cfvo type="min"/>
        <cfvo type="max"/>
        <color rgb="FFFCFCFF"/>
        <color rgb="FF63BE7B"/>
      </colorScale>
    </cfRule>
    <cfRule type="colorScale" priority="15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5 JF63">
    <cfRule type="colorScale" priority="15139">
      <colorScale>
        <cfvo type="min"/>
        <cfvo type="max"/>
        <color rgb="FFFCFCFF"/>
        <color rgb="FF63BE7B"/>
      </colorScale>
    </cfRule>
    <cfRule type="colorScale" priority="15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5 JG63">
    <cfRule type="colorScale" priority="15141">
      <colorScale>
        <cfvo type="min"/>
        <cfvo type="max"/>
        <color rgb="FFFCFCFF"/>
        <color rgb="FF63BE7B"/>
      </colorScale>
    </cfRule>
    <cfRule type="colorScale" priority="15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5 JH63">
    <cfRule type="cellIs" dxfId="3639" priority="15143" operator="greaterThan">
      <formula>1</formula>
    </cfRule>
    <cfRule type="colorScale" priority="15144">
      <colorScale>
        <cfvo type="min"/>
        <cfvo type="max"/>
        <color rgb="FFFCFCFF"/>
        <color rgb="FF63BE7B"/>
      </colorScale>
    </cfRule>
    <cfRule type="colorScale" priority="15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5 JI63">
    <cfRule type="colorScale" priority="15146">
      <colorScale>
        <cfvo type="min"/>
        <cfvo type="max"/>
        <color rgb="FFFCFCFF"/>
        <color rgb="FF63BE7B"/>
      </colorScale>
    </cfRule>
    <cfRule type="colorScale" priority="15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5 JJ63">
    <cfRule type="colorScale" priority="15148">
      <colorScale>
        <cfvo type="min"/>
        <cfvo type="max"/>
        <color rgb="FFFCFCFF"/>
        <color rgb="FF63BE7B"/>
      </colorScale>
    </cfRule>
    <cfRule type="colorScale" priority="15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5 JK63">
    <cfRule type="cellIs" dxfId="3638" priority="15150" operator="greaterThan">
      <formula>1</formula>
    </cfRule>
    <cfRule type="colorScale" priority="15151">
      <colorScale>
        <cfvo type="min"/>
        <cfvo type="max"/>
        <color rgb="FFFCFCFF"/>
        <color rgb="FF63BE7B"/>
      </colorScale>
    </cfRule>
    <cfRule type="colorScale" priority="15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5 JL63">
    <cfRule type="colorScale" priority="15153">
      <colorScale>
        <cfvo type="min"/>
        <cfvo type="max"/>
        <color rgb="FFFCFCFF"/>
        <color rgb="FF63BE7B"/>
      </colorScale>
    </cfRule>
    <cfRule type="colorScale" priority="15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5 JM63">
    <cfRule type="colorScale" priority="15155">
      <colorScale>
        <cfvo type="min"/>
        <cfvo type="max"/>
        <color rgb="FFFCFCFF"/>
        <color rgb="FF63BE7B"/>
      </colorScale>
    </cfRule>
    <cfRule type="colorScale" priority="15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5 JN63">
    <cfRule type="cellIs" dxfId="3637" priority="15157" operator="greaterThan">
      <formula>1</formula>
    </cfRule>
    <cfRule type="colorScale" priority="15158">
      <colorScale>
        <cfvo type="min"/>
        <cfvo type="max"/>
        <color rgb="FFFCFCFF"/>
        <color rgb="FF63BE7B"/>
      </colorScale>
    </cfRule>
    <cfRule type="colorScale" priority="15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5 JO63">
    <cfRule type="colorScale" priority="15160">
      <colorScale>
        <cfvo type="min"/>
        <cfvo type="max"/>
        <color rgb="FFFCFCFF"/>
        <color rgb="FF63BE7B"/>
      </colorScale>
    </cfRule>
    <cfRule type="colorScale" priority="15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5 JP63">
    <cfRule type="colorScale" priority="15162">
      <colorScale>
        <cfvo type="min"/>
        <cfvo type="max"/>
        <color rgb="FFFCFCFF"/>
        <color rgb="FF63BE7B"/>
      </colorScale>
    </cfRule>
    <cfRule type="colorScale" priority="15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5 JQ63">
    <cfRule type="cellIs" dxfId="3636" priority="15164" operator="greaterThan">
      <formula>1</formula>
    </cfRule>
    <cfRule type="colorScale" priority="15165">
      <colorScale>
        <cfvo type="min"/>
        <cfvo type="max"/>
        <color rgb="FFFCFCFF"/>
        <color rgb="FF63BE7B"/>
      </colorScale>
    </cfRule>
    <cfRule type="colorScale" priority="15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5 JR63">
    <cfRule type="colorScale" priority="15167">
      <colorScale>
        <cfvo type="min"/>
        <cfvo type="max"/>
        <color rgb="FFFCFCFF"/>
        <color rgb="FF63BE7B"/>
      </colorScale>
    </cfRule>
    <cfRule type="colorScale" priority="15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5 JS63">
    <cfRule type="colorScale" priority="15169">
      <colorScale>
        <cfvo type="min"/>
        <cfvo type="max"/>
        <color rgb="FFFCFCFF"/>
        <color rgb="FF63BE7B"/>
      </colorScale>
    </cfRule>
    <cfRule type="colorScale" priority="15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5 JT63">
    <cfRule type="cellIs" dxfId="3635" priority="15171" operator="greaterThan">
      <formula>1</formula>
    </cfRule>
    <cfRule type="colorScale" priority="15172">
      <colorScale>
        <cfvo type="min"/>
        <cfvo type="max"/>
        <color rgb="FFFCFCFF"/>
        <color rgb="FF63BE7B"/>
      </colorScale>
    </cfRule>
    <cfRule type="colorScale" priority="15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5 JU63">
    <cfRule type="colorScale" priority="15174">
      <colorScale>
        <cfvo type="min"/>
        <cfvo type="max"/>
        <color rgb="FFFCFCFF"/>
        <color rgb="FF63BE7B"/>
      </colorScale>
    </cfRule>
    <cfRule type="colorScale" priority="15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5 JV63">
    <cfRule type="colorScale" priority="15176">
      <colorScale>
        <cfvo type="min"/>
        <cfvo type="max"/>
        <color rgb="FFFCFCFF"/>
        <color rgb="FF63BE7B"/>
      </colorScale>
    </cfRule>
    <cfRule type="colorScale" priority="15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5 JW63">
    <cfRule type="cellIs" dxfId="3634" priority="15178" operator="greaterThan">
      <formula>1</formula>
    </cfRule>
    <cfRule type="colorScale" priority="15179">
      <colorScale>
        <cfvo type="min"/>
        <cfvo type="max"/>
        <color rgb="FFFCFCFF"/>
        <color rgb="FF63BE7B"/>
      </colorScale>
    </cfRule>
    <cfRule type="colorScale" priority="15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5 JX63">
    <cfRule type="colorScale" priority="15181">
      <colorScale>
        <cfvo type="min"/>
        <cfvo type="max"/>
        <color rgb="FFFCFCFF"/>
        <color rgb="FF63BE7B"/>
      </colorScale>
    </cfRule>
    <cfRule type="colorScale" priority="15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5 JY63">
    <cfRule type="colorScale" priority="15183">
      <colorScale>
        <cfvo type="min"/>
        <cfvo type="max"/>
        <color rgb="FFFCFCFF"/>
        <color rgb="FF63BE7B"/>
      </colorScale>
    </cfRule>
    <cfRule type="colorScale" priority="15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5 JZ63">
    <cfRule type="cellIs" dxfId="3633" priority="15185" operator="greaterThan">
      <formula>1</formula>
    </cfRule>
    <cfRule type="colorScale" priority="15186">
      <colorScale>
        <cfvo type="min"/>
        <cfvo type="max"/>
        <color rgb="FFFCFCFF"/>
        <color rgb="FF63BE7B"/>
      </colorScale>
    </cfRule>
    <cfRule type="colorScale" priority="15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5 KA63">
    <cfRule type="colorScale" priority="15188">
      <colorScale>
        <cfvo type="min"/>
        <cfvo type="max"/>
        <color rgb="FFFCFCFF"/>
        <color rgb="FF63BE7B"/>
      </colorScale>
    </cfRule>
    <cfRule type="colorScale" priority="15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5 KB63">
    <cfRule type="colorScale" priority="15190">
      <colorScale>
        <cfvo type="min"/>
        <cfvo type="max"/>
        <color rgb="FFFCFCFF"/>
        <color rgb="FF63BE7B"/>
      </colorScale>
    </cfRule>
    <cfRule type="colorScale" priority="15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5 KC63">
    <cfRule type="cellIs" dxfId="3632" priority="15192" operator="greaterThan">
      <formula>1</formula>
    </cfRule>
    <cfRule type="colorScale" priority="15193">
      <colorScale>
        <cfvo type="min"/>
        <cfvo type="max"/>
        <color rgb="FFFCFCFF"/>
        <color rgb="FF63BE7B"/>
      </colorScale>
    </cfRule>
    <cfRule type="colorScale" priority="15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5 KD63">
    <cfRule type="colorScale" priority="15195">
      <colorScale>
        <cfvo type="min"/>
        <cfvo type="max"/>
        <color rgb="FFFCFCFF"/>
        <color rgb="FF63BE7B"/>
      </colorScale>
    </cfRule>
    <cfRule type="colorScale" priority="15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5 KE63">
    <cfRule type="colorScale" priority="15197">
      <colorScale>
        <cfvo type="min"/>
        <cfvo type="max"/>
        <color rgb="FFFCFCFF"/>
        <color rgb="FF63BE7B"/>
      </colorScale>
    </cfRule>
    <cfRule type="colorScale" priority="15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5 KF63">
    <cfRule type="cellIs" dxfId="3631" priority="15199" operator="greaterThan">
      <formula>1</formula>
    </cfRule>
    <cfRule type="colorScale" priority="15200">
      <colorScale>
        <cfvo type="min"/>
        <cfvo type="max"/>
        <color rgb="FFFCFCFF"/>
        <color rgb="FF63BE7B"/>
      </colorScale>
    </cfRule>
    <cfRule type="colorScale" priority="15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63:LD63 KK65:LD65">
    <cfRule type="cellIs" dxfId="3630" priority="14906" operator="greaterThan">
      <formula>0.31</formula>
    </cfRule>
    <cfRule type="cellIs" dxfId="3629" priority="14907" operator="greaterThan">
      <formula>0.31</formula>
    </cfRule>
    <cfRule type="cellIs" dxfId="3628" priority="14908" operator="greaterThan">
      <formula>0.3</formula>
    </cfRule>
    <cfRule type="cellIs" dxfId="3627" priority="14909" operator="greaterThan">
      <formula>1</formula>
    </cfRule>
    <cfRule type="cellIs" dxfId="3626" priority="14910" operator="equal">
      <formula>0</formula>
    </cfRule>
  </conditionalFormatting>
  <conditionalFormatting sqref="KK65:LD65 KK63:LD63">
    <cfRule type="cellIs" dxfId="3625" priority="14905" operator="greaterThan">
      <formula>0.31</formula>
    </cfRule>
  </conditionalFormatting>
  <conditionalFormatting sqref="N64:P64 S64:T64">
    <cfRule type="containsText" dxfId="3624" priority="14571" operator="containsText" text=" ">
      <formula>NOT(ISERROR(SEARCH(" ",N64)))</formula>
    </cfRule>
    <cfRule type="containsText" dxfId="3623" priority="14572" operator="containsText" text=" ">
      <formula>NOT(ISERROR(SEARCH(" ",N64)))</formula>
    </cfRule>
  </conditionalFormatting>
  <conditionalFormatting sqref="AE64 EO64:EQ64 EX64 EZ64 ES64:EV64 EB64">
    <cfRule type="containsText" dxfId="3622" priority="14577" operator="containsText" text=" ">
      <formula>NOT(ISERROR(SEARCH(" ",AE64)))</formula>
    </cfRule>
    <cfRule type="containsText" dxfId="3621" priority="14578" operator="containsText" text=" ">
      <formula>NOT(ISERROR(SEARCH(" ",AE64)))</formula>
    </cfRule>
  </conditionalFormatting>
  <conditionalFormatting sqref="AO64:AQ64 AJ64">
    <cfRule type="cellIs" dxfId="3620" priority="14548" operator="equal">
      <formula>0</formula>
    </cfRule>
  </conditionalFormatting>
  <conditionalFormatting sqref="AZ64 BB64 BO64">
    <cfRule type="containsText" dxfId="3619" priority="14575" operator="containsText" text=" ">
      <formula>NOT(ISERROR(SEARCH(" ",AZ64)))</formula>
    </cfRule>
    <cfRule type="containsText" dxfId="3618" priority="14576" operator="containsText" text=" ">
      <formula>NOT(ISERROR(SEARCH(" ",AZ64)))</formula>
    </cfRule>
  </conditionalFormatting>
  <conditionalFormatting sqref="CO64:CP64 CT64">
    <cfRule type="cellIs" dxfId="3617" priority="14217" operator="equal">
      <formula>1</formula>
    </cfRule>
  </conditionalFormatting>
  <conditionalFormatting sqref="EK64:EL64 EC64">
    <cfRule type="containsText" dxfId="3616" priority="14559" operator="containsText" text=" ">
      <formula>NOT(ISERROR(SEARCH(" ",EC64)))</formula>
    </cfRule>
    <cfRule type="containsText" dxfId="3615" priority="14560" operator="containsText" text=" ">
      <formula>NOT(ISERROR(SEARCH(" ",EC64)))</formula>
    </cfRule>
  </conditionalFormatting>
  <conditionalFormatting sqref="EW64 EM64 FB64:FH64 ER64">
    <cfRule type="containsText" dxfId="3614" priority="14563" operator="containsText" text=" ">
      <formula>NOT(ISERROR(SEARCH(" ",EM64)))</formula>
    </cfRule>
    <cfRule type="containsText" dxfId="3613" priority="14564" operator="containsText" text=" ">
      <formula>NOT(ISERROR(SEARCH(" ",EM64)))</formula>
    </cfRule>
  </conditionalFormatting>
  <conditionalFormatting sqref="HR64 LL64:LN64 KH64:LH64 OY64 PX64:XFD64">
    <cfRule type="containsText" dxfId="3612" priority="14573" operator="containsText" text=" ">
      <formula>NOT(ISERROR(SEARCH(" ",HR64)))</formula>
    </cfRule>
    <cfRule type="containsText" dxfId="3611" priority="14574" operator="containsText" text=" ">
      <formula>NOT(ISERROR(SEARCH(" ",HR64)))</formula>
    </cfRule>
  </conditionalFormatting>
  <conditionalFormatting sqref="S66:T66 N66:P66 AO66:AQ66 AE66 AZ66 BB66 BU67 BU66:BW66 BH66:BI66 BR66:BS66 EO66:FH66 KG66:LH66 EK66:EM66 HR66:HW66">
    <cfRule type="containsText" dxfId="3610" priority="13914" operator="containsText" text=" ">
      <formula>NOT(ISERROR(SEARCH(" ",N66)))</formula>
    </cfRule>
    <cfRule type="containsText" dxfId="3609" priority="13915" operator="containsText" text=" ">
      <formula>NOT(ISERROR(SEARCH(" ",N66)))</formula>
    </cfRule>
  </conditionalFormatting>
  <conditionalFormatting sqref="CO66:CP66 CT66">
    <cfRule type="cellIs" dxfId="3608" priority="13897" operator="equal">
      <formula>1</formula>
    </cfRule>
  </conditionalFormatting>
  <conditionalFormatting sqref="EE66 EI66:EJ66 EG66">
    <cfRule type="containsText" dxfId="3607" priority="13918" operator="containsText" text=" ">
      <formula>NOT(ISERROR(SEARCH(" ",EE66)))</formula>
    </cfRule>
    <cfRule type="containsText" dxfId="3606" priority="13919" operator="containsText" text=" ">
      <formula>NOT(ISERROR(SEARCH(" ",EE66)))</formula>
    </cfRule>
  </conditionalFormatting>
  <conditionalFormatting sqref="FL66 IA66">
    <cfRule type="cellIs" dxfId="3605" priority="13899" operator="greaterThan">
      <formula>1</formula>
    </cfRule>
  </conditionalFormatting>
  <conditionalFormatting sqref="A67 EB67 HR67:HW67 EM67 KG67 EO67:FH67">
    <cfRule type="containsText" dxfId="3604" priority="12823" operator="containsText" text=" ">
      <formula>NOT(ISERROR(SEARCH(" ",A67)))</formula>
    </cfRule>
    <cfRule type="containsText" dxfId="3603" priority="12824" operator="containsText" text=" ">
      <formula>NOT(ISERROR(SEARCH(" ",A67)))</formula>
    </cfRule>
  </conditionalFormatting>
  <conditionalFormatting sqref="C67:E67 AE67">
    <cfRule type="containsText" dxfId="3602" priority="12852" operator="containsText" text=" ">
      <formula>NOT(ISERROR(SEARCH(" ",C67)))</formula>
    </cfRule>
    <cfRule type="containsText" dxfId="3601" priority="12853" operator="containsText" text=" ">
      <formula>NOT(ISERROR(SEARCH(" ",C67)))</formula>
    </cfRule>
  </conditionalFormatting>
  <conditionalFormatting sqref="S67:T67 N67:P67">
    <cfRule type="containsText" dxfId="3600" priority="12846" operator="containsText" text=" ">
      <formula>NOT(ISERROR(SEARCH(" ",N67)))</formula>
    </cfRule>
    <cfRule type="containsText" dxfId="3599" priority="12847" operator="containsText" text=" ">
      <formula>NOT(ISERROR(SEARCH(" ",N67)))</formula>
    </cfRule>
  </conditionalFormatting>
  <conditionalFormatting sqref="AO67:AT67 AW67">
    <cfRule type="cellIs" dxfId="3598" priority="12829" operator="equal">
      <formula>0</formula>
    </cfRule>
    <cfRule type="containsText" dxfId="3597" priority="12838" operator="containsText" text=" ">
      <formula>NOT(ISERROR(SEARCH(" ",AO67)))</formula>
    </cfRule>
    <cfRule type="containsText" dxfId="3596" priority="12839" operator="containsText" text=" ">
      <formula>NOT(ISERROR(SEARCH(" ",AO67)))</formula>
    </cfRule>
  </conditionalFormatting>
  <conditionalFormatting sqref="BO67:BQ67 AZ67:BA67">
    <cfRule type="containsText" dxfId="3595" priority="12850" operator="containsText" text=" ">
      <formula>NOT(ISERROR(SEARCH(" ",AZ67)))</formula>
    </cfRule>
    <cfRule type="containsText" dxfId="3594" priority="12851" operator="containsText" text=" ">
      <formula>NOT(ISERROR(SEARCH(" ",AZ67)))</formula>
    </cfRule>
  </conditionalFormatting>
  <conditionalFormatting sqref="BD67 BH67">
    <cfRule type="containsText" dxfId="3593" priority="12844" operator="containsText" text=" ">
      <formula>NOT(ISERROR(SEARCH(" ",BD67)))</formula>
    </cfRule>
    <cfRule type="containsText" dxfId="3592" priority="12845" operator="containsText" text=" ">
      <formula>NOT(ISERROR(SEARCH(" ",BD67)))</formula>
    </cfRule>
  </conditionalFormatting>
  <conditionalFormatting sqref="CM67:CP67 CT67">
    <cfRule type="containsText" dxfId="3591" priority="12815" operator="containsText" text=" ">
      <formula>NOT(ISERROR(SEARCH(" ",CM67)))</formula>
    </cfRule>
  </conditionalFormatting>
  <conditionalFormatting sqref="FL67 IA67">
    <cfRule type="cellIs" dxfId="3590" priority="12816" operator="greaterThan">
      <formula>1</formula>
    </cfRule>
  </conditionalFormatting>
  <conditionalFormatting sqref="LL67:LN67 OY67 PX67:XFD67">
    <cfRule type="containsText" dxfId="3589" priority="13134" operator="containsText" text=" ">
      <formula>NOT(ISERROR(SEARCH(" ",LL67)))</formula>
    </cfRule>
    <cfRule type="containsText" dxfId="3588" priority="13135" operator="containsText" text=" ">
      <formula>NOT(ISERROR(SEARCH(" ",LL67)))</formula>
    </cfRule>
  </conditionalFormatting>
  <conditionalFormatting sqref="H68 D68:E68 A68 S68:T68 N68:P68 AO68:AT68 AE68 BH68:BK68 A78 BD68 AZ68:BA68 BD72 BD70 A76 A70 A72 A74 EO68:FH68 KG68:LH68 EB68 HR68:HW68 EM68 A82 A86">
    <cfRule type="containsText" dxfId="3587" priority="13215" operator="containsText" text=" ">
      <formula>NOT(ISERROR(SEARCH(" ",A68)))</formula>
    </cfRule>
    <cfRule type="containsText" dxfId="3586" priority="13216" operator="containsText" text=" ">
      <formula>NOT(ISERROR(SEARCH(" ",A68)))</formula>
    </cfRule>
  </conditionalFormatting>
  <conditionalFormatting sqref="AO68:AT68 AW68">
    <cfRule type="cellIs" dxfId="3585" priority="13220" operator="equal">
      <formula>0</formula>
    </cfRule>
  </conditionalFormatting>
  <conditionalFormatting sqref="CL68:CP68 CT68">
    <cfRule type="containsText" dxfId="3584" priority="13188" operator="containsText" text=" ">
      <formula>NOT(ISERROR(SEARCH(" ",CL68)))</formula>
    </cfRule>
    <cfRule type="containsText" dxfId="3583" priority="13189" operator="containsText" text=" ">
      <formula>NOT(ISERROR(SEARCH(" ",CL68)))</formula>
    </cfRule>
  </conditionalFormatting>
  <conditionalFormatting sqref="FL68 IA68">
    <cfRule type="cellIs" dxfId="3582" priority="13205" operator="greaterThan">
      <formula>1</formula>
    </cfRule>
  </conditionalFormatting>
  <conditionalFormatting sqref="LL68:LN68 OY68 PX68:XFD68">
    <cfRule type="containsText" dxfId="3581" priority="13227" operator="containsText" text=" ">
      <formula>NOT(ISERROR(SEARCH(" ",LL68)))</formula>
    </cfRule>
    <cfRule type="containsText" dxfId="3580" priority="13228" operator="containsText" text=" ">
      <formula>NOT(ISERROR(SEARCH(" ",LL68)))</formula>
    </cfRule>
  </conditionalFormatting>
  <conditionalFormatting sqref="A69 BA69 A79 A77 A75 A73 A71 EO69:FH69 EM69 EB69 HR69:HW69 KG69:LH69 A83 A87">
    <cfRule type="containsText" dxfId="3579" priority="11232" operator="containsText" text=" ">
      <formula>NOT(ISERROR(SEARCH(" ",A69)))</formula>
    </cfRule>
    <cfRule type="containsText" dxfId="3578" priority="11233" operator="containsText" text=" ">
      <formula>NOT(ISERROR(SEARCH(" ",A69)))</formula>
    </cfRule>
  </conditionalFormatting>
  <conditionalFormatting sqref="G69:H69 C69:E69 AO69:AT69 S69:T69 AE69 N69:P69 AZ69 BF69:BI69">
    <cfRule type="containsText" dxfId="3577" priority="11215" operator="containsText" text=" ">
      <formula>NOT(ISERROR(SEARCH(" ",C69)))</formula>
    </cfRule>
    <cfRule type="containsText" dxfId="3576" priority="11216" operator="containsText" text=" ">
      <formula>NOT(ISERROR(SEARCH(" ",C69)))</formula>
    </cfRule>
  </conditionalFormatting>
  <conditionalFormatting sqref="AO69:AT69 AJ69">
    <cfRule type="cellIs" dxfId="3575" priority="11217" operator="equal">
      <formula>0</formula>
    </cfRule>
  </conditionalFormatting>
  <conditionalFormatting sqref="BD69 BD71 BD73">
    <cfRule type="containsText" dxfId="3574" priority="8732" operator="containsText" text=" ">
      <formula>NOT(ISERROR(SEARCH(" ",BD69)))</formula>
    </cfRule>
    <cfRule type="containsText" dxfId="3573" priority="8733" operator="containsText" text=" ">
      <formula>NOT(ISERROR(SEARCH(" ",BD69)))</formula>
    </cfRule>
  </conditionalFormatting>
  <conditionalFormatting sqref="CL69:CP69 CT69">
    <cfRule type="containsText" dxfId="3572" priority="11204" operator="containsText" text=" ">
      <formula>NOT(ISERROR(SEARCH(" ",CL69)))</formula>
    </cfRule>
  </conditionalFormatting>
  <conditionalFormatting sqref="FL69 IA69">
    <cfRule type="cellIs" dxfId="3571" priority="11222" operator="greaterThan">
      <formula>1</formula>
    </cfRule>
  </conditionalFormatting>
  <conditionalFormatting sqref="LL69:LN69 OY69 PX69:XFD69">
    <cfRule type="containsText" dxfId="3570" priority="11243" operator="containsText" text=" ">
      <formula>NOT(ISERROR(SEARCH(" ",LL69)))</formula>
    </cfRule>
    <cfRule type="containsText" dxfId="3569" priority="11244" operator="containsText" text=" ">
      <formula>NOT(ISERROR(SEARCH(" ",LL69)))</formula>
    </cfRule>
  </conditionalFormatting>
  <conditionalFormatting sqref="H70 C70:E70 AO70:AT70 S70:T70 AE70 N70:P70 AZ70 BF70:BI70">
    <cfRule type="containsText" dxfId="3568" priority="9865" operator="containsText" text=" ">
      <formula>NOT(ISERROR(SEARCH(" ",C70)))</formula>
    </cfRule>
    <cfRule type="containsText" dxfId="3567" priority="9866" operator="containsText" text=" ">
      <formula>NOT(ISERROR(SEARCH(" ",C70)))</formula>
    </cfRule>
  </conditionalFormatting>
  <conditionalFormatting sqref="AO70:AT70 AJ70">
    <cfRule type="cellIs" dxfId="3566" priority="9867" operator="equal">
      <formula>0</formula>
    </cfRule>
  </conditionalFormatting>
  <conditionalFormatting sqref="BA70 EO70:FH70 KG70:LH70 HR70:HW70 EB70 EM70">
    <cfRule type="containsText" dxfId="3565" priority="9882" operator="containsText" text=" ">
      <formula>NOT(ISERROR(SEARCH(" ",BA70)))</formula>
    </cfRule>
    <cfRule type="containsText" dxfId="3564" priority="9883" operator="containsText" text=" ">
      <formula>NOT(ISERROR(SEARCH(" ",BA70)))</formula>
    </cfRule>
  </conditionalFormatting>
  <conditionalFormatting sqref="CL70:CP70 CT70">
    <cfRule type="containsText" dxfId="3563" priority="9855" operator="containsText" text=" ">
      <formula>NOT(ISERROR(SEARCH(" ",CL70)))</formula>
    </cfRule>
  </conditionalFormatting>
  <conditionalFormatting sqref="FL70 IA70">
    <cfRule type="cellIs" dxfId="3562" priority="9872" operator="greaterThan">
      <formula>1</formula>
    </cfRule>
  </conditionalFormatting>
  <conditionalFormatting sqref="LL70:LN70 OY70 PX70:XFD70">
    <cfRule type="containsText" dxfId="3561" priority="9893" operator="containsText" text=" ">
      <formula>NOT(ISERROR(SEARCH(" ",LL70)))</formula>
    </cfRule>
    <cfRule type="containsText" dxfId="3560" priority="9894" operator="containsText" text=" ">
      <formula>NOT(ISERROR(SEARCH(" ",LL70)))</formula>
    </cfRule>
  </conditionalFormatting>
  <conditionalFormatting sqref="H71 C71:E71 AO71:AT71 S71:T71 AE71 N71:P71 AZ71 BF71:BI71">
    <cfRule type="containsText" dxfId="3559" priority="10877" operator="containsText" text=" ">
      <formula>NOT(ISERROR(SEARCH(" ",C71)))</formula>
    </cfRule>
    <cfRule type="containsText" dxfId="3558" priority="10878" operator="containsText" text=" ">
      <formula>NOT(ISERROR(SEARCH(" ",C71)))</formula>
    </cfRule>
  </conditionalFormatting>
  <conditionalFormatting sqref="AO71:AT71 AJ71">
    <cfRule type="cellIs" dxfId="3557" priority="10879" operator="equal">
      <formula>0</formula>
    </cfRule>
  </conditionalFormatting>
  <conditionalFormatting sqref="BA71 EO71:FH71 KG71:LH71 HR71:HW71 EB71 EM71">
    <cfRule type="containsText" dxfId="3556" priority="10894" operator="containsText" text=" ">
      <formula>NOT(ISERROR(SEARCH(" ",BA71)))</formula>
    </cfRule>
    <cfRule type="containsText" dxfId="3555" priority="10895" operator="containsText" text=" ">
      <formula>NOT(ISERROR(SEARCH(" ",BA71)))</formula>
    </cfRule>
  </conditionalFormatting>
  <conditionalFormatting sqref="CL71:CP71 CT71">
    <cfRule type="containsText" dxfId="3554" priority="10867" operator="containsText" text=" ">
      <formula>NOT(ISERROR(SEARCH(" ",CL71)))</formula>
    </cfRule>
  </conditionalFormatting>
  <conditionalFormatting sqref="FL71 IA71">
    <cfRule type="cellIs" dxfId="3553" priority="10884" operator="greaterThan">
      <formula>1</formula>
    </cfRule>
  </conditionalFormatting>
  <conditionalFormatting sqref="LL71:LN71 OY71 PX71:XFD71">
    <cfRule type="containsText" dxfId="3552" priority="10905" operator="containsText" text=" ">
      <formula>NOT(ISERROR(SEARCH(" ",LL71)))</formula>
    </cfRule>
    <cfRule type="containsText" dxfId="3551" priority="10906" operator="containsText" text=" ">
      <formula>NOT(ISERROR(SEARCH(" ",LL71)))</formula>
    </cfRule>
  </conditionalFormatting>
  <conditionalFormatting sqref="H72 C72:E72 AO72:AT72 S72:T72 AE72 N72:P72 AZ72 BF72:BI72 AZ74 AZ76">
    <cfRule type="containsText" dxfId="3550" priority="10539" operator="containsText" text=" ">
      <formula>NOT(ISERROR(SEARCH(" ",C72)))</formula>
    </cfRule>
    <cfRule type="containsText" dxfId="3549" priority="10540" operator="containsText" text=" ">
      <formula>NOT(ISERROR(SEARCH(" ",C72)))</formula>
    </cfRule>
  </conditionalFormatting>
  <conditionalFormatting sqref="AO72:AT72 AJ72">
    <cfRule type="cellIs" dxfId="3548" priority="10541" operator="equal">
      <formula>0</formula>
    </cfRule>
  </conditionalFormatting>
  <conditionalFormatting sqref="BA72 EO72:FH72 KG72:LH72 HR72:HW72 EB72 EM72">
    <cfRule type="containsText" dxfId="3547" priority="10556" operator="containsText" text=" ">
      <formula>NOT(ISERROR(SEARCH(" ",BA72)))</formula>
    </cfRule>
    <cfRule type="containsText" dxfId="3546" priority="10557" operator="containsText" text=" ">
      <formula>NOT(ISERROR(SEARCH(" ",BA72)))</formula>
    </cfRule>
  </conditionalFormatting>
  <conditionalFormatting sqref="CT72 CL72:CP72">
    <cfRule type="containsText" dxfId="3545" priority="10529" operator="containsText" text=" ">
      <formula>NOT(ISERROR(SEARCH(" ",CL72)))</formula>
    </cfRule>
  </conditionalFormatting>
  <conditionalFormatting sqref="FL72 IA72">
    <cfRule type="cellIs" dxfId="3544" priority="10546" operator="greaterThan">
      <formula>1</formula>
    </cfRule>
  </conditionalFormatting>
  <conditionalFormatting sqref="LL72:LN72 OY72 PX72:XFD72">
    <cfRule type="containsText" dxfId="3543" priority="10567" operator="containsText" text=" ">
      <formula>NOT(ISERROR(SEARCH(" ",LL72)))</formula>
    </cfRule>
    <cfRule type="containsText" dxfId="3542" priority="10568" operator="containsText" text=" ">
      <formula>NOT(ISERROR(SEARCH(" ",LL72)))</formula>
    </cfRule>
  </conditionalFormatting>
  <conditionalFormatting sqref="C73:E73 AO73:AT73 S73:T73 AE73 N73:P73 AZ73 BF73:BI73 AZ75">
    <cfRule type="containsText" dxfId="3541" priority="10202" operator="containsText" text=" ">
      <formula>NOT(ISERROR(SEARCH(" ",C73)))</formula>
    </cfRule>
    <cfRule type="containsText" dxfId="3540" priority="10203" operator="containsText" text=" ">
      <formula>NOT(ISERROR(SEARCH(" ",C73)))</formula>
    </cfRule>
  </conditionalFormatting>
  <conditionalFormatting sqref="AH74:AH75 AJ73:AJ75">
    <cfRule type="cellIs" dxfId="3539" priority="10198" operator="equal">
      <formula>0</formula>
    </cfRule>
    <cfRule type="cellIs" dxfId="3538" priority="10199" operator="greaterThan">
      <formula>1</formula>
    </cfRule>
    <cfRule type="containsText" dxfId="3537" priority="10200" operator="containsText" text=" ">
      <formula>NOT(ISERROR(SEARCH(" ",AH73)))</formula>
    </cfRule>
    <cfRule type="containsText" dxfId="3536" priority="10201" operator="containsText" text=" ">
      <formula>NOT(ISERROR(SEARCH(" ",AH73)))</formula>
    </cfRule>
  </conditionalFormatting>
  <conditionalFormatting sqref="AO73:AT73 AH74:AH75 AJ73:AJ75">
    <cfRule type="cellIs" dxfId="3535" priority="10204" operator="equal">
      <formula>0</formula>
    </cfRule>
  </conditionalFormatting>
  <conditionalFormatting sqref="BA73 EO73:FH73 KG73:LH73 HR73:HW73 EB73 EM73">
    <cfRule type="containsText" dxfId="3534" priority="10219" operator="containsText" text=" ">
      <formula>NOT(ISERROR(SEARCH(" ",BA73)))</formula>
    </cfRule>
    <cfRule type="containsText" dxfId="3533" priority="10220" operator="containsText" text=" ">
      <formula>NOT(ISERROR(SEARCH(" ",BA73)))</formula>
    </cfRule>
  </conditionalFormatting>
  <conditionalFormatting sqref="CL73:CP73 CT73">
    <cfRule type="containsText" dxfId="3532" priority="10192" operator="containsText" text=" ">
      <formula>NOT(ISERROR(SEARCH(" ",CL73)))</formula>
    </cfRule>
  </conditionalFormatting>
  <conditionalFormatting sqref="FL73 IA73">
    <cfRule type="cellIs" dxfId="3531" priority="10209" operator="greaterThan">
      <formula>1</formula>
    </cfRule>
  </conditionalFormatting>
  <conditionalFormatting sqref="LL73:LN73 OY73 PX73:XFD73">
    <cfRule type="containsText" dxfId="3530" priority="10230" operator="containsText" text=" ">
      <formula>NOT(ISERROR(SEARCH(" ",LL73)))</formula>
    </cfRule>
    <cfRule type="containsText" dxfId="3529" priority="10231" operator="containsText" text=" ">
      <formula>NOT(ISERROR(SEARCH(" ",LL73)))</formula>
    </cfRule>
  </conditionalFormatting>
  <conditionalFormatting sqref="C74:E74 AE74">
    <cfRule type="containsText" dxfId="3528" priority="9543" operator="containsText" text=" ">
      <formula>NOT(ISERROR(SEARCH(" ",C74)))</formula>
    </cfRule>
    <cfRule type="containsText" dxfId="3527" priority="9544" operator="containsText" text=" ">
      <formula>NOT(ISERROR(SEARCH(" ",C74)))</formula>
    </cfRule>
  </conditionalFormatting>
  <conditionalFormatting sqref="S74:T74 N74:P74">
    <cfRule type="containsText" dxfId="3526" priority="9537" operator="containsText" text=" ">
      <formula>NOT(ISERROR(SEARCH(" ",N74)))</formula>
    </cfRule>
    <cfRule type="containsText" dxfId="3525" priority="9538" operator="containsText" text=" ">
      <formula>NOT(ISERROR(SEARCH(" ",N74)))</formula>
    </cfRule>
  </conditionalFormatting>
  <conditionalFormatting sqref="BO74:BQ74 BB74">
    <cfRule type="containsText" dxfId="3524" priority="9541" operator="containsText" text=" ">
      <formula>NOT(ISERROR(SEARCH(" ",BB74)))</formula>
    </cfRule>
    <cfRule type="containsText" dxfId="3523" priority="9542" operator="containsText" text=" ">
      <formula>NOT(ISERROR(SEARCH(" ",BB74)))</formula>
    </cfRule>
  </conditionalFormatting>
  <conditionalFormatting sqref="BD74 BH74">
    <cfRule type="containsText" dxfId="3522" priority="9535" operator="containsText" text=" ">
      <formula>NOT(ISERROR(SEARCH(" ",BD74)))</formula>
    </cfRule>
    <cfRule type="containsText" dxfId="3521" priority="9536" operator="containsText" text=" ">
      <formula>NOT(ISERROR(SEARCH(" ",BD74)))</formula>
    </cfRule>
  </conditionalFormatting>
  <conditionalFormatting sqref="CL74:CP74 CT74">
    <cfRule type="containsText" dxfId="3520" priority="9501" operator="containsText" text=" ">
      <formula>NOT(ISERROR(SEARCH(" ",CL74)))</formula>
    </cfRule>
  </conditionalFormatting>
  <conditionalFormatting sqref="DD74:DF75">
    <cfRule type="cellIs" dxfId="3519" priority="3412" operator="equal">
      <formula>1</formula>
    </cfRule>
  </conditionalFormatting>
  <conditionalFormatting sqref="EB74 HR74:HW74 EM74:FH74 KG74">
    <cfRule type="containsText" dxfId="3518" priority="9512" operator="containsText" text=" ">
      <formula>NOT(ISERROR(SEARCH(" ",EB74)))</formula>
    </cfRule>
    <cfRule type="containsText" dxfId="3517" priority="9513" operator="containsText" text=" ">
      <formula>NOT(ISERROR(SEARCH(" ",EB74)))</formula>
    </cfRule>
  </conditionalFormatting>
  <conditionalFormatting sqref="FL74 IA74">
    <cfRule type="cellIs" dxfId="3516" priority="9504" operator="greaterThan">
      <formula>1</formula>
    </cfRule>
  </conditionalFormatting>
  <conditionalFormatting sqref="LL74:LN74 OY74 PX74:XFD74">
    <cfRule type="containsText" dxfId="3515" priority="9832" operator="containsText" text=" ">
      <formula>NOT(ISERROR(SEARCH(" ",LL74)))</formula>
    </cfRule>
    <cfRule type="containsText" dxfId="3514" priority="9833" operator="containsText" text=" ">
      <formula>NOT(ISERROR(SEARCH(" ",LL74)))</formula>
    </cfRule>
  </conditionalFormatting>
  <conditionalFormatting sqref="C75:E75 AE75">
    <cfRule type="containsText" dxfId="3513" priority="9195" operator="containsText" text=" ">
      <formula>NOT(ISERROR(SEARCH(" ",C75)))</formula>
    </cfRule>
    <cfRule type="containsText" dxfId="3512" priority="9196" operator="containsText" text=" ">
      <formula>NOT(ISERROR(SEARCH(" ",C75)))</formula>
    </cfRule>
  </conditionalFormatting>
  <conditionalFormatting sqref="S75:T75 N75:P75">
    <cfRule type="containsText" dxfId="3511" priority="9189" operator="containsText" text=" ">
      <formula>NOT(ISERROR(SEARCH(" ",N75)))</formula>
    </cfRule>
    <cfRule type="containsText" dxfId="3510" priority="9190" operator="containsText" text=" ">
      <formula>NOT(ISERROR(SEARCH(" ",N75)))</formula>
    </cfRule>
  </conditionalFormatting>
  <conditionalFormatting sqref="BO75:BQ75 BB75">
    <cfRule type="containsText" dxfId="3509" priority="9193" operator="containsText" text=" ">
      <formula>NOT(ISERROR(SEARCH(" ",BB75)))</formula>
    </cfRule>
    <cfRule type="containsText" dxfId="3508" priority="9194" operator="containsText" text=" ">
      <formula>NOT(ISERROR(SEARCH(" ",BB75)))</formula>
    </cfRule>
  </conditionalFormatting>
  <conditionalFormatting sqref="BD75 BH75">
    <cfRule type="containsText" dxfId="3507" priority="9187" operator="containsText" text=" ">
      <formula>NOT(ISERROR(SEARCH(" ",BD75)))</formula>
    </cfRule>
    <cfRule type="containsText" dxfId="3506" priority="9188" operator="containsText" text=" ">
      <formula>NOT(ISERROR(SEARCH(" ",BD75)))</formula>
    </cfRule>
  </conditionalFormatting>
  <conditionalFormatting sqref="CL75:CP75 CT75">
    <cfRule type="containsText" dxfId="3505" priority="9153" operator="containsText" text=" ">
      <formula>NOT(ISERROR(SEARCH(" ",CL75)))</formula>
    </cfRule>
  </conditionalFormatting>
  <conditionalFormatting sqref="EB75 HR75:HW75 EM75:FH75 KG75">
    <cfRule type="containsText" dxfId="3504" priority="9164" operator="containsText" text=" ">
      <formula>NOT(ISERROR(SEARCH(" ",EB75)))</formula>
    </cfRule>
    <cfRule type="containsText" dxfId="3503" priority="9165" operator="containsText" text=" ">
      <formula>NOT(ISERROR(SEARCH(" ",EB75)))</formula>
    </cfRule>
  </conditionalFormatting>
  <conditionalFormatting sqref="FL75 IA75">
    <cfRule type="cellIs" dxfId="3502" priority="9156" operator="greaterThan">
      <formula>1</formula>
    </cfRule>
  </conditionalFormatting>
  <conditionalFormatting sqref="LL75:LN75 OY75 PX75:XFD75">
    <cfRule type="containsText" dxfId="3501" priority="9484" operator="containsText" text=" ">
      <formula>NOT(ISERROR(SEARCH(" ",LL75)))</formula>
    </cfRule>
    <cfRule type="containsText" dxfId="3500" priority="9485" operator="containsText" text=" ">
      <formula>NOT(ISERROR(SEARCH(" ",LL75)))</formula>
    </cfRule>
  </conditionalFormatting>
  <conditionalFormatting sqref="C76:E76 AE76 AY76">
    <cfRule type="containsText" dxfId="3499" priority="8854" operator="containsText" text=" ">
      <formula>NOT(ISERROR(SEARCH(" ",C76)))</formula>
    </cfRule>
    <cfRule type="containsText" dxfId="3498" priority="8855" operator="containsText" text=" ">
      <formula>NOT(ISERROR(SEARCH(" ",C76)))</formula>
    </cfRule>
  </conditionalFormatting>
  <conditionalFormatting sqref="N76:P76 S76:T76">
    <cfRule type="containsText" dxfId="3497" priority="8846" operator="containsText" text=" ">
      <formula>NOT(ISERROR(SEARCH(" ",N76)))</formula>
    </cfRule>
    <cfRule type="containsText" dxfId="3496" priority="8847" operator="containsText" text=" ">
      <formula>NOT(ISERROR(SEARCH(" ",N76)))</formula>
    </cfRule>
  </conditionalFormatting>
  <conditionalFormatting sqref="AO76:AT76 AJ76">
    <cfRule type="cellIs" dxfId="3495" priority="8823" operator="equal">
      <formula>0</formula>
    </cfRule>
  </conditionalFormatting>
  <conditionalFormatting sqref="BO76:BQ76 BA76:BB76">
    <cfRule type="containsText" dxfId="3494" priority="8852" operator="containsText" text=" ">
      <formula>NOT(ISERROR(SEARCH(" ",BA76)))</formula>
    </cfRule>
    <cfRule type="containsText" dxfId="3493" priority="8853" operator="containsText" text=" ">
      <formula>NOT(ISERROR(SEARCH(" ",BA76)))</formula>
    </cfRule>
  </conditionalFormatting>
  <conditionalFormatting sqref="BD76 BH76">
    <cfRule type="containsText" dxfId="3492" priority="8844" operator="containsText" text=" ">
      <formula>NOT(ISERROR(SEARCH(" ",BD76)))</formula>
    </cfRule>
    <cfRule type="containsText" dxfId="3491" priority="8845" operator="containsText" text=" ">
      <formula>NOT(ISERROR(SEARCH(" ",BD76)))</formula>
    </cfRule>
  </conditionalFormatting>
  <conditionalFormatting sqref="CL76:CP76 CT76">
    <cfRule type="containsText" dxfId="3490" priority="8792" operator="containsText" text=" ">
      <formula>NOT(ISERROR(SEARCH(" ",CL76)))</formula>
    </cfRule>
  </conditionalFormatting>
  <conditionalFormatting sqref="KG76 HR76:HW76 EB76 EM76 EO76:FH76">
    <cfRule type="containsText" dxfId="3489" priority="8817" operator="containsText" text=" ">
      <formula>NOT(ISERROR(SEARCH(" ",EB76)))</formula>
    </cfRule>
    <cfRule type="containsText" dxfId="3488" priority="8818" operator="containsText" text=" ">
      <formula>NOT(ISERROR(SEARCH(" ",EB76)))</formula>
    </cfRule>
  </conditionalFormatting>
  <conditionalFormatting sqref="FL76 IA76">
    <cfRule type="cellIs" dxfId="3487" priority="8808" operator="greaterThan">
      <formula>1</formula>
    </cfRule>
  </conditionalFormatting>
  <conditionalFormatting sqref="LL76:LN76 OY76 PX76:XFD76">
    <cfRule type="containsText" dxfId="3486" priority="9134" operator="containsText" text=" ">
      <formula>NOT(ISERROR(SEARCH(" ",LL76)))</formula>
    </cfRule>
    <cfRule type="containsText" dxfId="3485" priority="9135" operator="containsText" text=" ">
      <formula>NOT(ISERROR(SEARCH(" ",LL76)))</formula>
    </cfRule>
  </conditionalFormatting>
  <conditionalFormatting sqref="C77:E77 AE77">
    <cfRule type="containsText" dxfId="3484" priority="8308" operator="containsText" text=" ">
      <formula>NOT(ISERROR(SEARCH(" ",C77)))</formula>
    </cfRule>
    <cfRule type="containsText" dxfId="3483" priority="8309" operator="containsText" text=" ">
      <formula>NOT(ISERROR(SEARCH(" ",C77)))</formula>
    </cfRule>
  </conditionalFormatting>
  <conditionalFormatting sqref="S77:T77 N77:P77">
    <cfRule type="containsText" dxfId="3482" priority="8302" operator="containsText" text=" ">
      <formula>NOT(ISERROR(SEARCH(" ",N77)))</formula>
    </cfRule>
    <cfRule type="containsText" dxfId="3481" priority="8303" operator="containsText" text=" ">
      <formula>NOT(ISERROR(SEARCH(" ",N77)))</formula>
    </cfRule>
  </conditionalFormatting>
  <conditionalFormatting sqref="AW77 AI77 AU77">
    <cfRule type="cellIs" dxfId="3480" priority="8593" operator="equal">
      <formula>0</formula>
    </cfRule>
  </conditionalFormatting>
  <conditionalFormatting sqref="AW77 AU77">
    <cfRule type="containsText" dxfId="3479" priority="8604" operator="containsText" text=" ">
      <formula>NOT(ISERROR(SEARCH(" ",AU77)))</formula>
    </cfRule>
    <cfRule type="containsText" dxfId="3478" priority="8605" operator="containsText" text=" ">
      <formula>NOT(ISERROR(SEARCH(" ",AU77)))</formula>
    </cfRule>
  </conditionalFormatting>
  <conditionalFormatting sqref="BO77:BQ77 BB77 AZ77">
    <cfRule type="containsText" dxfId="3477" priority="8306" operator="containsText" text=" ">
      <formula>NOT(ISERROR(SEARCH(" ",AZ77)))</formula>
    </cfRule>
    <cfRule type="containsText" dxfId="3476" priority="8307" operator="containsText" text=" ">
      <formula>NOT(ISERROR(SEARCH(" ",AZ77)))</formula>
    </cfRule>
  </conditionalFormatting>
  <conditionalFormatting sqref="BD77 BH77">
    <cfRule type="containsText" dxfId="3475" priority="8300" operator="containsText" text=" ">
      <formula>NOT(ISERROR(SEARCH(" ",BD77)))</formula>
    </cfRule>
    <cfRule type="containsText" dxfId="3474" priority="8301" operator="containsText" text=" ">
      <formula>NOT(ISERROR(SEARCH(" ",BD77)))</formula>
    </cfRule>
  </conditionalFormatting>
  <conditionalFormatting sqref="CL77:CP77 CT77">
    <cfRule type="containsText" dxfId="3473" priority="8261" operator="containsText" text=" ">
      <formula>NOT(ISERROR(SEARCH(" ",CL77)))</formula>
    </cfRule>
  </conditionalFormatting>
  <conditionalFormatting sqref="EB77 HR77:HW77 EM77:FH77 KG77">
    <cfRule type="containsText" dxfId="3472" priority="8277" operator="containsText" text=" ">
      <formula>NOT(ISERROR(SEARCH(" ",EB77)))</formula>
    </cfRule>
    <cfRule type="containsText" dxfId="3471" priority="8278" operator="containsText" text=" ">
      <formula>NOT(ISERROR(SEARCH(" ",EB77)))</formula>
    </cfRule>
  </conditionalFormatting>
  <conditionalFormatting sqref="FL77 IA77">
    <cfRule type="cellIs" dxfId="3470" priority="8269" operator="greaterThan">
      <formula>1</formula>
    </cfRule>
  </conditionalFormatting>
  <conditionalFormatting sqref="LL77:LN77 OY77 PX77:XFD77">
    <cfRule type="containsText" dxfId="3469" priority="8606" operator="containsText" text=" ">
      <formula>NOT(ISERROR(SEARCH(" ",LL77)))</formula>
    </cfRule>
    <cfRule type="containsText" dxfId="3468" priority="8607" operator="containsText" text=" ">
      <formula>NOT(ISERROR(SEARCH(" ",LL77)))</formula>
    </cfRule>
  </conditionalFormatting>
  <conditionalFormatting sqref="NI77 NK77 NM77 NO77 NQ77 NS77 NU77:NV77">
    <cfRule type="containsText" dxfId="3467" priority="2626" operator="containsText" text=" ">
      <formula>NOT(ISERROR(SEARCH(" ",NI77)))</formula>
    </cfRule>
    <cfRule type="containsText" dxfId="3466" priority="2627" operator="containsText" text=" ">
      <formula>NOT(ISERROR(SEARCH(" ",NI77)))</formula>
    </cfRule>
  </conditionalFormatting>
  <conditionalFormatting sqref="NJ77 NL77 NN77 NP77 NR77 NT77">
    <cfRule type="containsText" dxfId="3465" priority="2878" operator="containsText" text=" ">
      <formula>NOT(ISERROR(SEARCH(" ",NJ77)))</formula>
    </cfRule>
    <cfRule type="containsText" dxfId="3464" priority="2879" operator="containsText" text=" ">
      <formula>NOT(ISERROR(SEARCH(" ",NJ77)))</formula>
    </cfRule>
  </conditionalFormatting>
  <conditionalFormatting sqref="C78:E78 AE78">
    <cfRule type="containsText" dxfId="3463" priority="7906" operator="containsText" text=" ">
      <formula>NOT(ISERROR(SEARCH(" ",C78)))</formula>
    </cfRule>
    <cfRule type="containsText" dxfId="3462" priority="7907" operator="containsText" text=" ">
      <formula>NOT(ISERROR(SEARCH(" ",C78)))</formula>
    </cfRule>
  </conditionalFormatting>
  <conditionalFormatting sqref="S78:T78 N78:P78">
    <cfRule type="containsText" dxfId="3461" priority="7900" operator="containsText" text=" ">
      <formula>NOT(ISERROR(SEARCH(" ",N78)))</formula>
    </cfRule>
    <cfRule type="containsText" dxfId="3460" priority="7901" operator="containsText" text=" ">
      <formula>NOT(ISERROR(SEARCH(" ",N78)))</formula>
    </cfRule>
  </conditionalFormatting>
  <conditionalFormatting sqref="AH78:AH79 AJ78:AJ79">
    <cfRule type="cellIs" dxfId="3459" priority="8199" operator="equal">
      <formula>0</formula>
    </cfRule>
    <cfRule type="cellIs" dxfId="3458" priority="8200" operator="greaterThan">
      <formula>1</formula>
    </cfRule>
    <cfRule type="containsText" dxfId="3457" priority="8201" operator="containsText" text=" ">
      <formula>NOT(ISERROR(SEARCH(" ",AH78)))</formula>
    </cfRule>
    <cfRule type="containsText" dxfId="3456" priority="8202" operator="containsText" text=" ">
      <formula>NOT(ISERROR(SEARCH(" ",AH78)))</formula>
    </cfRule>
    <cfRule type="cellIs" dxfId="3455" priority="8205" operator="equal">
      <formula>0</formula>
    </cfRule>
  </conditionalFormatting>
  <conditionalFormatting sqref="AI78:AI79 AU78:AU79">
    <cfRule type="cellIs" dxfId="3454" priority="8210" operator="equal">
      <formula>0</formula>
    </cfRule>
  </conditionalFormatting>
  <conditionalFormatting sqref="BO78:BQ78 BB78">
    <cfRule type="containsText" dxfId="3453" priority="7904" operator="containsText" text=" ">
      <formula>NOT(ISERROR(SEARCH(" ",BB78)))</formula>
    </cfRule>
    <cfRule type="containsText" dxfId="3452" priority="7905" operator="containsText" text=" ">
      <formula>NOT(ISERROR(SEARCH(" ",BB78)))</formula>
    </cfRule>
  </conditionalFormatting>
  <conditionalFormatting sqref="BD78 BH78">
    <cfRule type="containsText" dxfId="3451" priority="7898" operator="containsText" text=" ">
      <formula>NOT(ISERROR(SEARCH(" ",BD78)))</formula>
    </cfRule>
    <cfRule type="containsText" dxfId="3450" priority="7899" operator="containsText" text=" ">
      <formula>NOT(ISERROR(SEARCH(" ",BD78)))</formula>
    </cfRule>
  </conditionalFormatting>
  <conditionalFormatting sqref="CL78:CP78 CT78">
    <cfRule type="containsText" dxfId="3449" priority="7864" operator="containsText" text=" ">
      <formula>NOT(ISERROR(SEARCH(" ",CL78)))</formula>
    </cfRule>
  </conditionalFormatting>
  <conditionalFormatting sqref="CY78:DB79">
    <cfRule type="cellIs" dxfId="3448" priority="3368" operator="equal">
      <formula>1</formula>
    </cfRule>
  </conditionalFormatting>
  <conditionalFormatting sqref="DD78:DF79">
    <cfRule type="cellIs" dxfId="3447" priority="3365" operator="equal">
      <formula>1</formula>
    </cfRule>
  </conditionalFormatting>
  <conditionalFormatting sqref="DN78:DQ79">
    <cfRule type="cellIs" dxfId="3446" priority="3366" operator="equal">
      <formula>1</formula>
    </cfRule>
  </conditionalFormatting>
  <conditionalFormatting sqref="DS78:DU79">
    <cfRule type="cellIs" dxfId="3445" priority="3299" operator="equal">
      <formula>1</formula>
    </cfRule>
  </conditionalFormatting>
  <conditionalFormatting sqref="EB78 HR78:HW78 EM78:FH78 KG78">
    <cfRule type="containsText" dxfId="3444" priority="7875" operator="containsText" text=" ">
      <formula>NOT(ISERROR(SEARCH(" ",EB78)))</formula>
    </cfRule>
    <cfRule type="containsText" dxfId="3443" priority="7876" operator="containsText" text=" ">
      <formula>NOT(ISERROR(SEARCH(" ",EB78)))</formula>
    </cfRule>
  </conditionalFormatting>
  <conditionalFormatting sqref="FL78 IA78">
    <cfRule type="cellIs" dxfId="3442" priority="7867" operator="greaterThan">
      <formula>1</formula>
    </cfRule>
  </conditionalFormatting>
  <conditionalFormatting sqref="LL78:LN78 OY78 PX78:XFD78">
    <cfRule type="containsText" dxfId="3441" priority="8195" operator="containsText" text=" ">
      <formula>NOT(ISERROR(SEARCH(" ",LL78)))</formula>
    </cfRule>
    <cfRule type="containsText" dxfId="3440" priority="8196" operator="containsText" text=" ">
      <formula>NOT(ISERROR(SEARCH(" ",LL78)))</formula>
    </cfRule>
  </conditionalFormatting>
  <conditionalFormatting sqref="NI78:NI79 NK78:NK79 NM78:NM79 NO78:NO79 NQ78:NQ79 NS78:NS79 NU78:NV79">
    <cfRule type="containsText" dxfId="3439" priority="2624" operator="containsText" text=" ">
      <formula>NOT(ISERROR(SEARCH(" ",NI78)))</formula>
    </cfRule>
    <cfRule type="containsText" dxfId="3438" priority="2625" operator="containsText" text=" ">
      <formula>NOT(ISERROR(SEARCH(" ",NI78)))</formula>
    </cfRule>
  </conditionalFormatting>
  <conditionalFormatting sqref="NJ78:NJ79 NL78:NL79 NN78:NN79 NP78:NP79 NR78:NR79 NT78:NT79">
    <cfRule type="containsText" dxfId="3437" priority="2876" operator="containsText" text=" ">
      <formula>NOT(ISERROR(SEARCH(" ",NJ78)))</formula>
    </cfRule>
    <cfRule type="containsText" dxfId="3436" priority="2877" operator="containsText" text=" ">
      <formula>NOT(ISERROR(SEARCH(" ",NJ78)))</formula>
    </cfRule>
  </conditionalFormatting>
  <conditionalFormatting sqref="C79:E79 AE79">
    <cfRule type="containsText" dxfId="3435" priority="7558" operator="containsText" text=" ">
      <formula>NOT(ISERROR(SEARCH(" ",C79)))</formula>
    </cfRule>
    <cfRule type="containsText" dxfId="3434" priority="7559" operator="containsText" text=" ">
      <formula>NOT(ISERROR(SEARCH(" ",C79)))</formula>
    </cfRule>
  </conditionalFormatting>
  <conditionalFormatting sqref="S79:T79 N79:P79">
    <cfRule type="containsText" dxfId="3433" priority="7552" operator="containsText" text=" ">
      <formula>NOT(ISERROR(SEARCH(" ",N79)))</formula>
    </cfRule>
    <cfRule type="containsText" dxfId="3432" priority="7553" operator="containsText" text=" ">
      <formula>NOT(ISERROR(SEARCH(" ",N79)))</formula>
    </cfRule>
  </conditionalFormatting>
  <conditionalFormatting sqref="BO79:BQ79 BB79">
    <cfRule type="containsText" dxfId="3431" priority="7556" operator="containsText" text=" ">
      <formula>NOT(ISERROR(SEARCH(" ",BB79)))</formula>
    </cfRule>
    <cfRule type="containsText" dxfId="3430" priority="7557" operator="containsText" text=" ">
      <formula>NOT(ISERROR(SEARCH(" ",BB79)))</formula>
    </cfRule>
  </conditionalFormatting>
  <conditionalFormatting sqref="BD79 BH79">
    <cfRule type="containsText" dxfId="3429" priority="7550" operator="containsText" text=" ">
      <formula>NOT(ISERROR(SEARCH(" ",BD79)))</formula>
    </cfRule>
    <cfRule type="containsText" dxfId="3428" priority="7551" operator="containsText" text=" ">
      <formula>NOT(ISERROR(SEARCH(" ",BD79)))</formula>
    </cfRule>
  </conditionalFormatting>
  <conditionalFormatting sqref="CL79:CP79 CT79">
    <cfRule type="containsText" dxfId="3427" priority="7516" operator="containsText" text=" ">
      <formula>NOT(ISERROR(SEARCH(" ",CL79)))</formula>
    </cfRule>
  </conditionalFormatting>
  <conditionalFormatting sqref="EB79 HR79:HW79 EM79:FH79 KG79">
    <cfRule type="containsText" dxfId="3426" priority="7527" operator="containsText" text=" ">
      <formula>NOT(ISERROR(SEARCH(" ",EB79)))</formula>
    </cfRule>
    <cfRule type="containsText" dxfId="3425" priority="7528" operator="containsText" text=" ">
      <formula>NOT(ISERROR(SEARCH(" ",EB79)))</formula>
    </cfRule>
  </conditionalFormatting>
  <conditionalFormatting sqref="FL79 IA79">
    <cfRule type="cellIs" dxfId="3424" priority="7519" operator="greaterThan">
      <formula>1</formula>
    </cfRule>
  </conditionalFormatting>
  <conditionalFormatting sqref="LL79:LN79 OY79 PX79:XFD79">
    <cfRule type="containsText" dxfId="3423" priority="7847" operator="containsText" text=" ">
      <formula>NOT(ISERROR(SEARCH(" ",LL79)))</formula>
    </cfRule>
    <cfRule type="containsText" dxfId="3422" priority="7848" operator="containsText" text=" ">
      <formula>NOT(ISERROR(SEARCH(" ",LL79)))</formula>
    </cfRule>
  </conditionalFormatting>
  <conditionalFormatting sqref="A80 BA80 EO80:FH80 KG80:LH80 HR80:HW80 EB80 EM80 A84 A88">
    <cfRule type="containsText" dxfId="3421" priority="7095" operator="containsText" text=" ">
      <formula>NOT(ISERROR(SEARCH(" ",A80)))</formula>
    </cfRule>
    <cfRule type="containsText" dxfId="3420" priority="7096" operator="containsText" text=" ">
      <formula>NOT(ISERROR(SEARCH(" ",A80)))</formula>
    </cfRule>
  </conditionalFormatting>
  <conditionalFormatting sqref="G80:H80 C80:E80 AO80:AT80 S80:T80 AE80 N80:P80 AZ80 BF80:BI80">
    <cfRule type="containsText" dxfId="3419" priority="7078" operator="containsText" text=" ">
      <formula>NOT(ISERROR(SEARCH(" ",C80)))</formula>
    </cfRule>
    <cfRule type="containsText" dxfId="3418" priority="7079" operator="containsText" text=" ">
      <formula>NOT(ISERROR(SEARCH(" ",C80)))</formula>
    </cfRule>
  </conditionalFormatting>
  <conditionalFormatting sqref="AI80 AU80">
    <cfRule type="cellIs" dxfId="3417" priority="7388" operator="equal">
      <formula>0</formula>
    </cfRule>
  </conditionalFormatting>
  <conditionalFormatting sqref="AO80:AT80 AJ80">
    <cfRule type="cellIs" dxfId="3416" priority="7080" operator="equal">
      <formula>0</formula>
    </cfRule>
  </conditionalFormatting>
  <conditionalFormatting sqref="CL80:CP80 CT80">
    <cfRule type="containsText" dxfId="3415" priority="7067" operator="containsText" text=" ">
      <formula>NOT(ISERROR(SEARCH(" ",CL80)))</formula>
    </cfRule>
  </conditionalFormatting>
  <conditionalFormatting sqref="DD80:DF81">
    <cfRule type="cellIs" dxfId="3414" priority="3351" operator="equal">
      <formula>1</formula>
    </cfRule>
  </conditionalFormatting>
  <conditionalFormatting sqref="FL80 IA80">
    <cfRule type="cellIs" dxfId="3413" priority="7085" operator="greaterThan">
      <formula>1</formula>
    </cfRule>
  </conditionalFormatting>
  <conditionalFormatting sqref="LL80:LN80 OY80 PX80:XFD80">
    <cfRule type="containsText" dxfId="3412" priority="7106" operator="containsText" text=" ">
      <formula>NOT(ISERROR(SEARCH(" ",LL80)))</formula>
    </cfRule>
    <cfRule type="containsText" dxfId="3411" priority="7107" operator="containsText" text=" ">
      <formula>NOT(ISERROR(SEARCH(" ",LL80)))</formula>
    </cfRule>
  </conditionalFormatting>
  <conditionalFormatting sqref="NI80 NK80 NM80 NO80 NQ80 NS80 NU80:NV80">
    <cfRule type="containsText" dxfId="3410" priority="2622" operator="containsText" text=" ">
      <formula>NOT(ISERROR(SEARCH(" ",NI80)))</formula>
    </cfRule>
    <cfRule type="containsText" dxfId="3409" priority="2623" operator="containsText" text=" ">
      <formula>NOT(ISERROR(SEARCH(" ",NI80)))</formula>
    </cfRule>
  </conditionalFormatting>
  <conditionalFormatting sqref="NJ80 NL80 NN80 NP80 NR80 NT80">
    <cfRule type="containsText" dxfId="3408" priority="2868" operator="containsText" text=" ">
      <formula>NOT(ISERROR(SEARCH(" ",NJ80)))</formula>
    </cfRule>
    <cfRule type="containsText" dxfId="3407" priority="2869" operator="containsText" text=" ">
      <formula>NOT(ISERROR(SEARCH(" ",NJ80)))</formula>
    </cfRule>
  </conditionalFormatting>
  <conditionalFormatting sqref="A81 A85">
    <cfRule type="containsText" dxfId="3406" priority="7019" operator="containsText" text=" ">
      <formula>NOT(ISERROR(SEARCH(" ",A81)))</formula>
    </cfRule>
    <cfRule type="containsText" dxfId="3405" priority="7020" operator="containsText" text=" ">
      <formula>NOT(ISERROR(SEARCH(" ",A81)))</formula>
    </cfRule>
  </conditionalFormatting>
  <conditionalFormatting sqref="C81:E81 AO81:AT81 S81:T81 AE81 N81:P81 AZ81 BF81:BI81">
    <cfRule type="containsText" dxfId="3404" priority="6710" operator="containsText" text=" ">
      <formula>NOT(ISERROR(SEARCH(" ",C81)))</formula>
    </cfRule>
    <cfRule type="containsText" dxfId="3403" priority="6711" operator="containsText" text=" ">
      <formula>NOT(ISERROR(SEARCH(" ",C81)))</formula>
    </cfRule>
  </conditionalFormatting>
  <conditionalFormatting sqref="AI81 AU81">
    <cfRule type="cellIs" dxfId="3402" priority="7023" operator="equal">
      <formula>0</formula>
    </cfRule>
  </conditionalFormatting>
  <conditionalFormatting sqref="AO81:AT81 AJ81">
    <cfRule type="cellIs" dxfId="3401" priority="6712" operator="equal">
      <formula>0</formula>
    </cfRule>
  </conditionalFormatting>
  <conditionalFormatting sqref="BA81 EO81:FH81 KG81:LH81 HR81:HW81 EB81 EM81">
    <cfRule type="containsText" dxfId="3400" priority="6727" operator="containsText" text=" ">
      <formula>NOT(ISERROR(SEARCH(" ",BA81)))</formula>
    </cfRule>
    <cfRule type="containsText" dxfId="3399" priority="6728" operator="containsText" text=" ">
      <formula>NOT(ISERROR(SEARCH(" ",BA81)))</formula>
    </cfRule>
  </conditionalFormatting>
  <conditionalFormatting sqref="CL81:CP81 CT81">
    <cfRule type="containsText" dxfId="3398" priority="6700" operator="containsText" text=" ">
      <formula>NOT(ISERROR(SEARCH(" ",CL81)))</formula>
    </cfRule>
  </conditionalFormatting>
  <conditionalFormatting sqref="FL81 IA81">
    <cfRule type="cellIs" dxfId="3397" priority="6717" operator="greaterThan">
      <formula>1</formula>
    </cfRule>
  </conditionalFormatting>
  <conditionalFormatting sqref="LL81:LN81 OY81 PX81:XFD81">
    <cfRule type="containsText" dxfId="3396" priority="6738" operator="containsText" text=" ">
      <formula>NOT(ISERROR(SEARCH(" ",LL81)))</formula>
    </cfRule>
    <cfRule type="containsText" dxfId="3395" priority="6739" operator="containsText" text=" ">
      <formula>NOT(ISERROR(SEARCH(" ",LL81)))</formula>
    </cfRule>
  </conditionalFormatting>
  <conditionalFormatting sqref="NI81 NK81 NM81 NO81 NQ81 NS81 NU81:NV81">
    <cfRule type="containsText" dxfId="3394" priority="2620" operator="containsText" text=" ">
      <formula>NOT(ISERROR(SEARCH(" ",NI81)))</formula>
    </cfRule>
    <cfRule type="containsText" dxfId="3393" priority="2621" operator="containsText" text=" ">
      <formula>NOT(ISERROR(SEARCH(" ",NI81)))</formula>
    </cfRule>
  </conditionalFormatting>
  <conditionalFormatting sqref="NJ81 NL81 NN81 NP81 NR81 NT81">
    <cfRule type="containsText" dxfId="3392" priority="2860" operator="containsText" text=" ">
      <formula>NOT(ISERROR(SEARCH(" ",NJ81)))</formula>
    </cfRule>
    <cfRule type="containsText" dxfId="3391" priority="2861" operator="containsText" text=" ">
      <formula>NOT(ISERROR(SEARCH(" ",NJ81)))</formula>
    </cfRule>
  </conditionalFormatting>
  <conditionalFormatting sqref="C82:E82 AE82 AY82">
    <cfRule type="containsText" dxfId="3390" priority="5157" operator="containsText" text=" ">
      <formula>NOT(ISERROR(SEARCH(" ",C82)))</formula>
    </cfRule>
    <cfRule type="containsText" dxfId="3389" priority="5158" operator="containsText" text=" ">
      <formula>NOT(ISERROR(SEARCH(" ",C82)))</formula>
    </cfRule>
  </conditionalFormatting>
  <conditionalFormatting sqref="S82 N82:P82">
    <cfRule type="containsText" dxfId="3388" priority="5153" operator="containsText" text=" ">
      <formula>NOT(ISERROR(SEARCH(" ",N82)))</formula>
    </cfRule>
    <cfRule type="containsText" dxfId="3387" priority="5154" operator="containsText" text=" ">
      <formula>NOT(ISERROR(SEARCH(" ",N82)))</formula>
    </cfRule>
  </conditionalFormatting>
  <conditionalFormatting sqref="AW82 AI82 AU82">
    <cfRule type="cellIs" dxfId="3386" priority="5441" operator="equal">
      <formula>0</formula>
    </cfRule>
  </conditionalFormatting>
  <conditionalFormatting sqref="AW82 AU82">
    <cfRule type="containsText" dxfId="3385" priority="5450" operator="containsText" text=" ">
      <formula>NOT(ISERROR(SEARCH(" ",AU82)))</formula>
    </cfRule>
    <cfRule type="containsText" dxfId="3384" priority="5451" operator="containsText" text=" ">
      <formula>NOT(ISERROR(SEARCH(" ",AU82)))</formula>
    </cfRule>
  </conditionalFormatting>
  <conditionalFormatting sqref="BO82:BQ82 BB82 AZ82">
    <cfRule type="containsText" dxfId="3383" priority="5155" operator="containsText" text=" ">
      <formula>NOT(ISERROR(SEARCH(" ",AZ82)))</formula>
    </cfRule>
    <cfRule type="containsText" dxfId="3382" priority="5156" operator="containsText" text=" ">
      <formula>NOT(ISERROR(SEARCH(" ",AZ82)))</formula>
    </cfRule>
  </conditionalFormatting>
  <conditionalFormatting sqref="BD82 BH82">
    <cfRule type="containsText" dxfId="3381" priority="5147" operator="containsText" text=" ">
      <formula>NOT(ISERROR(SEARCH(" ",BD82)))</formula>
    </cfRule>
    <cfRule type="containsText" dxfId="3380" priority="5148" operator="containsText" text=" ">
      <formula>NOT(ISERROR(SEARCH(" ",BD82)))</formula>
    </cfRule>
  </conditionalFormatting>
  <conditionalFormatting sqref="CL82:CP82 CT82">
    <cfRule type="containsText" dxfId="3379" priority="5109" operator="containsText" text=" ">
      <formula>NOT(ISERROR(SEARCH(" ",CL82)))</formula>
    </cfRule>
  </conditionalFormatting>
  <conditionalFormatting sqref="EB82 HR82:HW82 EM82 KG82:LH82 EO82:FH82">
    <cfRule type="containsText" dxfId="3378" priority="5125" operator="containsText" text=" ">
      <formula>NOT(ISERROR(SEARCH(" ",EB82)))</formula>
    </cfRule>
    <cfRule type="containsText" dxfId="3377" priority="5126" operator="containsText" text=" ">
      <formula>NOT(ISERROR(SEARCH(" ",EB82)))</formula>
    </cfRule>
  </conditionalFormatting>
  <conditionalFormatting sqref="FL82 IA82">
    <cfRule type="cellIs" dxfId="3376" priority="5115" operator="greaterThan">
      <formula>1</formula>
    </cfRule>
  </conditionalFormatting>
  <conditionalFormatting sqref="LL82:LN82 OY82 PX82:XFD82">
    <cfRule type="containsText" dxfId="3375" priority="5149" operator="containsText" text=" ">
      <formula>NOT(ISERROR(SEARCH(" ",LL82)))</formula>
    </cfRule>
    <cfRule type="containsText" dxfId="3374" priority="5150" operator="containsText" text=" ">
      <formula>NOT(ISERROR(SEARCH(" ",LL82)))</formula>
    </cfRule>
  </conditionalFormatting>
  <conditionalFormatting sqref="NI82 NK82 NM82 NO82 NQ82 NS82 NU82:NV82">
    <cfRule type="containsText" dxfId="3373" priority="2612" operator="containsText" text=" ">
      <formula>NOT(ISERROR(SEARCH(" ",NI82)))</formula>
    </cfRule>
    <cfRule type="containsText" dxfId="3372" priority="2613" operator="containsText" text=" ">
      <formula>NOT(ISERROR(SEARCH(" ",NI82)))</formula>
    </cfRule>
  </conditionalFormatting>
  <conditionalFormatting sqref="NJ82 NL82 NN82 NP82 NR82 NT82">
    <cfRule type="containsText" dxfId="3371" priority="2828" operator="containsText" text=" ">
      <formula>NOT(ISERROR(SEARCH(" ",NJ82)))</formula>
    </cfRule>
    <cfRule type="containsText" dxfId="3370" priority="2829" operator="containsText" text=" ">
      <formula>NOT(ISERROR(SEARCH(" ",NJ82)))</formula>
    </cfRule>
  </conditionalFormatting>
  <conditionalFormatting sqref="H83 C83:E83 AO83:AT83 S83:T83 AE83 N83:P83 AZ83 BF83:BI83">
    <cfRule type="containsText" dxfId="3369" priority="6261" operator="containsText" text=" ">
      <formula>NOT(ISERROR(SEARCH(" ",C83)))</formula>
    </cfRule>
    <cfRule type="containsText" dxfId="3368" priority="6262" operator="containsText" text=" ">
      <formula>NOT(ISERROR(SEARCH(" ",C83)))</formula>
    </cfRule>
  </conditionalFormatting>
  <conditionalFormatting sqref="AI83 AU83">
    <cfRule type="cellIs" dxfId="3367" priority="6572" operator="equal">
      <formula>0</formula>
    </cfRule>
  </conditionalFormatting>
  <conditionalFormatting sqref="AO83:AT83 AJ83">
    <cfRule type="cellIs" dxfId="3366" priority="6263" operator="equal">
      <formula>0</formula>
    </cfRule>
  </conditionalFormatting>
  <conditionalFormatting sqref="BA83 EO83:FH83 KG83:LH83 HR83:HW83 EB83 EM83">
    <cfRule type="containsText" dxfId="3365" priority="6278" operator="containsText" text=" ">
      <formula>NOT(ISERROR(SEARCH(" ",BA83)))</formula>
    </cfRule>
    <cfRule type="containsText" dxfId="3364" priority="6279" operator="containsText" text=" ">
      <formula>NOT(ISERROR(SEARCH(" ",BA83)))</formula>
    </cfRule>
  </conditionalFormatting>
  <conditionalFormatting sqref="CL83:CP83 CT83">
    <cfRule type="containsText" dxfId="3363" priority="6251" operator="containsText" text=" ">
      <formula>NOT(ISERROR(SEARCH(" ",CL83)))</formula>
    </cfRule>
  </conditionalFormatting>
  <conditionalFormatting sqref="FL83 IA83">
    <cfRule type="cellIs" dxfId="3362" priority="6268" operator="greaterThan">
      <formula>1</formula>
    </cfRule>
  </conditionalFormatting>
  <conditionalFormatting sqref="LL83:LN83 OY83 PX83:XFD83">
    <cfRule type="containsText" dxfId="3361" priority="6289" operator="containsText" text=" ">
      <formula>NOT(ISERROR(SEARCH(" ",LL83)))</formula>
    </cfRule>
    <cfRule type="containsText" dxfId="3360" priority="6290" operator="containsText" text=" ">
      <formula>NOT(ISERROR(SEARCH(" ",LL83)))</formula>
    </cfRule>
  </conditionalFormatting>
  <conditionalFormatting sqref="NI83 NK83 NM83 NO83 NQ83 NS83 NU83:NV83">
    <cfRule type="containsText" dxfId="3359" priority="2618" operator="containsText" text=" ">
      <formula>NOT(ISERROR(SEARCH(" ",NI83)))</formula>
    </cfRule>
    <cfRule type="containsText" dxfId="3358" priority="2619" operator="containsText" text=" ">
      <formula>NOT(ISERROR(SEARCH(" ",NI83)))</formula>
    </cfRule>
  </conditionalFormatting>
  <conditionalFormatting sqref="NJ83 NL83 NN83 NP83 NR83 NT83">
    <cfRule type="containsText" dxfId="3357" priority="2852" operator="containsText" text=" ">
      <formula>NOT(ISERROR(SEARCH(" ",NJ83)))</formula>
    </cfRule>
    <cfRule type="containsText" dxfId="3356" priority="2853" operator="containsText" text=" ">
      <formula>NOT(ISERROR(SEARCH(" ",NJ83)))</formula>
    </cfRule>
  </conditionalFormatting>
  <conditionalFormatting sqref="H84 D84:E84 S84:T84 N84:P84 AO84:AT84 AE84 BH84:BK84 BD84 AZ84:BA84 EO84:FH84 KG84:LH84 EB84 HR84:HW84 EM84">
    <cfRule type="containsText" dxfId="3355" priority="5895" operator="containsText" text=" ">
      <formula>NOT(ISERROR(SEARCH(" ",D84)))</formula>
    </cfRule>
    <cfRule type="containsText" dxfId="3354" priority="5896" operator="containsText" text=" ">
      <formula>NOT(ISERROR(SEARCH(" ",D84)))</formula>
    </cfRule>
  </conditionalFormatting>
  <conditionalFormatting sqref="AI84 AU84">
    <cfRule type="cellIs" dxfId="3353" priority="6195" operator="equal">
      <formula>0</formula>
    </cfRule>
  </conditionalFormatting>
  <conditionalFormatting sqref="AO84:AT84 AW84">
    <cfRule type="cellIs" dxfId="3352" priority="5899" operator="equal">
      <formula>0</formula>
    </cfRule>
  </conditionalFormatting>
  <conditionalFormatting sqref="CL84:CP84 CT84">
    <cfRule type="containsText" dxfId="3351" priority="5868" operator="containsText" text=" ">
      <formula>NOT(ISERROR(SEARCH(" ",CL84)))</formula>
    </cfRule>
    <cfRule type="containsText" dxfId="3350" priority="5869" operator="containsText" text=" ">
      <formula>NOT(ISERROR(SEARCH(" ",CL84)))</formula>
    </cfRule>
  </conditionalFormatting>
  <conditionalFormatting sqref="FL84 IA84">
    <cfRule type="cellIs" dxfId="3349" priority="5885" operator="greaterThan">
      <formula>1</formula>
    </cfRule>
  </conditionalFormatting>
  <conditionalFormatting sqref="LL84:LN84 OY84 PX84:XFD84">
    <cfRule type="containsText" dxfId="3348" priority="5906" operator="containsText" text=" ">
      <formula>NOT(ISERROR(SEARCH(" ",LL84)))</formula>
    </cfRule>
    <cfRule type="containsText" dxfId="3347" priority="5907" operator="containsText" text=" ">
      <formula>NOT(ISERROR(SEARCH(" ",LL84)))</formula>
    </cfRule>
  </conditionalFormatting>
  <conditionalFormatting sqref="NI84 NK84 NM84 NO84 NQ84 NS84 NU84:NV84">
    <cfRule type="containsText" dxfId="3346" priority="2616" operator="containsText" text=" ">
      <formula>NOT(ISERROR(SEARCH(" ",NI84)))</formula>
    </cfRule>
    <cfRule type="containsText" dxfId="3345" priority="2617" operator="containsText" text=" ">
      <formula>NOT(ISERROR(SEARCH(" ",NI84)))</formula>
    </cfRule>
  </conditionalFormatting>
  <conditionalFormatting sqref="NJ84 NL84 NN84 NP84 NR84 NT84">
    <cfRule type="containsText" dxfId="3344" priority="2844" operator="containsText" text=" ">
      <formula>NOT(ISERROR(SEARCH(" ",NJ84)))</formula>
    </cfRule>
    <cfRule type="containsText" dxfId="3343" priority="2845" operator="containsText" text=" ">
      <formula>NOT(ISERROR(SEARCH(" ",NJ84)))</formula>
    </cfRule>
  </conditionalFormatting>
  <conditionalFormatting sqref="H85 C85:E85 AO85:AT85 S85:T85 AE85 N85:P85 AZ85 BF85:BI85">
    <cfRule type="containsText" dxfId="3342" priority="5501" operator="containsText" text=" ">
      <formula>NOT(ISERROR(SEARCH(" ",C85)))</formula>
    </cfRule>
    <cfRule type="containsText" dxfId="3341" priority="5502" operator="containsText" text=" ">
      <formula>NOT(ISERROR(SEARCH(" ",C85)))</formula>
    </cfRule>
  </conditionalFormatting>
  <conditionalFormatting sqref="AI85 AU85">
    <cfRule type="cellIs" dxfId="3340" priority="5813" operator="equal">
      <formula>0</formula>
    </cfRule>
  </conditionalFormatting>
  <conditionalFormatting sqref="AO85:AT85 AJ85">
    <cfRule type="cellIs" dxfId="3339" priority="5503" operator="equal">
      <formula>0</formula>
    </cfRule>
  </conditionalFormatting>
  <conditionalFormatting sqref="BA85 EO85:FH85 KG85:LH85 HR85:HW85 EB85 EM85">
    <cfRule type="containsText" dxfId="3338" priority="5518" operator="containsText" text=" ">
      <formula>NOT(ISERROR(SEARCH(" ",BA85)))</formula>
    </cfRule>
    <cfRule type="containsText" dxfId="3337" priority="5519" operator="containsText" text=" ">
      <formula>NOT(ISERROR(SEARCH(" ",BA85)))</formula>
    </cfRule>
  </conditionalFormatting>
  <conditionalFormatting sqref="FL85 IA85">
    <cfRule type="cellIs" dxfId="3336" priority="5508" operator="greaterThan">
      <formula>1</formula>
    </cfRule>
  </conditionalFormatting>
  <conditionalFormatting sqref="LL85:LN85 OY85 PX85:XFD85">
    <cfRule type="containsText" dxfId="3335" priority="5529" operator="containsText" text=" ">
      <formula>NOT(ISERROR(SEARCH(" ",LL85)))</formula>
    </cfRule>
    <cfRule type="containsText" dxfId="3334" priority="5530" operator="containsText" text=" ">
      <formula>NOT(ISERROR(SEARCH(" ",LL85)))</formula>
    </cfRule>
  </conditionalFormatting>
  <conditionalFormatting sqref="NI85 NK85 NM85 NO85 NQ85 NS85 NU85:NV85">
    <cfRule type="containsText" dxfId="3333" priority="2614" operator="containsText" text=" ">
      <formula>NOT(ISERROR(SEARCH(" ",NI85)))</formula>
    </cfRule>
    <cfRule type="containsText" dxfId="3332" priority="2615" operator="containsText" text=" ">
      <formula>NOT(ISERROR(SEARCH(" ",NI85)))</formula>
    </cfRule>
  </conditionalFormatting>
  <conditionalFormatting sqref="NJ85 NL85 NN85 NP85 NR85 NT85">
    <cfRule type="containsText" dxfId="3331" priority="2836" operator="containsText" text=" ">
      <formula>NOT(ISERROR(SEARCH(" ",NJ85)))</formula>
    </cfRule>
    <cfRule type="containsText" dxfId="3330" priority="2837" operator="containsText" text=" ">
      <formula>NOT(ISERROR(SEARCH(" ",NJ85)))</formula>
    </cfRule>
  </conditionalFormatting>
  <conditionalFormatting sqref="C86:E86 AE86 AY86">
    <cfRule type="containsText" dxfId="3329" priority="4762" operator="containsText" text=" ">
      <formula>NOT(ISERROR(SEARCH(" ",C86)))</formula>
    </cfRule>
    <cfRule type="containsText" dxfId="3328" priority="4763" operator="containsText" text=" ">
      <formula>NOT(ISERROR(SEARCH(" ",C86)))</formula>
    </cfRule>
  </conditionalFormatting>
  <conditionalFormatting sqref="S86:T86 N86:P86">
    <cfRule type="containsText" dxfId="3327" priority="4758" operator="containsText" text=" ">
      <formula>NOT(ISERROR(SEARCH(" ",N86)))</formula>
    </cfRule>
    <cfRule type="containsText" dxfId="3326" priority="4759" operator="containsText" text=" ">
      <formula>NOT(ISERROR(SEARCH(" ",N86)))</formula>
    </cfRule>
  </conditionalFormatting>
  <conditionalFormatting sqref="AW86 AI86 AU86">
    <cfRule type="cellIs" dxfId="3325" priority="5049" operator="equal">
      <formula>0</formula>
    </cfRule>
  </conditionalFormatting>
  <conditionalFormatting sqref="AW86 AU86">
    <cfRule type="containsText" dxfId="3324" priority="5056" operator="containsText" text=" ">
      <formula>NOT(ISERROR(SEARCH(" ",AU86)))</formula>
    </cfRule>
    <cfRule type="containsText" dxfId="3323" priority="5057" operator="containsText" text=" ">
      <formula>NOT(ISERROR(SEARCH(" ",AU86)))</formula>
    </cfRule>
  </conditionalFormatting>
  <conditionalFormatting sqref="BO86:BQ86 BB86 AZ86">
    <cfRule type="containsText" dxfId="3322" priority="4760" operator="containsText" text=" ">
      <formula>NOT(ISERROR(SEARCH(" ",AZ86)))</formula>
    </cfRule>
    <cfRule type="containsText" dxfId="3321" priority="4761" operator="containsText" text=" ">
      <formula>NOT(ISERROR(SEARCH(" ",AZ86)))</formula>
    </cfRule>
  </conditionalFormatting>
  <conditionalFormatting sqref="BD86 BH86">
    <cfRule type="containsText" dxfId="3320" priority="4752" operator="containsText" text=" ">
      <formula>NOT(ISERROR(SEARCH(" ",BD86)))</formula>
    </cfRule>
    <cfRule type="containsText" dxfId="3319" priority="4753" operator="containsText" text=" ">
      <formula>NOT(ISERROR(SEARCH(" ",BD86)))</formula>
    </cfRule>
  </conditionalFormatting>
  <conditionalFormatting sqref="CL86:CP86 CT86">
    <cfRule type="containsText" dxfId="3318" priority="4720" operator="containsText" text=" ">
      <formula>NOT(ISERROR(SEARCH(" ",CL86)))</formula>
    </cfRule>
  </conditionalFormatting>
  <conditionalFormatting sqref="EB86 HR86:HW86 EM86 KG86:LH86 EO86:FH86">
    <cfRule type="containsText" dxfId="3317" priority="4731" operator="containsText" text=" ">
      <formula>NOT(ISERROR(SEARCH(" ",EB86)))</formula>
    </cfRule>
    <cfRule type="containsText" dxfId="3316" priority="4732" operator="containsText" text=" ">
      <formula>NOT(ISERROR(SEARCH(" ",EB86)))</formula>
    </cfRule>
  </conditionalFormatting>
  <conditionalFormatting sqref="FL86 IA86">
    <cfRule type="cellIs" dxfId="3315" priority="4721" operator="greaterThan">
      <formula>1</formula>
    </cfRule>
  </conditionalFormatting>
  <conditionalFormatting sqref="LL86:LN86 OY86 PX86:XFD86">
    <cfRule type="containsText" dxfId="3314" priority="4754" operator="containsText" text=" ">
      <formula>NOT(ISERROR(SEARCH(" ",LL86)))</formula>
    </cfRule>
    <cfRule type="containsText" dxfId="3313" priority="4755" operator="containsText" text=" ">
      <formula>NOT(ISERROR(SEARCH(" ",LL86)))</formula>
    </cfRule>
  </conditionalFormatting>
  <conditionalFormatting sqref="NI86 NK86 NM86 NO86 NQ86 NS86 NU86:NV86">
    <cfRule type="containsText" dxfId="3312" priority="2610" operator="containsText" text=" ">
      <formula>NOT(ISERROR(SEARCH(" ",NI86)))</formula>
    </cfRule>
    <cfRule type="containsText" dxfId="3311" priority="2611" operator="containsText" text=" ">
      <formula>NOT(ISERROR(SEARCH(" ",NI86)))</formula>
    </cfRule>
  </conditionalFormatting>
  <conditionalFormatting sqref="NJ86 NL86 NN86 NP86 NR86 NT86">
    <cfRule type="containsText" dxfId="3310" priority="2820" operator="containsText" text=" ">
      <formula>NOT(ISERROR(SEARCH(" ",NJ86)))</formula>
    </cfRule>
    <cfRule type="containsText" dxfId="3309" priority="2821" operator="containsText" text=" ">
      <formula>NOT(ISERROR(SEARCH(" ",NJ86)))</formula>
    </cfRule>
  </conditionalFormatting>
  <conditionalFormatting sqref="H87 C87:E87 AO87:AT87 S87:T87 AE87 N87:P87 AZ87 BF87:BI87">
    <cfRule type="containsText" dxfId="3308" priority="4362" operator="containsText" text=" ">
      <formula>NOT(ISERROR(SEARCH(" ",C87)))</formula>
    </cfRule>
    <cfRule type="containsText" dxfId="3307" priority="4363" operator="containsText" text=" ">
      <formula>NOT(ISERROR(SEARCH(" ",C87)))</formula>
    </cfRule>
  </conditionalFormatting>
  <conditionalFormatting sqref="AI87 AU87">
    <cfRule type="cellIs" dxfId="3306" priority="4673" operator="equal">
      <formula>0</formula>
    </cfRule>
  </conditionalFormatting>
  <conditionalFormatting sqref="AO87:AT87 AJ87">
    <cfRule type="cellIs" dxfId="3305" priority="4364" operator="equal">
      <formula>0</formula>
    </cfRule>
  </conditionalFormatting>
  <conditionalFormatting sqref="BA87 EO87:FH87 KG87:LH87 HR87:HW87 EB87 EM87">
    <cfRule type="containsText" dxfId="3304" priority="4379" operator="containsText" text=" ">
      <formula>NOT(ISERROR(SEARCH(" ",BA87)))</formula>
    </cfRule>
    <cfRule type="containsText" dxfId="3303" priority="4380" operator="containsText" text=" ">
      <formula>NOT(ISERROR(SEARCH(" ",BA87)))</formula>
    </cfRule>
  </conditionalFormatting>
  <conditionalFormatting sqref="CL87:CP87 CT87">
    <cfRule type="containsText" dxfId="3302" priority="4352" operator="containsText" text=" ">
      <formula>NOT(ISERROR(SEARCH(" ",CL87)))</formula>
    </cfRule>
  </conditionalFormatting>
  <conditionalFormatting sqref="DI87:DK87 DI89:DK89">
    <cfRule type="cellIs" dxfId="3301" priority="3324" operator="equal">
      <formula>1</formula>
    </cfRule>
  </conditionalFormatting>
  <conditionalFormatting sqref="DL87 DL89">
    <cfRule type="cellIs" dxfId="3300" priority="3326" operator="equal">
      <formula>1</formula>
    </cfRule>
  </conditionalFormatting>
  <conditionalFormatting sqref="DN87:DQ89">
    <cfRule type="cellIs" dxfId="3299" priority="3325" operator="equal">
      <formula>1</formula>
    </cfRule>
  </conditionalFormatting>
  <conditionalFormatting sqref="DS87:DV89">
    <cfRule type="cellIs" dxfId="3298" priority="3295" operator="equal">
      <formula>1</formula>
    </cfRule>
  </conditionalFormatting>
  <conditionalFormatting sqref="FL87 IA87">
    <cfRule type="cellIs" dxfId="3297" priority="4369" operator="greaterThan">
      <formula>1</formula>
    </cfRule>
  </conditionalFormatting>
  <conditionalFormatting sqref="LL87:LN87 OY87 PX87:XFD87">
    <cfRule type="containsText" dxfId="3296" priority="4390" operator="containsText" text=" ">
      <formula>NOT(ISERROR(SEARCH(" ",LL87)))</formula>
    </cfRule>
    <cfRule type="containsText" dxfId="3295" priority="4391" operator="containsText" text=" ">
      <formula>NOT(ISERROR(SEARCH(" ",LL87)))</formula>
    </cfRule>
  </conditionalFormatting>
  <conditionalFormatting sqref="NI87 NK87 NM87 NO87 NQ87 NS87 NU87:NV87">
    <cfRule type="containsText" dxfId="3294" priority="2608" operator="containsText" text=" ">
      <formula>NOT(ISERROR(SEARCH(" ",NI87)))</formula>
    </cfRule>
    <cfRule type="containsText" dxfId="3293" priority="2609" operator="containsText" text=" ">
      <formula>NOT(ISERROR(SEARCH(" ",NI87)))</formula>
    </cfRule>
  </conditionalFormatting>
  <conditionalFormatting sqref="NJ87 NL87 NN87 NP87 NR87 NT87">
    <cfRule type="containsText" dxfId="3292" priority="2812" operator="containsText" text=" ">
      <formula>NOT(ISERROR(SEARCH(" ",NJ87)))</formula>
    </cfRule>
    <cfRule type="containsText" dxfId="3291" priority="2813" operator="containsText" text=" ">
      <formula>NOT(ISERROR(SEARCH(" ",NJ87)))</formula>
    </cfRule>
  </conditionalFormatting>
  <conditionalFormatting sqref="C88:D88 AE88 AY88">
    <cfRule type="containsText" dxfId="3290" priority="4033" operator="containsText" text=" ">
      <formula>NOT(ISERROR(SEARCH(" ",C88)))</formula>
    </cfRule>
    <cfRule type="containsText" dxfId="3289" priority="4034" operator="containsText" text=" ">
      <formula>NOT(ISERROR(SEARCH(" ",C88)))</formula>
    </cfRule>
  </conditionalFormatting>
  <conditionalFormatting sqref="N88:P88 S88:T88">
    <cfRule type="containsText" dxfId="3288" priority="4029" operator="containsText" text=" ">
      <formula>NOT(ISERROR(SEARCH(" ",N88)))</formula>
    </cfRule>
    <cfRule type="containsText" dxfId="3287" priority="4030" operator="containsText" text=" ">
      <formula>NOT(ISERROR(SEARCH(" ",N88)))</formula>
    </cfRule>
  </conditionalFormatting>
  <conditionalFormatting sqref="AW88 AO88:AU88">
    <cfRule type="cellIs" dxfId="3286" priority="4002" operator="equal">
      <formula>0</formula>
    </cfRule>
    <cfRule type="containsText" dxfId="3285" priority="4015" operator="containsText" text=" ">
      <formula>NOT(ISERROR(SEARCH(" ",AO88)))</formula>
    </cfRule>
    <cfRule type="containsText" dxfId="3284" priority="4016" operator="containsText" text=" ">
      <formula>NOT(ISERROR(SEARCH(" ",AO88)))</formula>
    </cfRule>
  </conditionalFormatting>
  <conditionalFormatting sqref="BB88 BO88:BQ88 AZ88">
    <cfRule type="containsText" dxfId="3283" priority="4031" operator="containsText" text=" ">
      <formula>NOT(ISERROR(SEARCH(" ",AZ88)))</formula>
    </cfRule>
    <cfRule type="containsText" dxfId="3282" priority="4032" operator="containsText" text=" ">
      <formula>NOT(ISERROR(SEARCH(" ",AZ88)))</formula>
    </cfRule>
  </conditionalFormatting>
  <conditionalFormatting sqref="BA88 EB88 EM88:FH88 HR88:HW88 KG88:LH88">
    <cfRule type="containsText" dxfId="3281" priority="3995" operator="containsText" text=" ">
      <formula>NOT(ISERROR(SEARCH(" ",BA88)))</formula>
    </cfRule>
    <cfRule type="containsText" dxfId="3280" priority="3996" operator="containsText" text=" ">
      <formula>NOT(ISERROR(SEARCH(" ",BA88)))</formula>
    </cfRule>
  </conditionalFormatting>
  <conditionalFormatting sqref="BD88 BH88">
    <cfRule type="containsText" dxfId="3279" priority="4021" operator="containsText" text=" ">
      <formula>NOT(ISERROR(SEARCH(" ",BD88)))</formula>
    </cfRule>
    <cfRule type="containsText" dxfId="3278" priority="4022" operator="containsText" text=" ">
      <formula>NOT(ISERROR(SEARCH(" ",BD88)))</formula>
    </cfRule>
  </conditionalFormatting>
  <conditionalFormatting sqref="CL88:CQ88 CT88">
    <cfRule type="containsText" dxfId="3277" priority="3980" operator="containsText" text=" ">
      <formula>NOT(ISERROR(SEARCH(" ",CL88)))</formula>
    </cfRule>
  </conditionalFormatting>
  <conditionalFormatting sqref="IA88 FL88">
    <cfRule type="cellIs" dxfId="3276" priority="3984" operator="greaterThan">
      <formula>1</formula>
    </cfRule>
  </conditionalFormatting>
  <conditionalFormatting sqref="LL88:LN88 OY88 PX88:XFD88">
    <cfRule type="containsText" dxfId="3275" priority="4023" operator="containsText" text=" ">
      <formula>NOT(ISERROR(SEARCH(" ",LL88)))</formula>
    </cfRule>
    <cfRule type="containsText" dxfId="3274" priority="4024" operator="containsText" text=" ">
      <formula>NOT(ISERROR(SEARCH(" ",LL88)))</formula>
    </cfRule>
  </conditionalFormatting>
  <conditionalFormatting sqref="NI88 NK88 NM88 NO88 NQ88 NS88 NU88:NV88">
    <cfRule type="containsText" dxfId="3273" priority="2606" operator="containsText" text=" ">
      <formula>NOT(ISERROR(SEARCH(" ",NI88)))</formula>
    </cfRule>
    <cfRule type="containsText" dxfId="3272" priority="2607" operator="containsText" text=" ">
      <formula>NOT(ISERROR(SEARCH(" ",NI88)))</formula>
    </cfRule>
  </conditionalFormatting>
  <conditionalFormatting sqref="NJ88 NL88 NN88 NP88 NR88 NT88">
    <cfRule type="containsText" dxfId="3271" priority="2804" operator="containsText" text=" ">
      <formula>NOT(ISERROR(SEARCH(" ",NJ88)))</formula>
    </cfRule>
    <cfRule type="containsText" dxfId="3270" priority="2805" operator="containsText" text=" ">
      <formula>NOT(ISERROR(SEARCH(" ",NJ88)))</formula>
    </cfRule>
  </conditionalFormatting>
  <conditionalFormatting sqref="A89 EM89:FH89 HR89:HW89 KG89 EB89">
    <cfRule type="containsText" dxfId="3269" priority="3621" operator="containsText" text=" ">
      <formula>NOT(ISERROR(SEARCH(" ",A89)))</formula>
    </cfRule>
    <cfRule type="containsText" dxfId="3268" priority="3622" operator="containsText" text=" ">
      <formula>NOT(ISERROR(SEARCH(" ",A89)))</formula>
    </cfRule>
  </conditionalFormatting>
  <conditionalFormatting sqref="S89:T89 N89:P89">
    <cfRule type="containsText" dxfId="3267" priority="3662" operator="containsText" text=" ">
      <formula>NOT(ISERROR(SEARCH(" ",N89)))</formula>
    </cfRule>
    <cfRule type="containsText" dxfId="3266" priority="3663" operator="containsText" text=" ">
      <formula>NOT(ISERROR(SEARCH(" ",N89)))</formula>
    </cfRule>
  </conditionalFormatting>
  <conditionalFormatting sqref="AO89 AW89 AQ89:AU89">
    <cfRule type="cellIs" dxfId="3265" priority="3633" operator="equal">
      <formula>0</formula>
    </cfRule>
    <cfRule type="containsText" dxfId="3264" priority="3644" operator="containsText" text=" ">
      <formula>NOT(ISERROR(SEARCH(" ",AO89)))</formula>
    </cfRule>
    <cfRule type="containsText" dxfId="3263" priority="3645" operator="containsText" text=" ">
      <formula>NOT(ISERROR(SEARCH(" ",AO89)))</formula>
    </cfRule>
  </conditionalFormatting>
  <conditionalFormatting sqref="AZ89:BB89 BO89:BQ89">
    <cfRule type="containsText" dxfId="3262" priority="3668" operator="containsText" text=" ">
      <formula>NOT(ISERROR(SEARCH(" ",AZ89)))</formula>
    </cfRule>
    <cfRule type="containsText" dxfId="3261" priority="3669" operator="containsText" text=" ">
      <formula>NOT(ISERROR(SEARCH(" ",AZ89)))</formula>
    </cfRule>
  </conditionalFormatting>
  <conditionalFormatting sqref="BH89 BD89">
    <cfRule type="containsText" dxfId="3260" priority="3654" operator="containsText" text=" ">
      <formula>NOT(ISERROR(SEARCH(" ",BD89)))</formula>
    </cfRule>
    <cfRule type="containsText" dxfId="3259" priority="3655" operator="containsText" text=" ">
      <formula>NOT(ISERROR(SEARCH(" ",BD89)))</formula>
    </cfRule>
  </conditionalFormatting>
  <conditionalFormatting sqref="BS89:BT89 BV89:BW89">
    <cfRule type="containsText" dxfId="3258" priority="3638" operator="containsText" text=" ">
      <formula>NOT(ISERROR(SEARCH(" ",BS89)))</formula>
    </cfRule>
    <cfRule type="containsText" dxfId="3257" priority="3639" operator="containsText" text=" ">
      <formula>NOT(ISERROR(SEARCH(" ",BS89)))</formula>
    </cfRule>
  </conditionalFormatting>
  <conditionalFormatting sqref="CL89:CQ89 CT89">
    <cfRule type="containsText" dxfId="3256" priority="3592" operator="containsText" text=" ">
      <formula>NOT(ISERROR(SEARCH(" ",CL89)))</formula>
    </cfRule>
  </conditionalFormatting>
  <conditionalFormatting sqref="DW89 CW89">
    <cfRule type="cellIs" dxfId="3255" priority="3593" operator="equal">
      <formula>1</formula>
    </cfRule>
  </conditionalFormatting>
  <conditionalFormatting sqref="FL89 IA89">
    <cfRule type="cellIs" dxfId="3254" priority="3611" operator="greaterThan">
      <formula>1</formula>
    </cfRule>
  </conditionalFormatting>
  <conditionalFormatting sqref="LL89:LN89 OY89 PX89:XFD89">
    <cfRule type="containsText" dxfId="3253" priority="3656" operator="containsText" text=" ">
      <formula>NOT(ISERROR(SEARCH(" ",LL89)))</formula>
    </cfRule>
    <cfRule type="containsText" dxfId="3252" priority="3657" operator="containsText" text=" ">
      <formula>NOT(ISERROR(SEARCH(" ",LL89)))</formula>
    </cfRule>
  </conditionalFormatting>
  <conditionalFormatting sqref="NI89 NK89 NM89 NO89 NQ89 NS89 NU89:NV89">
    <cfRule type="containsText" dxfId="3251" priority="2604" operator="containsText" text=" ">
      <formula>NOT(ISERROR(SEARCH(" ",NI89)))</formula>
    </cfRule>
    <cfRule type="containsText" dxfId="3250" priority="2605" operator="containsText" text=" ">
      <formula>NOT(ISERROR(SEARCH(" ",NI89)))</formula>
    </cfRule>
  </conditionalFormatting>
  <conditionalFormatting sqref="NJ89 NL89 NN89 NP89 NR89 NT89">
    <cfRule type="containsText" dxfId="3249" priority="2796" operator="containsText" text=" ">
      <formula>NOT(ISERROR(SEARCH(" ",NJ89)))</formula>
    </cfRule>
    <cfRule type="containsText" dxfId="3248" priority="2797" operator="containsText" text=" ">
      <formula>NOT(ISERROR(SEARCH(" ",NJ89)))</formula>
    </cfRule>
  </conditionalFormatting>
  <conditionalFormatting sqref="U92:W1048576">
    <cfRule type="containsText" dxfId="3247" priority="3091" operator="containsText" text=" ">
      <formula>NOT(ISERROR(SEARCH(" ",U92)))</formula>
    </cfRule>
    <cfRule type="containsText" dxfId="3246" priority="3092" operator="containsText" text=" ">
      <formula>NOT(ISERROR(SEARCH(" ",U92)))</formula>
    </cfRule>
  </conditionalFormatting>
  <conditionalFormatting sqref="AK92:AM1048576">
    <cfRule type="containsText" dxfId="3245" priority="16397" operator="containsText" text=" ">
      <formula>NOT(ISERROR(SEARCH(" ",AK92)))</formula>
    </cfRule>
    <cfRule type="containsText" dxfId="3244" priority="16398" operator="containsText" text=" ">
      <formula>NOT(ISERROR(SEARCH(" ",AK92)))</formula>
    </cfRule>
  </conditionalFormatting>
  <conditionalFormatting sqref="BE92:BG1048576">
    <cfRule type="containsText" dxfId="3243" priority="17599" operator="containsText" text=" ">
      <formula>NOT(ISERROR(SEARCH(" ",BE92)))</formula>
    </cfRule>
    <cfRule type="containsText" dxfId="3242" priority="17600" operator="containsText" text=" ">
      <formula>NOT(ISERROR(SEARCH(" ",BE92)))</formula>
    </cfRule>
  </conditionalFormatting>
  <conditionalFormatting sqref="BI92:BJ1048576">
    <cfRule type="containsText" dxfId="3241" priority="17627" operator="containsText" text=" ">
      <formula>NOT(ISERROR(SEARCH(" ",BI92)))</formula>
    </cfRule>
    <cfRule type="containsText" dxfId="3240" priority="17628" operator="containsText" text=" ">
      <formula>NOT(ISERROR(SEARCH(" ",BI92)))</formula>
    </cfRule>
  </conditionalFormatting>
  <conditionalFormatting sqref="IG92:IH1048576 IJ92:IK1048576 IM92:IN1048576 IP92:IQ1048576 IS92:IT1048576 IV92:IW1048576 IY92:IZ1048576 JB92:JC1048576 JE92:JF1048576 JH92:JI1048576 JK92:JL1048576 JN92:JO1048576 JQ92:JR1048576 JT92:JU1048576 JW92:JX1048576 JZ92:KA1048576 KC92:KD1048576 ID92:IE1048576">
    <cfRule type="containsText" dxfId="3239" priority="17232" operator="containsText" text=" ">
      <formula>NOT(ISERROR(SEARCH(" ",ID92)))</formula>
    </cfRule>
    <cfRule type="containsText" dxfId="3238" priority="17233" operator="containsText" text=" ">
      <formula>NOT(ISERROR(SEARCH(" ",ID92)))</formula>
    </cfRule>
  </conditionalFormatting>
  <conditionalFormatting sqref="LJ92:LK1048576">
    <cfRule type="containsText" dxfId="3237" priority="7447" operator="containsText" text=" ">
      <formula>NOT(ISERROR(SEARCH(" ",LJ92)))</formula>
    </cfRule>
    <cfRule type="containsText" dxfId="3236" priority="7448" operator="containsText" text=" ">
      <formula>NOT(ISERROR(SEARCH(" ",LJ92)))</formula>
    </cfRule>
  </conditionalFormatting>
  <conditionalFormatting sqref="C90">
    <cfRule type="colorScale" priority="20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90">
    <cfRule type="containsText" dxfId="3235" priority="1674" operator="containsText" text=" ">
      <formula>NOT(ISERROR(SEARCH(" ",E90)))</formula>
    </cfRule>
    <cfRule type="containsText" dxfId="3234" priority="1675" operator="containsText" text=" ">
      <formula>NOT(ISERROR(SEARCH(" ",E90)))</formula>
    </cfRule>
  </conditionalFormatting>
  <conditionalFormatting sqref="G90">
    <cfRule type="containsText" dxfId="3233" priority="2094" operator="containsText" text=" ">
      <formula>NOT(ISERROR(SEARCH(" ",G90)))</formula>
    </cfRule>
    <cfRule type="containsText" dxfId="3232" priority="2095" operator="containsText" text=" ">
      <formula>NOT(ISERROR(SEARCH(" ",G90)))</formula>
    </cfRule>
  </conditionalFormatting>
  <conditionalFormatting sqref="H90">
    <cfRule type="containsText" dxfId="3231" priority="2125" operator="containsText" text=" ">
      <formula>NOT(ISERROR(SEARCH(" ",H90)))</formula>
    </cfRule>
    <cfRule type="containsText" dxfId="3230" priority="2126" operator="containsText" text=" ">
      <formula>NOT(ISERROR(SEARCH(" ",H90)))</formula>
    </cfRule>
  </conditionalFormatting>
  <conditionalFormatting sqref="R90">
    <cfRule type="containsText" dxfId="3229" priority="2071" operator="containsText" text=" ">
      <formula>NOT(ISERROR(SEARCH(" ",R90)))</formula>
    </cfRule>
    <cfRule type="containsText" dxfId="3228" priority="2072" operator="containsText" text=" ">
      <formula>NOT(ISERROR(SEARCH(" ",R90)))</formula>
    </cfRule>
  </conditionalFormatting>
  <conditionalFormatting sqref="Y90">
    <cfRule type="colorScale" priority="2147">
      <colorScale>
        <cfvo type="min"/>
        <cfvo type="max"/>
        <color rgb="FFFCFCFF"/>
        <color rgb="FF63BE7B"/>
      </colorScale>
    </cfRule>
    <cfRule type="colorScale" priority="2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K90">
    <cfRule type="cellIs" dxfId="3227" priority="1668" operator="equal">
      <formula>0</formula>
    </cfRule>
    <cfRule type="cellIs" dxfId="3226" priority="1669" operator="equal">
      <formula>0</formula>
    </cfRule>
    <cfRule type="cellIs" dxfId="3225" priority="1670" operator="greaterThan">
      <formula>1</formula>
    </cfRule>
    <cfRule type="containsText" dxfId="3224" priority="1671" operator="containsText" text=" ">
      <formula>NOT(ISERROR(SEARCH(" ",AK90)))</formula>
    </cfRule>
    <cfRule type="containsText" dxfId="3223" priority="1672" operator="containsText" text=" ">
      <formula>NOT(ISERROR(SEARCH(" ",AK90)))</formula>
    </cfRule>
  </conditionalFormatting>
  <conditionalFormatting sqref="AL90">
    <cfRule type="cellIs" dxfId="3222" priority="1663" operator="equal">
      <formula>0</formula>
    </cfRule>
    <cfRule type="cellIs" dxfId="3221" priority="1664" operator="equal">
      <formula>0</formula>
    </cfRule>
    <cfRule type="cellIs" dxfId="3220" priority="1665" operator="greaterThan">
      <formula>1</formula>
    </cfRule>
    <cfRule type="containsText" dxfId="3219" priority="1666" operator="containsText" text=" ">
      <formula>NOT(ISERROR(SEARCH(" ",AL90)))</formula>
    </cfRule>
    <cfRule type="containsText" dxfId="3218" priority="1667" operator="containsText" text=" ">
      <formula>NOT(ISERROR(SEARCH(" ",AL90)))</formula>
    </cfRule>
  </conditionalFormatting>
  <conditionalFormatting sqref="AM90">
    <cfRule type="cellIs" dxfId="3217" priority="1658" operator="equal">
      <formula>0</formula>
    </cfRule>
    <cfRule type="cellIs" dxfId="3216" priority="1659" operator="equal">
      <formula>0</formula>
    </cfRule>
    <cfRule type="cellIs" dxfId="3215" priority="1660" operator="greaterThan">
      <formula>1</formula>
    </cfRule>
    <cfRule type="containsText" dxfId="3214" priority="1661" operator="containsText" text=" ">
      <formula>NOT(ISERROR(SEARCH(" ",AM90)))</formula>
    </cfRule>
    <cfRule type="containsText" dxfId="3213" priority="1662" operator="containsText" text=" ">
      <formula>NOT(ISERROR(SEARCH(" ",AM90)))</formula>
    </cfRule>
  </conditionalFormatting>
  <conditionalFormatting sqref="AV90">
    <cfRule type="cellIs" dxfId="3212" priority="1636" operator="equal">
      <formula>0</formula>
    </cfRule>
    <cfRule type="containsText" dxfId="3211" priority="1637" operator="containsText" text=" ">
      <formula>NOT(ISERROR(SEARCH(" ",AV90)))</formula>
    </cfRule>
    <cfRule type="containsText" dxfId="3210" priority="1638" operator="containsText" text=" ">
      <formula>NOT(ISERROR(SEARCH(" ",AV90)))</formula>
    </cfRule>
  </conditionalFormatting>
  <conditionalFormatting sqref="AX90">
    <cfRule type="cellIs" dxfId="3209" priority="2098" operator="greaterThan">
      <formula>1</formula>
    </cfRule>
    <cfRule type="containsText" dxfId="3208" priority="2099" operator="containsText" text=" ">
      <formula>NOT(ISERROR(SEARCH(" ",AX90)))</formula>
    </cfRule>
    <cfRule type="containsText" dxfId="3207" priority="2100" operator="containsText" text=" ">
      <formula>NOT(ISERROR(SEARCH(" ",AX90)))</formula>
    </cfRule>
  </conditionalFormatting>
  <conditionalFormatting sqref="BC90">
    <cfRule type="containsText" dxfId="3206" priority="2117" operator="containsText" text=" ">
      <formula>NOT(ISERROR(SEARCH(" ",BC90)))</formula>
    </cfRule>
    <cfRule type="containsText" dxfId="3205" priority="2118" operator="containsText" text=" ">
      <formula>NOT(ISERROR(SEARCH(" ",BC90)))</formula>
    </cfRule>
  </conditionalFormatting>
  <conditionalFormatting sqref="BF90:BG90">
    <cfRule type="containsText" dxfId="3204" priority="2123" operator="containsText" text=" ">
      <formula>NOT(ISERROR(SEARCH(" ",BF90)))</formula>
    </cfRule>
    <cfRule type="containsText" dxfId="3203" priority="2124" operator="containsText" text=" ">
      <formula>NOT(ISERROR(SEARCH(" ",BF90)))</formula>
    </cfRule>
  </conditionalFormatting>
  <conditionalFormatting sqref="BI90:BJ90">
    <cfRule type="containsText" dxfId="3202" priority="2129" operator="containsText" text=" ">
      <formula>NOT(ISERROR(SEARCH(" ",BI90)))</formula>
    </cfRule>
    <cfRule type="containsText" dxfId="3201" priority="2130" operator="containsText" text=" ">
      <formula>NOT(ISERROR(SEARCH(" ",BI90)))</formula>
    </cfRule>
  </conditionalFormatting>
  <conditionalFormatting sqref="BK90">
    <cfRule type="containsText" dxfId="3200" priority="2131" operator="containsText" text=" ">
      <formula>NOT(ISERROR(SEARCH(" ",BK90)))</formula>
    </cfRule>
    <cfRule type="containsText" dxfId="3199" priority="2132" operator="containsText" text=" ">
      <formula>NOT(ISERROR(SEARCH(" ",BK90)))</formula>
    </cfRule>
  </conditionalFormatting>
  <conditionalFormatting sqref="BM90">
    <cfRule type="containsText" dxfId="3198" priority="2086" operator="containsText" text=" ">
      <formula>NOT(ISERROR(SEARCH(" ",BM90)))</formula>
    </cfRule>
    <cfRule type="containsText" dxfId="3197" priority="2087" operator="containsText" text=" ">
      <formula>NOT(ISERROR(SEARCH(" ",BM90)))</formula>
    </cfRule>
  </conditionalFormatting>
  <conditionalFormatting sqref="BN90">
    <cfRule type="containsText" dxfId="3196" priority="2137" operator="containsText" text=" ">
      <formula>NOT(ISERROR(SEARCH(" ",BN90)))</formula>
    </cfRule>
    <cfRule type="containsText" dxfId="3195" priority="2138" operator="containsText" text=" ">
      <formula>NOT(ISERROR(SEARCH(" ",BN90)))</formula>
    </cfRule>
  </conditionalFormatting>
  <conditionalFormatting sqref="BR90">
    <cfRule type="containsText" dxfId="3194" priority="2109" operator="containsText" text=" ">
      <formula>NOT(ISERROR(SEARCH(" ",BR90)))</formula>
    </cfRule>
    <cfRule type="containsText" dxfId="3193" priority="2110" operator="containsText" text=" ">
      <formula>NOT(ISERROR(SEARCH(" ",BR90)))</formula>
    </cfRule>
  </conditionalFormatting>
  <conditionalFormatting sqref="BS90">
    <cfRule type="containsText" dxfId="3192" priority="1639" operator="containsText" text=" ">
      <formula>NOT(ISERROR(SEARCH(" ",BS90)))</formula>
    </cfRule>
    <cfRule type="containsText" dxfId="3191" priority="1640" operator="containsText" text=" ">
      <formula>NOT(ISERROR(SEARCH(" ",BS90)))</formula>
    </cfRule>
  </conditionalFormatting>
  <conditionalFormatting sqref="BT90">
    <cfRule type="duplicateValues" dxfId="3190" priority="2070"/>
    <cfRule type="containsText" dxfId="3189" priority="2115" operator="containsText" text=" ">
      <formula>NOT(ISERROR(SEARCH(" ",BT90)))</formula>
    </cfRule>
    <cfRule type="containsText" dxfId="3188" priority="2116" operator="containsText" text=" ">
      <formula>NOT(ISERROR(SEARCH(" ",BT90)))</formula>
    </cfRule>
  </conditionalFormatting>
  <conditionalFormatting sqref="BU90:BW90">
    <cfRule type="containsText" dxfId="3187" priority="2121" operator="containsText" text=" ">
      <formula>NOT(ISERROR(SEARCH(" ",BU90)))</formula>
    </cfRule>
    <cfRule type="containsText" dxfId="3186" priority="2122" operator="containsText" text=" ">
      <formula>NOT(ISERROR(SEARCH(" ",BU90)))</formula>
    </cfRule>
  </conditionalFormatting>
  <conditionalFormatting sqref="BY90">
    <cfRule type="containsText" dxfId="3185" priority="2066" operator="containsText" text=" ">
      <formula>NOT(ISERROR(SEARCH(" ",BY90)))</formula>
    </cfRule>
    <cfRule type="containsText" dxfId="3184" priority="2067" operator="containsText" text=" ">
      <formula>NOT(ISERROR(SEARCH(" ",BY90)))</formula>
    </cfRule>
  </conditionalFormatting>
  <conditionalFormatting sqref="BZ90">
    <cfRule type="containsText" dxfId="3183" priority="2139" operator="containsText" text=" ">
      <formula>NOT(ISERROR(SEARCH(" ",BZ90)))</formula>
    </cfRule>
    <cfRule type="containsText" dxfId="3182" priority="2140" operator="containsText" text=" ">
      <formula>NOT(ISERROR(SEARCH(" ",BZ90)))</formula>
    </cfRule>
  </conditionalFormatting>
  <conditionalFormatting sqref="CB90">
    <cfRule type="containsText" dxfId="3181" priority="2085" operator="containsText" text=" ">
      <formula>NOT(ISERROR(SEARCH(" ",CB90)))</formula>
    </cfRule>
  </conditionalFormatting>
  <conditionalFormatting sqref="CE90">
    <cfRule type="containsText" dxfId="3180" priority="2083" operator="containsText" text=" ">
      <formula>NOT(ISERROR(SEARCH(" ",CE90)))</formula>
    </cfRule>
  </conditionalFormatting>
  <conditionalFormatting sqref="CF90">
    <cfRule type="containsText" dxfId="3179" priority="1657" operator="containsText" text=" ">
      <formula>NOT(ISERROR(SEARCH(" ",CF90)))</formula>
    </cfRule>
  </conditionalFormatting>
  <conditionalFormatting sqref="CH90">
    <cfRule type="containsText" dxfId="3178" priority="2084" operator="containsText" text=" ">
      <formula>NOT(ISERROR(SEARCH(" ",CH90)))</formula>
    </cfRule>
  </conditionalFormatting>
  <conditionalFormatting sqref="CI90">
    <cfRule type="containsText" dxfId="3177" priority="2113" operator="containsText" text=" ">
      <formula>NOT(ISERROR(SEARCH(" ",CI90)))</formula>
    </cfRule>
  </conditionalFormatting>
  <conditionalFormatting sqref="CR90">
    <cfRule type="containsText" dxfId="3176" priority="1556" operator="containsText" text=" ">
      <formula>NOT(ISERROR(SEARCH(" ",CR90)))</formula>
    </cfRule>
  </conditionalFormatting>
  <conditionalFormatting sqref="CU90">
    <cfRule type="cellIs" dxfId="3175" priority="2073" operator="equal">
      <formula>1</formula>
    </cfRule>
  </conditionalFormatting>
  <conditionalFormatting sqref="CY90:DB90">
    <cfRule type="cellIs" dxfId="3174" priority="1649" operator="equal">
      <formula>1</formula>
    </cfRule>
  </conditionalFormatting>
  <conditionalFormatting sqref="DD90:DF90">
    <cfRule type="cellIs" dxfId="3173" priority="1644" operator="equal">
      <formula>1</formula>
    </cfRule>
  </conditionalFormatting>
  <conditionalFormatting sqref="DG90">
    <cfRule type="cellIs" dxfId="3172" priority="1645" operator="equal">
      <formula>1</formula>
    </cfRule>
  </conditionalFormatting>
  <conditionalFormatting sqref="DI90">
    <cfRule type="cellIs" dxfId="3171" priority="1642" operator="equal">
      <formula>1</formula>
    </cfRule>
  </conditionalFormatting>
  <conditionalFormatting sqref="DJ90:DK90">
    <cfRule type="cellIs" dxfId="3170" priority="1641" operator="equal">
      <formula>1</formula>
    </cfRule>
  </conditionalFormatting>
  <conditionalFormatting sqref="DL90">
    <cfRule type="cellIs" dxfId="3169" priority="1643" operator="equal">
      <formula>1</formula>
    </cfRule>
  </conditionalFormatting>
  <conditionalFormatting sqref="DW90">
    <cfRule type="cellIs" dxfId="3168" priority="2093" operator="equal">
      <formula>1</formula>
    </cfRule>
  </conditionalFormatting>
  <conditionalFormatting sqref="DX90">
    <cfRule type="containsText" dxfId="3167" priority="2088" operator="containsText" text=" ">
      <formula>NOT(ISERROR(SEARCH(" ",DX90)))</formula>
    </cfRule>
    <cfRule type="containsText" dxfId="3166" priority="2089" operator="containsText" text=" ">
      <formula>NOT(ISERROR(SEARCH(" ",DX90)))</formula>
    </cfRule>
    <cfRule type="containsText" dxfId="3165" priority="2090" operator="containsText" text=" ">
      <formula>NOT(ISERROR(SEARCH(" ",DX90)))</formula>
    </cfRule>
    <cfRule type="containsText" dxfId="3164" priority="2091" operator="containsText" text=" ">
      <formula>NOT(ISERROR(SEARCH(" ",DX90)))</formula>
    </cfRule>
  </conditionalFormatting>
  <conditionalFormatting sqref="DY90">
    <cfRule type="containsText" dxfId="3163" priority="2078" operator="containsText" text=" ">
      <formula>NOT(ISERROR(SEARCH(" ",DY90)))</formula>
    </cfRule>
    <cfRule type="containsText" dxfId="3162" priority="2079" operator="containsText" text=" ">
      <formula>NOT(ISERROR(SEARCH(" ",DY90)))</formula>
    </cfRule>
    <cfRule type="containsText" dxfId="3161" priority="2080" operator="containsText" text=" ">
      <formula>NOT(ISERROR(SEARCH(" ",DY90)))</formula>
    </cfRule>
    <cfRule type="containsText" dxfId="3160" priority="2081" operator="containsText" text=" ">
      <formula>NOT(ISERROR(SEARCH(" ",DY90)))</formula>
    </cfRule>
  </conditionalFormatting>
  <conditionalFormatting sqref="DZ90">
    <cfRule type="containsText" dxfId="3159" priority="2074" operator="containsText" text=" ">
      <formula>NOT(ISERROR(SEARCH(" ",DZ90)))</formula>
    </cfRule>
    <cfRule type="containsText" dxfId="3158" priority="2075" operator="containsText" text=" ">
      <formula>NOT(ISERROR(SEARCH(" ",DZ90)))</formula>
    </cfRule>
    <cfRule type="containsText" dxfId="3157" priority="2076" operator="containsText" text=" ">
      <formula>NOT(ISERROR(SEARCH(" ",DZ90)))</formula>
    </cfRule>
    <cfRule type="containsText" dxfId="3156" priority="2077" operator="containsText" text=" ">
      <formula>NOT(ISERROR(SEARCH(" ",DZ90)))</formula>
    </cfRule>
  </conditionalFormatting>
  <conditionalFormatting sqref="EC90:EL90">
    <cfRule type="containsText" dxfId="3155" priority="2119" operator="containsText" text=" ">
      <formula>NOT(ISERROR(SEARCH(" ",EC90)))</formula>
    </cfRule>
    <cfRule type="containsText" dxfId="3154" priority="2120" operator="containsText" text=" ">
      <formula>NOT(ISERROR(SEARCH(" ",EC90)))</formula>
    </cfRule>
  </conditionalFormatting>
  <conditionalFormatting sqref="EN90">
    <cfRule type="cellIs" dxfId="3153" priority="2097" operator="equal">
      <formula>0</formula>
    </cfRule>
  </conditionalFormatting>
  <conditionalFormatting sqref="FI90">
    <cfRule type="cellIs" dxfId="3152" priority="2149" operator="greaterThan">
      <formula>1</formula>
    </cfRule>
    <cfRule type="colorScale" priority="2150">
      <colorScale>
        <cfvo type="min"/>
        <cfvo type="max"/>
        <color rgb="FFFCFCFF"/>
        <color rgb="FF63BE7B"/>
      </colorScale>
    </cfRule>
    <cfRule type="colorScale" priority="2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90">
    <cfRule type="colorScale" priority="2111">
      <colorScale>
        <cfvo type="min"/>
        <cfvo type="max"/>
        <color rgb="FFFCFCFF"/>
        <color rgb="FF63BE7B"/>
      </colorScale>
    </cfRule>
    <cfRule type="colorScale" priority="2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90:FL90">
    <cfRule type="colorScale" priority="2152">
      <colorScale>
        <cfvo type="min"/>
        <cfvo type="max"/>
        <color rgb="FFFCFCFF"/>
        <color rgb="FF63BE7B"/>
      </colorScale>
    </cfRule>
    <cfRule type="colorScale" priority="2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90">
    <cfRule type="colorScale" priority="2154">
      <colorScale>
        <cfvo type="min"/>
        <cfvo type="max"/>
        <color rgb="FFFCFCFF"/>
        <color rgb="FF63BE7B"/>
      </colorScale>
    </cfRule>
    <cfRule type="colorScale" priority="2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90">
    <cfRule type="colorScale" priority="2421">
      <colorScale>
        <cfvo type="min"/>
        <cfvo type="max"/>
        <color rgb="FFFCFCFF"/>
        <color rgb="FF63BE7B"/>
      </colorScale>
    </cfRule>
    <cfRule type="colorScale" priority="2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90">
    <cfRule type="cellIs" dxfId="3151" priority="2156" operator="greaterThan">
      <formula>1</formula>
    </cfRule>
    <cfRule type="colorScale" priority="2157">
      <colorScale>
        <cfvo type="min"/>
        <cfvo type="max"/>
        <color rgb="FFFCFCFF"/>
        <color rgb="FF63BE7B"/>
      </colorScale>
    </cfRule>
    <cfRule type="colorScale" priority="2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90">
    <cfRule type="colorScale" priority="2159">
      <colorScale>
        <cfvo type="min"/>
        <cfvo type="max"/>
        <color rgb="FFFCFCFF"/>
        <color rgb="FF63BE7B"/>
      </colorScale>
    </cfRule>
    <cfRule type="colorScale" priority="2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90">
    <cfRule type="colorScale" priority="2417">
      <colorScale>
        <cfvo type="min"/>
        <cfvo type="max"/>
        <color rgb="FFFCFCFF"/>
        <color rgb="FF63BE7B"/>
      </colorScale>
    </cfRule>
    <cfRule type="colorScale" priority="2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90">
    <cfRule type="cellIs" dxfId="3150" priority="2161" operator="greaterThan">
      <formula>1</formula>
    </cfRule>
    <cfRule type="colorScale" priority="2162">
      <colorScale>
        <cfvo type="min"/>
        <cfvo type="max"/>
        <color rgb="FFFCFCFF"/>
        <color rgb="FF63BE7B"/>
      </colorScale>
    </cfRule>
    <cfRule type="colorScale" priority="2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90">
    <cfRule type="colorScale" priority="2164">
      <colorScale>
        <cfvo type="min"/>
        <cfvo type="max"/>
        <color rgb="FFFCFCFF"/>
        <color rgb="FF63BE7B"/>
      </colorScale>
    </cfRule>
    <cfRule type="colorScale" priority="2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90">
    <cfRule type="colorScale" priority="2166">
      <colorScale>
        <cfvo type="min"/>
        <cfvo type="max"/>
        <color rgb="FFFCFCFF"/>
        <color rgb="FF63BE7B"/>
      </colorScale>
    </cfRule>
    <cfRule type="colorScale" priority="2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90">
    <cfRule type="cellIs" dxfId="3149" priority="2168" operator="greaterThan">
      <formula>1</formula>
    </cfRule>
    <cfRule type="colorScale" priority="2169">
      <colorScale>
        <cfvo type="min"/>
        <cfvo type="max"/>
        <color rgb="FFFCFCFF"/>
        <color rgb="FF63BE7B"/>
      </colorScale>
    </cfRule>
    <cfRule type="colorScale" priority="2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90">
    <cfRule type="colorScale" priority="2171">
      <colorScale>
        <cfvo type="min"/>
        <cfvo type="max"/>
        <color rgb="FFFCFCFF"/>
        <color rgb="FF63BE7B"/>
      </colorScale>
    </cfRule>
    <cfRule type="colorScale" priority="2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90">
    <cfRule type="colorScale" priority="2173">
      <colorScale>
        <cfvo type="min"/>
        <cfvo type="max"/>
        <color rgb="FFFCFCFF"/>
        <color rgb="FF63BE7B"/>
      </colorScale>
    </cfRule>
    <cfRule type="colorScale" priority="2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90">
    <cfRule type="cellIs" dxfId="3148" priority="2175" operator="greaterThan">
      <formula>1</formula>
    </cfRule>
    <cfRule type="colorScale" priority="2176">
      <colorScale>
        <cfvo type="min"/>
        <cfvo type="max"/>
        <color rgb="FFFCFCFF"/>
        <color rgb="FF63BE7B"/>
      </colorScale>
    </cfRule>
    <cfRule type="colorScale" priority="2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90">
    <cfRule type="colorScale" priority="2178">
      <colorScale>
        <cfvo type="min"/>
        <cfvo type="max"/>
        <color rgb="FFFCFCFF"/>
        <color rgb="FF63BE7B"/>
      </colorScale>
    </cfRule>
    <cfRule type="colorScale" priority="2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90">
    <cfRule type="colorScale" priority="2180">
      <colorScale>
        <cfvo type="min"/>
        <cfvo type="max"/>
        <color rgb="FFFCFCFF"/>
        <color rgb="FF63BE7B"/>
      </colorScale>
    </cfRule>
    <cfRule type="colorScale" priority="2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90">
    <cfRule type="cellIs" dxfId="3147" priority="2182" operator="greaterThan">
      <formula>1</formula>
    </cfRule>
    <cfRule type="colorScale" priority="2183">
      <colorScale>
        <cfvo type="min"/>
        <cfvo type="max"/>
        <color rgb="FFFCFCFF"/>
        <color rgb="FF63BE7B"/>
      </colorScale>
    </cfRule>
    <cfRule type="colorScale" priority="2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90">
    <cfRule type="colorScale" priority="2185">
      <colorScale>
        <cfvo type="min"/>
        <cfvo type="max"/>
        <color rgb="FFFCFCFF"/>
        <color rgb="FF63BE7B"/>
      </colorScale>
    </cfRule>
    <cfRule type="colorScale" priority="2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90">
    <cfRule type="colorScale" priority="2187">
      <colorScale>
        <cfvo type="min"/>
        <cfvo type="max"/>
        <color rgb="FFFCFCFF"/>
        <color rgb="FF63BE7B"/>
      </colorScale>
    </cfRule>
    <cfRule type="colorScale" priority="2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90">
    <cfRule type="cellIs" dxfId="3146" priority="2189" operator="greaterThan">
      <formula>1</formula>
    </cfRule>
    <cfRule type="colorScale" priority="2190">
      <colorScale>
        <cfvo type="min"/>
        <cfvo type="max"/>
        <color rgb="FFFCFCFF"/>
        <color rgb="FF63BE7B"/>
      </colorScale>
    </cfRule>
    <cfRule type="colorScale" priority="2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90">
    <cfRule type="colorScale" priority="2192">
      <colorScale>
        <cfvo type="min"/>
        <cfvo type="max"/>
        <color rgb="FFFCFCFF"/>
        <color rgb="FF63BE7B"/>
      </colorScale>
    </cfRule>
    <cfRule type="colorScale" priority="2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90">
    <cfRule type="colorScale" priority="2194">
      <colorScale>
        <cfvo type="min"/>
        <cfvo type="max"/>
        <color rgb="FFFCFCFF"/>
        <color rgb="FF63BE7B"/>
      </colorScale>
    </cfRule>
    <cfRule type="colorScale" priority="2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90">
    <cfRule type="cellIs" dxfId="3145" priority="2196" operator="greaterThan">
      <formula>1</formula>
    </cfRule>
    <cfRule type="colorScale" priority="2197">
      <colorScale>
        <cfvo type="min"/>
        <cfvo type="max"/>
        <color rgb="FFFCFCFF"/>
        <color rgb="FF63BE7B"/>
      </colorScale>
    </cfRule>
    <cfRule type="colorScale" priority="2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90">
    <cfRule type="colorScale" priority="2199">
      <colorScale>
        <cfvo type="min"/>
        <cfvo type="max"/>
        <color rgb="FFFCFCFF"/>
        <color rgb="FF63BE7B"/>
      </colorScale>
    </cfRule>
    <cfRule type="colorScale" priority="2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90">
    <cfRule type="colorScale" priority="2201">
      <colorScale>
        <cfvo type="min"/>
        <cfvo type="max"/>
        <color rgb="FFFCFCFF"/>
        <color rgb="FF63BE7B"/>
      </colorScale>
    </cfRule>
    <cfRule type="colorScale" priority="2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90">
    <cfRule type="cellIs" dxfId="3144" priority="2203" operator="greaterThan">
      <formula>1</formula>
    </cfRule>
    <cfRule type="colorScale" priority="2204">
      <colorScale>
        <cfvo type="min"/>
        <cfvo type="max"/>
        <color rgb="FFFCFCFF"/>
        <color rgb="FF63BE7B"/>
      </colorScale>
    </cfRule>
    <cfRule type="colorScale" priority="2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90">
    <cfRule type="colorScale" priority="2206">
      <colorScale>
        <cfvo type="min"/>
        <cfvo type="max"/>
        <color rgb="FFFCFCFF"/>
        <color rgb="FF63BE7B"/>
      </colorScale>
    </cfRule>
    <cfRule type="colorScale" priority="2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90">
    <cfRule type="colorScale" priority="2208">
      <colorScale>
        <cfvo type="min"/>
        <cfvo type="max"/>
        <color rgb="FFFCFCFF"/>
        <color rgb="FF63BE7B"/>
      </colorScale>
    </cfRule>
    <cfRule type="colorScale" priority="2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90">
    <cfRule type="cellIs" dxfId="3143" priority="2210" operator="greaterThan">
      <formula>1</formula>
    </cfRule>
    <cfRule type="colorScale" priority="2211">
      <colorScale>
        <cfvo type="min"/>
        <cfvo type="max"/>
        <color rgb="FFFCFCFF"/>
        <color rgb="FF63BE7B"/>
      </colorScale>
    </cfRule>
    <cfRule type="colorScale" priority="2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90">
    <cfRule type="colorScale" priority="2213">
      <colorScale>
        <cfvo type="min"/>
        <cfvo type="max"/>
        <color rgb="FFFCFCFF"/>
        <color rgb="FF63BE7B"/>
      </colorScale>
    </cfRule>
    <cfRule type="colorScale" priority="2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90">
    <cfRule type="colorScale" priority="2215">
      <colorScale>
        <cfvo type="min"/>
        <cfvo type="max"/>
        <color rgb="FFFCFCFF"/>
        <color rgb="FF63BE7B"/>
      </colorScale>
    </cfRule>
    <cfRule type="colorScale" priority="2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90">
    <cfRule type="cellIs" dxfId="3142" priority="2217" operator="greaterThan">
      <formula>1</formula>
    </cfRule>
    <cfRule type="colorScale" priority="2218">
      <colorScale>
        <cfvo type="min"/>
        <cfvo type="max"/>
        <color rgb="FFFCFCFF"/>
        <color rgb="FF63BE7B"/>
      </colorScale>
    </cfRule>
    <cfRule type="colorScale" priority="2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90">
    <cfRule type="colorScale" priority="2220">
      <colorScale>
        <cfvo type="min"/>
        <cfvo type="max"/>
        <color rgb="FFFCFCFF"/>
        <color rgb="FF63BE7B"/>
      </colorScale>
    </cfRule>
    <cfRule type="colorScale" priority="2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90">
    <cfRule type="colorScale" priority="2222">
      <colorScale>
        <cfvo type="min"/>
        <cfvo type="max"/>
        <color rgb="FFFCFCFF"/>
        <color rgb="FF63BE7B"/>
      </colorScale>
    </cfRule>
    <cfRule type="colorScale" priority="2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90">
    <cfRule type="cellIs" dxfId="3141" priority="2224" operator="greaterThan">
      <formula>1</formula>
    </cfRule>
    <cfRule type="colorScale" priority="2225">
      <colorScale>
        <cfvo type="min"/>
        <cfvo type="max"/>
        <color rgb="FFFCFCFF"/>
        <color rgb="FF63BE7B"/>
      </colorScale>
    </cfRule>
    <cfRule type="colorScale" priority="2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90">
    <cfRule type="colorScale" priority="2227">
      <colorScale>
        <cfvo type="min"/>
        <cfvo type="max"/>
        <color rgb="FFFCFCFF"/>
        <color rgb="FF63BE7B"/>
      </colorScale>
    </cfRule>
    <cfRule type="colorScale" priority="2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90">
    <cfRule type="colorScale" priority="2229">
      <colorScale>
        <cfvo type="min"/>
        <cfvo type="max"/>
        <color rgb="FFFCFCFF"/>
        <color rgb="FF63BE7B"/>
      </colorScale>
    </cfRule>
    <cfRule type="colorScale" priority="2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90">
    <cfRule type="cellIs" dxfId="3140" priority="2231" operator="greaterThan">
      <formula>1</formula>
    </cfRule>
    <cfRule type="colorScale" priority="2232">
      <colorScale>
        <cfvo type="min"/>
        <cfvo type="max"/>
        <color rgb="FFFCFCFF"/>
        <color rgb="FF63BE7B"/>
      </colorScale>
    </cfRule>
    <cfRule type="colorScale" priority="2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90">
    <cfRule type="colorScale" priority="2234">
      <colorScale>
        <cfvo type="min"/>
        <cfvo type="max"/>
        <color rgb="FFFCFCFF"/>
        <color rgb="FF63BE7B"/>
      </colorScale>
    </cfRule>
    <cfRule type="colorScale" priority="2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90">
    <cfRule type="colorScale" priority="2236">
      <colorScale>
        <cfvo type="min"/>
        <cfvo type="max"/>
        <color rgb="FFFCFCFF"/>
        <color rgb="FF63BE7B"/>
      </colorScale>
    </cfRule>
    <cfRule type="colorScale" priority="2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90">
    <cfRule type="cellIs" dxfId="3139" priority="2238" operator="greaterThan">
      <formula>1</formula>
    </cfRule>
    <cfRule type="colorScale" priority="2239">
      <colorScale>
        <cfvo type="min"/>
        <cfvo type="max"/>
        <color rgb="FFFCFCFF"/>
        <color rgb="FF63BE7B"/>
      </colorScale>
    </cfRule>
    <cfRule type="colorScale" priority="2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90">
    <cfRule type="colorScale" priority="2241">
      <colorScale>
        <cfvo type="min"/>
        <cfvo type="max"/>
        <color rgb="FFFCFCFF"/>
        <color rgb="FF63BE7B"/>
      </colorScale>
    </cfRule>
    <cfRule type="colorScale" priority="2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90">
    <cfRule type="colorScale" priority="2243">
      <colorScale>
        <cfvo type="min"/>
        <cfvo type="max"/>
        <color rgb="FFFCFCFF"/>
        <color rgb="FF63BE7B"/>
      </colorScale>
    </cfRule>
    <cfRule type="colorScale" priority="2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90">
    <cfRule type="cellIs" dxfId="3138" priority="2245" operator="greaterThan">
      <formula>1</formula>
    </cfRule>
    <cfRule type="colorScale" priority="2246">
      <colorScale>
        <cfvo type="min"/>
        <cfvo type="max"/>
        <color rgb="FFFCFCFF"/>
        <color rgb="FF63BE7B"/>
      </colorScale>
    </cfRule>
    <cfRule type="colorScale" priority="2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90">
    <cfRule type="colorScale" priority="2248">
      <colorScale>
        <cfvo type="min"/>
        <cfvo type="max"/>
        <color rgb="FFFCFCFF"/>
        <color rgb="FF63BE7B"/>
      </colorScale>
    </cfRule>
    <cfRule type="colorScale" priority="2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90">
    <cfRule type="colorScale" priority="2250">
      <colorScale>
        <cfvo type="min"/>
        <cfvo type="max"/>
        <color rgb="FFFCFCFF"/>
        <color rgb="FF63BE7B"/>
      </colorScale>
    </cfRule>
    <cfRule type="colorScale" priority="2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90">
    <cfRule type="cellIs" dxfId="3137" priority="2252" operator="greaterThan">
      <formula>1</formula>
    </cfRule>
    <cfRule type="colorScale" priority="2253">
      <colorScale>
        <cfvo type="min"/>
        <cfvo type="max"/>
        <color rgb="FFFCFCFF"/>
        <color rgb="FF63BE7B"/>
      </colorScale>
    </cfRule>
    <cfRule type="colorScale" priority="2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90">
    <cfRule type="colorScale" priority="2255">
      <colorScale>
        <cfvo type="min"/>
        <cfvo type="max"/>
        <color rgb="FFFCFCFF"/>
        <color rgb="FF63BE7B"/>
      </colorScale>
    </cfRule>
    <cfRule type="colorScale" priority="2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90">
    <cfRule type="colorScale" priority="2257">
      <colorScale>
        <cfvo type="min"/>
        <cfvo type="max"/>
        <color rgb="FFFCFCFF"/>
        <color rgb="FF63BE7B"/>
      </colorScale>
    </cfRule>
    <cfRule type="colorScale" priority="2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90">
    <cfRule type="cellIs" dxfId="3136" priority="2259" operator="greaterThan">
      <formula>1</formula>
    </cfRule>
    <cfRule type="colorScale" priority="2260">
      <colorScale>
        <cfvo type="min"/>
        <cfvo type="max"/>
        <color rgb="FFFCFCFF"/>
        <color rgb="FF63BE7B"/>
      </colorScale>
    </cfRule>
    <cfRule type="colorScale" priority="2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90">
    <cfRule type="colorScale" priority="2262">
      <colorScale>
        <cfvo type="min"/>
        <cfvo type="max"/>
        <color rgb="FFFCFCFF"/>
        <color rgb="FF63BE7B"/>
      </colorScale>
    </cfRule>
    <cfRule type="colorScale" priority="2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90">
    <cfRule type="colorScale" priority="2264">
      <colorScale>
        <cfvo type="min"/>
        <cfvo type="max"/>
        <color rgb="FFFCFCFF"/>
        <color rgb="FF63BE7B"/>
      </colorScale>
    </cfRule>
    <cfRule type="colorScale" priority="2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90">
    <cfRule type="cellIs" dxfId="3135" priority="2266" operator="greaterThan">
      <formula>1</formula>
    </cfRule>
    <cfRule type="colorScale" priority="2267">
      <colorScale>
        <cfvo type="min"/>
        <cfvo type="max"/>
        <color rgb="FFFCFCFF"/>
        <color rgb="FF63BE7B"/>
      </colorScale>
    </cfRule>
    <cfRule type="colorScale" priority="2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90">
    <cfRule type="colorScale" priority="2269">
      <colorScale>
        <cfvo type="min"/>
        <cfvo type="max"/>
        <color rgb="FFFCFCFF"/>
        <color rgb="FF63BE7B"/>
      </colorScale>
    </cfRule>
    <cfRule type="colorScale" priority="2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90">
    <cfRule type="colorScale" priority="2271">
      <colorScale>
        <cfvo type="min"/>
        <cfvo type="max"/>
        <color rgb="FFFCFCFF"/>
        <color rgb="FF63BE7B"/>
      </colorScale>
    </cfRule>
    <cfRule type="colorScale" priority="2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90">
    <cfRule type="cellIs" dxfId="3134" priority="2273" operator="greaterThan">
      <formula>1</formula>
    </cfRule>
    <cfRule type="colorScale" priority="2274">
      <colorScale>
        <cfvo type="min"/>
        <cfvo type="max"/>
        <color rgb="FFFCFCFF"/>
        <color rgb="FF63BE7B"/>
      </colorScale>
    </cfRule>
    <cfRule type="colorScale" priority="2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90">
    <cfRule type="colorScale" priority="2276">
      <colorScale>
        <cfvo type="min"/>
        <cfvo type="max"/>
        <color rgb="FFFCFCFF"/>
        <color rgb="FF63BE7B"/>
      </colorScale>
    </cfRule>
    <cfRule type="colorScale" priority="2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90">
    <cfRule type="colorScale" priority="2278">
      <colorScale>
        <cfvo type="min"/>
        <cfvo type="max"/>
        <color rgb="FFFCFCFF"/>
        <color rgb="FF63BE7B"/>
      </colorScale>
    </cfRule>
    <cfRule type="colorScale" priority="2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90">
    <cfRule type="cellIs" dxfId="3133" priority="2280" operator="greaterThan">
      <formula>1</formula>
    </cfRule>
    <cfRule type="colorScale" priority="2281">
      <colorScale>
        <cfvo type="min"/>
        <cfvo type="max"/>
        <color rgb="FFFCFCFF"/>
        <color rgb="FF63BE7B"/>
      </colorScale>
    </cfRule>
    <cfRule type="colorScale" priority="2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90">
    <cfRule type="cellIs" dxfId="3132" priority="2283" operator="greaterThan">
      <formula>1</formula>
    </cfRule>
    <cfRule type="colorScale" priority="2284">
      <colorScale>
        <cfvo type="min"/>
        <cfvo type="max"/>
        <color rgb="FFFCFCFF"/>
        <color rgb="FF63BE7B"/>
      </colorScale>
    </cfRule>
    <cfRule type="colorScale" priority="2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90:IA90">
    <cfRule type="colorScale" priority="2286">
      <colorScale>
        <cfvo type="min"/>
        <cfvo type="max"/>
        <color rgb="FFFCFCFF"/>
        <color rgb="FF63BE7B"/>
      </colorScale>
    </cfRule>
    <cfRule type="colorScale" priority="2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90">
    <cfRule type="colorScale" priority="2288">
      <colorScale>
        <cfvo type="min"/>
        <cfvo type="max"/>
        <color rgb="FFFCFCFF"/>
        <color rgb="FF63BE7B"/>
      </colorScale>
    </cfRule>
    <cfRule type="colorScale" priority="2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90">
    <cfRule type="colorScale" priority="2423">
      <colorScale>
        <cfvo type="min"/>
        <cfvo type="max"/>
        <color rgb="FFFCFCFF"/>
        <color rgb="FF63BE7B"/>
      </colorScale>
    </cfRule>
    <cfRule type="colorScale" priority="2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90">
    <cfRule type="cellIs" dxfId="3131" priority="2290" operator="greaterThan">
      <formula>1</formula>
    </cfRule>
    <cfRule type="colorScale" priority="2291">
      <colorScale>
        <cfvo type="min"/>
        <cfvo type="max"/>
        <color rgb="FFFCFCFF"/>
        <color rgb="FF63BE7B"/>
      </colorScale>
    </cfRule>
    <cfRule type="colorScale" priority="2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90">
    <cfRule type="colorScale" priority="2293">
      <colorScale>
        <cfvo type="min"/>
        <cfvo type="max"/>
        <color rgb="FFFCFCFF"/>
        <color rgb="FF63BE7B"/>
      </colorScale>
    </cfRule>
    <cfRule type="colorScale" priority="2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90">
    <cfRule type="colorScale" priority="2419">
      <colorScale>
        <cfvo type="min"/>
        <cfvo type="max"/>
        <color rgb="FFFCFCFF"/>
        <color rgb="FF63BE7B"/>
      </colorScale>
    </cfRule>
    <cfRule type="colorScale" priority="2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90">
    <cfRule type="cellIs" dxfId="3130" priority="2295" operator="greaterThan">
      <formula>1</formula>
    </cfRule>
    <cfRule type="colorScale" priority="2296">
      <colorScale>
        <cfvo type="min"/>
        <cfvo type="max"/>
        <color rgb="FFFCFCFF"/>
        <color rgb="FF63BE7B"/>
      </colorScale>
    </cfRule>
    <cfRule type="colorScale" priority="2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90">
    <cfRule type="colorScale" priority="2298">
      <colorScale>
        <cfvo type="min"/>
        <cfvo type="max"/>
        <color rgb="FFFCFCFF"/>
        <color rgb="FF63BE7B"/>
      </colorScale>
    </cfRule>
    <cfRule type="colorScale" priority="2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90">
    <cfRule type="colorScale" priority="2300">
      <colorScale>
        <cfvo type="min"/>
        <cfvo type="max"/>
        <color rgb="FFFCFCFF"/>
        <color rgb="FF63BE7B"/>
      </colorScale>
    </cfRule>
    <cfRule type="colorScale" priority="2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90">
    <cfRule type="cellIs" dxfId="3129" priority="2302" operator="greaterThan">
      <formula>1</formula>
    </cfRule>
    <cfRule type="colorScale" priority="2303">
      <colorScale>
        <cfvo type="min"/>
        <cfvo type="max"/>
        <color rgb="FFFCFCFF"/>
        <color rgb="FF63BE7B"/>
      </colorScale>
    </cfRule>
    <cfRule type="colorScale" priority="2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90">
    <cfRule type="colorScale" priority="2305">
      <colorScale>
        <cfvo type="min"/>
        <cfvo type="max"/>
        <color rgb="FFFCFCFF"/>
        <color rgb="FF63BE7B"/>
      </colorScale>
    </cfRule>
    <cfRule type="colorScale" priority="2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90">
    <cfRule type="colorScale" priority="2307">
      <colorScale>
        <cfvo type="min"/>
        <cfvo type="max"/>
        <color rgb="FFFCFCFF"/>
        <color rgb="FF63BE7B"/>
      </colorScale>
    </cfRule>
    <cfRule type="colorScale" priority="2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90">
    <cfRule type="cellIs" dxfId="3128" priority="2309" operator="greaterThan">
      <formula>1</formula>
    </cfRule>
    <cfRule type="colorScale" priority="2310">
      <colorScale>
        <cfvo type="min"/>
        <cfvo type="max"/>
        <color rgb="FFFCFCFF"/>
        <color rgb="FF63BE7B"/>
      </colorScale>
    </cfRule>
    <cfRule type="colorScale" priority="2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90">
    <cfRule type="colorScale" priority="2312">
      <colorScale>
        <cfvo type="min"/>
        <cfvo type="max"/>
        <color rgb="FFFCFCFF"/>
        <color rgb="FF63BE7B"/>
      </colorScale>
    </cfRule>
    <cfRule type="colorScale" priority="2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90">
    <cfRule type="colorScale" priority="2314">
      <colorScale>
        <cfvo type="min"/>
        <cfvo type="max"/>
        <color rgb="FFFCFCFF"/>
        <color rgb="FF63BE7B"/>
      </colorScale>
    </cfRule>
    <cfRule type="colorScale" priority="2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90">
    <cfRule type="cellIs" dxfId="3127" priority="2316" operator="greaterThan">
      <formula>1</formula>
    </cfRule>
    <cfRule type="colorScale" priority="2317">
      <colorScale>
        <cfvo type="min"/>
        <cfvo type="max"/>
        <color rgb="FFFCFCFF"/>
        <color rgb="FF63BE7B"/>
      </colorScale>
    </cfRule>
    <cfRule type="colorScale" priority="2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90">
    <cfRule type="colorScale" priority="2319">
      <colorScale>
        <cfvo type="min"/>
        <cfvo type="max"/>
        <color rgb="FFFCFCFF"/>
        <color rgb="FF63BE7B"/>
      </colorScale>
    </cfRule>
    <cfRule type="colorScale" priority="2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90">
    <cfRule type="colorScale" priority="2321">
      <colorScale>
        <cfvo type="min"/>
        <cfvo type="max"/>
        <color rgb="FFFCFCFF"/>
        <color rgb="FF63BE7B"/>
      </colorScale>
    </cfRule>
    <cfRule type="colorScale" priority="2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90">
    <cfRule type="cellIs" dxfId="3126" priority="2323" operator="greaterThan">
      <formula>1</formula>
    </cfRule>
    <cfRule type="colorScale" priority="2324">
      <colorScale>
        <cfvo type="min"/>
        <cfvo type="max"/>
        <color rgb="FFFCFCFF"/>
        <color rgb="FF63BE7B"/>
      </colorScale>
    </cfRule>
    <cfRule type="colorScale" priority="2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90">
    <cfRule type="colorScale" priority="2326">
      <colorScale>
        <cfvo type="min"/>
        <cfvo type="max"/>
        <color rgb="FFFCFCFF"/>
        <color rgb="FF63BE7B"/>
      </colorScale>
    </cfRule>
    <cfRule type="colorScale" priority="2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90">
    <cfRule type="colorScale" priority="2328">
      <colorScale>
        <cfvo type="min"/>
        <cfvo type="max"/>
        <color rgb="FFFCFCFF"/>
        <color rgb="FF63BE7B"/>
      </colorScale>
    </cfRule>
    <cfRule type="colorScale" priority="2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90">
    <cfRule type="cellIs" dxfId="3125" priority="2330" operator="greaterThan">
      <formula>1</formula>
    </cfRule>
    <cfRule type="colorScale" priority="2331">
      <colorScale>
        <cfvo type="min"/>
        <cfvo type="max"/>
        <color rgb="FFFCFCFF"/>
        <color rgb="FF63BE7B"/>
      </colorScale>
    </cfRule>
    <cfRule type="colorScale" priority="2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90">
    <cfRule type="colorScale" priority="2333">
      <colorScale>
        <cfvo type="min"/>
        <cfvo type="max"/>
        <color rgb="FFFCFCFF"/>
        <color rgb="FF63BE7B"/>
      </colorScale>
    </cfRule>
    <cfRule type="colorScale" priority="2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90">
    <cfRule type="colorScale" priority="2335">
      <colorScale>
        <cfvo type="min"/>
        <cfvo type="max"/>
        <color rgb="FFFCFCFF"/>
        <color rgb="FF63BE7B"/>
      </colorScale>
    </cfRule>
    <cfRule type="colorScale" priority="2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90">
    <cfRule type="cellIs" dxfId="3124" priority="2337" operator="greaterThan">
      <formula>1</formula>
    </cfRule>
    <cfRule type="colorScale" priority="2338">
      <colorScale>
        <cfvo type="min"/>
        <cfvo type="max"/>
        <color rgb="FFFCFCFF"/>
        <color rgb="FF63BE7B"/>
      </colorScale>
    </cfRule>
    <cfRule type="colorScale" priority="2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90">
    <cfRule type="colorScale" priority="2340">
      <colorScale>
        <cfvo type="min"/>
        <cfvo type="max"/>
        <color rgb="FFFCFCFF"/>
        <color rgb="FF63BE7B"/>
      </colorScale>
    </cfRule>
    <cfRule type="colorScale" priority="2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90">
    <cfRule type="colorScale" priority="2342">
      <colorScale>
        <cfvo type="min"/>
        <cfvo type="max"/>
        <color rgb="FFFCFCFF"/>
        <color rgb="FF63BE7B"/>
      </colorScale>
    </cfRule>
    <cfRule type="colorScale" priority="2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90">
    <cfRule type="cellIs" dxfId="3123" priority="2344" operator="greaterThan">
      <formula>1</formula>
    </cfRule>
    <cfRule type="colorScale" priority="2345">
      <colorScale>
        <cfvo type="min"/>
        <cfvo type="max"/>
        <color rgb="FFFCFCFF"/>
        <color rgb="FF63BE7B"/>
      </colorScale>
    </cfRule>
    <cfRule type="colorScale" priority="2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90">
    <cfRule type="colorScale" priority="2347">
      <colorScale>
        <cfvo type="min"/>
        <cfvo type="max"/>
        <color rgb="FFFCFCFF"/>
        <color rgb="FF63BE7B"/>
      </colorScale>
    </cfRule>
    <cfRule type="colorScale" priority="2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90">
    <cfRule type="colorScale" priority="2349">
      <colorScale>
        <cfvo type="min"/>
        <cfvo type="max"/>
        <color rgb="FFFCFCFF"/>
        <color rgb="FF63BE7B"/>
      </colorScale>
    </cfRule>
    <cfRule type="colorScale" priority="2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90">
    <cfRule type="cellIs" dxfId="3122" priority="2351" operator="greaterThan">
      <formula>1</formula>
    </cfRule>
    <cfRule type="colorScale" priority="2352">
      <colorScale>
        <cfvo type="min"/>
        <cfvo type="max"/>
        <color rgb="FFFCFCFF"/>
        <color rgb="FF63BE7B"/>
      </colorScale>
    </cfRule>
    <cfRule type="colorScale" priority="2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90">
    <cfRule type="colorScale" priority="2354">
      <colorScale>
        <cfvo type="min"/>
        <cfvo type="max"/>
        <color rgb="FFFCFCFF"/>
        <color rgb="FF63BE7B"/>
      </colorScale>
    </cfRule>
    <cfRule type="colorScale" priority="2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90">
    <cfRule type="colorScale" priority="2356">
      <colorScale>
        <cfvo type="min"/>
        <cfvo type="max"/>
        <color rgb="FFFCFCFF"/>
        <color rgb="FF63BE7B"/>
      </colorScale>
    </cfRule>
    <cfRule type="colorScale" priority="2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90">
    <cfRule type="cellIs" dxfId="3121" priority="2358" operator="greaterThan">
      <formula>1</formula>
    </cfRule>
    <cfRule type="colorScale" priority="2359">
      <colorScale>
        <cfvo type="min"/>
        <cfvo type="max"/>
        <color rgb="FFFCFCFF"/>
        <color rgb="FF63BE7B"/>
      </colorScale>
    </cfRule>
    <cfRule type="colorScale" priority="2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90">
    <cfRule type="colorScale" priority="2361">
      <colorScale>
        <cfvo type="min"/>
        <cfvo type="max"/>
        <color rgb="FFFCFCFF"/>
        <color rgb="FF63BE7B"/>
      </colorScale>
    </cfRule>
    <cfRule type="colorScale" priority="2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90">
    <cfRule type="colorScale" priority="2363">
      <colorScale>
        <cfvo type="min"/>
        <cfvo type="max"/>
        <color rgb="FFFCFCFF"/>
        <color rgb="FF63BE7B"/>
      </colorScale>
    </cfRule>
    <cfRule type="colorScale" priority="2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90">
    <cfRule type="cellIs" dxfId="3120" priority="2365" operator="greaterThan">
      <formula>1</formula>
    </cfRule>
    <cfRule type="colorScale" priority="2366">
      <colorScale>
        <cfvo type="min"/>
        <cfvo type="max"/>
        <color rgb="FFFCFCFF"/>
        <color rgb="FF63BE7B"/>
      </colorScale>
    </cfRule>
    <cfRule type="colorScale" priority="2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90">
    <cfRule type="colorScale" priority="2368">
      <colorScale>
        <cfvo type="min"/>
        <cfvo type="max"/>
        <color rgb="FFFCFCFF"/>
        <color rgb="FF63BE7B"/>
      </colorScale>
    </cfRule>
    <cfRule type="colorScale" priority="2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90">
    <cfRule type="colorScale" priority="2370">
      <colorScale>
        <cfvo type="min"/>
        <cfvo type="max"/>
        <color rgb="FFFCFCFF"/>
        <color rgb="FF63BE7B"/>
      </colorScale>
    </cfRule>
    <cfRule type="colorScale" priority="2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90">
    <cfRule type="cellIs" dxfId="3119" priority="2372" operator="greaterThan">
      <formula>1</formula>
    </cfRule>
    <cfRule type="colorScale" priority="2373">
      <colorScale>
        <cfvo type="min"/>
        <cfvo type="max"/>
        <color rgb="FFFCFCFF"/>
        <color rgb="FF63BE7B"/>
      </colorScale>
    </cfRule>
    <cfRule type="colorScale" priority="2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90">
    <cfRule type="colorScale" priority="2375">
      <colorScale>
        <cfvo type="min"/>
        <cfvo type="max"/>
        <color rgb="FFFCFCFF"/>
        <color rgb="FF63BE7B"/>
      </colorScale>
    </cfRule>
    <cfRule type="colorScale" priority="2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90">
    <cfRule type="colorScale" priority="2377">
      <colorScale>
        <cfvo type="min"/>
        <cfvo type="max"/>
        <color rgb="FFFCFCFF"/>
        <color rgb="FF63BE7B"/>
      </colorScale>
    </cfRule>
    <cfRule type="colorScale" priority="2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90">
    <cfRule type="cellIs" dxfId="3118" priority="2379" operator="greaterThan">
      <formula>1</formula>
    </cfRule>
    <cfRule type="colorScale" priority="2380">
      <colorScale>
        <cfvo type="min"/>
        <cfvo type="max"/>
        <color rgb="FFFCFCFF"/>
        <color rgb="FF63BE7B"/>
      </colorScale>
    </cfRule>
    <cfRule type="colorScale" priority="2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90">
    <cfRule type="colorScale" priority="2382">
      <colorScale>
        <cfvo type="min"/>
        <cfvo type="max"/>
        <color rgb="FFFCFCFF"/>
        <color rgb="FF63BE7B"/>
      </colorScale>
    </cfRule>
    <cfRule type="colorScale" priority="2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90">
    <cfRule type="colorScale" priority="2384">
      <colorScale>
        <cfvo type="min"/>
        <cfvo type="max"/>
        <color rgb="FFFCFCFF"/>
        <color rgb="FF63BE7B"/>
      </colorScale>
    </cfRule>
    <cfRule type="colorScale" priority="2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90">
    <cfRule type="cellIs" dxfId="3117" priority="2386" operator="greaterThan">
      <formula>1</formula>
    </cfRule>
    <cfRule type="colorScale" priority="2387">
      <colorScale>
        <cfvo type="min"/>
        <cfvo type="max"/>
        <color rgb="FFFCFCFF"/>
        <color rgb="FF63BE7B"/>
      </colorScale>
    </cfRule>
    <cfRule type="colorScale" priority="2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90">
    <cfRule type="colorScale" priority="2389">
      <colorScale>
        <cfvo type="min"/>
        <cfvo type="max"/>
        <color rgb="FFFCFCFF"/>
        <color rgb="FF63BE7B"/>
      </colorScale>
    </cfRule>
    <cfRule type="colorScale" priority="2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90">
    <cfRule type="colorScale" priority="2391">
      <colorScale>
        <cfvo type="min"/>
        <cfvo type="max"/>
        <color rgb="FFFCFCFF"/>
        <color rgb="FF63BE7B"/>
      </colorScale>
    </cfRule>
    <cfRule type="colorScale" priority="2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90">
    <cfRule type="cellIs" dxfId="3116" priority="2393" operator="greaterThan">
      <formula>1</formula>
    </cfRule>
    <cfRule type="colorScale" priority="2394">
      <colorScale>
        <cfvo type="min"/>
        <cfvo type="max"/>
        <color rgb="FFFCFCFF"/>
        <color rgb="FF63BE7B"/>
      </colorScale>
    </cfRule>
    <cfRule type="colorScale" priority="2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90">
    <cfRule type="colorScale" priority="2396">
      <colorScale>
        <cfvo type="min"/>
        <cfvo type="max"/>
        <color rgb="FFFCFCFF"/>
        <color rgb="FF63BE7B"/>
      </colorScale>
    </cfRule>
    <cfRule type="colorScale" priority="2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90">
    <cfRule type="colorScale" priority="2398">
      <colorScale>
        <cfvo type="min"/>
        <cfvo type="max"/>
        <color rgb="FFFCFCFF"/>
        <color rgb="FF63BE7B"/>
      </colorScale>
    </cfRule>
    <cfRule type="colorScale" priority="2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90">
    <cfRule type="cellIs" dxfId="3115" priority="2400" operator="greaterThan">
      <formula>1</formula>
    </cfRule>
    <cfRule type="colorScale" priority="2401">
      <colorScale>
        <cfvo type="min"/>
        <cfvo type="max"/>
        <color rgb="FFFCFCFF"/>
        <color rgb="FF63BE7B"/>
      </colorScale>
    </cfRule>
    <cfRule type="colorScale" priority="2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90">
    <cfRule type="colorScale" priority="2403">
      <colorScale>
        <cfvo type="min"/>
        <cfvo type="max"/>
        <color rgb="FFFCFCFF"/>
        <color rgb="FF63BE7B"/>
      </colorScale>
    </cfRule>
    <cfRule type="colorScale" priority="2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90">
    <cfRule type="colorScale" priority="2405">
      <colorScale>
        <cfvo type="min"/>
        <cfvo type="max"/>
        <color rgb="FFFCFCFF"/>
        <color rgb="FF63BE7B"/>
      </colorScale>
    </cfRule>
    <cfRule type="colorScale" priority="2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90">
    <cfRule type="cellIs" dxfId="3114" priority="2407" operator="greaterThan">
      <formula>1</formula>
    </cfRule>
    <cfRule type="colorScale" priority="2408">
      <colorScale>
        <cfvo type="min"/>
        <cfvo type="max"/>
        <color rgb="FFFCFCFF"/>
        <color rgb="FF63BE7B"/>
      </colorScale>
    </cfRule>
    <cfRule type="colorScale" priority="2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90">
    <cfRule type="colorScale" priority="2410">
      <colorScale>
        <cfvo type="min"/>
        <cfvo type="max"/>
        <color rgb="FFFCFCFF"/>
        <color rgb="FF63BE7B"/>
      </colorScale>
    </cfRule>
    <cfRule type="colorScale" priority="2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90">
    <cfRule type="colorScale" priority="2412">
      <colorScale>
        <cfvo type="min"/>
        <cfvo type="max"/>
        <color rgb="FFFCFCFF"/>
        <color rgb="FF63BE7B"/>
      </colorScale>
    </cfRule>
    <cfRule type="colorScale" priority="2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90">
    <cfRule type="cellIs" dxfId="3113" priority="2414" operator="greaterThan">
      <formula>1</formula>
    </cfRule>
    <cfRule type="colorScale" priority="2415">
      <colorScale>
        <cfvo type="min"/>
        <cfvo type="max"/>
        <color rgb="FFFCFCFF"/>
        <color rgb="FF63BE7B"/>
      </colorScale>
    </cfRule>
    <cfRule type="colorScale" priority="2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K90:LD90">
    <cfRule type="cellIs" dxfId="3112" priority="2101" operator="greaterThan">
      <formula>0.31</formula>
    </cfRule>
    <cfRule type="cellIs" dxfId="3111" priority="2102" operator="greaterThan">
      <formula>0.31</formula>
    </cfRule>
    <cfRule type="cellIs" dxfId="3110" priority="2103" operator="greaterThan">
      <formula>0.31</formula>
    </cfRule>
    <cfRule type="cellIs" dxfId="3109" priority="2104" operator="greaterThan">
      <formula>0.3</formula>
    </cfRule>
    <cfRule type="cellIs" dxfId="3108" priority="2105" operator="greaterThan">
      <formula>1</formula>
    </cfRule>
    <cfRule type="cellIs" dxfId="3107" priority="2106" operator="equal">
      <formula>0</formula>
    </cfRule>
  </conditionalFormatting>
  <conditionalFormatting sqref="LJ90:LK90">
    <cfRule type="containsText" dxfId="3106" priority="2068" operator="containsText" text=" ">
      <formula>NOT(ISERROR(SEARCH(" ",LJ90)))</formula>
    </cfRule>
    <cfRule type="containsText" dxfId="3105" priority="2069" operator="containsText" text=" ">
      <formula>NOT(ISERROR(SEARCH(" ",LJ90)))</formula>
    </cfRule>
  </conditionalFormatting>
  <conditionalFormatting sqref="LV90">
    <cfRule type="containsText" dxfId="3104" priority="1616" operator="containsText" text=" ">
      <formula>NOT(ISERROR(SEARCH(" ",LV90)))</formula>
    </cfRule>
    <cfRule type="containsText" dxfId="3103" priority="1617" operator="containsText" text=" ">
      <formula>NOT(ISERROR(SEARCH(" ",LV90)))</formula>
    </cfRule>
  </conditionalFormatting>
  <conditionalFormatting sqref="LW90">
    <cfRule type="containsText" dxfId="3102" priority="1600" operator="containsText" text=" ">
      <formula>NOT(ISERROR(SEARCH(" ",LW90)))</formula>
    </cfRule>
    <cfRule type="containsText" dxfId="3101" priority="1601" operator="containsText" text=" ">
      <formula>NOT(ISERROR(SEARCH(" ",LW90)))</formula>
    </cfRule>
  </conditionalFormatting>
  <conditionalFormatting sqref="LX90:LZ90">
    <cfRule type="containsText" dxfId="3100" priority="1592" operator="containsText" text=" ">
      <formula>NOT(ISERROR(SEARCH(" ",LX90)))</formula>
    </cfRule>
    <cfRule type="containsText" dxfId="3099" priority="1593" operator="containsText" text=" ">
      <formula>NOT(ISERROR(SEARCH(" ",LX90)))</formula>
    </cfRule>
  </conditionalFormatting>
  <conditionalFormatting sqref="AF90">
    <cfRule type="cellIs" dxfId="3098" priority="1764" operator="greaterThan">
      <formula>1</formula>
    </cfRule>
    <cfRule type="containsText" dxfId="3097" priority="1765" operator="containsText" text=" ">
      <formula>NOT(ISERROR(SEARCH(" ",AF90)))</formula>
    </cfRule>
    <cfRule type="containsText" dxfId="3096" priority="1766" operator="containsText" text=" ">
      <formula>NOT(ISERROR(SEARCH(" ",AF90)))</formula>
    </cfRule>
  </conditionalFormatting>
  <conditionalFormatting sqref="BX90">
    <cfRule type="containsText" dxfId="3095" priority="2425" operator="containsText" text=" ">
      <formula>NOT(ISERROR(SEARCH(" ",BX90)))</formula>
    </cfRule>
    <cfRule type="containsText" dxfId="3094" priority="2426" operator="containsText" text=" ">
      <formula>NOT(ISERROR(SEARCH(" ",BX90)))</formula>
    </cfRule>
  </conditionalFormatting>
  <conditionalFormatting sqref="CK90">
    <cfRule type="containsText" dxfId="3093" priority="2429" operator="containsText" text=" ">
      <formula>NOT(ISERROR(SEARCH(" ",CK90)))</formula>
    </cfRule>
  </conditionalFormatting>
  <conditionalFormatting sqref="CV90">
    <cfRule type="cellIs" dxfId="3092" priority="1673" operator="equal">
      <formula>1</formula>
    </cfRule>
  </conditionalFormatting>
  <conditionalFormatting sqref="DR90">
    <cfRule type="cellIs" dxfId="3091" priority="1647" operator="equal">
      <formula>1</formula>
    </cfRule>
  </conditionalFormatting>
  <conditionalFormatting sqref="EA90">
    <cfRule type="containsText" dxfId="3090" priority="1631" operator="containsText" text=" ">
      <formula>NOT(ISERROR(SEARCH(" ",EA90)))</formula>
    </cfRule>
    <cfRule type="containsText" dxfId="3089" priority="1632" operator="containsText" text=" ">
      <formula>NOT(ISERROR(SEARCH(" ",EA90)))</formula>
    </cfRule>
  </conditionalFormatting>
  <conditionalFormatting sqref="MA90">
    <cfRule type="containsText" dxfId="3088" priority="1620" operator="containsText" text=" ">
      <formula>NOT(ISERROR(SEARCH(" ",MA90)))</formula>
    </cfRule>
    <cfRule type="containsText" dxfId="3087" priority="1621" operator="containsText" text=" ">
      <formula>NOT(ISERROR(SEARCH(" ",MA90)))</formula>
    </cfRule>
  </conditionalFormatting>
  <conditionalFormatting sqref="MB90">
    <cfRule type="containsText" dxfId="3086" priority="1584" operator="containsText" text=" ">
      <formula>NOT(ISERROR(SEARCH(" ",MB90)))</formula>
    </cfRule>
    <cfRule type="containsText" dxfId="3085" priority="1585" operator="containsText" text=" ">
      <formula>NOT(ISERROR(SEARCH(" ",MB90)))</formula>
    </cfRule>
  </conditionalFormatting>
  <conditionalFormatting sqref="MC90">
    <cfRule type="containsText" dxfId="3084" priority="1578" operator="containsText" text=" ">
      <formula>NOT(ISERROR(SEARCH(" ",MC90)))</formula>
    </cfRule>
    <cfRule type="containsText" dxfId="3083" priority="1579" operator="containsText" text=" ">
      <formula>NOT(ISERROR(SEARCH(" ",MC90)))</formula>
    </cfRule>
  </conditionalFormatting>
  <conditionalFormatting sqref="MD90">
    <cfRule type="containsText" dxfId="3082" priority="1572" operator="containsText" text=" ">
      <formula>NOT(ISERROR(SEARCH(" ",MD90)))</formula>
    </cfRule>
    <cfRule type="containsText" dxfId="3081" priority="1573" operator="containsText" text=" ">
      <formula>NOT(ISERROR(SEARCH(" ",MD90)))</formula>
    </cfRule>
  </conditionalFormatting>
  <conditionalFormatting sqref="ME90">
    <cfRule type="containsText" dxfId="3080" priority="1566" operator="containsText" text=" ">
      <formula>NOT(ISERROR(SEARCH(" ",ME90)))</formula>
    </cfRule>
    <cfRule type="containsText" dxfId="3079" priority="1567" operator="containsText" text=" ">
      <formula>NOT(ISERROR(SEARCH(" ",ME90)))</formula>
    </cfRule>
  </conditionalFormatting>
  <conditionalFormatting sqref="B90">
    <cfRule type="containsText" dxfId="3078" priority="2433" operator="containsText" text=" ">
      <formula>NOT(ISERROR(SEARCH(" ",B90)))</formula>
    </cfRule>
    <cfRule type="containsText" dxfId="3077" priority="2434" operator="containsText" text=" ">
      <formula>NOT(ISERROR(SEARCH(" ",B90)))</formula>
    </cfRule>
  </conditionalFormatting>
  <conditionalFormatting sqref="CA90">
    <cfRule type="containsText" dxfId="3076" priority="2431" operator="containsText" text=" ">
      <formula>NOT(ISERROR(SEARCH(" ",CA90)))</formula>
    </cfRule>
    <cfRule type="containsText" dxfId="3075" priority="2432" operator="containsText" text=" ">
      <formula>NOT(ISERROR(SEARCH(" ",CA90)))</formula>
    </cfRule>
  </conditionalFormatting>
  <conditionalFormatting sqref="BL90">
    <cfRule type="containsText" dxfId="3074" priority="2443" operator="containsText" text=" ">
      <formula>NOT(ISERROR(SEARCH(" ",BL90)))</formula>
    </cfRule>
    <cfRule type="containsText" dxfId="3073" priority="2444" operator="containsText" text=" ">
      <formula>NOT(ISERROR(SEARCH(" ",BL90)))</formula>
    </cfRule>
  </conditionalFormatting>
  <conditionalFormatting sqref="CJ90">
    <cfRule type="containsText" dxfId="3072" priority="2440" operator="containsText" text=" ">
      <formula>NOT(ISERROR(SEARCH(" ",CJ90)))</formula>
    </cfRule>
  </conditionalFormatting>
  <conditionalFormatting sqref="AG90">
    <cfRule type="cellIs" dxfId="3071" priority="1626" operator="equal">
      <formula>0</formula>
    </cfRule>
  </conditionalFormatting>
  <conditionalFormatting sqref="AH90:AJ90">
    <cfRule type="cellIs" dxfId="3070" priority="2430" operator="equal">
      <formula>0</formula>
    </cfRule>
  </conditionalFormatting>
  <conditionalFormatting sqref="CW90">
    <cfRule type="cellIs" dxfId="3069" priority="2435" operator="equal">
      <formula>1</formula>
    </cfRule>
  </conditionalFormatting>
  <conditionalFormatting sqref="DC90 CX90">
    <cfRule type="cellIs" dxfId="3068" priority="1654" operator="equal">
      <formula>1</formula>
    </cfRule>
  </conditionalFormatting>
  <conditionalFormatting sqref="DM90 DH90">
    <cfRule type="cellIs" dxfId="3067" priority="1655" operator="equal">
      <formula>1</formula>
    </cfRule>
  </conditionalFormatting>
  <conditionalFormatting sqref="LQ90:LU90">
    <cfRule type="containsText" dxfId="3066" priority="1560" operator="containsText" text=" ">
      <formula>NOT(ISERROR(SEARCH(" ",LQ90)))</formula>
    </cfRule>
    <cfRule type="containsText" dxfId="3065" priority="1561" operator="containsText" text=" ">
      <formula>NOT(ISERROR(SEARCH(" ",LQ90)))</formula>
    </cfRule>
  </conditionalFormatting>
  <conditionalFormatting sqref="MF90:MS90">
    <cfRule type="containsText" dxfId="3064" priority="1618" operator="containsText" text=" ">
      <formula>NOT(ISERROR(SEARCH(" ",MF90)))</formula>
    </cfRule>
    <cfRule type="containsText" dxfId="3063" priority="1619" operator="containsText" text=" ">
      <formula>NOT(ISERROR(SEARCH(" ",MF90)))</formula>
    </cfRule>
  </conditionalFormatting>
  <conditionalFormatting sqref="AG90">
    <cfRule type="cellIs" dxfId="3062" priority="1627" operator="equal">
      <formula>0</formula>
    </cfRule>
    <cfRule type="cellIs" dxfId="3061" priority="1628" operator="greaterThan">
      <formula>1</formula>
    </cfRule>
    <cfRule type="containsText" dxfId="3060" priority="1629" operator="containsText" text=" ">
      <formula>NOT(ISERROR(SEARCH(" ",AG90)))</formula>
    </cfRule>
    <cfRule type="containsText" dxfId="3059" priority="1630" operator="containsText" text=" ">
      <formula>NOT(ISERROR(SEARCH(" ",AG90)))</formula>
    </cfRule>
  </conditionalFormatting>
  <conditionalFormatting sqref="AH90:AJ90">
    <cfRule type="cellIs" dxfId="3058" priority="2436" operator="equal">
      <formula>0</formula>
    </cfRule>
    <cfRule type="cellIs" dxfId="3057" priority="2437" operator="greaterThan">
      <formula>1</formula>
    </cfRule>
    <cfRule type="containsText" dxfId="3056" priority="2438" operator="containsText" text=" ">
      <formula>NOT(ISERROR(SEARCH(" ",AH90)))</formula>
    </cfRule>
    <cfRule type="containsText" dxfId="3055" priority="2439" operator="containsText" text=" ">
      <formula>NOT(ISERROR(SEARCH(" ",AH90)))</formula>
    </cfRule>
  </conditionalFormatting>
  <conditionalFormatting sqref="A90">
    <cfRule type="containsText" dxfId="3054" priority="2427" operator="containsText" text=" ">
      <formula>NOT(ISERROR(SEARCH(" ",A90)))</formula>
    </cfRule>
    <cfRule type="containsText" dxfId="3053" priority="2428" operator="containsText" text=" ">
      <formula>NOT(ISERROR(SEARCH(" ",A90)))</formula>
    </cfRule>
  </conditionalFormatting>
  <conditionalFormatting sqref="DN90:DQ90">
    <cfRule type="cellIs" dxfId="3052" priority="1651" operator="equal">
      <formula>1</formula>
    </cfRule>
  </conditionalFormatting>
  <conditionalFormatting sqref="DS90:DV90">
    <cfRule type="cellIs" dxfId="3051" priority="1646" operator="equal">
      <formula>1</formula>
    </cfRule>
  </conditionalFormatting>
  <conditionalFormatting sqref="C90:D90 AE90 AY90">
    <cfRule type="containsText" dxfId="3050" priority="2145" operator="containsText" text=" ">
      <formula>NOT(ISERROR(SEARCH(" ",C90)))</formula>
    </cfRule>
    <cfRule type="containsText" dxfId="3049" priority="2146" operator="containsText" text=" ">
      <formula>NOT(ISERROR(SEARCH(" ",C90)))</formula>
    </cfRule>
  </conditionalFormatting>
  <conditionalFormatting sqref="N90:P90 S90">
    <cfRule type="containsText" dxfId="3048" priority="2141" operator="containsText" text=" ">
      <formula>NOT(ISERROR(SEARCH(" ",N90)))</formula>
    </cfRule>
    <cfRule type="containsText" dxfId="3047" priority="2142" operator="containsText" text=" ">
      <formula>NOT(ISERROR(SEARCH(" ",N90)))</formula>
    </cfRule>
  </conditionalFormatting>
  <conditionalFormatting sqref="AW90 AO90:AU90">
    <cfRule type="cellIs" dxfId="3046" priority="2114" operator="equal">
      <formula>0</formula>
    </cfRule>
    <cfRule type="containsText" dxfId="3045" priority="2127" operator="containsText" text=" ">
      <formula>NOT(ISERROR(SEARCH(" ",AO90)))</formula>
    </cfRule>
    <cfRule type="containsText" dxfId="3044" priority="2128" operator="containsText" text=" ">
      <formula>NOT(ISERROR(SEARCH(" ",AO90)))</formula>
    </cfRule>
  </conditionalFormatting>
  <conditionalFormatting sqref="BB90 BO90:BQ90 AZ90">
    <cfRule type="containsText" dxfId="3043" priority="2143" operator="containsText" text=" ">
      <formula>NOT(ISERROR(SEARCH(" ",AZ90)))</formula>
    </cfRule>
    <cfRule type="containsText" dxfId="3042" priority="2144" operator="containsText" text=" ">
      <formula>NOT(ISERROR(SEARCH(" ",AZ90)))</formula>
    </cfRule>
  </conditionalFormatting>
  <conditionalFormatting sqref="BA90 EB90 EM90:FH90 HR90:HW90 KG90:LH90">
    <cfRule type="containsText" dxfId="3041" priority="2107" operator="containsText" text=" ">
      <formula>NOT(ISERROR(SEARCH(" ",BA90)))</formula>
    </cfRule>
    <cfRule type="containsText" dxfId="3040" priority="2108" operator="containsText" text=" ">
      <formula>NOT(ISERROR(SEARCH(" ",BA90)))</formula>
    </cfRule>
  </conditionalFormatting>
  <conditionalFormatting sqref="BD90 BH90">
    <cfRule type="containsText" dxfId="3039" priority="2133" operator="containsText" text=" ">
      <formula>NOT(ISERROR(SEARCH(" ",BD90)))</formula>
    </cfRule>
    <cfRule type="containsText" dxfId="3038" priority="2134" operator="containsText" text=" ">
      <formula>NOT(ISERROR(SEARCH(" ",BD90)))</formula>
    </cfRule>
  </conditionalFormatting>
  <conditionalFormatting sqref="CL90:CP90 CT90">
    <cfRule type="containsText" dxfId="3037" priority="2092" operator="containsText" text=" ">
      <formula>NOT(ISERROR(SEARCH(" ",CL90)))</formula>
    </cfRule>
  </conditionalFormatting>
  <conditionalFormatting sqref="IA90 FL90">
    <cfRule type="cellIs" dxfId="3036" priority="2096" operator="greaterThan">
      <formula>1</formula>
    </cfRule>
  </conditionalFormatting>
  <conditionalFormatting sqref="LL90:LN90 OY90 PX90:XFD90">
    <cfRule type="containsText" dxfId="3035" priority="2135" operator="containsText" text=" ">
      <formula>NOT(ISERROR(SEARCH(" ",LL90)))</formula>
    </cfRule>
    <cfRule type="containsText" dxfId="3034" priority="2136" operator="containsText" text=" ">
      <formula>NOT(ISERROR(SEARCH(" ",LL90)))</formula>
    </cfRule>
  </conditionalFormatting>
  <conditionalFormatting sqref="NV90">
    <cfRule type="containsText" dxfId="3033" priority="1564" operator="containsText" text=" ">
      <formula>NOT(ISERROR(SEARCH(" ",NV90)))</formula>
    </cfRule>
    <cfRule type="containsText" dxfId="3032" priority="1565" operator="containsText" text=" ">
      <formula>NOT(ISERROR(SEARCH(" ",NV90)))</formula>
    </cfRule>
  </conditionalFormatting>
  <conditionalFormatting sqref="H91">
    <cfRule type="containsText" dxfId="3031" priority="763" operator="containsText" text=" ">
      <formula>NOT(ISERROR(SEARCH(" ",H91)))</formula>
    </cfRule>
    <cfRule type="containsText" dxfId="3030" priority="764" operator="containsText" text=" ">
      <formula>NOT(ISERROR(SEARCH(" ",H91)))</formula>
    </cfRule>
  </conditionalFormatting>
  <conditionalFormatting sqref="B91">
    <cfRule type="cellIs" dxfId="3029" priority="281" operator="equal">
      <formula>" "</formula>
    </cfRule>
    <cfRule type="containsText" dxfId="3028" priority="282" operator="containsText" text=" ">
      <formula>NOT(ISERROR(SEARCH(" ",B91)))</formula>
    </cfRule>
    <cfRule type="containsText" dxfId="3027" priority="283" operator="containsText" text=" ">
      <formula>NOT(ISERROR(SEARCH(" ",B91)))</formula>
    </cfRule>
  </conditionalFormatting>
  <conditionalFormatting sqref="C91">
    <cfRule type="colorScale" priority="2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91:D91">
    <cfRule type="containsText" dxfId="3026" priority="241" operator="containsText" text=" ">
      <formula>NOT(ISERROR(SEARCH(" ",C91)))</formula>
    </cfRule>
    <cfRule type="containsText" dxfId="3025" priority="242" operator="containsText" text=" ">
      <formula>NOT(ISERROR(SEARCH(" ",C91)))</formula>
    </cfRule>
  </conditionalFormatting>
  <conditionalFormatting sqref="F91">
    <cfRule type="containsText" dxfId="3024" priority="279" operator="containsText" text=" ">
      <formula>NOT(ISERROR(SEARCH(" ",F91)))</formula>
    </cfRule>
    <cfRule type="containsText" dxfId="3023" priority="280" operator="containsText" text=" ">
      <formula>NOT(ISERROR(SEARCH(" ",F91)))</formula>
    </cfRule>
  </conditionalFormatting>
  <conditionalFormatting sqref="G91">
    <cfRule type="containsText" dxfId="3022" priority="260" operator="containsText" text=" ">
      <formula>NOT(ISERROR(SEARCH(" ",G91)))</formula>
    </cfRule>
    <cfRule type="containsText" dxfId="3021" priority="261" operator="containsText" text=" ">
      <formula>NOT(ISERROR(SEARCH(" ",G91)))</formula>
    </cfRule>
  </conditionalFormatting>
  <conditionalFormatting sqref="R91">
    <cfRule type="containsText" dxfId="3020" priority="230" operator="containsText" text=" ">
      <formula>NOT(ISERROR(SEARCH(" ",R91)))</formula>
    </cfRule>
    <cfRule type="containsText" dxfId="3019" priority="231" operator="containsText" text=" ">
      <formula>NOT(ISERROR(SEARCH(" ",R91)))</formula>
    </cfRule>
  </conditionalFormatting>
  <conditionalFormatting sqref="Y91">
    <cfRule type="colorScale" priority="323">
      <colorScale>
        <cfvo type="min"/>
        <cfvo type="max"/>
        <color rgb="FFFCFCFF"/>
        <color rgb="FF63BE7B"/>
      </colorScale>
    </cfRule>
    <cfRule type="colorScale" priority="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91">
    <cfRule type="containsText" dxfId="3018" priority="321" operator="containsText" text=" ">
      <formula>NOT(ISERROR(SEARCH(" ",AE91)))</formula>
    </cfRule>
    <cfRule type="containsText" dxfId="3017" priority="322" operator="containsText" text=" ">
      <formula>NOT(ISERROR(SEARCH(" ",AE91)))</formula>
    </cfRule>
  </conditionalFormatting>
  <conditionalFormatting sqref="AK91">
    <cfRule type="cellIs" dxfId="3016" priority="255" operator="equal">
      <formula>0</formula>
    </cfRule>
    <cfRule type="cellIs" dxfId="3015" priority="256" operator="equal">
      <formula>0</formula>
    </cfRule>
    <cfRule type="cellIs" dxfId="3014" priority="257" operator="greaterThan">
      <formula>1</formula>
    </cfRule>
    <cfRule type="containsText" dxfId="3013" priority="258" operator="containsText" text=" ">
      <formula>NOT(ISERROR(SEARCH(" ",AK91)))</formula>
    </cfRule>
    <cfRule type="containsText" dxfId="3012" priority="259" operator="containsText" text=" ">
      <formula>NOT(ISERROR(SEARCH(" ",AK91)))</formula>
    </cfRule>
  </conditionalFormatting>
  <conditionalFormatting sqref="AL91">
    <cfRule type="cellIs" dxfId="3011" priority="250" operator="equal">
      <formula>0</formula>
    </cfRule>
    <cfRule type="cellIs" dxfId="3010" priority="251" operator="equal">
      <formula>0</formula>
    </cfRule>
    <cfRule type="cellIs" dxfId="3009" priority="252" operator="greaterThan">
      <formula>1</formula>
    </cfRule>
    <cfRule type="containsText" dxfId="3008" priority="253" operator="containsText" text=" ">
      <formula>NOT(ISERROR(SEARCH(" ",AL91)))</formula>
    </cfRule>
    <cfRule type="containsText" dxfId="3007" priority="254" operator="containsText" text=" ">
      <formula>NOT(ISERROR(SEARCH(" ",AL91)))</formula>
    </cfRule>
  </conditionalFormatting>
  <conditionalFormatting sqref="AM91">
    <cfRule type="cellIs" dxfId="3006" priority="245" operator="equal">
      <formula>0</formula>
    </cfRule>
    <cfRule type="cellIs" dxfId="3005" priority="246" operator="equal">
      <formula>0</formula>
    </cfRule>
    <cfRule type="cellIs" dxfId="3004" priority="247" operator="greaterThan">
      <formula>1</formula>
    </cfRule>
    <cfRule type="containsText" dxfId="3003" priority="248" operator="containsText" text=" ">
      <formula>NOT(ISERROR(SEARCH(" ",AM91)))</formula>
    </cfRule>
    <cfRule type="containsText" dxfId="3002" priority="249" operator="containsText" text=" ">
      <formula>NOT(ISERROR(SEARCH(" ",AM91)))</formula>
    </cfRule>
  </conditionalFormatting>
  <conditionalFormatting sqref="AV91">
    <cfRule type="cellIs" dxfId="3001" priority="197" operator="equal">
      <formula>0</formula>
    </cfRule>
    <cfRule type="containsText" dxfId="3000" priority="198" operator="containsText" text=" ">
      <formula>NOT(ISERROR(SEARCH(" ",AV91)))</formula>
    </cfRule>
    <cfRule type="containsText" dxfId="2999" priority="199" operator="containsText" text=" ">
      <formula>NOT(ISERROR(SEARCH(" ",AV91)))</formula>
    </cfRule>
  </conditionalFormatting>
  <conditionalFormatting sqref="AX91">
    <cfRule type="cellIs" dxfId="2998" priority="302" operator="greaterThan">
      <formula>1</formula>
    </cfRule>
    <cfRule type="containsText" dxfId="2997" priority="303" operator="containsText" text=" ">
      <formula>NOT(ISERROR(SEARCH(" ",AX91)))</formula>
    </cfRule>
    <cfRule type="containsText" dxfId="2996" priority="304" operator="containsText" text=" ">
      <formula>NOT(ISERROR(SEARCH(" ",AX91)))</formula>
    </cfRule>
  </conditionalFormatting>
  <conditionalFormatting sqref="AY91">
    <cfRule type="containsText" dxfId="2995" priority="239" operator="containsText" text=" ">
      <formula>NOT(ISERROR(SEARCH(" ",AY91)))</formula>
    </cfRule>
    <cfRule type="containsText" dxfId="2994" priority="240" operator="containsText" text=" ">
      <formula>NOT(ISERROR(SEARCH(" ",AY91)))</formula>
    </cfRule>
  </conditionalFormatting>
  <conditionalFormatting sqref="BC91">
    <cfRule type="containsText" dxfId="2993" priority="285" operator="containsText" text=" ">
      <formula>NOT(ISERROR(SEARCH(" ",BC91)))</formula>
    </cfRule>
    <cfRule type="containsText" dxfId="2992" priority="286" operator="containsText" text=" ">
      <formula>NOT(ISERROR(SEARCH(" ",BC91)))</formula>
    </cfRule>
  </conditionalFormatting>
  <conditionalFormatting sqref="BF91:BG91">
    <cfRule type="containsText" dxfId="2991" priority="291" operator="containsText" text=" ">
      <formula>NOT(ISERROR(SEARCH(" ",BF91)))</formula>
    </cfRule>
    <cfRule type="containsText" dxfId="2990" priority="292" operator="containsText" text=" ">
      <formula>NOT(ISERROR(SEARCH(" ",BF91)))</formula>
    </cfRule>
  </conditionalFormatting>
  <conditionalFormatting sqref="BI91:BJ91">
    <cfRule type="containsText" dxfId="2989" priority="297" operator="containsText" text=" ">
      <formula>NOT(ISERROR(SEARCH(" ",BI91)))</formula>
    </cfRule>
    <cfRule type="containsText" dxfId="2988" priority="298" operator="containsText" text=" ">
      <formula>NOT(ISERROR(SEARCH(" ",BI91)))</formula>
    </cfRule>
  </conditionalFormatting>
  <conditionalFormatting sqref="BK91">
    <cfRule type="containsText" dxfId="2987" priority="315" operator="containsText" text=" ">
      <formula>NOT(ISERROR(SEARCH(" ",BK91)))</formula>
    </cfRule>
    <cfRule type="containsText" dxfId="2986" priority="316" operator="containsText" text=" ">
      <formula>NOT(ISERROR(SEARCH(" ",BK91)))</formula>
    </cfRule>
  </conditionalFormatting>
  <conditionalFormatting sqref="BM91">
    <cfRule type="containsText" dxfId="2985" priority="234" operator="containsText" text=" ">
      <formula>NOT(ISERROR(SEARCH(" ",BM91)))</formula>
    </cfRule>
    <cfRule type="containsText" dxfId="2984" priority="235" operator="containsText" text=" ">
      <formula>NOT(ISERROR(SEARCH(" ",BM91)))</formula>
    </cfRule>
  </conditionalFormatting>
  <conditionalFormatting sqref="BN91">
    <cfRule type="containsText" dxfId="2983" priority="309" operator="containsText" text=" ">
      <formula>NOT(ISERROR(SEARCH(" ",BN91)))</formula>
    </cfRule>
    <cfRule type="containsText" dxfId="2982" priority="310" operator="containsText" text=" ">
      <formula>NOT(ISERROR(SEARCH(" ",BN91)))</formula>
    </cfRule>
  </conditionalFormatting>
  <conditionalFormatting sqref="BR91">
    <cfRule type="containsText" dxfId="2981" priority="274" operator="containsText" text=" ">
      <formula>NOT(ISERROR(SEARCH(" ",BR91)))</formula>
    </cfRule>
    <cfRule type="containsText" dxfId="2980" priority="275" operator="containsText" text=" ">
      <formula>NOT(ISERROR(SEARCH(" ",BR91)))</formula>
    </cfRule>
  </conditionalFormatting>
  <conditionalFormatting sqref="BT91">
    <cfRule type="duplicateValues" dxfId="2979" priority="229"/>
  </conditionalFormatting>
  <conditionalFormatting sqref="BX91">
    <cfRule type="containsText" dxfId="2978" priority="211" operator="containsText" text=" ">
      <formula>NOT(ISERROR(SEARCH(" ",BX91)))</formula>
    </cfRule>
    <cfRule type="containsText" dxfId="2977" priority="212" operator="containsText" text=" ">
      <formula>NOT(ISERROR(SEARCH(" ",BX91)))</formula>
    </cfRule>
  </conditionalFormatting>
  <conditionalFormatting sqref="BY91">
    <cfRule type="containsText" dxfId="2976" priority="225" operator="containsText" text=" ">
      <formula>NOT(ISERROR(SEARCH(" ",BY91)))</formula>
    </cfRule>
    <cfRule type="containsText" dxfId="2975" priority="226" operator="containsText" text=" ">
      <formula>NOT(ISERROR(SEARCH(" ",BY91)))</formula>
    </cfRule>
  </conditionalFormatting>
  <conditionalFormatting sqref="BZ91">
    <cfRule type="containsText" dxfId="2974" priority="311" operator="containsText" text=" ">
      <formula>NOT(ISERROR(SEARCH(" ",BZ91)))</formula>
    </cfRule>
    <cfRule type="containsText" dxfId="2973" priority="312" operator="containsText" text=" ">
      <formula>NOT(ISERROR(SEARCH(" ",BZ91)))</formula>
    </cfRule>
  </conditionalFormatting>
  <conditionalFormatting sqref="CB91:CC91 CC90 CD90:CD91">
    <cfRule type="containsText" dxfId="2972" priority="238" operator="containsText" text=" ">
      <formula>NOT(ISERROR(SEARCH(" ",CB90)))</formula>
    </cfRule>
  </conditionalFormatting>
  <conditionalFormatting sqref="CE91">
    <cfRule type="containsText" dxfId="2971" priority="236" operator="containsText" text=" ">
      <formula>NOT(ISERROR(SEARCH(" ",CE91)))</formula>
    </cfRule>
  </conditionalFormatting>
  <conditionalFormatting sqref="CF91">
    <cfRule type="containsText" dxfId="2970" priority="209" operator="containsText" text=" ">
      <formula>NOT(ISERROR(SEARCH(" ",CF91)))</formula>
    </cfRule>
  </conditionalFormatting>
  <conditionalFormatting sqref="CH91">
    <cfRule type="containsText" dxfId="2969" priority="237" operator="containsText" text=" ">
      <formula>NOT(ISERROR(SEARCH(" ",CH91)))</formula>
    </cfRule>
  </conditionalFormatting>
  <conditionalFormatting sqref="CI91">
    <cfRule type="containsText" dxfId="2968" priority="278" operator="containsText" text=" ">
      <formula>NOT(ISERROR(SEARCH(" ",CI91)))</formula>
    </cfRule>
  </conditionalFormatting>
  <conditionalFormatting sqref="CR91">
    <cfRule type="containsText" dxfId="2967" priority="145" operator="containsText" text=" ">
      <formula>NOT(ISERROR(SEARCH(" ",CR91)))</formula>
    </cfRule>
  </conditionalFormatting>
  <conditionalFormatting sqref="CS91">
    <cfRule type="containsText" dxfId="2966" priority="189" operator="containsText" text=" ">
      <formula>NOT(ISERROR(SEARCH(" ",CS91)))</formula>
    </cfRule>
  </conditionalFormatting>
  <conditionalFormatting sqref="CY91:DB91">
    <cfRule type="cellIs" dxfId="2965" priority="202" operator="equal">
      <formula>1</formula>
    </cfRule>
  </conditionalFormatting>
  <conditionalFormatting sqref="DD91:DG91">
    <cfRule type="cellIs" dxfId="2964" priority="206" operator="equal">
      <formula>1</formula>
    </cfRule>
  </conditionalFormatting>
  <conditionalFormatting sqref="DX91">
    <cfRule type="containsText" dxfId="2963" priority="221" operator="containsText" text=" ">
      <formula>NOT(ISERROR(SEARCH(" ",DX91)))</formula>
    </cfRule>
    <cfRule type="containsText" dxfId="2962" priority="222" operator="containsText" text=" ">
      <formula>NOT(ISERROR(SEARCH(" ",DX91)))</formula>
    </cfRule>
    <cfRule type="containsText" dxfId="2961" priority="223" operator="containsText" text=" ">
      <formula>NOT(ISERROR(SEARCH(" ",DX91)))</formula>
    </cfRule>
    <cfRule type="containsText" dxfId="2960" priority="224" operator="containsText" text=" ">
      <formula>NOT(ISERROR(SEARCH(" ",DX91)))</formula>
    </cfRule>
  </conditionalFormatting>
  <conditionalFormatting sqref="DY91">
    <cfRule type="containsText" dxfId="2959" priority="217" operator="containsText" text=" ">
      <formula>NOT(ISERROR(SEARCH(" ",DY91)))</formula>
    </cfRule>
    <cfRule type="containsText" dxfId="2958" priority="218" operator="containsText" text=" ">
      <formula>NOT(ISERROR(SEARCH(" ",DY91)))</formula>
    </cfRule>
    <cfRule type="containsText" dxfId="2957" priority="219" operator="containsText" text=" ">
      <formula>NOT(ISERROR(SEARCH(" ",DY91)))</formula>
    </cfRule>
    <cfRule type="containsText" dxfId="2956" priority="220" operator="containsText" text=" ">
      <formula>NOT(ISERROR(SEARCH(" ",DY91)))</formula>
    </cfRule>
  </conditionalFormatting>
  <conditionalFormatting sqref="DZ91">
    <cfRule type="containsText" dxfId="2955" priority="213" operator="containsText" text=" ">
      <formula>NOT(ISERROR(SEARCH(" ",DZ91)))</formula>
    </cfRule>
    <cfRule type="containsText" dxfId="2954" priority="214" operator="containsText" text=" ">
      <formula>NOT(ISERROR(SEARCH(" ",DZ91)))</formula>
    </cfRule>
    <cfRule type="containsText" dxfId="2953" priority="215" operator="containsText" text=" ">
      <formula>NOT(ISERROR(SEARCH(" ",DZ91)))</formula>
    </cfRule>
    <cfRule type="containsText" dxfId="2952" priority="216" operator="containsText" text=" ">
      <formula>NOT(ISERROR(SEARCH(" ",DZ91)))</formula>
    </cfRule>
  </conditionalFormatting>
  <conditionalFormatting sqref="EC91:EL91">
    <cfRule type="containsText" dxfId="2951" priority="287" operator="containsText" text=" ">
      <formula>NOT(ISERROR(SEARCH(" ",EC91)))</formula>
    </cfRule>
    <cfRule type="containsText" dxfId="2950" priority="288" operator="containsText" text=" ">
      <formula>NOT(ISERROR(SEARCH(" ",EC91)))</formula>
    </cfRule>
  </conditionalFormatting>
  <conditionalFormatting sqref="EN91">
    <cfRule type="cellIs" dxfId="2949" priority="263" operator="equal">
      <formula>0</formula>
    </cfRule>
  </conditionalFormatting>
  <conditionalFormatting sqref="FI91">
    <cfRule type="cellIs" dxfId="2948" priority="325" operator="greaterThan">
      <formula>1</formula>
    </cfRule>
    <cfRule type="colorScale" priority="326">
      <colorScale>
        <cfvo type="min"/>
        <cfvo type="max"/>
        <color rgb="FFFCFCFF"/>
        <color rgb="FF63BE7B"/>
      </colorScale>
    </cfRule>
    <cfRule type="colorScale" priority="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91">
    <cfRule type="colorScale" priority="276">
      <colorScale>
        <cfvo type="min"/>
        <cfvo type="max"/>
        <color rgb="FFFCFCFF"/>
        <color rgb="FF63BE7B"/>
      </colorScale>
    </cfRule>
    <cfRule type="colorScale" priority="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91:FL91">
    <cfRule type="colorScale" priority="328">
      <colorScale>
        <cfvo type="min"/>
        <cfvo type="max"/>
        <color rgb="FFFCFCFF"/>
        <color rgb="FF63BE7B"/>
      </colorScale>
    </cfRule>
    <cfRule type="colorScale" priority="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91">
    <cfRule type="colorScale" priority="330">
      <colorScale>
        <cfvo type="min"/>
        <cfvo type="max"/>
        <color rgb="FFFCFCFF"/>
        <color rgb="FF63BE7B"/>
      </colorScale>
    </cfRule>
    <cfRule type="colorScale" priority="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91">
    <cfRule type="colorScale" priority="597">
      <colorScale>
        <cfvo type="min"/>
        <cfvo type="max"/>
        <color rgb="FFFCFCFF"/>
        <color rgb="FF63BE7B"/>
      </colorScale>
    </cfRule>
    <cfRule type="colorScale" priority="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91">
    <cfRule type="cellIs" dxfId="2947" priority="332" operator="greaterThan">
      <formula>1</formula>
    </cfRule>
    <cfRule type="colorScale" priority="333">
      <colorScale>
        <cfvo type="min"/>
        <cfvo type="max"/>
        <color rgb="FFFCFCFF"/>
        <color rgb="FF63BE7B"/>
      </colorScale>
    </cfRule>
    <cfRule type="colorScale" priority="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91">
    <cfRule type="colorScale" priority="335">
      <colorScale>
        <cfvo type="min"/>
        <cfvo type="max"/>
        <color rgb="FFFCFCFF"/>
        <color rgb="FF63BE7B"/>
      </colorScale>
    </cfRule>
    <cfRule type="colorScale" priority="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91">
    <cfRule type="colorScale" priority="593">
      <colorScale>
        <cfvo type="min"/>
        <cfvo type="max"/>
        <color rgb="FFFCFCFF"/>
        <color rgb="FF63BE7B"/>
      </colorScale>
    </cfRule>
    <cfRule type="colorScale" priority="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91">
    <cfRule type="cellIs" dxfId="2946" priority="337" operator="greaterThan">
      <formula>1</formula>
    </cfRule>
    <cfRule type="colorScale" priority="338">
      <colorScale>
        <cfvo type="min"/>
        <cfvo type="max"/>
        <color rgb="FFFCFCFF"/>
        <color rgb="FF63BE7B"/>
      </colorScale>
    </cfRule>
    <cfRule type="colorScale" priority="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91">
    <cfRule type="colorScale" priority="340">
      <colorScale>
        <cfvo type="min"/>
        <cfvo type="max"/>
        <color rgb="FFFCFCFF"/>
        <color rgb="FF63BE7B"/>
      </colorScale>
    </cfRule>
    <cfRule type="colorScale" priority="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91">
    <cfRule type="colorScale" priority="342">
      <colorScale>
        <cfvo type="min"/>
        <cfvo type="max"/>
        <color rgb="FFFCFCFF"/>
        <color rgb="FF63BE7B"/>
      </colorScale>
    </cfRule>
    <cfRule type="colorScale" priority="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91">
    <cfRule type="cellIs" dxfId="2945" priority="344" operator="greaterThan">
      <formula>1</formula>
    </cfRule>
    <cfRule type="colorScale" priority="345">
      <colorScale>
        <cfvo type="min"/>
        <cfvo type="max"/>
        <color rgb="FFFCFCFF"/>
        <color rgb="FF63BE7B"/>
      </colorScale>
    </cfRule>
    <cfRule type="colorScale" priority="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91">
    <cfRule type="colorScale" priority="347">
      <colorScale>
        <cfvo type="min"/>
        <cfvo type="max"/>
        <color rgb="FFFCFCFF"/>
        <color rgb="FF63BE7B"/>
      </colorScale>
    </cfRule>
    <cfRule type="colorScale" priority="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91">
    <cfRule type="colorScale" priority="349">
      <colorScale>
        <cfvo type="min"/>
        <cfvo type="max"/>
        <color rgb="FFFCFCFF"/>
        <color rgb="FF63BE7B"/>
      </colorScale>
    </cfRule>
    <cfRule type="colorScale" priority="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91">
    <cfRule type="cellIs" dxfId="2944" priority="351" operator="greaterThan">
      <formula>1</formula>
    </cfRule>
    <cfRule type="colorScale" priority="352">
      <colorScale>
        <cfvo type="min"/>
        <cfvo type="max"/>
        <color rgb="FFFCFCFF"/>
        <color rgb="FF63BE7B"/>
      </colorScale>
    </cfRule>
    <cfRule type="colorScale" priority="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91">
    <cfRule type="colorScale" priority="354">
      <colorScale>
        <cfvo type="min"/>
        <cfvo type="max"/>
        <color rgb="FFFCFCFF"/>
        <color rgb="FF63BE7B"/>
      </colorScale>
    </cfRule>
    <cfRule type="colorScale" priority="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91">
    <cfRule type="colorScale" priority="356">
      <colorScale>
        <cfvo type="min"/>
        <cfvo type="max"/>
        <color rgb="FFFCFCFF"/>
        <color rgb="FF63BE7B"/>
      </colorScale>
    </cfRule>
    <cfRule type="colorScale" priority="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91">
    <cfRule type="cellIs" dxfId="2943" priority="358" operator="greaterThan">
      <formula>1</formula>
    </cfRule>
    <cfRule type="colorScale" priority="359">
      <colorScale>
        <cfvo type="min"/>
        <cfvo type="max"/>
        <color rgb="FFFCFCFF"/>
        <color rgb="FF63BE7B"/>
      </colorScale>
    </cfRule>
    <cfRule type="colorScale" priority="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91">
    <cfRule type="colorScale" priority="361">
      <colorScale>
        <cfvo type="min"/>
        <cfvo type="max"/>
        <color rgb="FFFCFCFF"/>
        <color rgb="FF63BE7B"/>
      </colorScale>
    </cfRule>
    <cfRule type="colorScale" priority="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91">
    <cfRule type="colorScale" priority="363">
      <colorScale>
        <cfvo type="min"/>
        <cfvo type="max"/>
        <color rgb="FFFCFCFF"/>
        <color rgb="FF63BE7B"/>
      </colorScale>
    </cfRule>
    <cfRule type="colorScale" priority="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91">
    <cfRule type="cellIs" dxfId="2942" priority="365" operator="greaterThan">
      <formula>1</formula>
    </cfRule>
    <cfRule type="colorScale" priority="366">
      <colorScale>
        <cfvo type="min"/>
        <cfvo type="max"/>
        <color rgb="FFFCFCFF"/>
        <color rgb="FF63BE7B"/>
      </colorScale>
    </cfRule>
    <cfRule type="colorScale" priority="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91">
    <cfRule type="colorScale" priority="368">
      <colorScale>
        <cfvo type="min"/>
        <cfvo type="max"/>
        <color rgb="FFFCFCFF"/>
        <color rgb="FF63BE7B"/>
      </colorScale>
    </cfRule>
    <cfRule type="colorScale" priority="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91">
    <cfRule type="colorScale" priority="370">
      <colorScale>
        <cfvo type="min"/>
        <cfvo type="max"/>
        <color rgb="FFFCFCFF"/>
        <color rgb="FF63BE7B"/>
      </colorScale>
    </cfRule>
    <cfRule type="colorScale" priority="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91">
    <cfRule type="cellIs" dxfId="2941" priority="372" operator="greaterThan">
      <formula>1</formula>
    </cfRule>
    <cfRule type="colorScale" priority="373">
      <colorScale>
        <cfvo type="min"/>
        <cfvo type="max"/>
        <color rgb="FFFCFCFF"/>
        <color rgb="FF63BE7B"/>
      </colorScale>
    </cfRule>
    <cfRule type="colorScale" priority="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91">
    <cfRule type="colorScale" priority="375">
      <colorScale>
        <cfvo type="min"/>
        <cfvo type="max"/>
        <color rgb="FFFCFCFF"/>
        <color rgb="FF63BE7B"/>
      </colorScale>
    </cfRule>
    <cfRule type="colorScale" priority="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91">
    <cfRule type="colorScale" priority="377">
      <colorScale>
        <cfvo type="min"/>
        <cfvo type="max"/>
        <color rgb="FFFCFCFF"/>
        <color rgb="FF63BE7B"/>
      </colorScale>
    </cfRule>
    <cfRule type="colorScale" priority="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91">
    <cfRule type="cellIs" dxfId="2940" priority="379" operator="greaterThan">
      <formula>1</formula>
    </cfRule>
    <cfRule type="colorScale" priority="380">
      <colorScale>
        <cfvo type="min"/>
        <cfvo type="max"/>
        <color rgb="FFFCFCFF"/>
        <color rgb="FF63BE7B"/>
      </colorScale>
    </cfRule>
    <cfRule type="colorScale" priority="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91">
    <cfRule type="colorScale" priority="382">
      <colorScale>
        <cfvo type="min"/>
        <cfvo type="max"/>
        <color rgb="FFFCFCFF"/>
        <color rgb="FF63BE7B"/>
      </colorScale>
    </cfRule>
    <cfRule type="colorScale" priority="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91">
    <cfRule type="colorScale" priority="384">
      <colorScale>
        <cfvo type="min"/>
        <cfvo type="max"/>
        <color rgb="FFFCFCFF"/>
        <color rgb="FF63BE7B"/>
      </colorScale>
    </cfRule>
    <cfRule type="colorScale" priority="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91">
    <cfRule type="cellIs" dxfId="2939" priority="386" operator="greaterThan">
      <formula>1</formula>
    </cfRule>
    <cfRule type="colorScale" priority="387">
      <colorScale>
        <cfvo type="min"/>
        <cfvo type="max"/>
        <color rgb="FFFCFCFF"/>
        <color rgb="FF63BE7B"/>
      </colorScale>
    </cfRule>
    <cfRule type="colorScale" priority="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91">
    <cfRule type="colorScale" priority="389">
      <colorScale>
        <cfvo type="min"/>
        <cfvo type="max"/>
        <color rgb="FFFCFCFF"/>
        <color rgb="FF63BE7B"/>
      </colorScale>
    </cfRule>
    <cfRule type="colorScale" priority="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91">
    <cfRule type="colorScale" priority="391">
      <colorScale>
        <cfvo type="min"/>
        <cfvo type="max"/>
        <color rgb="FFFCFCFF"/>
        <color rgb="FF63BE7B"/>
      </colorScale>
    </cfRule>
    <cfRule type="colorScale" priority="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91">
    <cfRule type="cellIs" dxfId="2938" priority="393" operator="greaterThan">
      <formula>1</formula>
    </cfRule>
    <cfRule type="colorScale" priority="394">
      <colorScale>
        <cfvo type="min"/>
        <cfvo type="max"/>
        <color rgb="FFFCFCFF"/>
        <color rgb="FF63BE7B"/>
      </colorScale>
    </cfRule>
    <cfRule type="colorScale" priority="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91">
    <cfRule type="colorScale" priority="396">
      <colorScale>
        <cfvo type="min"/>
        <cfvo type="max"/>
        <color rgb="FFFCFCFF"/>
        <color rgb="FF63BE7B"/>
      </colorScale>
    </cfRule>
    <cfRule type="colorScale" priority="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91">
    <cfRule type="colorScale" priority="398">
      <colorScale>
        <cfvo type="min"/>
        <cfvo type="max"/>
        <color rgb="FFFCFCFF"/>
        <color rgb="FF63BE7B"/>
      </colorScale>
    </cfRule>
    <cfRule type="colorScale" priority="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91">
    <cfRule type="cellIs" dxfId="2937" priority="400" operator="greaterThan">
      <formula>1</formula>
    </cfRule>
    <cfRule type="colorScale" priority="401">
      <colorScale>
        <cfvo type="min"/>
        <cfvo type="max"/>
        <color rgb="FFFCFCFF"/>
        <color rgb="FF63BE7B"/>
      </colorScale>
    </cfRule>
    <cfRule type="colorScale" priority="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91">
    <cfRule type="colorScale" priority="403">
      <colorScale>
        <cfvo type="min"/>
        <cfvo type="max"/>
        <color rgb="FFFCFCFF"/>
        <color rgb="FF63BE7B"/>
      </colorScale>
    </cfRule>
    <cfRule type="colorScale" priority="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91">
    <cfRule type="colorScale" priority="405">
      <colorScale>
        <cfvo type="min"/>
        <cfvo type="max"/>
        <color rgb="FFFCFCFF"/>
        <color rgb="FF63BE7B"/>
      </colorScale>
    </cfRule>
    <cfRule type="colorScale" priority="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91">
    <cfRule type="cellIs" dxfId="2936" priority="407" operator="greaterThan">
      <formula>1</formula>
    </cfRule>
    <cfRule type="colorScale" priority="408">
      <colorScale>
        <cfvo type="min"/>
        <cfvo type="max"/>
        <color rgb="FFFCFCFF"/>
        <color rgb="FF63BE7B"/>
      </colorScale>
    </cfRule>
    <cfRule type="colorScale" priority="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91">
    <cfRule type="colorScale" priority="410">
      <colorScale>
        <cfvo type="min"/>
        <cfvo type="max"/>
        <color rgb="FFFCFCFF"/>
        <color rgb="FF63BE7B"/>
      </colorScale>
    </cfRule>
    <cfRule type="colorScale" priority="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91">
    <cfRule type="colorScale" priority="412">
      <colorScale>
        <cfvo type="min"/>
        <cfvo type="max"/>
        <color rgb="FFFCFCFF"/>
        <color rgb="FF63BE7B"/>
      </colorScale>
    </cfRule>
    <cfRule type="colorScale" priority="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91">
    <cfRule type="cellIs" dxfId="2935" priority="414" operator="greaterThan">
      <formula>1</formula>
    </cfRule>
    <cfRule type="colorScale" priority="415">
      <colorScale>
        <cfvo type="min"/>
        <cfvo type="max"/>
        <color rgb="FFFCFCFF"/>
        <color rgb="FF63BE7B"/>
      </colorScale>
    </cfRule>
    <cfRule type="colorScale" priority="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91">
    <cfRule type="colorScale" priority="417">
      <colorScale>
        <cfvo type="min"/>
        <cfvo type="max"/>
        <color rgb="FFFCFCFF"/>
        <color rgb="FF63BE7B"/>
      </colorScale>
    </cfRule>
    <cfRule type="colorScale" priority="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91">
    <cfRule type="colorScale" priority="419">
      <colorScale>
        <cfvo type="min"/>
        <cfvo type="max"/>
        <color rgb="FFFCFCFF"/>
        <color rgb="FF63BE7B"/>
      </colorScale>
    </cfRule>
    <cfRule type="colorScale" priority="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91">
    <cfRule type="cellIs" dxfId="2934" priority="421" operator="greaterThan">
      <formula>1</formula>
    </cfRule>
    <cfRule type="colorScale" priority="422">
      <colorScale>
        <cfvo type="min"/>
        <cfvo type="max"/>
        <color rgb="FFFCFCFF"/>
        <color rgb="FF63BE7B"/>
      </colorScale>
    </cfRule>
    <cfRule type="colorScale" priority="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91">
    <cfRule type="colorScale" priority="424">
      <colorScale>
        <cfvo type="min"/>
        <cfvo type="max"/>
        <color rgb="FFFCFCFF"/>
        <color rgb="FF63BE7B"/>
      </colorScale>
    </cfRule>
    <cfRule type="colorScale" priority="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91">
    <cfRule type="colorScale" priority="426">
      <colorScale>
        <cfvo type="min"/>
        <cfvo type="max"/>
        <color rgb="FFFCFCFF"/>
        <color rgb="FF63BE7B"/>
      </colorScale>
    </cfRule>
    <cfRule type="colorScale" priority="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91">
    <cfRule type="cellIs" dxfId="2933" priority="428" operator="greaterThan">
      <formula>1</formula>
    </cfRule>
    <cfRule type="colorScale" priority="429">
      <colorScale>
        <cfvo type="min"/>
        <cfvo type="max"/>
        <color rgb="FFFCFCFF"/>
        <color rgb="FF63BE7B"/>
      </colorScale>
    </cfRule>
    <cfRule type="colorScale" priority="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91">
    <cfRule type="colorScale" priority="431">
      <colorScale>
        <cfvo type="min"/>
        <cfvo type="max"/>
        <color rgb="FFFCFCFF"/>
        <color rgb="FF63BE7B"/>
      </colorScale>
    </cfRule>
    <cfRule type="colorScale" priority="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91">
    <cfRule type="colorScale" priority="433">
      <colorScale>
        <cfvo type="min"/>
        <cfvo type="max"/>
        <color rgb="FFFCFCFF"/>
        <color rgb="FF63BE7B"/>
      </colorScale>
    </cfRule>
    <cfRule type="colorScale" priority="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91">
    <cfRule type="cellIs" dxfId="2932" priority="435" operator="greaterThan">
      <formula>1</formula>
    </cfRule>
    <cfRule type="colorScale" priority="436">
      <colorScale>
        <cfvo type="min"/>
        <cfvo type="max"/>
        <color rgb="FFFCFCFF"/>
        <color rgb="FF63BE7B"/>
      </colorScale>
    </cfRule>
    <cfRule type="colorScale" priority="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91">
    <cfRule type="colorScale" priority="438">
      <colorScale>
        <cfvo type="min"/>
        <cfvo type="max"/>
        <color rgb="FFFCFCFF"/>
        <color rgb="FF63BE7B"/>
      </colorScale>
    </cfRule>
    <cfRule type="colorScale" priority="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91">
    <cfRule type="colorScale" priority="440">
      <colorScale>
        <cfvo type="min"/>
        <cfvo type="max"/>
        <color rgb="FFFCFCFF"/>
        <color rgb="FF63BE7B"/>
      </colorScale>
    </cfRule>
    <cfRule type="colorScale" priority="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91">
    <cfRule type="cellIs" dxfId="2931" priority="442" operator="greaterThan">
      <formula>1</formula>
    </cfRule>
    <cfRule type="colorScale" priority="443">
      <colorScale>
        <cfvo type="min"/>
        <cfvo type="max"/>
        <color rgb="FFFCFCFF"/>
        <color rgb="FF63BE7B"/>
      </colorScale>
    </cfRule>
    <cfRule type="colorScale" priority="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91">
    <cfRule type="colorScale" priority="445">
      <colorScale>
        <cfvo type="min"/>
        <cfvo type="max"/>
        <color rgb="FFFCFCFF"/>
        <color rgb="FF63BE7B"/>
      </colorScale>
    </cfRule>
    <cfRule type="colorScale" priority="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91">
    <cfRule type="colorScale" priority="447">
      <colorScale>
        <cfvo type="min"/>
        <cfvo type="max"/>
        <color rgb="FFFCFCFF"/>
        <color rgb="FF63BE7B"/>
      </colorScale>
    </cfRule>
    <cfRule type="colorScale" priority="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91">
    <cfRule type="cellIs" dxfId="2930" priority="449" operator="greaterThan">
      <formula>1</formula>
    </cfRule>
    <cfRule type="colorScale" priority="450">
      <colorScale>
        <cfvo type="min"/>
        <cfvo type="max"/>
        <color rgb="FFFCFCFF"/>
        <color rgb="FF63BE7B"/>
      </colorScale>
    </cfRule>
    <cfRule type="colorScale" priority="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91">
    <cfRule type="colorScale" priority="452">
      <colorScale>
        <cfvo type="min"/>
        <cfvo type="max"/>
        <color rgb="FFFCFCFF"/>
        <color rgb="FF63BE7B"/>
      </colorScale>
    </cfRule>
    <cfRule type="colorScale" priority="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P91">
    <cfRule type="colorScale" priority="454">
      <colorScale>
        <cfvo type="min"/>
        <cfvo type="max"/>
        <color rgb="FFFCFCFF"/>
        <color rgb="FF63BE7B"/>
      </colorScale>
    </cfRule>
    <cfRule type="colorScale" priority="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91">
    <cfRule type="cellIs" dxfId="2929" priority="456" operator="greaterThan">
      <formula>1</formula>
    </cfRule>
    <cfRule type="colorScale" priority="457">
      <colorScale>
        <cfvo type="min"/>
        <cfvo type="max"/>
        <color rgb="FFFCFCFF"/>
        <color rgb="FF63BE7B"/>
      </colorScale>
    </cfRule>
    <cfRule type="colorScale" priority="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91">
    <cfRule type="cellIs" dxfId="2928" priority="459" operator="greaterThan">
      <formula>1</formula>
    </cfRule>
    <cfRule type="colorScale" priority="460">
      <colorScale>
        <cfvo type="min"/>
        <cfvo type="max"/>
        <color rgb="FFFCFCFF"/>
        <color rgb="FF63BE7B"/>
      </colorScale>
    </cfRule>
    <cfRule type="colorScale" priority="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91">
    <cfRule type="colorScale" priority="264">
      <colorScale>
        <cfvo type="min"/>
        <cfvo type="max"/>
        <color rgb="FFFCFCFF"/>
        <color rgb="FF63BE7B"/>
      </colorScale>
    </cfRule>
    <cfRule type="colorScale" priority="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91:IA91">
    <cfRule type="colorScale" priority="462">
      <colorScale>
        <cfvo type="min"/>
        <cfvo type="max"/>
        <color rgb="FFFCFCFF"/>
        <color rgb="FF63BE7B"/>
      </colorScale>
    </cfRule>
    <cfRule type="colorScale" priority="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91">
    <cfRule type="colorScale" priority="464">
      <colorScale>
        <cfvo type="min"/>
        <cfvo type="max"/>
        <color rgb="FFFCFCFF"/>
        <color rgb="FF63BE7B"/>
      </colorScale>
    </cfRule>
    <cfRule type="colorScale" priority="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91">
    <cfRule type="colorScale" priority="599">
      <colorScale>
        <cfvo type="min"/>
        <cfvo type="max"/>
        <color rgb="FFFCFCFF"/>
        <color rgb="FF63BE7B"/>
      </colorScale>
    </cfRule>
    <cfRule type="colorScale" priority="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91">
    <cfRule type="cellIs" dxfId="2927" priority="466" operator="greaterThan">
      <formula>1</formula>
    </cfRule>
    <cfRule type="colorScale" priority="467">
      <colorScale>
        <cfvo type="min"/>
        <cfvo type="max"/>
        <color rgb="FFFCFCFF"/>
        <color rgb="FF63BE7B"/>
      </colorScale>
    </cfRule>
    <cfRule type="colorScale" priority="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91">
    <cfRule type="colorScale" priority="469">
      <colorScale>
        <cfvo type="min"/>
        <cfvo type="max"/>
        <color rgb="FFFCFCFF"/>
        <color rgb="FF63BE7B"/>
      </colorScale>
    </cfRule>
    <cfRule type="colorScale" priority="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91">
    <cfRule type="colorScale" priority="595">
      <colorScale>
        <cfvo type="min"/>
        <cfvo type="max"/>
        <color rgb="FFFCFCFF"/>
        <color rgb="FF63BE7B"/>
      </colorScale>
    </cfRule>
    <cfRule type="colorScale" priority="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91">
    <cfRule type="cellIs" dxfId="2926" priority="471" operator="greaterThan">
      <formula>1</formula>
    </cfRule>
    <cfRule type="colorScale" priority="472">
      <colorScale>
        <cfvo type="min"/>
        <cfvo type="max"/>
        <color rgb="FFFCFCFF"/>
        <color rgb="FF63BE7B"/>
      </colorScale>
    </cfRule>
    <cfRule type="colorScale" priority="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91">
    <cfRule type="colorScale" priority="474">
      <colorScale>
        <cfvo type="min"/>
        <cfvo type="max"/>
        <color rgb="FFFCFCFF"/>
        <color rgb="FF63BE7B"/>
      </colorScale>
    </cfRule>
    <cfRule type="colorScale" priority="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91">
    <cfRule type="colorScale" priority="476">
      <colorScale>
        <cfvo type="min"/>
        <cfvo type="max"/>
        <color rgb="FFFCFCFF"/>
        <color rgb="FF63BE7B"/>
      </colorScale>
    </cfRule>
    <cfRule type="colorScale" priority="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91">
    <cfRule type="cellIs" dxfId="2925" priority="478" operator="greaterThan">
      <formula>1</formula>
    </cfRule>
    <cfRule type="colorScale" priority="479">
      <colorScale>
        <cfvo type="min"/>
        <cfvo type="max"/>
        <color rgb="FFFCFCFF"/>
        <color rgb="FF63BE7B"/>
      </colorScale>
    </cfRule>
    <cfRule type="colorScale" priority="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91">
    <cfRule type="colorScale" priority="481">
      <colorScale>
        <cfvo type="min"/>
        <cfvo type="max"/>
        <color rgb="FFFCFCFF"/>
        <color rgb="FF63BE7B"/>
      </colorScale>
    </cfRule>
    <cfRule type="colorScale" priority="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91">
    <cfRule type="colorScale" priority="483">
      <colorScale>
        <cfvo type="min"/>
        <cfvo type="max"/>
        <color rgb="FFFCFCFF"/>
        <color rgb="FF63BE7B"/>
      </colorScale>
    </cfRule>
    <cfRule type="colorScale" priority="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91">
    <cfRule type="cellIs" dxfId="2924" priority="485" operator="greaterThan">
      <formula>1</formula>
    </cfRule>
    <cfRule type="colorScale" priority="486">
      <colorScale>
        <cfvo type="min"/>
        <cfvo type="max"/>
        <color rgb="FFFCFCFF"/>
        <color rgb="FF63BE7B"/>
      </colorScale>
    </cfRule>
    <cfRule type="colorScale" priority="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91">
    <cfRule type="colorScale" priority="488">
      <colorScale>
        <cfvo type="min"/>
        <cfvo type="max"/>
        <color rgb="FFFCFCFF"/>
        <color rgb="FF63BE7B"/>
      </colorScale>
    </cfRule>
    <cfRule type="colorScale" priority="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91">
    <cfRule type="colorScale" priority="490">
      <colorScale>
        <cfvo type="min"/>
        <cfvo type="max"/>
        <color rgb="FFFCFCFF"/>
        <color rgb="FF63BE7B"/>
      </colorScale>
    </cfRule>
    <cfRule type="colorScale" priority="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91">
    <cfRule type="cellIs" dxfId="2923" priority="492" operator="greaterThan">
      <formula>1</formula>
    </cfRule>
    <cfRule type="colorScale" priority="493">
      <colorScale>
        <cfvo type="min"/>
        <cfvo type="max"/>
        <color rgb="FFFCFCFF"/>
        <color rgb="FF63BE7B"/>
      </colorScale>
    </cfRule>
    <cfRule type="colorScale" priority="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91">
    <cfRule type="colorScale" priority="495">
      <colorScale>
        <cfvo type="min"/>
        <cfvo type="max"/>
        <color rgb="FFFCFCFF"/>
        <color rgb="FF63BE7B"/>
      </colorScale>
    </cfRule>
    <cfRule type="colorScale" priority="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91">
    <cfRule type="colorScale" priority="497">
      <colorScale>
        <cfvo type="min"/>
        <cfvo type="max"/>
        <color rgb="FFFCFCFF"/>
        <color rgb="FF63BE7B"/>
      </colorScale>
    </cfRule>
    <cfRule type="colorScale" priority="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91">
    <cfRule type="cellIs" dxfId="2922" priority="499" operator="greaterThan">
      <formula>1</formula>
    </cfRule>
    <cfRule type="colorScale" priority="500">
      <colorScale>
        <cfvo type="min"/>
        <cfvo type="max"/>
        <color rgb="FFFCFCFF"/>
        <color rgb="FF63BE7B"/>
      </colorScale>
    </cfRule>
    <cfRule type="colorScale" priority="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91">
    <cfRule type="colorScale" priority="502">
      <colorScale>
        <cfvo type="min"/>
        <cfvo type="max"/>
        <color rgb="FFFCFCFF"/>
        <color rgb="FF63BE7B"/>
      </colorScale>
    </cfRule>
    <cfRule type="colorScale" priority="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91">
    <cfRule type="colorScale" priority="504">
      <colorScale>
        <cfvo type="min"/>
        <cfvo type="max"/>
        <color rgb="FFFCFCFF"/>
        <color rgb="FF63BE7B"/>
      </colorScale>
    </cfRule>
    <cfRule type="colorScale" priority="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91">
    <cfRule type="cellIs" dxfId="2921" priority="506" operator="greaterThan">
      <formula>1</formula>
    </cfRule>
    <cfRule type="colorScale" priority="507">
      <colorScale>
        <cfvo type="min"/>
        <cfvo type="max"/>
        <color rgb="FFFCFCFF"/>
        <color rgb="FF63BE7B"/>
      </colorScale>
    </cfRule>
    <cfRule type="colorScale" priority="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91">
    <cfRule type="colorScale" priority="509">
      <colorScale>
        <cfvo type="min"/>
        <cfvo type="max"/>
        <color rgb="FFFCFCFF"/>
        <color rgb="FF63BE7B"/>
      </colorScale>
    </cfRule>
    <cfRule type="colorScale" priority="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91">
    <cfRule type="colorScale" priority="511">
      <colorScale>
        <cfvo type="min"/>
        <cfvo type="max"/>
        <color rgb="FFFCFCFF"/>
        <color rgb="FF63BE7B"/>
      </colorScale>
    </cfRule>
    <cfRule type="colorScale" priority="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91">
    <cfRule type="cellIs" dxfId="2920" priority="513" operator="greaterThan">
      <formula>1</formula>
    </cfRule>
    <cfRule type="colorScale" priority="514">
      <colorScale>
        <cfvo type="min"/>
        <cfvo type="max"/>
        <color rgb="FFFCFCFF"/>
        <color rgb="FF63BE7B"/>
      </colorScale>
    </cfRule>
    <cfRule type="colorScale" priority="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91">
    <cfRule type="colorScale" priority="516">
      <colorScale>
        <cfvo type="min"/>
        <cfvo type="max"/>
        <color rgb="FFFCFCFF"/>
        <color rgb="FF63BE7B"/>
      </colorScale>
    </cfRule>
    <cfRule type="colorScale" priority="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91">
    <cfRule type="colorScale" priority="518">
      <colorScale>
        <cfvo type="min"/>
        <cfvo type="max"/>
        <color rgb="FFFCFCFF"/>
        <color rgb="FF63BE7B"/>
      </colorScale>
    </cfRule>
    <cfRule type="colorScale" priority="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91">
    <cfRule type="cellIs" dxfId="2919" priority="520" operator="greaterThan">
      <formula>1</formula>
    </cfRule>
    <cfRule type="colorScale" priority="521">
      <colorScale>
        <cfvo type="min"/>
        <cfvo type="max"/>
        <color rgb="FFFCFCFF"/>
        <color rgb="FF63BE7B"/>
      </colorScale>
    </cfRule>
    <cfRule type="colorScale" priority="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91">
    <cfRule type="colorScale" priority="523">
      <colorScale>
        <cfvo type="min"/>
        <cfvo type="max"/>
        <color rgb="FFFCFCFF"/>
        <color rgb="FF63BE7B"/>
      </colorScale>
    </cfRule>
    <cfRule type="colorScale" priority="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91">
    <cfRule type="colorScale" priority="525">
      <colorScale>
        <cfvo type="min"/>
        <cfvo type="max"/>
        <color rgb="FFFCFCFF"/>
        <color rgb="FF63BE7B"/>
      </colorScale>
    </cfRule>
    <cfRule type="colorScale" priority="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91">
    <cfRule type="cellIs" dxfId="2918" priority="527" operator="greaterThan">
      <formula>1</formula>
    </cfRule>
    <cfRule type="colorScale" priority="528">
      <colorScale>
        <cfvo type="min"/>
        <cfvo type="max"/>
        <color rgb="FFFCFCFF"/>
        <color rgb="FF63BE7B"/>
      </colorScale>
    </cfRule>
    <cfRule type="colorScale" priority="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91">
    <cfRule type="colorScale" priority="530">
      <colorScale>
        <cfvo type="min"/>
        <cfvo type="max"/>
        <color rgb="FFFCFCFF"/>
        <color rgb="FF63BE7B"/>
      </colorScale>
    </cfRule>
    <cfRule type="colorScale" priority="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91">
    <cfRule type="colorScale" priority="532">
      <colorScale>
        <cfvo type="min"/>
        <cfvo type="max"/>
        <color rgb="FFFCFCFF"/>
        <color rgb="FF63BE7B"/>
      </colorScale>
    </cfRule>
    <cfRule type="colorScale" priority="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91">
    <cfRule type="cellIs" dxfId="2917" priority="534" operator="greaterThan">
      <formula>1</formula>
    </cfRule>
    <cfRule type="colorScale" priority="535">
      <colorScale>
        <cfvo type="min"/>
        <cfvo type="max"/>
        <color rgb="FFFCFCFF"/>
        <color rgb="FF63BE7B"/>
      </colorScale>
    </cfRule>
    <cfRule type="colorScale" priority="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91">
    <cfRule type="colorScale" priority="537">
      <colorScale>
        <cfvo type="min"/>
        <cfvo type="max"/>
        <color rgb="FFFCFCFF"/>
        <color rgb="FF63BE7B"/>
      </colorScale>
    </cfRule>
    <cfRule type="colorScale" priority="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91">
    <cfRule type="colorScale" priority="539">
      <colorScale>
        <cfvo type="min"/>
        <cfvo type="max"/>
        <color rgb="FFFCFCFF"/>
        <color rgb="FF63BE7B"/>
      </colorScale>
    </cfRule>
    <cfRule type="colorScale" priority="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91">
    <cfRule type="cellIs" dxfId="2916" priority="541" operator="greaterThan">
      <formula>1</formula>
    </cfRule>
    <cfRule type="colorScale" priority="542">
      <colorScale>
        <cfvo type="min"/>
        <cfvo type="max"/>
        <color rgb="FFFCFCFF"/>
        <color rgb="FF63BE7B"/>
      </colorScale>
    </cfRule>
    <cfRule type="colorScale" priority="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91">
    <cfRule type="colorScale" priority="544">
      <colorScale>
        <cfvo type="min"/>
        <cfvo type="max"/>
        <color rgb="FFFCFCFF"/>
        <color rgb="FF63BE7B"/>
      </colorScale>
    </cfRule>
    <cfRule type="colorScale" priority="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91">
    <cfRule type="colorScale" priority="546">
      <colorScale>
        <cfvo type="min"/>
        <cfvo type="max"/>
        <color rgb="FFFCFCFF"/>
        <color rgb="FF63BE7B"/>
      </colorScale>
    </cfRule>
    <cfRule type="colorScale" priority="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91">
    <cfRule type="cellIs" dxfId="2915" priority="548" operator="greaterThan">
      <formula>1</formula>
    </cfRule>
    <cfRule type="colorScale" priority="549">
      <colorScale>
        <cfvo type="min"/>
        <cfvo type="max"/>
        <color rgb="FFFCFCFF"/>
        <color rgb="FF63BE7B"/>
      </colorScale>
    </cfRule>
    <cfRule type="colorScale" priority="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91">
    <cfRule type="colorScale" priority="551">
      <colorScale>
        <cfvo type="min"/>
        <cfvo type="max"/>
        <color rgb="FFFCFCFF"/>
        <color rgb="FF63BE7B"/>
      </colorScale>
    </cfRule>
    <cfRule type="colorScale" priority="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91">
    <cfRule type="colorScale" priority="553">
      <colorScale>
        <cfvo type="min"/>
        <cfvo type="max"/>
        <color rgb="FFFCFCFF"/>
        <color rgb="FF63BE7B"/>
      </colorScale>
    </cfRule>
    <cfRule type="colorScale" priority="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91">
    <cfRule type="cellIs" dxfId="2914" priority="555" operator="greaterThan">
      <formula>1</formula>
    </cfRule>
    <cfRule type="colorScale" priority="556">
      <colorScale>
        <cfvo type="min"/>
        <cfvo type="max"/>
        <color rgb="FFFCFCFF"/>
        <color rgb="FF63BE7B"/>
      </colorScale>
    </cfRule>
    <cfRule type="colorScale" priority="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91">
    <cfRule type="colorScale" priority="558">
      <colorScale>
        <cfvo type="min"/>
        <cfvo type="max"/>
        <color rgb="FFFCFCFF"/>
        <color rgb="FF63BE7B"/>
      </colorScale>
    </cfRule>
    <cfRule type="colorScale" priority="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91">
    <cfRule type="colorScale" priority="560">
      <colorScale>
        <cfvo type="min"/>
        <cfvo type="max"/>
        <color rgb="FFFCFCFF"/>
        <color rgb="FF63BE7B"/>
      </colorScale>
    </cfRule>
    <cfRule type="colorScale" priority="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91">
    <cfRule type="cellIs" dxfId="2913" priority="562" operator="greaterThan">
      <formula>1</formula>
    </cfRule>
    <cfRule type="colorScale" priority="563">
      <colorScale>
        <cfvo type="min"/>
        <cfvo type="max"/>
        <color rgb="FFFCFCFF"/>
        <color rgb="FF63BE7B"/>
      </colorScale>
    </cfRule>
    <cfRule type="colorScale" priority="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91">
    <cfRule type="colorScale" priority="565">
      <colorScale>
        <cfvo type="min"/>
        <cfvo type="max"/>
        <color rgb="FFFCFCFF"/>
        <color rgb="FF63BE7B"/>
      </colorScale>
    </cfRule>
    <cfRule type="colorScale" priority="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91">
    <cfRule type="colorScale" priority="567">
      <colorScale>
        <cfvo type="min"/>
        <cfvo type="max"/>
        <color rgb="FFFCFCFF"/>
        <color rgb="FF63BE7B"/>
      </colorScale>
    </cfRule>
    <cfRule type="colorScale" priority="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91">
    <cfRule type="cellIs" dxfId="2912" priority="569" operator="greaterThan">
      <formula>1</formula>
    </cfRule>
    <cfRule type="colorScale" priority="570">
      <colorScale>
        <cfvo type="min"/>
        <cfvo type="max"/>
        <color rgb="FFFCFCFF"/>
        <color rgb="FF63BE7B"/>
      </colorScale>
    </cfRule>
    <cfRule type="colorScale" priority="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91">
    <cfRule type="colorScale" priority="572">
      <colorScale>
        <cfvo type="min"/>
        <cfvo type="max"/>
        <color rgb="FFFCFCFF"/>
        <color rgb="FF63BE7B"/>
      </colorScale>
    </cfRule>
    <cfRule type="colorScale" priority="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91">
    <cfRule type="colorScale" priority="574">
      <colorScale>
        <cfvo type="min"/>
        <cfvo type="max"/>
        <color rgb="FFFCFCFF"/>
        <color rgb="FF63BE7B"/>
      </colorScale>
    </cfRule>
    <cfRule type="colorScale" priority="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91">
    <cfRule type="cellIs" dxfId="2911" priority="576" operator="greaterThan">
      <formula>1</formula>
    </cfRule>
    <cfRule type="colorScale" priority="577">
      <colorScale>
        <cfvo type="min"/>
        <cfvo type="max"/>
        <color rgb="FFFCFCFF"/>
        <color rgb="FF63BE7B"/>
      </colorScale>
    </cfRule>
    <cfRule type="colorScale" priority="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91">
    <cfRule type="colorScale" priority="579">
      <colorScale>
        <cfvo type="min"/>
        <cfvo type="max"/>
        <color rgb="FFFCFCFF"/>
        <color rgb="FF63BE7B"/>
      </colorScale>
    </cfRule>
    <cfRule type="colorScale" priority="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91">
    <cfRule type="colorScale" priority="581">
      <colorScale>
        <cfvo type="min"/>
        <cfvo type="max"/>
        <color rgb="FFFCFCFF"/>
        <color rgb="FF63BE7B"/>
      </colorScale>
    </cfRule>
    <cfRule type="colorScale" priority="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91">
    <cfRule type="cellIs" dxfId="2910" priority="583" operator="greaterThan">
      <formula>1</formula>
    </cfRule>
    <cfRule type="colorScale" priority="584">
      <colorScale>
        <cfvo type="min"/>
        <cfvo type="max"/>
        <color rgb="FFFCFCFF"/>
        <color rgb="FF63BE7B"/>
      </colorScale>
    </cfRule>
    <cfRule type="colorScale" priority="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91">
    <cfRule type="colorScale" priority="586">
      <colorScale>
        <cfvo type="min"/>
        <cfvo type="max"/>
        <color rgb="FFFCFCFF"/>
        <color rgb="FF63BE7B"/>
      </colorScale>
    </cfRule>
    <cfRule type="colorScale" priority="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91">
    <cfRule type="colorScale" priority="588">
      <colorScale>
        <cfvo type="min"/>
        <cfvo type="max"/>
        <color rgb="FFFCFCFF"/>
        <color rgb="FF63BE7B"/>
      </colorScale>
    </cfRule>
    <cfRule type="colorScale" priority="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91">
    <cfRule type="cellIs" dxfId="2909" priority="590" operator="greaterThan">
      <formula>1</formula>
    </cfRule>
    <cfRule type="colorScale" priority="591">
      <colorScale>
        <cfvo type="min"/>
        <cfvo type="max"/>
        <color rgb="FFFCFCFF"/>
        <color rgb="FF63BE7B"/>
      </colorScale>
    </cfRule>
    <cfRule type="colorScale" priority="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91:LH91">
    <cfRule type="containsText" dxfId="2908" priority="317" operator="containsText" text=" ">
      <formula>NOT(ISERROR(SEARCH(" ",KH91)))</formula>
    </cfRule>
    <cfRule type="containsText" dxfId="2907" priority="318" operator="containsText" text=" ">
      <formula>NOT(ISERROR(SEARCH(" ",KH91)))</formula>
    </cfRule>
  </conditionalFormatting>
  <conditionalFormatting sqref="KK91:LD91">
    <cfRule type="cellIs" dxfId="2906" priority="266" operator="greaterThan">
      <formula>0.31</formula>
    </cfRule>
    <cfRule type="cellIs" dxfId="2905" priority="267" operator="greaterThan">
      <formula>0.31</formula>
    </cfRule>
    <cfRule type="cellIs" dxfId="2904" priority="268" operator="greaterThan">
      <formula>0.31</formula>
    </cfRule>
    <cfRule type="cellIs" dxfId="2903" priority="269" operator="greaterThan">
      <formula>0.3</formula>
    </cfRule>
    <cfRule type="cellIs" dxfId="2902" priority="270" operator="greaterThan">
      <formula>1</formula>
    </cfRule>
    <cfRule type="cellIs" dxfId="2901" priority="271" operator="equal">
      <formula>0</formula>
    </cfRule>
  </conditionalFormatting>
  <conditionalFormatting sqref="LJ91:LK91">
    <cfRule type="containsText" dxfId="2900" priority="227" operator="containsText" text=" ">
      <formula>NOT(ISERROR(SEARCH(" ",LJ91)))</formula>
    </cfRule>
    <cfRule type="containsText" dxfId="2899" priority="228" operator="containsText" text=" ">
      <formula>NOT(ISERROR(SEARCH(" ",LJ91)))</formula>
    </cfRule>
  </conditionalFormatting>
  <conditionalFormatting sqref="LP91">
    <cfRule type="containsText" dxfId="2898" priority="187" operator="containsText" text=" ">
      <formula>NOT(ISERROR(SEARCH(" ",LP91)))</formula>
    </cfRule>
    <cfRule type="containsText" dxfId="2897" priority="188" operator="containsText" text=" ">
      <formula>NOT(ISERROR(SEARCH(" ",LP91)))</formula>
    </cfRule>
  </conditionalFormatting>
  <conditionalFormatting sqref="LV91">
    <cfRule type="containsText" dxfId="2896" priority="181" operator="containsText" text=" ">
      <formula>NOT(ISERROR(SEARCH(" ",LV91)))</formula>
    </cfRule>
    <cfRule type="containsText" dxfId="2895" priority="182" operator="containsText" text=" ">
      <formula>NOT(ISERROR(SEARCH(" ",LV91)))</formula>
    </cfRule>
  </conditionalFormatting>
  <conditionalFormatting sqref="LW91">
    <cfRule type="containsText" dxfId="2894" priority="173" operator="containsText" text=" ">
      <formula>NOT(ISERROR(SEARCH(" ",LW91)))</formula>
    </cfRule>
    <cfRule type="containsText" dxfId="2893" priority="174" operator="containsText" text=" ">
      <formula>NOT(ISERROR(SEARCH(" ",LW91)))</formula>
    </cfRule>
  </conditionalFormatting>
  <conditionalFormatting sqref="LX91:LZ91">
    <cfRule type="containsText" dxfId="2892" priority="169" operator="containsText" text=" ">
      <formula>NOT(ISERROR(SEARCH(" ",LX91)))</formula>
    </cfRule>
    <cfRule type="containsText" dxfId="2891" priority="170" operator="containsText" text=" ">
      <formula>NOT(ISERROR(SEARCH(" ",LX91)))</formula>
    </cfRule>
  </conditionalFormatting>
  <conditionalFormatting sqref="PG91">
    <cfRule type="containsText" dxfId="2890" priority="147" operator="containsText" text=" ">
      <formula>NOT(ISERROR(SEARCH(" ",PG91)))</formula>
    </cfRule>
    <cfRule type="containsText" dxfId="2889" priority="148" operator="containsText" text=" ">
      <formula>NOT(ISERROR(SEARCH(" ",PG91)))</formula>
    </cfRule>
  </conditionalFormatting>
  <conditionalFormatting sqref="B91">
    <cfRule type="duplicateValues" dxfId="2888" priority="144"/>
  </conditionalFormatting>
  <conditionalFormatting sqref="AF91">
    <cfRule type="cellIs" dxfId="2887" priority="299" operator="greaterThan">
      <formula>1</formula>
    </cfRule>
    <cfRule type="containsText" dxfId="2886" priority="300" operator="containsText" text=" ">
      <formula>NOT(ISERROR(SEARCH(" ",AF91)))</formula>
    </cfRule>
    <cfRule type="containsText" dxfId="2885" priority="301" operator="containsText" text=" ">
      <formula>NOT(ISERROR(SEARCH(" ",AF91)))</formula>
    </cfRule>
  </conditionalFormatting>
  <conditionalFormatting sqref="CK91">
    <cfRule type="containsText" dxfId="2884" priority="601" operator="containsText" text=" ">
      <formula>NOT(ISERROR(SEARCH(" ",CK91)))</formula>
    </cfRule>
  </conditionalFormatting>
  <conditionalFormatting sqref="CV91">
    <cfRule type="cellIs" dxfId="2883" priority="210" operator="equal">
      <formula>1</formula>
    </cfRule>
  </conditionalFormatting>
  <conditionalFormatting sqref="DR91">
    <cfRule type="cellIs" dxfId="2882" priority="201" operator="equal">
      <formula>1</formula>
    </cfRule>
  </conditionalFormatting>
  <conditionalFormatting sqref="EA91">
    <cfRule type="containsText" dxfId="2881" priority="195" operator="containsText" text=" ">
      <formula>NOT(ISERROR(SEARCH(" ",EA91)))</formula>
    </cfRule>
    <cfRule type="containsText" dxfId="2880" priority="196" operator="containsText" text=" ">
      <formula>NOT(ISERROR(SEARCH(" ",EA91)))</formula>
    </cfRule>
  </conditionalFormatting>
  <conditionalFormatting sqref="MA91">
    <cfRule type="containsText" dxfId="2879" priority="185" operator="containsText" text=" ">
      <formula>NOT(ISERROR(SEARCH(" ",MA91)))</formula>
    </cfRule>
    <cfRule type="containsText" dxfId="2878" priority="186" operator="containsText" text=" ">
      <formula>NOT(ISERROR(SEARCH(" ",MA91)))</formula>
    </cfRule>
  </conditionalFormatting>
  <conditionalFormatting sqref="MB91">
    <cfRule type="containsText" dxfId="2877" priority="165" operator="containsText" text=" ">
      <formula>NOT(ISERROR(SEARCH(" ",MB91)))</formula>
    </cfRule>
    <cfRule type="containsText" dxfId="2876" priority="166" operator="containsText" text=" ">
      <formula>NOT(ISERROR(SEARCH(" ",MB91)))</formula>
    </cfRule>
  </conditionalFormatting>
  <conditionalFormatting sqref="MC91">
    <cfRule type="containsText" dxfId="2875" priority="161" operator="containsText" text=" ">
      <formula>NOT(ISERROR(SEARCH(" ",MC91)))</formula>
    </cfRule>
    <cfRule type="containsText" dxfId="2874" priority="162" operator="containsText" text=" ">
      <formula>NOT(ISERROR(SEARCH(" ",MC91)))</formula>
    </cfRule>
  </conditionalFormatting>
  <conditionalFormatting sqref="MD91">
    <cfRule type="containsText" dxfId="2873" priority="157" operator="containsText" text=" ">
      <formula>NOT(ISERROR(SEARCH(" ",MD91)))</formula>
    </cfRule>
    <cfRule type="containsText" dxfId="2872" priority="158" operator="containsText" text=" ">
      <formula>NOT(ISERROR(SEARCH(" ",MD91)))</formula>
    </cfRule>
  </conditionalFormatting>
  <conditionalFormatting sqref="ME91">
    <cfRule type="containsText" dxfId="2871" priority="153" operator="containsText" text=" ">
      <formula>NOT(ISERROR(SEARCH(" ",ME91)))</formula>
    </cfRule>
    <cfRule type="containsText" dxfId="2870" priority="154" operator="containsText" text=" ">
      <formula>NOT(ISERROR(SEARCH(" ",ME91)))</formula>
    </cfRule>
  </conditionalFormatting>
  <conditionalFormatting sqref="CA91">
    <cfRule type="containsText" dxfId="2869" priority="603" operator="containsText" text=" ">
      <formula>NOT(ISERROR(SEARCH(" ",CA91)))</formula>
    </cfRule>
    <cfRule type="containsText" dxfId="2868" priority="604" operator="containsText" text=" ">
      <formula>NOT(ISERROR(SEARCH(" ",CA91)))</formula>
    </cfRule>
  </conditionalFormatting>
  <conditionalFormatting sqref="BL91">
    <cfRule type="containsText" dxfId="2867" priority="612" operator="containsText" text=" ">
      <formula>NOT(ISERROR(SEARCH(" ",BL91)))</formula>
    </cfRule>
    <cfRule type="containsText" dxfId="2866" priority="613" operator="containsText" text=" ">
      <formula>NOT(ISERROR(SEARCH(" ",BL91)))</formula>
    </cfRule>
  </conditionalFormatting>
  <conditionalFormatting sqref="CJ91">
    <cfRule type="containsText" dxfId="2865" priority="609" operator="containsText" text=" ">
      <formula>NOT(ISERROR(SEARCH(" ",CJ91)))</formula>
    </cfRule>
  </conditionalFormatting>
  <conditionalFormatting sqref="AG91">
    <cfRule type="cellIs" dxfId="2864" priority="190" operator="equal">
      <formula>0</formula>
    </cfRule>
  </conditionalFormatting>
  <conditionalFormatting sqref="AH91:AJ91">
    <cfRule type="cellIs" dxfId="2863" priority="602" operator="equal">
      <formula>0</formula>
    </cfRule>
  </conditionalFormatting>
  <conditionalFormatting sqref="CX91 DC91">
    <cfRule type="cellIs" dxfId="2862" priority="207" operator="equal">
      <formula>1</formula>
    </cfRule>
  </conditionalFormatting>
  <conditionalFormatting sqref="DH91 DM91">
    <cfRule type="cellIs" dxfId="2861" priority="208" operator="equal">
      <formula>1</formula>
    </cfRule>
  </conditionalFormatting>
  <conditionalFormatting sqref="LQ91:LU91">
    <cfRule type="containsText" dxfId="2860" priority="149" operator="containsText" text=" ">
      <formula>NOT(ISERROR(SEARCH(" ",LQ91)))</formula>
    </cfRule>
    <cfRule type="containsText" dxfId="2859" priority="150" operator="containsText" text=" ">
      <formula>NOT(ISERROR(SEARCH(" ",LQ91)))</formula>
    </cfRule>
  </conditionalFormatting>
  <conditionalFormatting sqref="MF91:MS91">
    <cfRule type="containsText" dxfId="2858" priority="183" operator="containsText" text=" ">
      <formula>NOT(ISERROR(SEARCH(" ",MF91)))</formula>
    </cfRule>
    <cfRule type="containsText" dxfId="2857" priority="184" operator="containsText" text=" ">
      <formula>NOT(ISERROR(SEARCH(" ",MF91)))</formula>
    </cfRule>
  </conditionalFormatting>
  <conditionalFormatting sqref="PH91:PT91">
    <cfRule type="dataBar" priority="14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{84D70CCC-8661-40EE-A2DA-E89B4C27DDDC}</x14:id>
        </ext>
      </extLst>
    </cfRule>
  </conditionalFormatting>
  <conditionalFormatting sqref="AG91">
    <cfRule type="cellIs" dxfId="2856" priority="191" operator="equal">
      <formula>0</formula>
    </cfRule>
    <cfRule type="cellIs" dxfId="2855" priority="192" operator="greaterThan">
      <formula>1</formula>
    </cfRule>
    <cfRule type="containsText" dxfId="2854" priority="193" operator="containsText" text=" ">
      <formula>NOT(ISERROR(SEARCH(" ",AG91)))</formula>
    </cfRule>
    <cfRule type="containsText" dxfId="2853" priority="194" operator="containsText" text=" ">
      <formula>NOT(ISERROR(SEARCH(" ",AG91)))</formula>
    </cfRule>
  </conditionalFormatting>
  <conditionalFormatting sqref="AH91:AJ91">
    <cfRule type="cellIs" dxfId="2852" priority="605" operator="equal">
      <formula>0</formula>
    </cfRule>
    <cfRule type="cellIs" dxfId="2851" priority="606" operator="greaterThan">
      <formula>1</formula>
    </cfRule>
    <cfRule type="containsText" dxfId="2850" priority="607" operator="containsText" text=" ">
      <formula>NOT(ISERROR(SEARCH(" ",AH91)))</formula>
    </cfRule>
    <cfRule type="containsText" dxfId="2849" priority="608" operator="containsText" text=" ">
      <formula>NOT(ISERROR(SEARCH(" ",AH91)))</formula>
    </cfRule>
  </conditionalFormatting>
  <conditionalFormatting sqref="DI91:DK91">
    <cfRule type="cellIs" dxfId="2848" priority="203" operator="equal">
      <formula>1</formula>
    </cfRule>
  </conditionalFormatting>
  <conditionalFormatting sqref="DL91">
    <cfRule type="cellIs" dxfId="2847" priority="205" operator="equal">
      <formula>1</formula>
    </cfRule>
  </conditionalFormatting>
  <conditionalFormatting sqref="DN91:DQ91">
    <cfRule type="cellIs" dxfId="2846" priority="204" operator="equal">
      <formula>1</formula>
    </cfRule>
  </conditionalFormatting>
  <conditionalFormatting sqref="DS91:DV91">
    <cfRule type="cellIs" dxfId="2845" priority="200" operator="equal">
      <formula>1</formula>
    </cfRule>
  </conditionalFormatting>
  <conditionalFormatting sqref="A91 EM91:FH91 HR91:HW91 KG91 EB91">
    <cfRule type="containsText" dxfId="2844" priority="272" operator="containsText" text=" ">
      <formula>NOT(ISERROR(SEARCH(" ",A91)))</formula>
    </cfRule>
    <cfRule type="containsText" dxfId="2843" priority="273" operator="containsText" text=" ">
      <formula>NOT(ISERROR(SEARCH(" ",A91)))</formula>
    </cfRule>
  </conditionalFormatting>
  <conditionalFormatting sqref="S91 N91:P91">
    <cfRule type="containsText" dxfId="2842" priority="313" operator="containsText" text=" ">
      <formula>NOT(ISERROR(SEARCH(" ",N91)))</formula>
    </cfRule>
    <cfRule type="containsText" dxfId="2841" priority="314" operator="containsText" text=" ">
      <formula>NOT(ISERROR(SEARCH(" ",N91)))</formula>
    </cfRule>
  </conditionalFormatting>
  <conditionalFormatting sqref="AO91 AW91 AQ91:AU91">
    <cfRule type="cellIs" dxfId="2840" priority="284" operator="equal">
      <formula>0</formula>
    </cfRule>
    <cfRule type="containsText" dxfId="2839" priority="295" operator="containsText" text=" ">
      <formula>NOT(ISERROR(SEARCH(" ",AO91)))</formula>
    </cfRule>
    <cfRule type="containsText" dxfId="2838" priority="296" operator="containsText" text=" ">
      <formula>NOT(ISERROR(SEARCH(" ",AO91)))</formula>
    </cfRule>
  </conditionalFormatting>
  <conditionalFormatting sqref="AZ91:BB91 BO91:BQ91">
    <cfRule type="containsText" dxfId="2837" priority="319" operator="containsText" text=" ">
      <formula>NOT(ISERROR(SEARCH(" ",AZ91)))</formula>
    </cfRule>
    <cfRule type="containsText" dxfId="2836" priority="320" operator="containsText" text=" ">
      <formula>NOT(ISERROR(SEARCH(" ",AZ91)))</formula>
    </cfRule>
  </conditionalFormatting>
  <conditionalFormatting sqref="BH91 BD91">
    <cfRule type="containsText" dxfId="2835" priority="305" operator="containsText" text=" ">
      <formula>NOT(ISERROR(SEARCH(" ",BD91)))</formula>
    </cfRule>
    <cfRule type="containsText" dxfId="2834" priority="306" operator="containsText" text=" ">
      <formula>NOT(ISERROR(SEARCH(" ",BD91)))</formula>
    </cfRule>
  </conditionalFormatting>
  <conditionalFormatting sqref="BS91:BT91 BV91:BW91">
    <cfRule type="containsText" dxfId="2833" priority="289" operator="containsText" text=" ">
      <formula>NOT(ISERROR(SEARCH(" ",BS91)))</formula>
    </cfRule>
    <cfRule type="containsText" dxfId="2832" priority="290" operator="containsText" text=" ">
      <formula>NOT(ISERROR(SEARCH(" ",BS91)))</formula>
    </cfRule>
  </conditionalFormatting>
  <conditionalFormatting sqref="CL91:CQ91 CT91">
    <cfRule type="containsText" dxfId="2831" priority="243" operator="containsText" text=" ">
      <formula>NOT(ISERROR(SEARCH(" ",CL91)))</formula>
    </cfRule>
  </conditionalFormatting>
  <conditionalFormatting sqref="DW91 CW91">
    <cfRule type="cellIs" dxfId="2830" priority="244" operator="equal">
      <formula>1</formula>
    </cfRule>
  </conditionalFormatting>
  <conditionalFormatting sqref="FL91 IA91">
    <cfRule type="cellIs" dxfId="2829" priority="262" operator="greaterThan">
      <formula>1</formula>
    </cfRule>
  </conditionalFormatting>
  <conditionalFormatting sqref="LL91:LN91 OY91 PX91:XFD91">
    <cfRule type="containsText" dxfId="2828" priority="307" operator="containsText" text=" ">
      <formula>NOT(ISERROR(SEARCH(" ",LL91)))</formula>
    </cfRule>
    <cfRule type="containsText" dxfId="2827" priority="308" operator="containsText" text=" ">
      <formula>NOT(ISERROR(SEARCH(" ",LL91)))</formula>
    </cfRule>
  </conditionalFormatting>
  <conditionalFormatting sqref="NV91">
    <cfRule type="containsText" dxfId="2826" priority="151" operator="containsText" text=" ">
      <formula>NOT(ISERROR(SEARCH(" ",NV91)))</formula>
    </cfRule>
    <cfRule type="containsText" dxfId="2825" priority="152" operator="containsText" text=" ">
      <formula>NOT(ISERROR(SEARCH(" ",NV91)))</formula>
    </cfRule>
  </conditionalFormatting>
  <conditionalFormatting sqref="T90">
    <cfRule type="containsText" dxfId="2824" priority="142" operator="containsText" text=" ">
      <formula>NOT(ISERROR(SEARCH(" ",T90)))</formula>
    </cfRule>
    <cfRule type="containsText" dxfId="2823" priority="143" operator="containsText" text=" ">
      <formula>NOT(ISERROR(SEARCH(" ",T90)))</formula>
    </cfRule>
  </conditionalFormatting>
  <conditionalFormatting sqref="T91">
    <cfRule type="containsText" dxfId="2822" priority="134" operator="containsText" text=" ">
      <formula>NOT(ISERROR(SEARCH(" ",T91)))</formula>
    </cfRule>
    <cfRule type="containsText" dxfId="2821" priority="135" operator="containsText" text=" ">
      <formula>NOT(ISERROR(SEARCH(" ",T91)))</formula>
    </cfRule>
  </conditionalFormatting>
  <conditionalFormatting sqref="U90">
    <cfRule type="containsText" dxfId="2820" priority="132" operator="containsText" text=" ">
      <formula>NOT(ISERROR(SEARCH(" ",U90)))</formula>
    </cfRule>
    <cfRule type="containsText" dxfId="2819" priority="133" operator="containsText" text=" ">
      <formula>NOT(ISERROR(SEARCH(" ",U90)))</formula>
    </cfRule>
  </conditionalFormatting>
  <conditionalFormatting sqref="U91">
    <cfRule type="containsText" dxfId="2818" priority="124" operator="containsText" text=" ">
      <formula>NOT(ISERROR(SEARCH(" ",U91)))</formula>
    </cfRule>
    <cfRule type="containsText" dxfId="2817" priority="125" operator="containsText" text=" ">
      <formula>NOT(ISERROR(SEARCH(" ",U91)))</formula>
    </cfRule>
  </conditionalFormatting>
  <conditionalFormatting sqref="W90">
    <cfRule type="containsText" dxfId="2816" priority="122" operator="containsText" text=" ">
      <formula>NOT(ISERROR(SEARCH(" ",W90)))</formula>
    </cfRule>
    <cfRule type="containsText" dxfId="2815" priority="123" operator="containsText" text=" ">
      <formula>NOT(ISERROR(SEARCH(" ",W90)))</formula>
    </cfRule>
  </conditionalFormatting>
  <conditionalFormatting sqref="W91">
    <cfRule type="containsText" dxfId="2814" priority="114" operator="containsText" text=" ">
      <formula>NOT(ISERROR(SEARCH(" ",W91)))</formula>
    </cfRule>
    <cfRule type="containsText" dxfId="2813" priority="115" operator="containsText" text=" ">
      <formula>NOT(ISERROR(SEARCH(" ",W91)))</formula>
    </cfRule>
  </conditionalFormatting>
  <conditionalFormatting sqref="BE90">
    <cfRule type="containsText" dxfId="2812" priority="112" operator="containsText" text=" ">
      <formula>NOT(ISERROR(SEARCH(" ",BE90)))</formula>
    </cfRule>
    <cfRule type="containsText" dxfId="2811" priority="113" operator="containsText" text=" ">
      <formula>NOT(ISERROR(SEARCH(" ",BE90)))</formula>
    </cfRule>
  </conditionalFormatting>
  <conditionalFormatting sqref="BE91">
    <cfRule type="containsText" dxfId="2810" priority="104" operator="containsText" text=" ">
      <formula>NOT(ISERROR(SEARCH(" ",BE91)))</formula>
    </cfRule>
    <cfRule type="containsText" dxfId="2809" priority="105" operator="containsText" text=" ">
      <formula>NOT(ISERROR(SEARCH(" ",BE91)))</formula>
    </cfRule>
  </conditionalFormatting>
  <conditionalFormatting sqref="B90">
    <cfRule type="duplicateValues" dxfId="2808" priority="17978"/>
  </conditionalFormatting>
  <conditionalFormatting sqref="PH90:PT90">
    <cfRule type="dataBar" priority="179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{9EA9AE1D-0BD8-4053-B051-78EF0B072B5F}</x14:id>
        </ext>
      </extLst>
    </cfRule>
  </conditionalFormatting>
  <conditionalFormatting sqref="CG41:CG89">
    <cfRule type="containsText" dxfId="2807" priority="68" operator="containsText" text=" ">
      <formula>NOT(ISERROR(SEARCH(" ",CG41)))</formula>
    </cfRule>
  </conditionalFormatting>
  <conditionalFormatting sqref="CG1 CG92:CG1048576">
    <cfRule type="containsText" dxfId="2806" priority="73" operator="containsText" text=" ">
      <formula>NOT(ISERROR(SEARCH(" ",CG1)))</formula>
    </cfRule>
    <cfRule type="containsText" dxfId="2805" priority="74" operator="containsText" text=" ">
      <formula>NOT(ISERROR(SEARCH(" ",CG1)))</formula>
    </cfRule>
  </conditionalFormatting>
  <conditionalFormatting sqref="CG2:CG4">
    <cfRule type="containsText" dxfId="2804" priority="102" operator="containsText" text=" ">
      <formula>NOT(ISERROR(SEARCH(" ",CG2)))</formula>
    </cfRule>
    <cfRule type="containsText" dxfId="2803" priority="103" operator="containsText" text=" ">
      <formula>NOT(ISERROR(SEARCH(" ",CG2)))</formula>
    </cfRule>
  </conditionalFormatting>
  <conditionalFormatting sqref="CG90:CG91">
    <cfRule type="containsText" dxfId="2802" priority="40" operator="containsText" text=" ">
      <formula>NOT(ISERROR(SEARCH(" ",CG90)))</formula>
    </cfRule>
  </conditionalFormatting>
  <conditionalFormatting sqref="CG5:CG40">
    <cfRule type="cellIs" dxfId="2801" priority="52" operator="equal">
      <formula>1</formula>
    </cfRule>
  </conditionalFormatting>
  <conditionalFormatting sqref="CQ90">
    <cfRule type="containsText" dxfId="2800" priority="39" operator="containsText" text=" ">
      <formula>NOT(ISERROR(SEARCH(" ",CQ90)))</formula>
    </cfRule>
  </conditionalFormatting>
  <conditionalFormatting sqref="CS90">
    <cfRule type="containsText" dxfId="2799" priority="38" operator="containsText" text=" ">
      <formula>NOT(ISERROR(SEARCH(" ",CS90)))</formula>
    </cfRule>
  </conditionalFormatting>
  <conditionalFormatting sqref="CU91">
    <cfRule type="cellIs" dxfId="2798" priority="37" operator="equal">
      <formula>1</formula>
    </cfRule>
  </conditionalFormatting>
  <conditionalFormatting sqref="MZ90">
    <cfRule type="containsText" dxfId="2797" priority="35" operator="containsText" text=" ">
      <formula>NOT(ISERROR(SEARCH(" ",MZ90)))</formula>
    </cfRule>
    <cfRule type="containsText" dxfId="2796" priority="36" operator="containsText" text=" ">
      <formula>NOT(ISERROR(SEARCH(" ",MZ90)))</formula>
    </cfRule>
  </conditionalFormatting>
  <conditionalFormatting sqref="NA90">
    <cfRule type="containsText" dxfId="2795" priority="29" operator="containsText" text=" ">
      <formula>NOT(ISERROR(SEARCH(" ",NA90)))</formula>
    </cfRule>
    <cfRule type="containsText" dxfId="2794" priority="30" operator="containsText" text=" ">
      <formula>NOT(ISERROR(SEARCH(" ",NA90)))</formula>
    </cfRule>
  </conditionalFormatting>
  <conditionalFormatting sqref="NB90:ND90">
    <cfRule type="containsText" dxfId="2793" priority="27" operator="containsText" text=" ">
      <formula>NOT(ISERROR(SEARCH(" ",NB90)))</formula>
    </cfRule>
    <cfRule type="containsText" dxfId="2792" priority="28" operator="containsText" text=" ">
      <formula>NOT(ISERROR(SEARCH(" ",NB90)))</formula>
    </cfRule>
  </conditionalFormatting>
  <conditionalFormatting sqref="NE90">
    <cfRule type="containsText" dxfId="2791" priority="33" operator="containsText" text=" ">
      <formula>NOT(ISERROR(SEARCH(" ",NE90)))</formula>
    </cfRule>
    <cfRule type="containsText" dxfId="2790" priority="34" operator="containsText" text=" ">
      <formula>NOT(ISERROR(SEARCH(" ",NE90)))</formula>
    </cfRule>
  </conditionalFormatting>
  <conditionalFormatting sqref="NF90">
    <cfRule type="containsText" dxfId="2789" priority="25" operator="containsText" text=" ">
      <formula>NOT(ISERROR(SEARCH(" ",NF90)))</formula>
    </cfRule>
    <cfRule type="containsText" dxfId="2788" priority="26" operator="containsText" text=" ">
      <formula>NOT(ISERROR(SEARCH(" ",NF90)))</formula>
    </cfRule>
  </conditionalFormatting>
  <conditionalFormatting sqref="NG90">
    <cfRule type="containsText" dxfId="2787" priority="23" operator="containsText" text=" ">
      <formula>NOT(ISERROR(SEARCH(" ",NG90)))</formula>
    </cfRule>
    <cfRule type="containsText" dxfId="2786" priority="24" operator="containsText" text=" ">
      <formula>NOT(ISERROR(SEARCH(" ",NG90)))</formula>
    </cfRule>
  </conditionalFormatting>
  <conditionalFormatting sqref="NH90">
    <cfRule type="containsText" dxfId="2785" priority="21" operator="containsText" text=" ">
      <formula>NOT(ISERROR(SEARCH(" ",NH90)))</formula>
    </cfRule>
    <cfRule type="containsText" dxfId="2784" priority="22" operator="containsText" text=" ">
      <formula>NOT(ISERROR(SEARCH(" ",NH90)))</formula>
    </cfRule>
  </conditionalFormatting>
  <conditionalFormatting sqref="NI90:NU90">
    <cfRule type="containsText" dxfId="2783" priority="19" operator="containsText" text=" ">
      <formula>NOT(ISERROR(SEARCH(" ",NI90)))</formula>
    </cfRule>
    <cfRule type="containsText" dxfId="2782" priority="20" operator="containsText" text=" ">
      <formula>NOT(ISERROR(SEARCH(" ",NI90)))</formula>
    </cfRule>
  </conditionalFormatting>
  <conditionalFormatting sqref="MZ91">
    <cfRule type="containsText" dxfId="2779" priority="17" operator="containsText" text=" ">
      <formula>NOT(ISERROR(SEARCH(" ",MZ91)))</formula>
    </cfRule>
    <cfRule type="containsText" dxfId="2778" priority="18" operator="containsText" text=" ">
      <formula>NOT(ISERROR(SEARCH(" ",MZ91)))</formula>
    </cfRule>
  </conditionalFormatting>
  <conditionalFormatting sqref="NA91">
    <cfRule type="containsText" dxfId="2777" priority="11" operator="containsText" text=" ">
      <formula>NOT(ISERROR(SEARCH(" ",NA91)))</formula>
    </cfRule>
    <cfRule type="containsText" dxfId="2776" priority="12" operator="containsText" text=" ">
      <formula>NOT(ISERROR(SEARCH(" ",NA91)))</formula>
    </cfRule>
  </conditionalFormatting>
  <conditionalFormatting sqref="NE91">
    <cfRule type="containsText" dxfId="2775" priority="15" operator="containsText" text=" ">
      <formula>NOT(ISERROR(SEARCH(" ",NE91)))</formula>
    </cfRule>
    <cfRule type="containsText" dxfId="2774" priority="16" operator="containsText" text=" ">
      <formula>NOT(ISERROR(SEARCH(" ",NE91)))</formula>
    </cfRule>
  </conditionalFormatting>
  <conditionalFormatting sqref="NF91">
    <cfRule type="containsText" dxfId="2773" priority="7" operator="containsText" text=" ">
      <formula>NOT(ISERROR(SEARCH(" ",NF91)))</formula>
    </cfRule>
    <cfRule type="containsText" dxfId="2772" priority="8" operator="containsText" text=" ">
      <formula>NOT(ISERROR(SEARCH(" ",NF91)))</formula>
    </cfRule>
  </conditionalFormatting>
  <conditionalFormatting sqref="NG91">
    <cfRule type="containsText" dxfId="2771" priority="5" operator="containsText" text=" ">
      <formula>NOT(ISERROR(SEARCH(" ",NG91)))</formula>
    </cfRule>
    <cfRule type="containsText" dxfId="2770" priority="6" operator="containsText" text=" ">
      <formula>NOT(ISERROR(SEARCH(" ",NG91)))</formula>
    </cfRule>
  </conditionalFormatting>
  <conditionalFormatting sqref="NH91">
    <cfRule type="containsText" dxfId="2769" priority="3" operator="containsText" text=" ">
      <formula>NOT(ISERROR(SEARCH(" ",NH91)))</formula>
    </cfRule>
    <cfRule type="containsText" dxfId="2768" priority="4" operator="containsText" text=" ">
      <formula>NOT(ISERROR(SEARCH(" ",NH91)))</formula>
    </cfRule>
  </conditionalFormatting>
  <conditionalFormatting sqref="NB91:ND91">
    <cfRule type="containsText" dxfId="2767" priority="9" operator="containsText" text=" ">
      <formula>NOT(ISERROR(SEARCH(" ",NB91)))</formula>
    </cfRule>
    <cfRule type="containsText" dxfId="2766" priority="10" operator="containsText" text=" ">
      <formula>NOT(ISERROR(SEARCH(" ",NB91)))</formula>
    </cfRule>
  </conditionalFormatting>
  <conditionalFormatting sqref="NI91 NK91 NM91 NO91 NQ91 NS91 NU91">
    <cfRule type="containsText" dxfId="2765" priority="1" operator="containsText" text=" ">
      <formula>NOT(ISERROR(SEARCH(" ",NI91)))</formula>
    </cfRule>
    <cfRule type="containsText" dxfId="2764" priority="2" operator="containsText" text=" ">
      <formula>NOT(ISERROR(SEARCH(" ",NI91)))</formula>
    </cfRule>
  </conditionalFormatting>
  <conditionalFormatting sqref="NJ91 NL91 NN91 NP91 NR91 NT91">
    <cfRule type="containsText" dxfId="2763" priority="13" operator="containsText" text=" ">
      <formula>NOT(ISERROR(SEARCH(" ",NJ91)))</formula>
    </cfRule>
    <cfRule type="containsText" dxfId="2762" priority="14" operator="containsText" text=" ">
      <formula>NOT(ISERROR(SEARCH(" ",NJ91)))</formula>
    </cfRule>
  </conditionalFormatting>
  <dataValidations count="1">
    <dataValidation type="custom" allowBlank="1" showInputMessage="1" showErrorMessage="1" sqref="EF14 EF26 EF29 EF62">
      <formula1>"MOD(BF23,1)=0"</formula1>
    </dataValidation>
  </dataValidations>
  <pageMargins left="0.69930555555555596" right="0.69930555555555596" top="0.75" bottom="0.75" header="0.3" footer="0.3"/>
  <pageSetup paperSize="9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8218CEC-1858-493A-97F7-32941D578A1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PH5:PT89</xm:sqref>
        </x14:conditionalFormatting>
        <x14:conditionalFormatting xmlns:xm="http://schemas.microsoft.com/office/excel/2006/main">
          <x14:cfRule type="dataBar" id="{84D70CCC-8661-40EE-A2DA-E89B4C27DDD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PH91:PT91</xm:sqref>
        </x14:conditionalFormatting>
        <x14:conditionalFormatting xmlns:xm="http://schemas.microsoft.com/office/excel/2006/main">
          <x14:cfRule type="dataBar" id="{9EA9AE1D-0BD8-4053-B051-78EF0B072B5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PH90:PT90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X769"/>
  <sheetViews>
    <sheetView zoomScale="70" zoomScaleNormal="70" workbookViewId="0">
      <pane ySplit="4" topLeftCell="A95" activePane="bottomLeft" state="frozen"/>
      <selection pane="bottomLeft" activeCell="Q103" sqref="Q103"/>
    </sheetView>
  </sheetViews>
  <sheetFormatPr defaultColWidth="9" defaultRowHeight="15.6" outlineLevelCol="1"/>
  <cols>
    <col min="1" max="1" width="21.44140625" style="46" customWidth="1"/>
    <col min="2" max="2" width="11.6640625" style="46" customWidth="1"/>
    <col min="3" max="3" width="6.44140625" style="46" customWidth="1"/>
    <col min="4" max="4" width="5.33203125" style="46" customWidth="1"/>
    <col min="5" max="5" width="8.21875" style="46" customWidth="1"/>
    <col min="6" max="6" width="9.21875" style="46" customWidth="1"/>
    <col min="7" max="7" width="11.88671875" style="46" customWidth="1"/>
    <col min="8" max="8" width="8.6640625" style="46" customWidth="1"/>
    <col min="9" max="9" width="39.33203125" style="46" customWidth="1"/>
    <col min="10" max="14" width="10.21875" style="46" customWidth="1" outlineLevel="1"/>
    <col min="15" max="17" width="12.44140625" style="46" customWidth="1" outlineLevel="1"/>
    <col min="18" max="18" width="15" style="46" customWidth="1" outlineLevel="1"/>
    <col min="19" max="19" width="22.88671875" style="46" customWidth="1" outlineLevel="1"/>
    <col min="20" max="20" width="13.109375" style="46" customWidth="1" outlineLevel="1"/>
    <col min="21" max="21" width="14.33203125" style="46" customWidth="1" outlineLevel="1"/>
    <col min="22" max="22" width="24.6640625" style="47" customWidth="1" outlineLevel="1"/>
    <col min="23" max="23" width="13.44140625" style="47" customWidth="1" outlineLevel="1"/>
    <col min="24" max="24" width="24.6640625" style="46" customWidth="1"/>
    <col min="25" max="25" width="20.5546875" style="46" customWidth="1"/>
    <col min="26" max="26" width="16.21875" style="46" customWidth="1"/>
    <col min="27" max="27" width="42.6640625" style="46" customWidth="1"/>
    <col min="28" max="35" width="9" style="46"/>
    <col min="36" max="36" width="9.44140625" style="46" customWidth="1"/>
    <col min="37" max="37" width="12.44140625" style="46" customWidth="1"/>
    <col min="38" max="38" width="20.44140625" style="46" customWidth="1"/>
    <col min="39" max="39" width="9" style="46"/>
    <col min="40" max="40" width="13" style="46" customWidth="1"/>
    <col min="41" max="16384" width="9" style="46"/>
  </cols>
  <sheetData>
    <row r="1" spans="1:40">
      <c r="A1" s="48" t="s">
        <v>0</v>
      </c>
      <c r="B1" s="48" t="s">
        <v>2</v>
      </c>
      <c r="C1" s="48" t="s">
        <v>0</v>
      </c>
      <c r="D1" s="48" t="s">
        <v>2</v>
      </c>
      <c r="E1" s="48" t="s">
        <v>2</v>
      </c>
      <c r="F1" s="48" t="s">
        <v>2</v>
      </c>
      <c r="G1" s="48" t="s">
        <v>2</v>
      </c>
      <c r="H1" s="48" t="s">
        <v>2</v>
      </c>
      <c r="I1" s="48" t="s">
        <v>2</v>
      </c>
      <c r="J1" s="48" t="s">
        <v>0</v>
      </c>
      <c r="K1" s="48" t="s">
        <v>0</v>
      </c>
      <c r="L1" s="48" t="s">
        <v>0</v>
      </c>
      <c r="M1" s="48" t="s">
        <v>0</v>
      </c>
      <c r="N1" s="48" t="s">
        <v>0</v>
      </c>
      <c r="O1" s="48" t="s">
        <v>0</v>
      </c>
      <c r="P1" s="56" t="s">
        <v>0</v>
      </c>
      <c r="Q1" s="56" t="s">
        <v>0</v>
      </c>
      <c r="R1" s="48" t="s">
        <v>2</v>
      </c>
      <c r="S1" s="48" t="s">
        <v>2</v>
      </c>
      <c r="T1" s="48" t="s">
        <v>2</v>
      </c>
      <c r="U1" s="48" t="s">
        <v>2</v>
      </c>
      <c r="V1" s="59" t="s">
        <v>2</v>
      </c>
      <c r="W1" s="59" t="s">
        <v>0</v>
      </c>
      <c r="X1" s="60"/>
      <c r="Y1" s="60"/>
    </row>
    <row r="2" spans="1:40">
      <c r="A2" s="48" t="s">
        <v>20</v>
      </c>
      <c r="B2" s="48" t="s">
        <v>21</v>
      </c>
      <c r="C2" s="48" t="s">
        <v>20</v>
      </c>
      <c r="D2" s="48" t="s">
        <v>20</v>
      </c>
      <c r="E2" s="48" t="s">
        <v>20</v>
      </c>
      <c r="F2" s="48" t="s">
        <v>20</v>
      </c>
      <c r="G2" s="48" t="s">
        <v>20</v>
      </c>
      <c r="H2" s="48" t="s">
        <v>20</v>
      </c>
      <c r="I2" s="48" t="s">
        <v>20</v>
      </c>
      <c r="J2" s="48" t="s">
        <v>20</v>
      </c>
      <c r="K2" s="48" t="s">
        <v>20</v>
      </c>
      <c r="L2" s="48" t="s">
        <v>20</v>
      </c>
      <c r="M2" s="48" t="s">
        <v>20</v>
      </c>
      <c r="N2" s="48" t="s">
        <v>20</v>
      </c>
      <c r="O2" s="48" t="s">
        <v>20</v>
      </c>
      <c r="P2" s="56" t="s">
        <v>20</v>
      </c>
      <c r="Q2" s="56" t="s">
        <v>20</v>
      </c>
      <c r="R2" s="48" t="s">
        <v>21</v>
      </c>
      <c r="S2" s="48" t="s">
        <v>20</v>
      </c>
      <c r="T2" s="48" t="s">
        <v>20</v>
      </c>
      <c r="U2" s="48" t="s">
        <v>21</v>
      </c>
      <c r="V2" s="59" t="s">
        <v>21</v>
      </c>
      <c r="W2" s="59" t="s">
        <v>20</v>
      </c>
      <c r="X2" s="60"/>
      <c r="Y2" s="60"/>
    </row>
    <row r="3" spans="1:40">
      <c r="A3" s="48" t="s">
        <v>748</v>
      </c>
      <c r="B3" s="48" t="s">
        <v>37</v>
      </c>
      <c r="C3" s="48" t="s">
        <v>749</v>
      </c>
      <c r="D3" s="48" t="s">
        <v>750</v>
      </c>
      <c r="E3" s="48" t="s">
        <v>751</v>
      </c>
      <c r="F3" s="48" t="s">
        <v>752</v>
      </c>
      <c r="G3" s="48" t="s">
        <v>753</v>
      </c>
      <c r="H3" s="48" t="s">
        <v>754</v>
      </c>
      <c r="I3" s="48" t="s">
        <v>755</v>
      </c>
      <c r="J3" s="48" t="s">
        <v>756</v>
      </c>
      <c r="K3" s="48" t="s">
        <v>757</v>
      </c>
      <c r="L3" s="48" t="s">
        <v>758</v>
      </c>
      <c r="M3" s="48" t="s">
        <v>759</v>
      </c>
      <c r="N3" s="48" t="s">
        <v>760</v>
      </c>
      <c r="O3" s="48" t="s">
        <v>761</v>
      </c>
      <c r="P3" s="56" t="s">
        <v>762</v>
      </c>
      <c r="Q3" s="56" t="s">
        <v>1578</v>
      </c>
      <c r="R3" s="48" t="s">
        <v>763</v>
      </c>
      <c r="S3" s="48" t="s">
        <v>764</v>
      </c>
      <c r="T3" s="48" t="s">
        <v>765</v>
      </c>
      <c r="U3" s="48" t="s">
        <v>766</v>
      </c>
      <c r="V3" s="59" t="s">
        <v>767</v>
      </c>
      <c r="W3" s="59" t="s">
        <v>768</v>
      </c>
      <c r="X3" s="60"/>
      <c r="Y3" s="60"/>
    </row>
    <row r="4" spans="1:40" ht="132">
      <c r="A4" s="49" t="s">
        <v>769</v>
      </c>
      <c r="B4" s="49" t="s">
        <v>770</v>
      </c>
      <c r="C4" s="49" t="s">
        <v>151</v>
      </c>
      <c r="D4" s="49" t="s">
        <v>771</v>
      </c>
      <c r="E4" s="49" t="s">
        <v>772</v>
      </c>
      <c r="F4" s="49" t="s">
        <v>773</v>
      </c>
      <c r="G4" s="49" t="s">
        <v>774</v>
      </c>
      <c r="H4" s="49" t="s">
        <v>775</v>
      </c>
      <c r="I4" s="49" t="s">
        <v>776</v>
      </c>
      <c r="J4" s="49" t="s">
        <v>777</v>
      </c>
      <c r="K4" s="49" t="s">
        <v>778</v>
      </c>
      <c r="L4" s="49" t="s">
        <v>779</v>
      </c>
      <c r="M4" s="49" t="s">
        <v>780</v>
      </c>
      <c r="N4" s="49" t="s">
        <v>781</v>
      </c>
      <c r="O4" s="57" t="s">
        <v>782</v>
      </c>
      <c r="P4" s="49" t="s">
        <v>783</v>
      </c>
      <c r="Q4" s="49" t="s">
        <v>1579</v>
      </c>
      <c r="R4" s="49" t="s">
        <v>784</v>
      </c>
      <c r="S4" s="49" t="s">
        <v>785</v>
      </c>
      <c r="T4" s="49" t="s">
        <v>786</v>
      </c>
      <c r="U4" s="49" t="s">
        <v>787</v>
      </c>
      <c r="V4" s="61" t="s">
        <v>788</v>
      </c>
      <c r="W4" s="61" t="s">
        <v>789</v>
      </c>
      <c r="X4" s="62" t="s">
        <v>790</v>
      </c>
      <c r="Y4" s="60" t="s">
        <v>791</v>
      </c>
    </row>
    <row r="5" spans="1:40" s="40" customFormat="1">
      <c r="A5" s="40">
        <v>99</v>
      </c>
      <c r="B5" s="50" t="str">
        <f t="shared" ref="B5:B69" si="0">"track_"&amp;A5</f>
        <v>track_99</v>
      </c>
      <c r="J5" s="40">
        <v>0</v>
      </c>
      <c r="K5" s="40">
        <v>0</v>
      </c>
      <c r="L5" s="40">
        <v>0</v>
      </c>
      <c r="M5" s="40">
        <v>0</v>
      </c>
      <c r="N5" s="40">
        <v>0</v>
      </c>
      <c r="O5" s="40">
        <v>0</v>
      </c>
      <c r="P5" s="40">
        <v>0</v>
      </c>
      <c r="Q5" s="40">
        <v>0</v>
      </c>
      <c r="R5" s="40">
        <v>0</v>
      </c>
      <c r="S5" s="40">
        <v>0</v>
      </c>
      <c r="T5" s="40">
        <v>0</v>
      </c>
      <c r="U5" s="40">
        <v>0</v>
      </c>
      <c r="V5" s="63">
        <v>0</v>
      </c>
      <c r="W5" s="63">
        <v>0</v>
      </c>
      <c r="X5" s="40" t="s">
        <v>792</v>
      </c>
    </row>
    <row r="6" spans="1:40" s="40" customFormat="1" ht="18" customHeight="1">
      <c r="A6" s="51">
        <v>201</v>
      </c>
      <c r="B6" s="50" t="str">
        <f t="shared" si="0"/>
        <v>track_201</v>
      </c>
      <c r="C6" s="46">
        <v>37</v>
      </c>
      <c r="D6" s="46"/>
      <c r="E6" s="46">
        <v>2</v>
      </c>
      <c r="F6" s="46">
        <v>4</v>
      </c>
      <c r="G6" s="46"/>
      <c r="H6" s="46"/>
      <c r="I6" s="46">
        <f t="shared" ref="I6:I37" si="1">VLOOKUP(C6,AJ:AL,3,0)</f>
        <v>6</v>
      </c>
      <c r="J6" s="42">
        <f t="shared" ref="J6:J69" si="2">VLOOKUP(C6,AJ:AO,6,0)</f>
        <v>1</v>
      </c>
      <c r="K6" s="42">
        <f t="shared" ref="K6:K69" si="3">VLOOKUP(C6,AJ:AP,7,0)</f>
        <v>0</v>
      </c>
      <c r="L6" s="42">
        <f t="shared" ref="L6:L37" si="4">VLOOKUP(C6,AJ:AW,8,0)</f>
        <v>0</v>
      </c>
      <c r="M6" s="42">
        <f t="shared" ref="M6:M69" si="5">VLOOKUP(C6,AJ:AR,9,0)</f>
        <v>0</v>
      </c>
      <c r="N6" s="42">
        <f t="shared" ref="N6:N69" si="6">VLOOKUP(C6,AJ:AS,10,0)</f>
        <v>0</v>
      </c>
      <c r="O6" s="42">
        <f t="shared" ref="O6:O69" si="7">VLOOKUP(C6,AJ:AT,11,0)</f>
        <v>1</v>
      </c>
      <c r="P6" s="42">
        <f t="shared" ref="P6:P69" si="8">VLOOKUP(C6,AJ:AU,12,0)</f>
        <v>0</v>
      </c>
      <c r="Q6" s="42">
        <f t="shared" ref="Q6:Q69" si="9">VLOOKUP(C6,AJ:AV,13,0)</f>
        <v>0</v>
      </c>
      <c r="R6" s="64">
        <v>0</v>
      </c>
      <c r="S6" s="46">
        <v>300</v>
      </c>
      <c r="T6" s="46">
        <v>0</v>
      </c>
      <c r="U6" s="46">
        <v>0</v>
      </c>
      <c r="V6" s="47">
        <v>0</v>
      </c>
      <c r="W6" s="47">
        <v>0</v>
      </c>
      <c r="X6" s="46" t="s">
        <v>793</v>
      </c>
      <c r="Y6" s="64"/>
      <c r="Z6" s="46" t="str">
        <f t="shared" ref="Z6:Z37" si="10">VLOOKUP(C6,AJ:AK,2,0)</f>
        <v>xiejiangjun</v>
      </c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</row>
    <row r="7" spans="1:40" s="40" customFormat="1" ht="18" customHeight="1">
      <c r="A7" s="51">
        <v>202</v>
      </c>
      <c r="B7" s="50" t="str">
        <f t="shared" si="0"/>
        <v>track_202</v>
      </c>
      <c r="C7" s="46">
        <v>37</v>
      </c>
      <c r="D7" s="46"/>
      <c r="E7" s="46">
        <v>4</v>
      </c>
      <c r="F7" s="46">
        <v>2</v>
      </c>
      <c r="G7" s="46"/>
      <c r="H7" s="46"/>
      <c r="I7" s="46">
        <f t="shared" si="1"/>
        <v>6</v>
      </c>
      <c r="J7" s="42">
        <f t="shared" si="2"/>
        <v>1</v>
      </c>
      <c r="K7" s="42">
        <f t="shared" si="3"/>
        <v>0</v>
      </c>
      <c r="L7" s="42">
        <f t="shared" si="4"/>
        <v>0</v>
      </c>
      <c r="M7" s="42">
        <f t="shared" si="5"/>
        <v>0</v>
      </c>
      <c r="N7" s="42">
        <f t="shared" si="6"/>
        <v>0</v>
      </c>
      <c r="O7" s="42">
        <f t="shared" si="7"/>
        <v>1</v>
      </c>
      <c r="P7" s="42">
        <f t="shared" si="8"/>
        <v>0</v>
      </c>
      <c r="Q7" s="42">
        <f t="shared" si="9"/>
        <v>0</v>
      </c>
      <c r="R7" s="64">
        <v>0</v>
      </c>
      <c r="S7" s="46">
        <v>300</v>
      </c>
      <c r="T7" s="46">
        <v>0</v>
      </c>
      <c r="U7" s="46">
        <v>0</v>
      </c>
      <c r="V7" s="47">
        <v>0</v>
      </c>
      <c r="W7" s="47">
        <v>0</v>
      </c>
      <c r="X7" s="46" t="s">
        <v>794</v>
      </c>
      <c r="Y7" s="64"/>
      <c r="Z7" s="46" t="str">
        <f t="shared" si="10"/>
        <v>xiejiangjun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</row>
    <row r="8" spans="1:40" s="41" customFormat="1" ht="18" customHeight="1">
      <c r="A8" s="41">
        <v>203</v>
      </c>
      <c r="B8" s="52" t="str">
        <f t="shared" si="0"/>
        <v>track_203</v>
      </c>
      <c r="C8" s="41">
        <v>58</v>
      </c>
      <c r="E8" s="41">
        <v>2</v>
      </c>
      <c r="F8" s="41">
        <v>4</v>
      </c>
      <c r="I8" s="41">
        <f t="shared" si="1"/>
        <v>6</v>
      </c>
      <c r="J8" s="41">
        <f t="shared" si="2"/>
        <v>0</v>
      </c>
      <c r="K8" s="41">
        <f t="shared" si="3"/>
        <v>0</v>
      </c>
      <c r="L8" s="41">
        <f t="shared" si="4"/>
        <v>0</v>
      </c>
      <c r="M8" s="41">
        <f t="shared" si="5"/>
        <v>0</v>
      </c>
      <c r="N8" s="41">
        <f t="shared" si="6"/>
        <v>0</v>
      </c>
      <c r="O8" s="41">
        <f t="shared" si="7"/>
        <v>1</v>
      </c>
      <c r="P8" s="41">
        <f t="shared" si="8"/>
        <v>1</v>
      </c>
      <c r="Q8" s="41">
        <f t="shared" si="9"/>
        <v>0</v>
      </c>
      <c r="R8" s="65">
        <v>0</v>
      </c>
      <c r="S8" s="41">
        <v>300</v>
      </c>
      <c r="T8" s="41">
        <v>0</v>
      </c>
      <c r="U8" s="41">
        <v>0</v>
      </c>
      <c r="V8" s="66">
        <v>0</v>
      </c>
      <c r="W8" s="66">
        <v>0</v>
      </c>
      <c r="X8" s="41" t="s">
        <v>795</v>
      </c>
      <c r="Y8" s="65"/>
      <c r="Z8" s="41" t="str">
        <f t="shared" si="10"/>
        <v>shenlong01</v>
      </c>
    </row>
    <row r="9" spans="1:40" s="41" customFormat="1" ht="18" customHeight="1">
      <c r="A9" s="41">
        <v>204</v>
      </c>
      <c r="B9" s="52" t="str">
        <f t="shared" si="0"/>
        <v>track_204</v>
      </c>
      <c r="C9" s="41">
        <v>58</v>
      </c>
      <c r="E9" s="41">
        <v>4</v>
      </c>
      <c r="F9" s="41">
        <v>2</v>
      </c>
      <c r="I9" s="41">
        <f t="shared" si="1"/>
        <v>6</v>
      </c>
      <c r="J9" s="41">
        <f t="shared" si="2"/>
        <v>0</v>
      </c>
      <c r="K9" s="41">
        <f t="shared" si="3"/>
        <v>0</v>
      </c>
      <c r="L9" s="41">
        <f t="shared" si="4"/>
        <v>0</v>
      </c>
      <c r="M9" s="41">
        <f t="shared" si="5"/>
        <v>0</v>
      </c>
      <c r="N9" s="41">
        <f t="shared" si="6"/>
        <v>0</v>
      </c>
      <c r="O9" s="41">
        <f t="shared" si="7"/>
        <v>1</v>
      </c>
      <c r="P9" s="41">
        <f t="shared" si="8"/>
        <v>1</v>
      </c>
      <c r="Q9" s="41">
        <f t="shared" si="9"/>
        <v>0</v>
      </c>
      <c r="R9" s="65">
        <v>0</v>
      </c>
      <c r="S9" s="41">
        <v>300</v>
      </c>
      <c r="T9" s="41">
        <v>0</v>
      </c>
      <c r="U9" s="41">
        <v>0</v>
      </c>
      <c r="V9" s="66">
        <v>0</v>
      </c>
      <c r="W9" s="66">
        <v>0</v>
      </c>
      <c r="X9" s="41" t="s">
        <v>796</v>
      </c>
      <c r="Y9" s="65"/>
      <c r="Z9" s="41" t="str">
        <f t="shared" si="10"/>
        <v>shenlong01</v>
      </c>
    </row>
    <row r="10" spans="1:40" s="40" customFormat="1" ht="18" customHeight="1">
      <c r="A10" s="51">
        <v>205</v>
      </c>
      <c r="B10" s="50" t="str">
        <f t="shared" si="0"/>
        <v>track_205</v>
      </c>
      <c r="C10" s="46">
        <v>40</v>
      </c>
      <c r="D10" s="46"/>
      <c r="E10" s="46">
        <v>2</v>
      </c>
      <c r="F10" s="46">
        <v>4</v>
      </c>
      <c r="G10" s="46"/>
      <c r="H10" s="46"/>
      <c r="I10" s="46">
        <f t="shared" si="1"/>
        <v>6</v>
      </c>
      <c r="J10" s="42">
        <f t="shared" si="2"/>
        <v>1</v>
      </c>
      <c r="K10" s="42">
        <f t="shared" si="3"/>
        <v>0</v>
      </c>
      <c r="L10" s="42">
        <f t="shared" si="4"/>
        <v>0</v>
      </c>
      <c r="M10" s="42">
        <f t="shared" si="5"/>
        <v>0</v>
      </c>
      <c r="N10" s="42">
        <f t="shared" si="6"/>
        <v>0</v>
      </c>
      <c r="O10" s="42">
        <f t="shared" si="7"/>
        <v>0</v>
      </c>
      <c r="P10" s="42">
        <f t="shared" si="8"/>
        <v>0</v>
      </c>
      <c r="Q10" s="42">
        <f t="shared" si="9"/>
        <v>0</v>
      </c>
      <c r="R10" s="64">
        <v>0</v>
      </c>
      <c r="S10" s="46">
        <v>300</v>
      </c>
      <c r="T10" s="46">
        <v>0</v>
      </c>
      <c r="U10" s="46">
        <v>0</v>
      </c>
      <c r="V10" s="47">
        <v>0</v>
      </c>
      <c r="W10" s="47">
        <v>0</v>
      </c>
      <c r="X10" s="46" t="s">
        <v>797</v>
      </c>
      <c r="Y10" s="64"/>
      <c r="Z10" s="46" t="str">
        <f t="shared" si="10"/>
        <v>aisha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</row>
    <row r="11" spans="1:40" s="40" customFormat="1" ht="18" customHeight="1">
      <c r="A11" s="51">
        <v>206</v>
      </c>
      <c r="B11" s="50" t="str">
        <f t="shared" si="0"/>
        <v>track_206</v>
      </c>
      <c r="C11" s="46">
        <v>40</v>
      </c>
      <c r="D11" s="46"/>
      <c r="E11" s="46">
        <v>4</v>
      </c>
      <c r="F11" s="46">
        <v>2</v>
      </c>
      <c r="G11" s="46"/>
      <c r="H11" s="46"/>
      <c r="I11" s="46">
        <f t="shared" si="1"/>
        <v>6</v>
      </c>
      <c r="J11" s="42">
        <f t="shared" si="2"/>
        <v>1</v>
      </c>
      <c r="K11" s="42">
        <f t="shared" si="3"/>
        <v>0</v>
      </c>
      <c r="L11" s="42">
        <f t="shared" si="4"/>
        <v>0</v>
      </c>
      <c r="M11" s="42">
        <f t="shared" si="5"/>
        <v>0</v>
      </c>
      <c r="N11" s="42">
        <f t="shared" si="6"/>
        <v>0</v>
      </c>
      <c r="O11" s="42">
        <f t="shared" si="7"/>
        <v>0</v>
      </c>
      <c r="P11" s="42">
        <f t="shared" si="8"/>
        <v>0</v>
      </c>
      <c r="Q11" s="42">
        <f t="shared" si="9"/>
        <v>0</v>
      </c>
      <c r="R11" s="64">
        <v>0</v>
      </c>
      <c r="S11" s="46">
        <v>300</v>
      </c>
      <c r="T11" s="46">
        <v>0</v>
      </c>
      <c r="U11" s="46">
        <v>0</v>
      </c>
      <c r="V11" s="47">
        <v>0</v>
      </c>
      <c r="W11" s="47">
        <v>0</v>
      </c>
      <c r="X11" s="46" t="s">
        <v>798</v>
      </c>
      <c r="Y11" s="64"/>
      <c r="Z11" s="46" t="str">
        <f t="shared" si="10"/>
        <v>aisha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</row>
    <row r="12" spans="1:40" s="40" customFormat="1" ht="18" customHeight="1">
      <c r="A12" s="51">
        <v>207</v>
      </c>
      <c r="B12" s="50" t="str">
        <f t="shared" si="0"/>
        <v>track_207</v>
      </c>
      <c r="C12" s="46">
        <v>41</v>
      </c>
      <c r="D12" s="46"/>
      <c r="E12" s="46">
        <v>2</v>
      </c>
      <c r="F12" s="46">
        <v>4</v>
      </c>
      <c r="G12" s="46"/>
      <c r="H12" s="46"/>
      <c r="I12" s="46">
        <f t="shared" si="1"/>
        <v>6</v>
      </c>
      <c r="J12" s="42">
        <f t="shared" si="2"/>
        <v>0</v>
      </c>
      <c r="K12" s="42">
        <f t="shared" si="3"/>
        <v>1</v>
      </c>
      <c r="L12" s="42">
        <f t="shared" si="4"/>
        <v>1</v>
      </c>
      <c r="M12" s="42">
        <f t="shared" si="5"/>
        <v>0</v>
      </c>
      <c r="N12" s="42">
        <f t="shared" si="6"/>
        <v>0</v>
      </c>
      <c r="O12" s="42">
        <f t="shared" si="7"/>
        <v>0</v>
      </c>
      <c r="P12" s="42">
        <f t="shared" si="8"/>
        <v>0</v>
      </c>
      <c r="Q12" s="42">
        <f t="shared" si="9"/>
        <v>0</v>
      </c>
      <c r="R12" s="64">
        <v>0</v>
      </c>
      <c r="S12" s="46">
        <v>300</v>
      </c>
      <c r="T12" s="46">
        <v>0</v>
      </c>
      <c r="U12" s="46">
        <v>0</v>
      </c>
      <c r="V12" s="47">
        <v>0</v>
      </c>
      <c r="W12" s="47">
        <v>0</v>
      </c>
      <c r="X12" s="46" t="s">
        <v>799</v>
      </c>
      <c r="Y12" s="64"/>
      <c r="Z12" s="46" t="str">
        <f t="shared" si="10"/>
        <v>caishen</v>
      </c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</row>
    <row r="13" spans="1:40" s="40" customFormat="1" ht="18" customHeight="1">
      <c r="A13" s="51">
        <v>208</v>
      </c>
      <c r="B13" s="50" t="str">
        <f t="shared" si="0"/>
        <v>track_208</v>
      </c>
      <c r="C13" s="46">
        <v>41</v>
      </c>
      <c r="D13" s="46"/>
      <c r="E13" s="46">
        <v>4</v>
      </c>
      <c r="F13" s="46">
        <v>2</v>
      </c>
      <c r="G13" s="46"/>
      <c r="H13" s="46"/>
      <c r="I13" s="46">
        <f t="shared" si="1"/>
        <v>6</v>
      </c>
      <c r="J13" s="42">
        <f t="shared" si="2"/>
        <v>0</v>
      </c>
      <c r="K13" s="42">
        <f t="shared" si="3"/>
        <v>1</v>
      </c>
      <c r="L13" s="42">
        <f t="shared" si="4"/>
        <v>1</v>
      </c>
      <c r="M13" s="42">
        <f t="shared" si="5"/>
        <v>0</v>
      </c>
      <c r="N13" s="42">
        <f t="shared" si="6"/>
        <v>0</v>
      </c>
      <c r="O13" s="42">
        <f t="shared" si="7"/>
        <v>0</v>
      </c>
      <c r="P13" s="42">
        <f t="shared" si="8"/>
        <v>0</v>
      </c>
      <c r="Q13" s="42">
        <f t="shared" si="9"/>
        <v>0</v>
      </c>
      <c r="R13" s="64">
        <v>0</v>
      </c>
      <c r="S13" s="46">
        <v>300</v>
      </c>
      <c r="T13" s="46">
        <v>0</v>
      </c>
      <c r="U13" s="46">
        <v>0</v>
      </c>
      <c r="V13" s="47">
        <v>0</v>
      </c>
      <c r="W13" s="47">
        <v>0</v>
      </c>
      <c r="X13" s="46" t="s">
        <v>800</v>
      </c>
      <c r="Y13" s="64"/>
      <c r="Z13" s="46" t="str">
        <f t="shared" si="10"/>
        <v>caishen</v>
      </c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</row>
    <row r="14" spans="1:40" s="40" customFormat="1" ht="18" customHeight="1">
      <c r="A14" s="51">
        <v>209</v>
      </c>
      <c r="B14" s="50" t="str">
        <f t="shared" si="0"/>
        <v>track_209</v>
      </c>
      <c r="C14" s="46">
        <v>42</v>
      </c>
      <c r="D14" s="46"/>
      <c r="E14" s="46">
        <v>2</v>
      </c>
      <c r="F14" s="46">
        <v>4</v>
      </c>
      <c r="G14" s="46"/>
      <c r="H14" s="46"/>
      <c r="I14" s="46">
        <f t="shared" si="1"/>
        <v>6</v>
      </c>
      <c r="J14" s="42">
        <f t="shared" si="2"/>
        <v>0</v>
      </c>
      <c r="K14" s="42">
        <f t="shared" si="3"/>
        <v>0</v>
      </c>
      <c r="L14" s="42">
        <f t="shared" si="4"/>
        <v>1</v>
      </c>
      <c r="M14" s="42">
        <f t="shared" si="5"/>
        <v>1</v>
      </c>
      <c r="N14" s="42">
        <f t="shared" si="6"/>
        <v>0</v>
      </c>
      <c r="O14" s="42">
        <f t="shared" si="7"/>
        <v>0</v>
      </c>
      <c r="P14" s="42">
        <f t="shared" si="8"/>
        <v>1</v>
      </c>
      <c r="Q14" s="42">
        <f t="shared" si="9"/>
        <v>0</v>
      </c>
      <c r="R14" s="64">
        <v>0</v>
      </c>
      <c r="S14" s="46">
        <v>300</v>
      </c>
      <c r="T14" s="46">
        <v>0</v>
      </c>
      <c r="U14" s="46">
        <v>0</v>
      </c>
      <c r="V14" s="47">
        <v>0</v>
      </c>
      <c r="W14" s="47">
        <v>0</v>
      </c>
      <c r="X14" s="46" t="s">
        <v>801</v>
      </c>
      <c r="Y14" s="64"/>
      <c r="Z14" s="46" t="str">
        <f t="shared" si="10"/>
        <v>longjing</v>
      </c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</row>
    <row r="15" spans="1:40" s="40" customFormat="1" ht="18" customHeight="1">
      <c r="A15" s="51">
        <v>210</v>
      </c>
      <c r="B15" s="50" t="str">
        <f t="shared" si="0"/>
        <v>track_210</v>
      </c>
      <c r="C15" s="46">
        <v>42</v>
      </c>
      <c r="D15" s="46"/>
      <c r="E15" s="46">
        <v>4</v>
      </c>
      <c r="F15" s="46">
        <v>2</v>
      </c>
      <c r="G15" s="46"/>
      <c r="H15" s="46"/>
      <c r="I15" s="46">
        <f t="shared" si="1"/>
        <v>6</v>
      </c>
      <c r="J15" s="42">
        <f t="shared" si="2"/>
        <v>0</v>
      </c>
      <c r="K15" s="42">
        <f t="shared" si="3"/>
        <v>0</v>
      </c>
      <c r="L15" s="42">
        <f t="shared" si="4"/>
        <v>1</v>
      </c>
      <c r="M15" s="42">
        <f t="shared" si="5"/>
        <v>1</v>
      </c>
      <c r="N15" s="42">
        <f t="shared" si="6"/>
        <v>0</v>
      </c>
      <c r="O15" s="42">
        <f t="shared" si="7"/>
        <v>0</v>
      </c>
      <c r="P15" s="42">
        <f t="shared" si="8"/>
        <v>1</v>
      </c>
      <c r="Q15" s="42">
        <f t="shared" si="9"/>
        <v>0</v>
      </c>
      <c r="R15" s="64">
        <v>0</v>
      </c>
      <c r="S15" s="46">
        <v>300</v>
      </c>
      <c r="T15" s="46">
        <v>0</v>
      </c>
      <c r="U15" s="46">
        <v>0</v>
      </c>
      <c r="V15" s="47">
        <v>0</v>
      </c>
      <c r="W15" s="47">
        <v>0</v>
      </c>
      <c r="X15" s="46" t="s">
        <v>802</v>
      </c>
      <c r="Y15" s="64"/>
      <c r="Z15" s="46" t="str">
        <f t="shared" si="10"/>
        <v>longjing</v>
      </c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</row>
    <row r="16" spans="1:40" ht="18" customHeight="1">
      <c r="A16" s="51">
        <v>211</v>
      </c>
      <c r="B16" s="50" t="str">
        <f t="shared" si="0"/>
        <v>track_211</v>
      </c>
      <c r="C16" s="46">
        <v>43</v>
      </c>
      <c r="E16" s="46">
        <v>2</v>
      </c>
      <c r="F16" s="46">
        <v>4</v>
      </c>
      <c r="I16" s="46">
        <f t="shared" si="1"/>
        <v>6</v>
      </c>
      <c r="J16" s="42">
        <f t="shared" si="2"/>
        <v>0</v>
      </c>
      <c r="K16" s="42">
        <f t="shared" si="3"/>
        <v>0</v>
      </c>
      <c r="L16" s="42">
        <f t="shared" si="4"/>
        <v>1</v>
      </c>
      <c r="M16" s="42">
        <f t="shared" si="5"/>
        <v>1</v>
      </c>
      <c r="N16" s="42">
        <f t="shared" si="6"/>
        <v>0</v>
      </c>
      <c r="O16" s="42">
        <f t="shared" si="7"/>
        <v>1</v>
      </c>
      <c r="P16" s="42">
        <f t="shared" si="8"/>
        <v>1</v>
      </c>
      <c r="Q16" s="42">
        <f t="shared" si="9"/>
        <v>0</v>
      </c>
      <c r="R16" s="64">
        <v>0</v>
      </c>
      <c r="S16" s="46">
        <v>300</v>
      </c>
      <c r="T16" s="46">
        <v>0</v>
      </c>
      <c r="U16" s="46">
        <v>0</v>
      </c>
      <c r="V16" s="47">
        <v>0</v>
      </c>
      <c r="W16" s="47">
        <v>0</v>
      </c>
      <c r="X16" s="46" t="s">
        <v>803</v>
      </c>
      <c r="Y16" s="64"/>
      <c r="Z16" s="46" t="str">
        <f t="shared" si="10"/>
        <v>jinchan</v>
      </c>
    </row>
    <row r="17" spans="1:26" ht="18" customHeight="1">
      <c r="A17" s="51">
        <v>212</v>
      </c>
      <c r="B17" s="50" t="str">
        <f t="shared" si="0"/>
        <v>track_212</v>
      </c>
      <c r="C17" s="46">
        <v>43</v>
      </c>
      <c r="E17" s="46">
        <v>4</v>
      </c>
      <c r="F17" s="46">
        <v>2</v>
      </c>
      <c r="I17" s="46">
        <f t="shared" si="1"/>
        <v>6</v>
      </c>
      <c r="J17" s="42">
        <f t="shared" si="2"/>
        <v>0</v>
      </c>
      <c r="K17" s="42">
        <f t="shared" si="3"/>
        <v>0</v>
      </c>
      <c r="L17" s="42">
        <f t="shared" si="4"/>
        <v>1</v>
      </c>
      <c r="M17" s="42">
        <f t="shared" si="5"/>
        <v>1</v>
      </c>
      <c r="N17" s="42">
        <f t="shared" si="6"/>
        <v>0</v>
      </c>
      <c r="O17" s="42">
        <f t="shared" si="7"/>
        <v>1</v>
      </c>
      <c r="P17" s="42">
        <f t="shared" si="8"/>
        <v>1</v>
      </c>
      <c r="Q17" s="42">
        <f t="shared" si="9"/>
        <v>0</v>
      </c>
      <c r="R17" s="64">
        <v>0</v>
      </c>
      <c r="S17" s="46">
        <v>300</v>
      </c>
      <c r="T17" s="46">
        <v>0</v>
      </c>
      <c r="U17" s="46">
        <v>0</v>
      </c>
      <c r="V17" s="47">
        <v>0</v>
      </c>
      <c r="W17" s="47">
        <v>0</v>
      </c>
      <c r="X17" s="46" t="s">
        <v>804</v>
      </c>
      <c r="Y17" s="64"/>
      <c r="Z17" s="46" t="str">
        <f t="shared" si="10"/>
        <v>jinchan</v>
      </c>
    </row>
    <row r="18" spans="1:26" ht="18" customHeight="1">
      <c r="A18" s="51">
        <v>213</v>
      </c>
      <c r="B18" s="50" t="str">
        <f t="shared" si="0"/>
        <v>track_213</v>
      </c>
      <c r="C18" s="46">
        <v>36</v>
      </c>
      <c r="E18" s="46">
        <v>2</v>
      </c>
      <c r="F18" s="46">
        <v>4</v>
      </c>
      <c r="I18" s="46">
        <f t="shared" si="1"/>
        <v>6</v>
      </c>
      <c r="J18" s="42">
        <f t="shared" si="2"/>
        <v>0</v>
      </c>
      <c r="K18" s="42">
        <f t="shared" si="3"/>
        <v>0</v>
      </c>
      <c r="L18" s="42">
        <f t="shared" si="4"/>
        <v>0</v>
      </c>
      <c r="M18" s="42">
        <f t="shared" si="5"/>
        <v>1</v>
      </c>
      <c r="N18" s="42">
        <f t="shared" si="6"/>
        <v>0</v>
      </c>
      <c r="O18" s="42">
        <f t="shared" si="7"/>
        <v>0</v>
      </c>
      <c r="P18" s="42">
        <f t="shared" si="8"/>
        <v>1</v>
      </c>
      <c r="Q18" s="42">
        <f t="shared" si="9"/>
        <v>0</v>
      </c>
      <c r="R18" s="64">
        <v>0</v>
      </c>
      <c r="S18" s="46">
        <v>300</v>
      </c>
      <c r="T18" s="46">
        <v>0</v>
      </c>
      <c r="U18" s="46">
        <v>0</v>
      </c>
      <c r="V18" s="47">
        <v>0</v>
      </c>
      <c r="W18" s="47">
        <v>0</v>
      </c>
      <c r="X18" s="46" t="s">
        <v>805</v>
      </c>
      <c r="Y18" s="64"/>
      <c r="Z18" s="46" t="str">
        <f t="shared" si="10"/>
        <v>huojiansha</v>
      </c>
    </row>
    <row r="19" spans="1:26" ht="18" customHeight="1">
      <c r="A19" s="51">
        <v>214</v>
      </c>
      <c r="B19" s="50" t="str">
        <f t="shared" si="0"/>
        <v>track_214</v>
      </c>
      <c r="C19" s="46">
        <v>36</v>
      </c>
      <c r="E19" s="46">
        <v>4</v>
      </c>
      <c r="F19" s="46">
        <v>2</v>
      </c>
      <c r="I19" s="46">
        <f t="shared" si="1"/>
        <v>6</v>
      </c>
      <c r="J19" s="42">
        <f t="shared" si="2"/>
        <v>0</v>
      </c>
      <c r="K19" s="42">
        <f t="shared" si="3"/>
        <v>0</v>
      </c>
      <c r="L19" s="42">
        <f t="shared" si="4"/>
        <v>0</v>
      </c>
      <c r="M19" s="42">
        <f t="shared" si="5"/>
        <v>1</v>
      </c>
      <c r="N19" s="42">
        <f t="shared" si="6"/>
        <v>0</v>
      </c>
      <c r="O19" s="42">
        <f t="shared" si="7"/>
        <v>0</v>
      </c>
      <c r="P19" s="42">
        <f t="shared" si="8"/>
        <v>1</v>
      </c>
      <c r="Q19" s="42">
        <f t="shared" si="9"/>
        <v>0</v>
      </c>
      <c r="R19" s="64">
        <v>0</v>
      </c>
      <c r="S19" s="46">
        <v>300</v>
      </c>
      <c r="T19" s="46">
        <v>0</v>
      </c>
      <c r="U19" s="46">
        <v>0</v>
      </c>
      <c r="V19" s="47">
        <v>0</v>
      </c>
      <c r="W19" s="47">
        <v>0</v>
      </c>
      <c r="X19" s="46" t="s">
        <v>806</v>
      </c>
      <c r="Y19" s="64"/>
      <c r="Z19" s="46" t="str">
        <f t="shared" si="10"/>
        <v>huojiansha</v>
      </c>
    </row>
    <row r="20" spans="1:26" ht="18" customHeight="1">
      <c r="A20" s="51">
        <v>215</v>
      </c>
      <c r="B20" s="50" t="str">
        <f t="shared" si="0"/>
        <v>track_215</v>
      </c>
      <c r="C20" s="46">
        <v>35</v>
      </c>
      <c r="E20" s="46">
        <v>4</v>
      </c>
      <c r="F20" s="46">
        <v>2</v>
      </c>
      <c r="I20" s="46">
        <f t="shared" si="1"/>
        <v>6</v>
      </c>
      <c r="J20" s="42">
        <f t="shared" si="2"/>
        <v>0</v>
      </c>
      <c r="K20" s="42">
        <f t="shared" si="3"/>
        <v>0</v>
      </c>
      <c r="L20" s="42">
        <f t="shared" si="4"/>
        <v>1</v>
      </c>
      <c r="M20" s="42">
        <f t="shared" si="5"/>
        <v>0</v>
      </c>
      <c r="N20" s="42">
        <f t="shared" si="6"/>
        <v>0</v>
      </c>
      <c r="O20" s="42">
        <f t="shared" si="7"/>
        <v>0</v>
      </c>
      <c r="P20" s="42">
        <f t="shared" si="8"/>
        <v>0</v>
      </c>
      <c r="Q20" s="42">
        <f t="shared" si="9"/>
        <v>0</v>
      </c>
      <c r="R20" s="64">
        <v>0</v>
      </c>
      <c r="S20" s="46">
        <v>300</v>
      </c>
      <c r="T20" s="46">
        <v>0</v>
      </c>
      <c r="U20" s="46">
        <v>0</v>
      </c>
      <c r="V20" s="47">
        <v>0</v>
      </c>
      <c r="W20" s="47">
        <v>0</v>
      </c>
      <c r="X20" s="46" t="s">
        <v>807</v>
      </c>
      <c r="Y20" s="64"/>
      <c r="Z20" s="46" t="str">
        <f t="shared" si="10"/>
        <v>youlingchuan</v>
      </c>
    </row>
    <row r="21" spans="1:26" ht="18" customHeight="1">
      <c r="A21" s="51">
        <v>216</v>
      </c>
      <c r="B21" s="50" t="str">
        <f t="shared" si="0"/>
        <v>track_216</v>
      </c>
      <c r="C21" s="46">
        <v>35</v>
      </c>
      <c r="E21" s="46">
        <v>4</v>
      </c>
      <c r="F21" s="46">
        <v>2</v>
      </c>
      <c r="I21" s="46">
        <f t="shared" si="1"/>
        <v>6</v>
      </c>
      <c r="J21" s="42">
        <f t="shared" si="2"/>
        <v>0</v>
      </c>
      <c r="K21" s="42">
        <f t="shared" si="3"/>
        <v>0</v>
      </c>
      <c r="L21" s="42">
        <f t="shared" si="4"/>
        <v>1</v>
      </c>
      <c r="M21" s="42">
        <f t="shared" si="5"/>
        <v>0</v>
      </c>
      <c r="N21" s="42">
        <f t="shared" si="6"/>
        <v>0</v>
      </c>
      <c r="O21" s="42">
        <f t="shared" si="7"/>
        <v>0</v>
      </c>
      <c r="P21" s="42">
        <f t="shared" si="8"/>
        <v>0</v>
      </c>
      <c r="Q21" s="42">
        <f t="shared" si="9"/>
        <v>0</v>
      </c>
      <c r="R21" s="64">
        <v>0</v>
      </c>
      <c r="S21" s="46">
        <v>300</v>
      </c>
      <c r="T21" s="46">
        <v>0</v>
      </c>
      <c r="U21" s="46">
        <v>0</v>
      </c>
      <c r="V21" s="47">
        <v>0</v>
      </c>
      <c r="W21" s="47">
        <v>0</v>
      </c>
      <c r="X21" s="46" t="s">
        <v>808</v>
      </c>
      <c r="Y21" s="64"/>
      <c r="Z21" s="46" t="str">
        <f t="shared" si="10"/>
        <v>youlingchuan</v>
      </c>
    </row>
    <row r="22" spans="1:26" ht="18" customHeight="1">
      <c r="A22" s="51">
        <v>217</v>
      </c>
      <c r="B22" s="50" t="str">
        <f t="shared" si="0"/>
        <v>track_217</v>
      </c>
      <c r="C22" s="46">
        <v>35</v>
      </c>
      <c r="E22" s="46">
        <v>4</v>
      </c>
      <c r="F22" s="46">
        <v>2</v>
      </c>
      <c r="I22" s="46">
        <f t="shared" si="1"/>
        <v>6</v>
      </c>
      <c r="J22" s="42">
        <f t="shared" si="2"/>
        <v>0</v>
      </c>
      <c r="K22" s="42">
        <f t="shared" si="3"/>
        <v>0</v>
      </c>
      <c r="L22" s="42">
        <f t="shared" si="4"/>
        <v>1</v>
      </c>
      <c r="M22" s="42">
        <f t="shared" si="5"/>
        <v>0</v>
      </c>
      <c r="N22" s="42">
        <f t="shared" si="6"/>
        <v>0</v>
      </c>
      <c r="O22" s="42">
        <f t="shared" si="7"/>
        <v>0</v>
      </c>
      <c r="P22" s="42">
        <f t="shared" si="8"/>
        <v>0</v>
      </c>
      <c r="Q22" s="42">
        <f t="shared" si="9"/>
        <v>0</v>
      </c>
      <c r="R22" s="64">
        <v>0</v>
      </c>
      <c r="S22" s="46">
        <v>300</v>
      </c>
      <c r="T22" s="46">
        <v>0</v>
      </c>
      <c r="U22" s="46">
        <v>0</v>
      </c>
      <c r="V22" s="47">
        <v>0</v>
      </c>
      <c r="W22" s="47">
        <v>0</v>
      </c>
      <c r="X22" s="46" t="s">
        <v>809</v>
      </c>
      <c r="Y22" s="64"/>
      <c r="Z22" s="46" t="str">
        <f t="shared" si="10"/>
        <v>youlingchuan</v>
      </c>
    </row>
    <row r="23" spans="1:26" ht="18" customHeight="1">
      <c r="A23" s="51">
        <v>218</v>
      </c>
      <c r="B23" s="50" t="str">
        <f t="shared" si="0"/>
        <v>track_218</v>
      </c>
      <c r="C23" s="46">
        <v>35</v>
      </c>
      <c r="E23" s="46">
        <v>4</v>
      </c>
      <c r="F23" s="46">
        <v>2</v>
      </c>
      <c r="I23" s="46">
        <f t="shared" si="1"/>
        <v>6</v>
      </c>
      <c r="J23" s="42">
        <f t="shared" si="2"/>
        <v>0</v>
      </c>
      <c r="K23" s="42">
        <f t="shared" si="3"/>
        <v>0</v>
      </c>
      <c r="L23" s="42">
        <f t="shared" si="4"/>
        <v>1</v>
      </c>
      <c r="M23" s="42">
        <f t="shared" si="5"/>
        <v>0</v>
      </c>
      <c r="N23" s="42">
        <f t="shared" si="6"/>
        <v>0</v>
      </c>
      <c r="O23" s="42">
        <f t="shared" si="7"/>
        <v>0</v>
      </c>
      <c r="P23" s="42">
        <f t="shared" si="8"/>
        <v>0</v>
      </c>
      <c r="Q23" s="42">
        <f t="shared" si="9"/>
        <v>0</v>
      </c>
      <c r="R23" s="64">
        <v>0</v>
      </c>
      <c r="S23" s="46">
        <v>300</v>
      </c>
      <c r="T23" s="46">
        <v>0</v>
      </c>
      <c r="U23" s="46">
        <v>0</v>
      </c>
      <c r="V23" s="47">
        <v>0</v>
      </c>
      <c r="W23" s="47">
        <v>0</v>
      </c>
      <c r="X23" s="46" t="s">
        <v>810</v>
      </c>
      <c r="Y23" s="64"/>
      <c r="Z23" s="46" t="str">
        <f t="shared" si="10"/>
        <v>youlingchuan</v>
      </c>
    </row>
    <row r="24" spans="1:26" s="42" customFormat="1" ht="18" customHeight="1">
      <c r="A24" s="42">
        <v>219</v>
      </c>
      <c r="B24" s="53" t="str">
        <f t="shared" si="0"/>
        <v>track_219</v>
      </c>
      <c r="C24" s="42">
        <v>61</v>
      </c>
      <c r="E24" s="42">
        <v>2</v>
      </c>
      <c r="F24" s="42">
        <v>4</v>
      </c>
      <c r="I24" s="42">
        <f t="shared" si="1"/>
        <v>6</v>
      </c>
      <c r="J24" s="42">
        <f t="shared" si="2"/>
        <v>0</v>
      </c>
      <c r="K24" s="42">
        <f t="shared" si="3"/>
        <v>1</v>
      </c>
      <c r="L24" s="42">
        <f t="shared" si="4"/>
        <v>0</v>
      </c>
      <c r="M24" s="42">
        <f t="shared" si="5"/>
        <v>1</v>
      </c>
      <c r="N24" s="42">
        <f t="shared" si="6"/>
        <v>0</v>
      </c>
      <c r="O24" s="42">
        <f t="shared" si="7"/>
        <v>1</v>
      </c>
      <c r="P24" s="42">
        <f t="shared" si="8"/>
        <v>1</v>
      </c>
      <c r="Q24" s="42">
        <f t="shared" si="9"/>
        <v>0</v>
      </c>
      <c r="R24" s="67">
        <v>0</v>
      </c>
      <c r="S24" s="42">
        <v>300</v>
      </c>
      <c r="T24" s="42">
        <v>0</v>
      </c>
      <c r="U24" s="42">
        <v>0</v>
      </c>
      <c r="V24" s="68">
        <v>0</v>
      </c>
      <c r="W24" s="68">
        <v>0</v>
      </c>
      <c r="X24" s="42" t="s">
        <v>811</v>
      </c>
      <c r="Y24" s="67"/>
      <c r="Z24" s="42" t="str">
        <f t="shared" si="10"/>
        <v>shihunsha</v>
      </c>
    </row>
    <row r="25" spans="1:26" s="42" customFormat="1" ht="18" customHeight="1">
      <c r="A25" s="42">
        <v>220</v>
      </c>
      <c r="B25" s="53" t="str">
        <f t="shared" si="0"/>
        <v>track_220</v>
      </c>
      <c r="C25" s="42">
        <v>61</v>
      </c>
      <c r="E25" s="42">
        <v>4</v>
      </c>
      <c r="F25" s="42">
        <v>2</v>
      </c>
      <c r="I25" s="42">
        <f t="shared" si="1"/>
        <v>6</v>
      </c>
      <c r="J25" s="42">
        <f t="shared" si="2"/>
        <v>0</v>
      </c>
      <c r="K25" s="42">
        <f t="shared" si="3"/>
        <v>1</v>
      </c>
      <c r="L25" s="42">
        <f t="shared" si="4"/>
        <v>0</v>
      </c>
      <c r="M25" s="42">
        <f t="shared" si="5"/>
        <v>1</v>
      </c>
      <c r="N25" s="42">
        <f t="shared" si="6"/>
        <v>0</v>
      </c>
      <c r="O25" s="42">
        <f t="shared" si="7"/>
        <v>1</v>
      </c>
      <c r="P25" s="42">
        <f t="shared" si="8"/>
        <v>1</v>
      </c>
      <c r="Q25" s="42">
        <f t="shared" si="9"/>
        <v>0</v>
      </c>
      <c r="R25" s="67">
        <v>0</v>
      </c>
      <c r="S25" s="42">
        <v>300</v>
      </c>
      <c r="T25" s="42">
        <v>0</v>
      </c>
      <c r="U25" s="42">
        <v>0</v>
      </c>
      <c r="V25" s="68">
        <v>0</v>
      </c>
      <c r="W25" s="68">
        <v>0</v>
      </c>
      <c r="X25" s="42" t="s">
        <v>812</v>
      </c>
      <c r="Y25" s="67"/>
      <c r="Z25" s="42" t="str">
        <f t="shared" si="10"/>
        <v>shihunsha</v>
      </c>
    </row>
    <row r="26" spans="1:26" s="42" customFormat="1" ht="18" customHeight="1">
      <c r="A26" s="42">
        <v>221</v>
      </c>
      <c r="B26" s="54" t="str">
        <f t="shared" si="0"/>
        <v>track_221</v>
      </c>
      <c r="C26" s="55">
        <v>67</v>
      </c>
      <c r="E26" s="42">
        <v>2</v>
      </c>
      <c r="F26" s="42">
        <v>4</v>
      </c>
      <c r="I26" s="46">
        <f t="shared" si="1"/>
        <v>6</v>
      </c>
      <c r="J26" s="42">
        <f t="shared" si="2"/>
        <v>0</v>
      </c>
      <c r="K26" s="42">
        <f t="shared" si="3"/>
        <v>0</v>
      </c>
      <c r="L26" s="42">
        <f t="shared" si="4"/>
        <v>1</v>
      </c>
      <c r="M26" s="42">
        <f t="shared" si="5"/>
        <v>0</v>
      </c>
      <c r="N26" s="42">
        <f t="shared" si="6"/>
        <v>0</v>
      </c>
      <c r="O26" s="42">
        <f t="shared" si="7"/>
        <v>1</v>
      </c>
      <c r="P26" s="42">
        <f t="shared" si="8"/>
        <v>0</v>
      </c>
      <c r="Q26" s="42">
        <f t="shared" si="9"/>
        <v>0</v>
      </c>
      <c r="R26" s="67">
        <v>0</v>
      </c>
      <c r="S26" s="42">
        <v>300</v>
      </c>
      <c r="T26" s="42">
        <v>0</v>
      </c>
      <c r="U26" s="42">
        <v>0</v>
      </c>
      <c r="V26" s="68">
        <v>0</v>
      </c>
      <c r="W26" s="68">
        <v>0</v>
      </c>
      <c r="X26" s="42" t="s">
        <v>813</v>
      </c>
      <c r="Y26" s="67"/>
      <c r="Z26" s="42" t="str">
        <f t="shared" si="10"/>
        <v>fantianyin</v>
      </c>
    </row>
    <row r="27" spans="1:26" s="42" customFormat="1" ht="18" customHeight="1">
      <c r="A27" s="42">
        <v>222</v>
      </c>
      <c r="B27" s="54" t="str">
        <f t="shared" si="0"/>
        <v>track_222</v>
      </c>
      <c r="C27" s="55">
        <v>67</v>
      </c>
      <c r="E27" s="42">
        <v>4</v>
      </c>
      <c r="F27" s="42">
        <v>2</v>
      </c>
      <c r="I27" s="42">
        <f t="shared" si="1"/>
        <v>6</v>
      </c>
      <c r="J27" s="42">
        <f t="shared" si="2"/>
        <v>0</v>
      </c>
      <c r="K27" s="42">
        <f t="shared" si="3"/>
        <v>0</v>
      </c>
      <c r="L27" s="42">
        <f t="shared" si="4"/>
        <v>1</v>
      </c>
      <c r="M27" s="42">
        <f t="shared" si="5"/>
        <v>0</v>
      </c>
      <c r="N27" s="42">
        <f t="shared" si="6"/>
        <v>0</v>
      </c>
      <c r="O27" s="42">
        <f t="shared" si="7"/>
        <v>1</v>
      </c>
      <c r="P27" s="42">
        <f t="shared" si="8"/>
        <v>0</v>
      </c>
      <c r="Q27" s="42">
        <f t="shared" si="9"/>
        <v>0</v>
      </c>
      <c r="R27" s="67">
        <v>0</v>
      </c>
      <c r="S27" s="42">
        <v>300</v>
      </c>
      <c r="T27" s="42">
        <v>0</v>
      </c>
      <c r="U27" s="42">
        <v>0</v>
      </c>
      <c r="V27" s="68">
        <v>0</v>
      </c>
      <c r="W27" s="68">
        <v>0</v>
      </c>
      <c r="X27" s="42" t="s">
        <v>814</v>
      </c>
      <c r="Y27" s="67"/>
      <c r="Z27" s="42" t="str">
        <f t="shared" si="10"/>
        <v>fantianyin</v>
      </c>
    </row>
    <row r="28" spans="1:26" ht="18" customHeight="1">
      <c r="A28" s="42">
        <v>223</v>
      </c>
      <c r="B28" s="50" t="str">
        <f t="shared" si="0"/>
        <v>track_223</v>
      </c>
      <c r="C28" s="46">
        <v>64</v>
      </c>
      <c r="E28" s="46">
        <v>2</v>
      </c>
      <c r="F28" s="46">
        <v>4</v>
      </c>
      <c r="I28" s="42">
        <f t="shared" si="1"/>
        <v>6</v>
      </c>
      <c r="J28" s="58">
        <f t="shared" si="2"/>
        <v>0</v>
      </c>
      <c r="K28" s="58">
        <f t="shared" si="3"/>
        <v>0</v>
      </c>
      <c r="L28" s="58">
        <f t="shared" si="4"/>
        <v>0</v>
      </c>
      <c r="M28" s="58">
        <f t="shared" si="5"/>
        <v>1</v>
      </c>
      <c r="N28" s="58">
        <f t="shared" si="6"/>
        <v>0</v>
      </c>
      <c r="O28" s="58">
        <f t="shared" si="7"/>
        <v>1</v>
      </c>
      <c r="P28" s="58">
        <f t="shared" si="8"/>
        <v>0</v>
      </c>
      <c r="Q28" s="58">
        <f t="shared" si="9"/>
        <v>0</v>
      </c>
      <c r="R28" s="64">
        <v>0</v>
      </c>
      <c r="S28" s="46">
        <v>300</v>
      </c>
      <c r="T28" s="46">
        <v>0</v>
      </c>
      <c r="U28" s="46">
        <v>0</v>
      </c>
      <c r="V28" s="47">
        <v>0</v>
      </c>
      <c r="W28" s="47">
        <v>0</v>
      </c>
      <c r="X28" s="46" t="s">
        <v>805</v>
      </c>
      <c r="Y28" s="64"/>
      <c r="Z28" s="46" t="str">
        <f t="shared" si="10"/>
        <v>fenghuang</v>
      </c>
    </row>
    <row r="29" spans="1:26" ht="18" customHeight="1">
      <c r="A29" s="42">
        <v>224</v>
      </c>
      <c r="B29" s="50" t="str">
        <f t="shared" si="0"/>
        <v>track_224</v>
      </c>
      <c r="C29" s="46">
        <v>64</v>
      </c>
      <c r="E29" s="46">
        <v>4</v>
      </c>
      <c r="F29" s="46">
        <v>2</v>
      </c>
      <c r="I29" s="46">
        <f t="shared" si="1"/>
        <v>6</v>
      </c>
      <c r="J29" s="58">
        <f t="shared" si="2"/>
        <v>0</v>
      </c>
      <c r="K29" s="58">
        <f t="shared" si="3"/>
        <v>0</v>
      </c>
      <c r="L29" s="58">
        <f t="shared" si="4"/>
        <v>0</v>
      </c>
      <c r="M29" s="58">
        <f t="shared" si="5"/>
        <v>1</v>
      </c>
      <c r="N29" s="58">
        <f t="shared" si="6"/>
        <v>0</v>
      </c>
      <c r="O29" s="58">
        <f t="shared" si="7"/>
        <v>1</v>
      </c>
      <c r="P29" s="58">
        <f t="shared" si="8"/>
        <v>0</v>
      </c>
      <c r="Q29" s="58">
        <f t="shared" si="9"/>
        <v>0</v>
      </c>
      <c r="R29" s="64">
        <v>0</v>
      </c>
      <c r="S29" s="46">
        <v>300</v>
      </c>
      <c r="T29" s="46">
        <v>0</v>
      </c>
      <c r="U29" s="46">
        <v>0</v>
      </c>
      <c r="V29" s="47">
        <v>0</v>
      </c>
      <c r="W29" s="47">
        <v>0</v>
      </c>
      <c r="X29" s="46" t="s">
        <v>806</v>
      </c>
      <c r="Y29" s="64"/>
      <c r="Z29" s="46" t="str">
        <f t="shared" si="10"/>
        <v>fenghuang</v>
      </c>
    </row>
    <row r="30" spans="1:26" ht="18" customHeight="1">
      <c r="A30" s="42">
        <v>225</v>
      </c>
      <c r="B30" s="54" t="str">
        <f t="shared" si="0"/>
        <v>track_225</v>
      </c>
      <c r="C30" s="55">
        <v>65</v>
      </c>
      <c r="E30" s="46">
        <v>2</v>
      </c>
      <c r="F30" s="46">
        <v>4</v>
      </c>
      <c r="I30" s="42">
        <f t="shared" si="1"/>
        <v>6</v>
      </c>
      <c r="J30" s="58">
        <f t="shared" si="2"/>
        <v>0</v>
      </c>
      <c r="K30" s="58">
        <f t="shared" si="3"/>
        <v>0</v>
      </c>
      <c r="L30" s="58">
        <f t="shared" si="4"/>
        <v>0</v>
      </c>
      <c r="M30" s="58">
        <f t="shared" si="5"/>
        <v>1</v>
      </c>
      <c r="N30" s="58">
        <f t="shared" si="6"/>
        <v>0</v>
      </c>
      <c r="O30" s="58">
        <f t="shared" si="7"/>
        <v>0</v>
      </c>
      <c r="P30" s="58">
        <f t="shared" si="8"/>
        <v>1</v>
      </c>
      <c r="Q30" s="58">
        <f t="shared" si="9"/>
        <v>0</v>
      </c>
      <c r="R30" s="64">
        <v>0</v>
      </c>
      <c r="S30" s="46">
        <v>300</v>
      </c>
      <c r="T30" s="46">
        <v>0</v>
      </c>
      <c r="U30" s="46">
        <v>0</v>
      </c>
      <c r="V30" s="47">
        <v>0</v>
      </c>
      <c r="W30" s="47">
        <v>0</v>
      </c>
      <c r="X30" s="46" t="s">
        <v>805</v>
      </c>
      <c r="Y30" s="64"/>
      <c r="Z30" s="46" t="str">
        <f t="shared" si="10"/>
        <v>wulingzhu</v>
      </c>
    </row>
    <row r="31" spans="1:26" ht="18" customHeight="1">
      <c r="A31" s="42">
        <v>226</v>
      </c>
      <c r="B31" s="54" t="str">
        <f t="shared" si="0"/>
        <v>track_226</v>
      </c>
      <c r="C31" s="55">
        <v>65</v>
      </c>
      <c r="E31" s="46">
        <v>4</v>
      </c>
      <c r="F31" s="46">
        <v>2</v>
      </c>
      <c r="I31" s="42">
        <f t="shared" si="1"/>
        <v>6</v>
      </c>
      <c r="J31" s="58">
        <f t="shared" si="2"/>
        <v>0</v>
      </c>
      <c r="K31" s="58">
        <f t="shared" si="3"/>
        <v>0</v>
      </c>
      <c r="L31" s="58">
        <f t="shared" si="4"/>
        <v>0</v>
      </c>
      <c r="M31" s="58">
        <f t="shared" si="5"/>
        <v>1</v>
      </c>
      <c r="N31" s="58">
        <f t="shared" si="6"/>
        <v>0</v>
      </c>
      <c r="O31" s="58">
        <f t="shared" si="7"/>
        <v>0</v>
      </c>
      <c r="P31" s="58">
        <f t="shared" si="8"/>
        <v>1</v>
      </c>
      <c r="Q31" s="58">
        <f t="shared" si="9"/>
        <v>0</v>
      </c>
      <c r="R31" s="64">
        <v>0</v>
      </c>
      <c r="S31" s="46">
        <v>300</v>
      </c>
      <c r="T31" s="46">
        <v>0</v>
      </c>
      <c r="U31" s="46">
        <v>0</v>
      </c>
      <c r="V31" s="47">
        <v>0</v>
      </c>
      <c r="W31" s="47">
        <v>0</v>
      </c>
      <c r="X31" s="46" t="s">
        <v>806</v>
      </c>
      <c r="Y31" s="64"/>
      <c r="Z31" s="46" t="str">
        <f t="shared" si="10"/>
        <v>wulingzhu</v>
      </c>
    </row>
    <row r="32" spans="1:26" s="42" customFormat="1" ht="18" customHeight="1">
      <c r="A32" s="42">
        <v>227</v>
      </c>
      <c r="B32" s="54" t="str">
        <f t="shared" si="0"/>
        <v>track_227</v>
      </c>
      <c r="C32" s="55">
        <v>66</v>
      </c>
      <c r="E32" s="42">
        <v>4</v>
      </c>
      <c r="F32" s="42">
        <v>2</v>
      </c>
      <c r="I32" s="46">
        <f t="shared" si="1"/>
        <v>6</v>
      </c>
      <c r="J32" s="42">
        <f t="shared" si="2"/>
        <v>0</v>
      </c>
      <c r="K32" s="42">
        <f t="shared" si="3"/>
        <v>0</v>
      </c>
      <c r="L32" s="42">
        <f t="shared" si="4"/>
        <v>0</v>
      </c>
      <c r="M32" s="42">
        <f t="shared" si="5"/>
        <v>1</v>
      </c>
      <c r="N32" s="42">
        <f t="shared" si="6"/>
        <v>0</v>
      </c>
      <c r="O32" s="42">
        <f t="shared" si="7"/>
        <v>0</v>
      </c>
      <c r="P32" s="42">
        <f t="shared" si="8"/>
        <v>1</v>
      </c>
      <c r="Q32" s="42">
        <f t="shared" si="9"/>
        <v>0</v>
      </c>
      <c r="R32" s="67">
        <v>0</v>
      </c>
      <c r="S32" s="42">
        <v>300</v>
      </c>
      <c r="T32" s="42">
        <v>0</v>
      </c>
      <c r="U32" s="42">
        <v>0</v>
      </c>
      <c r="V32" s="68">
        <v>0</v>
      </c>
      <c r="W32" s="68">
        <v>0</v>
      </c>
      <c r="X32" s="42" t="s">
        <v>813</v>
      </c>
      <c r="Y32" s="67"/>
      <c r="Z32" s="42" t="str">
        <f t="shared" si="10"/>
        <v>dawangwuzei</v>
      </c>
    </row>
    <row r="33" spans="1:26" s="42" customFormat="1" ht="18" customHeight="1">
      <c r="A33" s="42">
        <v>228</v>
      </c>
      <c r="B33" s="54" t="str">
        <f t="shared" si="0"/>
        <v>track_228</v>
      </c>
      <c r="C33" s="55">
        <v>66</v>
      </c>
      <c r="E33" s="42">
        <v>2</v>
      </c>
      <c r="F33" s="42">
        <v>4</v>
      </c>
      <c r="I33" s="42">
        <f t="shared" si="1"/>
        <v>6</v>
      </c>
      <c r="J33" s="42">
        <f t="shared" si="2"/>
        <v>0</v>
      </c>
      <c r="K33" s="42">
        <f t="shared" si="3"/>
        <v>0</v>
      </c>
      <c r="L33" s="42">
        <f t="shared" si="4"/>
        <v>0</v>
      </c>
      <c r="M33" s="42">
        <f t="shared" si="5"/>
        <v>1</v>
      </c>
      <c r="N33" s="42">
        <f t="shared" si="6"/>
        <v>0</v>
      </c>
      <c r="O33" s="42">
        <f t="shared" si="7"/>
        <v>0</v>
      </c>
      <c r="P33" s="42">
        <f t="shared" si="8"/>
        <v>1</v>
      </c>
      <c r="Q33" s="42">
        <f t="shared" si="9"/>
        <v>0</v>
      </c>
      <c r="R33" s="67">
        <v>0</v>
      </c>
      <c r="S33" s="42">
        <v>300</v>
      </c>
      <c r="T33" s="42">
        <v>0</v>
      </c>
      <c r="U33" s="42">
        <v>0</v>
      </c>
      <c r="V33" s="68">
        <v>0</v>
      </c>
      <c r="W33" s="68">
        <v>0</v>
      </c>
      <c r="X33" s="42" t="s">
        <v>814</v>
      </c>
      <c r="Y33" s="67"/>
      <c r="Z33" s="42" t="str">
        <f t="shared" si="10"/>
        <v>dawangwuzei</v>
      </c>
    </row>
    <row r="34" spans="1:26" s="42" customFormat="1" ht="18" customHeight="1">
      <c r="A34" s="42">
        <v>229</v>
      </c>
      <c r="B34" s="54" t="str">
        <f t="shared" si="0"/>
        <v>track_229</v>
      </c>
      <c r="C34" s="55">
        <v>66</v>
      </c>
      <c r="E34" s="42">
        <v>1</v>
      </c>
      <c r="F34" s="42">
        <v>3</v>
      </c>
      <c r="I34" s="42">
        <f t="shared" si="1"/>
        <v>6</v>
      </c>
      <c r="J34" s="42">
        <f t="shared" si="2"/>
        <v>0</v>
      </c>
      <c r="K34" s="42">
        <f t="shared" si="3"/>
        <v>0</v>
      </c>
      <c r="L34" s="42">
        <f t="shared" si="4"/>
        <v>0</v>
      </c>
      <c r="M34" s="42">
        <f t="shared" si="5"/>
        <v>1</v>
      </c>
      <c r="N34" s="42">
        <f t="shared" si="6"/>
        <v>0</v>
      </c>
      <c r="O34" s="42">
        <f t="shared" si="7"/>
        <v>0</v>
      </c>
      <c r="P34" s="42">
        <f t="shared" si="8"/>
        <v>1</v>
      </c>
      <c r="Q34" s="42">
        <f t="shared" si="9"/>
        <v>0</v>
      </c>
      <c r="R34" s="67">
        <v>0</v>
      </c>
      <c r="S34" s="42">
        <v>300</v>
      </c>
      <c r="T34" s="42">
        <v>0</v>
      </c>
      <c r="U34" s="42">
        <v>0</v>
      </c>
      <c r="V34" s="68">
        <v>0</v>
      </c>
      <c r="W34" s="68">
        <v>0</v>
      </c>
      <c r="X34" s="42" t="s">
        <v>813</v>
      </c>
      <c r="Y34" s="67"/>
      <c r="Z34" s="42" t="str">
        <f t="shared" si="10"/>
        <v>dawangwuzei</v>
      </c>
    </row>
    <row r="35" spans="1:26" s="42" customFormat="1" ht="18" customHeight="1">
      <c r="A35" s="42">
        <v>230</v>
      </c>
      <c r="B35" s="54" t="str">
        <f t="shared" si="0"/>
        <v>track_230</v>
      </c>
      <c r="C35" s="55">
        <v>66</v>
      </c>
      <c r="E35" s="42">
        <v>3</v>
      </c>
      <c r="F35" s="42">
        <v>1</v>
      </c>
      <c r="I35" s="46">
        <f t="shared" si="1"/>
        <v>6</v>
      </c>
      <c r="J35" s="42">
        <f t="shared" si="2"/>
        <v>0</v>
      </c>
      <c r="K35" s="42">
        <f t="shared" si="3"/>
        <v>0</v>
      </c>
      <c r="L35" s="42">
        <f t="shared" si="4"/>
        <v>0</v>
      </c>
      <c r="M35" s="42">
        <f t="shared" si="5"/>
        <v>1</v>
      </c>
      <c r="N35" s="42">
        <f t="shared" si="6"/>
        <v>0</v>
      </c>
      <c r="O35" s="42">
        <f t="shared" si="7"/>
        <v>0</v>
      </c>
      <c r="P35" s="42">
        <f t="shared" si="8"/>
        <v>1</v>
      </c>
      <c r="Q35" s="42">
        <f t="shared" si="9"/>
        <v>0</v>
      </c>
      <c r="R35" s="67">
        <v>0</v>
      </c>
      <c r="S35" s="42">
        <v>300</v>
      </c>
      <c r="T35" s="42">
        <v>0</v>
      </c>
      <c r="U35" s="42">
        <v>0</v>
      </c>
      <c r="V35" s="68">
        <v>0</v>
      </c>
      <c r="W35" s="68">
        <v>0</v>
      </c>
      <c r="X35" s="42" t="s">
        <v>814</v>
      </c>
      <c r="Y35" s="67"/>
      <c r="Z35" s="42" t="str">
        <f t="shared" si="10"/>
        <v>dawangwuzei</v>
      </c>
    </row>
    <row r="36" spans="1:26" s="42" customFormat="1" ht="18" customHeight="1">
      <c r="A36" s="42">
        <v>231</v>
      </c>
      <c r="B36" s="54" t="str">
        <f t="shared" si="0"/>
        <v>track_231</v>
      </c>
      <c r="C36" s="55">
        <v>68</v>
      </c>
      <c r="E36" s="42">
        <v>2</v>
      </c>
      <c r="F36" s="42">
        <v>4</v>
      </c>
      <c r="I36" s="42">
        <f t="shared" si="1"/>
        <v>6</v>
      </c>
      <c r="J36" s="42">
        <f t="shared" si="2"/>
        <v>0</v>
      </c>
      <c r="K36" s="42">
        <f t="shared" si="3"/>
        <v>0</v>
      </c>
      <c r="L36" s="42">
        <f t="shared" si="4"/>
        <v>0</v>
      </c>
      <c r="M36" s="42">
        <f t="shared" si="5"/>
        <v>1</v>
      </c>
      <c r="N36" s="42">
        <f t="shared" si="6"/>
        <v>0</v>
      </c>
      <c r="O36" s="42">
        <f t="shared" si="7"/>
        <v>0</v>
      </c>
      <c r="P36" s="42">
        <f t="shared" si="8"/>
        <v>0</v>
      </c>
      <c r="Q36" s="42">
        <f t="shared" si="9"/>
        <v>0</v>
      </c>
      <c r="R36" s="67">
        <v>0</v>
      </c>
      <c r="S36" s="42">
        <v>300</v>
      </c>
      <c r="T36" s="42">
        <v>0</v>
      </c>
      <c r="U36" s="42">
        <v>0</v>
      </c>
      <c r="V36" s="68">
        <v>0</v>
      </c>
      <c r="W36" s="68">
        <v>0</v>
      </c>
      <c r="X36" s="42" t="s">
        <v>813</v>
      </c>
      <c r="Y36" s="67"/>
      <c r="Z36" s="42" t="str">
        <f t="shared" si="10"/>
        <v>yinyangjing</v>
      </c>
    </row>
    <row r="37" spans="1:26" s="42" customFormat="1" ht="18" customHeight="1">
      <c r="A37" s="42">
        <v>232</v>
      </c>
      <c r="B37" s="54" t="str">
        <f t="shared" si="0"/>
        <v>track_232</v>
      </c>
      <c r="C37" s="55">
        <v>68</v>
      </c>
      <c r="E37" s="42">
        <v>4</v>
      </c>
      <c r="F37" s="42">
        <v>2</v>
      </c>
      <c r="I37" s="42">
        <f t="shared" si="1"/>
        <v>6</v>
      </c>
      <c r="J37" s="42">
        <f t="shared" si="2"/>
        <v>0</v>
      </c>
      <c r="K37" s="42">
        <f t="shared" si="3"/>
        <v>0</v>
      </c>
      <c r="L37" s="42">
        <f t="shared" si="4"/>
        <v>0</v>
      </c>
      <c r="M37" s="42">
        <f t="shared" si="5"/>
        <v>1</v>
      </c>
      <c r="N37" s="42">
        <f t="shared" si="6"/>
        <v>0</v>
      </c>
      <c r="O37" s="42">
        <f t="shared" si="7"/>
        <v>0</v>
      </c>
      <c r="P37" s="42">
        <f t="shared" si="8"/>
        <v>0</v>
      </c>
      <c r="Q37" s="42">
        <f t="shared" si="9"/>
        <v>0</v>
      </c>
      <c r="R37" s="67">
        <v>0</v>
      </c>
      <c r="S37" s="42">
        <v>300</v>
      </c>
      <c r="T37" s="42">
        <v>0</v>
      </c>
      <c r="U37" s="42">
        <v>0</v>
      </c>
      <c r="V37" s="68">
        <v>0</v>
      </c>
      <c r="W37" s="68">
        <v>0</v>
      </c>
      <c r="X37" s="42" t="s">
        <v>814</v>
      </c>
      <c r="Y37" s="67"/>
      <c r="Z37" s="42" t="str">
        <f t="shared" si="10"/>
        <v>yinyangjing</v>
      </c>
    </row>
    <row r="38" spans="1:26" s="42" customFormat="1" ht="18" customHeight="1">
      <c r="A38" s="42">
        <v>233</v>
      </c>
      <c r="B38" s="54" t="str">
        <f t="shared" si="0"/>
        <v>track_233</v>
      </c>
      <c r="C38" s="55">
        <v>69</v>
      </c>
      <c r="E38" s="42">
        <v>2</v>
      </c>
      <c r="F38" s="42">
        <v>4</v>
      </c>
      <c r="I38" s="42">
        <f t="shared" ref="I38:I56" si="11">VLOOKUP(C38,AJ:AL,3,0)</f>
        <v>6</v>
      </c>
      <c r="J38" s="42">
        <f t="shared" si="2"/>
        <v>0</v>
      </c>
      <c r="K38" s="42">
        <f t="shared" si="3"/>
        <v>0</v>
      </c>
      <c r="L38" s="42">
        <f t="shared" ref="L38:L56" si="12">VLOOKUP(C38,AJ:AW,8,0)</f>
        <v>0</v>
      </c>
      <c r="M38" s="42">
        <f t="shared" si="5"/>
        <v>1</v>
      </c>
      <c r="N38" s="42">
        <f t="shared" si="6"/>
        <v>0</v>
      </c>
      <c r="O38" s="42">
        <f t="shared" si="7"/>
        <v>0</v>
      </c>
      <c r="P38" s="42">
        <f t="shared" si="8"/>
        <v>1</v>
      </c>
      <c r="Q38" s="42">
        <f t="shared" si="9"/>
        <v>0</v>
      </c>
      <c r="R38" s="67">
        <v>0</v>
      </c>
      <c r="S38" s="42">
        <v>300</v>
      </c>
      <c r="T38" s="42">
        <v>0</v>
      </c>
      <c r="U38" s="42">
        <v>0</v>
      </c>
      <c r="V38" s="68">
        <v>0</v>
      </c>
      <c r="W38" s="68">
        <v>0</v>
      </c>
      <c r="X38" s="42" t="s">
        <v>813</v>
      </c>
      <c r="Y38" s="67"/>
      <c r="Z38" s="42" t="str">
        <f t="shared" ref="Z38:Z69" si="13">VLOOKUP(C38,AJ:AK,2,0)</f>
        <v>wuseshenniu</v>
      </c>
    </row>
    <row r="39" spans="1:26" s="42" customFormat="1" ht="18" customHeight="1">
      <c r="A39" s="42">
        <v>234</v>
      </c>
      <c r="B39" s="54" t="str">
        <f t="shared" si="0"/>
        <v>track_234</v>
      </c>
      <c r="C39" s="55">
        <v>69</v>
      </c>
      <c r="E39" s="42">
        <v>4</v>
      </c>
      <c r="F39" s="42">
        <v>2</v>
      </c>
      <c r="I39" s="42">
        <f t="shared" si="11"/>
        <v>6</v>
      </c>
      <c r="J39" s="42">
        <f t="shared" si="2"/>
        <v>0</v>
      </c>
      <c r="K39" s="42">
        <f t="shared" si="3"/>
        <v>0</v>
      </c>
      <c r="L39" s="42">
        <f t="shared" si="12"/>
        <v>0</v>
      </c>
      <c r="M39" s="42">
        <f t="shared" si="5"/>
        <v>1</v>
      </c>
      <c r="N39" s="42">
        <f t="shared" si="6"/>
        <v>0</v>
      </c>
      <c r="O39" s="42">
        <f t="shared" si="7"/>
        <v>0</v>
      </c>
      <c r="P39" s="42">
        <f t="shared" si="8"/>
        <v>1</v>
      </c>
      <c r="Q39" s="42">
        <f t="shared" si="9"/>
        <v>0</v>
      </c>
      <c r="R39" s="67">
        <v>0</v>
      </c>
      <c r="S39" s="42">
        <v>300</v>
      </c>
      <c r="T39" s="42">
        <v>0</v>
      </c>
      <c r="U39" s="42">
        <v>0</v>
      </c>
      <c r="V39" s="68">
        <v>0</v>
      </c>
      <c r="W39" s="68">
        <v>0</v>
      </c>
      <c r="X39" s="42" t="s">
        <v>814</v>
      </c>
      <c r="Y39" s="67"/>
      <c r="Z39" s="42" t="str">
        <f t="shared" si="13"/>
        <v>wuseshenniu</v>
      </c>
    </row>
    <row r="40" spans="1:26" ht="18" customHeight="1">
      <c r="A40" s="42">
        <v>235</v>
      </c>
      <c r="B40" s="54" t="str">
        <f t="shared" si="0"/>
        <v>track_235</v>
      </c>
      <c r="C40" s="55">
        <v>76</v>
      </c>
      <c r="E40" s="46">
        <v>2</v>
      </c>
      <c r="F40" s="46">
        <v>4</v>
      </c>
      <c r="I40" s="42">
        <f t="shared" si="11"/>
        <v>6</v>
      </c>
      <c r="J40" s="58">
        <f t="shared" si="2"/>
        <v>0</v>
      </c>
      <c r="K40" s="58">
        <f t="shared" si="3"/>
        <v>1</v>
      </c>
      <c r="L40" s="58">
        <f t="shared" si="12"/>
        <v>1</v>
      </c>
      <c r="M40" s="58">
        <f t="shared" si="5"/>
        <v>0</v>
      </c>
      <c r="N40" s="58">
        <f t="shared" si="6"/>
        <v>0</v>
      </c>
      <c r="O40" s="58">
        <f t="shared" si="7"/>
        <v>0</v>
      </c>
      <c r="P40" s="58">
        <f t="shared" si="8"/>
        <v>0</v>
      </c>
      <c r="Q40" s="58">
        <f t="shared" si="9"/>
        <v>0</v>
      </c>
      <c r="R40" s="64">
        <v>0</v>
      </c>
      <c r="S40" s="46">
        <v>300</v>
      </c>
      <c r="T40" s="46">
        <v>0</v>
      </c>
      <c r="U40" s="46">
        <v>0</v>
      </c>
      <c r="V40" s="47">
        <v>0</v>
      </c>
      <c r="W40" s="47">
        <v>0</v>
      </c>
      <c r="X40" s="46" t="s">
        <v>805</v>
      </c>
      <c r="Y40" s="64"/>
      <c r="Z40" s="46" t="str">
        <f t="shared" si="13"/>
        <v>wulingzhu</v>
      </c>
    </row>
    <row r="41" spans="1:26" ht="18" customHeight="1">
      <c r="A41" s="42">
        <v>236</v>
      </c>
      <c r="B41" s="54" t="str">
        <f t="shared" si="0"/>
        <v>track_236</v>
      </c>
      <c r="C41" s="55">
        <v>76</v>
      </c>
      <c r="E41" s="46">
        <v>4</v>
      </c>
      <c r="F41" s="46">
        <v>2</v>
      </c>
      <c r="I41" s="42">
        <f t="shared" si="11"/>
        <v>6</v>
      </c>
      <c r="J41" s="58">
        <f t="shared" si="2"/>
        <v>0</v>
      </c>
      <c r="K41" s="58">
        <f t="shared" si="3"/>
        <v>1</v>
      </c>
      <c r="L41" s="58">
        <f t="shared" si="12"/>
        <v>1</v>
      </c>
      <c r="M41" s="58">
        <f t="shared" si="5"/>
        <v>0</v>
      </c>
      <c r="N41" s="58">
        <f t="shared" si="6"/>
        <v>0</v>
      </c>
      <c r="O41" s="58">
        <f t="shared" si="7"/>
        <v>0</v>
      </c>
      <c r="P41" s="58">
        <f t="shared" si="8"/>
        <v>0</v>
      </c>
      <c r="Q41" s="58">
        <f t="shared" si="9"/>
        <v>0</v>
      </c>
      <c r="R41" s="64">
        <v>0</v>
      </c>
      <c r="S41" s="46">
        <v>300</v>
      </c>
      <c r="T41" s="46">
        <v>0</v>
      </c>
      <c r="U41" s="46">
        <v>0</v>
      </c>
      <c r="V41" s="47">
        <v>0</v>
      </c>
      <c r="W41" s="47">
        <v>0</v>
      </c>
      <c r="X41" s="46" t="s">
        <v>806</v>
      </c>
      <c r="Y41" s="64"/>
      <c r="Z41" s="46" t="str">
        <f t="shared" si="13"/>
        <v>wulingzhu</v>
      </c>
    </row>
    <row r="42" spans="1:26" s="42" customFormat="1" ht="18" customHeight="1">
      <c r="A42" s="42">
        <v>237</v>
      </c>
      <c r="B42" s="54" t="str">
        <f t="shared" si="0"/>
        <v>track_237</v>
      </c>
      <c r="C42" s="55">
        <v>77</v>
      </c>
      <c r="E42" s="42">
        <v>2</v>
      </c>
      <c r="F42" s="42">
        <v>4</v>
      </c>
      <c r="I42" s="42">
        <f t="shared" si="11"/>
        <v>6</v>
      </c>
      <c r="J42" s="42">
        <f t="shared" si="2"/>
        <v>0</v>
      </c>
      <c r="K42" s="42">
        <f t="shared" si="3"/>
        <v>1</v>
      </c>
      <c r="L42" s="42">
        <f t="shared" si="12"/>
        <v>1</v>
      </c>
      <c r="M42" s="42">
        <f t="shared" si="5"/>
        <v>0</v>
      </c>
      <c r="N42" s="42">
        <f t="shared" si="6"/>
        <v>0</v>
      </c>
      <c r="O42" s="42">
        <f t="shared" si="7"/>
        <v>0</v>
      </c>
      <c r="P42" s="42">
        <f t="shared" si="8"/>
        <v>0</v>
      </c>
      <c r="Q42" s="42">
        <f t="shared" si="9"/>
        <v>0</v>
      </c>
      <c r="R42" s="67">
        <v>0</v>
      </c>
      <c r="S42" s="42">
        <v>300</v>
      </c>
      <c r="T42" s="42">
        <v>0</v>
      </c>
      <c r="U42" s="42">
        <v>0</v>
      </c>
      <c r="V42" s="68">
        <v>0</v>
      </c>
      <c r="W42" s="68">
        <v>0</v>
      </c>
      <c r="X42" s="42" t="s">
        <v>813</v>
      </c>
      <c r="Y42" s="67"/>
      <c r="Z42" s="42" t="str">
        <f t="shared" si="13"/>
        <v>wuseshenniu</v>
      </c>
    </row>
    <row r="43" spans="1:26" s="42" customFormat="1" ht="18" customHeight="1">
      <c r="A43" s="42">
        <v>238</v>
      </c>
      <c r="B43" s="54" t="str">
        <f t="shared" si="0"/>
        <v>track_238</v>
      </c>
      <c r="C43" s="55">
        <v>77</v>
      </c>
      <c r="E43" s="42">
        <v>4</v>
      </c>
      <c r="F43" s="42">
        <v>2</v>
      </c>
      <c r="I43" s="42">
        <f t="shared" si="11"/>
        <v>6</v>
      </c>
      <c r="J43" s="42">
        <f t="shared" si="2"/>
        <v>0</v>
      </c>
      <c r="K43" s="42">
        <f t="shared" si="3"/>
        <v>1</v>
      </c>
      <c r="L43" s="42">
        <f t="shared" si="12"/>
        <v>1</v>
      </c>
      <c r="M43" s="42">
        <f t="shared" si="5"/>
        <v>0</v>
      </c>
      <c r="N43" s="42">
        <f t="shared" si="6"/>
        <v>0</v>
      </c>
      <c r="O43" s="42">
        <f t="shared" si="7"/>
        <v>0</v>
      </c>
      <c r="P43" s="42">
        <f t="shared" si="8"/>
        <v>0</v>
      </c>
      <c r="Q43" s="42">
        <f t="shared" si="9"/>
        <v>0</v>
      </c>
      <c r="R43" s="67">
        <v>0</v>
      </c>
      <c r="S43" s="42">
        <v>300</v>
      </c>
      <c r="T43" s="42">
        <v>0</v>
      </c>
      <c r="U43" s="42">
        <v>0</v>
      </c>
      <c r="V43" s="68">
        <v>0</v>
      </c>
      <c r="W43" s="68">
        <v>0</v>
      </c>
      <c r="X43" s="42" t="s">
        <v>814</v>
      </c>
      <c r="Y43" s="67"/>
      <c r="Z43" s="42" t="str">
        <f t="shared" si="13"/>
        <v>wuseshenniu</v>
      </c>
    </row>
    <row r="44" spans="1:26" s="42" customFormat="1" ht="18" customHeight="1">
      <c r="A44" s="55">
        <v>239</v>
      </c>
      <c r="B44" s="54" t="str">
        <f t="shared" si="0"/>
        <v>track_239</v>
      </c>
      <c r="C44" s="55">
        <v>79</v>
      </c>
      <c r="E44" s="42">
        <v>2</v>
      </c>
      <c r="F44" s="42">
        <v>4</v>
      </c>
      <c r="I44" s="42">
        <f t="shared" si="11"/>
        <v>6</v>
      </c>
      <c r="J44" s="42">
        <f t="shared" si="2"/>
        <v>0</v>
      </c>
      <c r="K44" s="42">
        <f t="shared" si="3"/>
        <v>0</v>
      </c>
      <c r="L44" s="42">
        <f t="shared" si="12"/>
        <v>0</v>
      </c>
      <c r="M44" s="42">
        <f t="shared" si="5"/>
        <v>1</v>
      </c>
      <c r="N44" s="42">
        <f t="shared" si="6"/>
        <v>0</v>
      </c>
      <c r="O44" s="42">
        <f t="shared" si="7"/>
        <v>0</v>
      </c>
      <c r="P44" s="42">
        <f t="shared" si="8"/>
        <v>1</v>
      </c>
      <c r="Q44" s="42">
        <f t="shared" si="9"/>
        <v>0</v>
      </c>
      <c r="R44" s="67">
        <v>0</v>
      </c>
      <c r="S44" s="42">
        <v>300</v>
      </c>
      <c r="T44" s="42">
        <v>0</v>
      </c>
      <c r="U44" s="42">
        <v>0</v>
      </c>
      <c r="V44" s="68">
        <v>0</v>
      </c>
      <c r="W44" s="68">
        <v>0</v>
      </c>
      <c r="X44" s="42" t="s">
        <v>813</v>
      </c>
      <c r="Y44" s="67"/>
      <c r="Z44" s="42" t="str">
        <f t="shared" si="13"/>
        <v>kuiniugu</v>
      </c>
    </row>
    <row r="45" spans="1:26" s="42" customFormat="1" ht="18" customHeight="1">
      <c r="A45" s="55">
        <v>240</v>
      </c>
      <c r="B45" s="54" t="str">
        <f t="shared" si="0"/>
        <v>track_240</v>
      </c>
      <c r="C45" s="55">
        <v>79</v>
      </c>
      <c r="E45" s="42">
        <v>4</v>
      </c>
      <c r="F45" s="42">
        <v>2</v>
      </c>
      <c r="I45" s="42">
        <f t="shared" si="11"/>
        <v>6</v>
      </c>
      <c r="J45" s="42">
        <f t="shared" si="2"/>
        <v>0</v>
      </c>
      <c r="K45" s="42">
        <f t="shared" si="3"/>
        <v>0</v>
      </c>
      <c r="L45" s="42">
        <f t="shared" si="12"/>
        <v>0</v>
      </c>
      <c r="M45" s="42">
        <f t="shared" si="5"/>
        <v>1</v>
      </c>
      <c r="N45" s="42">
        <f t="shared" si="6"/>
        <v>0</v>
      </c>
      <c r="O45" s="42">
        <f t="shared" si="7"/>
        <v>0</v>
      </c>
      <c r="P45" s="42">
        <f t="shared" si="8"/>
        <v>1</v>
      </c>
      <c r="Q45" s="42">
        <f t="shared" si="9"/>
        <v>0</v>
      </c>
      <c r="R45" s="67">
        <v>0</v>
      </c>
      <c r="S45" s="42">
        <v>300</v>
      </c>
      <c r="T45" s="42">
        <v>0</v>
      </c>
      <c r="U45" s="42">
        <v>0</v>
      </c>
      <c r="V45" s="68">
        <v>0</v>
      </c>
      <c r="W45" s="68">
        <v>0</v>
      </c>
      <c r="X45" s="42" t="s">
        <v>814</v>
      </c>
      <c r="Y45" s="67"/>
      <c r="Z45" s="42" t="str">
        <f t="shared" si="13"/>
        <v>kuiniugu</v>
      </c>
    </row>
    <row r="46" spans="1:26" s="42" customFormat="1" ht="18" customHeight="1">
      <c r="A46" s="55">
        <v>241</v>
      </c>
      <c r="B46" s="54" t="str">
        <f t="shared" si="0"/>
        <v>track_241</v>
      </c>
      <c r="C46" s="55">
        <v>80</v>
      </c>
      <c r="E46" s="42">
        <v>2</v>
      </c>
      <c r="F46" s="42">
        <v>4</v>
      </c>
      <c r="I46" s="42">
        <f t="shared" si="11"/>
        <v>6</v>
      </c>
      <c r="J46" s="42">
        <f t="shared" si="2"/>
        <v>0</v>
      </c>
      <c r="K46" s="42">
        <f t="shared" si="3"/>
        <v>0</v>
      </c>
      <c r="L46" s="42">
        <f t="shared" si="12"/>
        <v>0</v>
      </c>
      <c r="M46" s="42">
        <f t="shared" si="5"/>
        <v>0</v>
      </c>
      <c r="N46" s="42">
        <f t="shared" si="6"/>
        <v>0</v>
      </c>
      <c r="O46" s="42">
        <f t="shared" si="7"/>
        <v>1</v>
      </c>
      <c r="P46" s="42">
        <f t="shared" si="8"/>
        <v>1</v>
      </c>
      <c r="Q46" s="42">
        <f t="shared" si="9"/>
        <v>0</v>
      </c>
      <c r="R46" s="67">
        <v>0</v>
      </c>
      <c r="S46" s="42">
        <v>300</v>
      </c>
      <c r="T46" s="42">
        <v>0</v>
      </c>
      <c r="U46" s="42">
        <v>0</v>
      </c>
      <c r="V46" s="68">
        <v>0</v>
      </c>
      <c r="W46" s="68">
        <v>0</v>
      </c>
      <c r="X46" s="42" t="s">
        <v>813</v>
      </c>
      <c r="Y46" s="67"/>
      <c r="Z46" s="42" t="str">
        <f t="shared" si="13"/>
        <v>zhuxianjian</v>
      </c>
    </row>
    <row r="47" spans="1:26" s="42" customFormat="1" ht="18" customHeight="1">
      <c r="A47" s="55">
        <v>242</v>
      </c>
      <c r="B47" s="54" t="str">
        <f t="shared" si="0"/>
        <v>track_242</v>
      </c>
      <c r="C47" s="55">
        <v>80</v>
      </c>
      <c r="E47" s="42">
        <v>4</v>
      </c>
      <c r="F47" s="42">
        <v>2</v>
      </c>
      <c r="I47" s="42">
        <f t="shared" si="11"/>
        <v>6</v>
      </c>
      <c r="J47" s="42">
        <f t="shared" si="2"/>
        <v>0</v>
      </c>
      <c r="K47" s="42">
        <f t="shared" si="3"/>
        <v>0</v>
      </c>
      <c r="L47" s="42">
        <f t="shared" si="12"/>
        <v>0</v>
      </c>
      <c r="M47" s="42">
        <f t="shared" si="5"/>
        <v>0</v>
      </c>
      <c r="N47" s="42">
        <f t="shared" si="6"/>
        <v>0</v>
      </c>
      <c r="O47" s="42">
        <f t="shared" si="7"/>
        <v>1</v>
      </c>
      <c r="P47" s="42">
        <f t="shared" si="8"/>
        <v>1</v>
      </c>
      <c r="Q47" s="42">
        <f t="shared" si="9"/>
        <v>0</v>
      </c>
      <c r="R47" s="67">
        <v>0</v>
      </c>
      <c r="S47" s="42">
        <v>300</v>
      </c>
      <c r="T47" s="42">
        <v>0</v>
      </c>
      <c r="U47" s="42">
        <v>0</v>
      </c>
      <c r="V47" s="68">
        <v>0</v>
      </c>
      <c r="W47" s="68">
        <v>0</v>
      </c>
      <c r="X47" s="42" t="s">
        <v>814</v>
      </c>
      <c r="Y47" s="67"/>
      <c r="Z47" s="42" t="str">
        <f t="shared" si="13"/>
        <v>zhuxianjian</v>
      </c>
    </row>
    <row r="48" spans="1:26" s="42" customFormat="1" ht="18" customHeight="1">
      <c r="A48" s="55">
        <v>243</v>
      </c>
      <c r="B48" s="54" t="str">
        <f t="shared" si="0"/>
        <v>track_243</v>
      </c>
      <c r="C48" s="55">
        <v>81</v>
      </c>
      <c r="E48" s="42">
        <v>2</v>
      </c>
      <c r="F48" s="42">
        <v>4</v>
      </c>
      <c r="I48" s="42">
        <f t="shared" si="11"/>
        <v>6</v>
      </c>
      <c r="J48" s="42">
        <f t="shared" si="2"/>
        <v>0</v>
      </c>
      <c r="K48" s="42">
        <f t="shared" si="3"/>
        <v>0</v>
      </c>
      <c r="L48" s="42">
        <f t="shared" si="12"/>
        <v>0</v>
      </c>
      <c r="M48" s="42">
        <f t="shared" si="5"/>
        <v>0</v>
      </c>
      <c r="N48" s="42">
        <f t="shared" si="6"/>
        <v>0</v>
      </c>
      <c r="O48" s="42">
        <f t="shared" si="7"/>
        <v>1</v>
      </c>
      <c r="P48" s="42">
        <f t="shared" si="8"/>
        <v>1</v>
      </c>
      <c r="Q48" s="42">
        <f t="shared" si="9"/>
        <v>0</v>
      </c>
      <c r="R48" s="67">
        <v>0</v>
      </c>
      <c r="S48" s="42">
        <v>300</v>
      </c>
      <c r="T48" s="42">
        <v>0</v>
      </c>
      <c r="U48" s="42">
        <v>0</v>
      </c>
      <c r="V48" s="68">
        <v>0</v>
      </c>
      <c r="W48" s="68">
        <v>0</v>
      </c>
      <c r="X48" s="42" t="s">
        <v>813</v>
      </c>
      <c r="Y48" s="67"/>
      <c r="Z48" s="42" t="str">
        <f t="shared" si="13"/>
        <v>baihu</v>
      </c>
    </row>
    <row r="49" spans="1:26" s="42" customFormat="1" ht="18" customHeight="1">
      <c r="A49" s="55">
        <v>244</v>
      </c>
      <c r="B49" s="54" t="str">
        <f t="shared" si="0"/>
        <v>track_244</v>
      </c>
      <c r="C49" s="55">
        <v>81</v>
      </c>
      <c r="E49" s="42">
        <v>4</v>
      </c>
      <c r="F49" s="42">
        <v>2</v>
      </c>
      <c r="I49" s="42">
        <f t="shared" si="11"/>
        <v>6</v>
      </c>
      <c r="J49" s="42">
        <f t="shared" si="2"/>
        <v>0</v>
      </c>
      <c r="K49" s="42">
        <f t="shared" si="3"/>
        <v>0</v>
      </c>
      <c r="L49" s="42">
        <f t="shared" si="12"/>
        <v>0</v>
      </c>
      <c r="M49" s="42">
        <f t="shared" si="5"/>
        <v>0</v>
      </c>
      <c r="N49" s="42">
        <f t="shared" si="6"/>
        <v>0</v>
      </c>
      <c r="O49" s="42">
        <f t="shared" si="7"/>
        <v>1</v>
      </c>
      <c r="P49" s="42">
        <f t="shared" si="8"/>
        <v>1</v>
      </c>
      <c r="Q49" s="42">
        <f t="shared" si="9"/>
        <v>0</v>
      </c>
      <c r="R49" s="67">
        <v>0</v>
      </c>
      <c r="S49" s="42">
        <v>300</v>
      </c>
      <c r="T49" s="42">
        <v>0</v>
      </c>
      <c r="U49" s="42">
        <v>0</v>
      </c>
      <c r="V49" s="68">
        <v>0</v>
      </c>
      <c r="W49" s="68">
        <v>0</v>
      </c>
      <c r="X49" s="42" t="s">
        <v>814</v>
      </c>
      <c r="Y49" s="67"/>
      <c r="Z49" s="42" t="str">
        <f t="shared" si="13"/>
        <v>baihu</v>
      </c>
    </row>
    <row r="50" spans="1:26" s="42" customFormat="1" ht="18" customHeight="1">
      <c r="A50" s="55">
        <v>245</v>
      </c>
      <c r="B50" s="54" t="str">
        <f t="shared" si="0"/>
        <v>track_245</v>
      </c>
      <c r="C50" s="55">
        <v>82</v>
      </c>
      <c r="E50" s="42">
        <v>2</v>
      </c>
      <c r="F50" s="42">
        <v>4</v>
      </c>
      <c r="I50" s="42">
        <f t="shared" si="11"/>
        <v>6</v>
      </c>
      <c r="J50" s="42">
        <f t="shared" si="2"/>
        <v>0</v>
      </c>
      <c r="K50" s="42">
        <f t="shared" si="3"/>
        <v>0</v>
      </c>
      <c r="L50" s="42">
        <f t="shared" si="12"/>
        <v>0</v>
      </c>
      <c r="M50" s="42">
        <f t="shared" si="5"/>
        <v>1</v>
      </c>
      <c r="N50" s="42">
        <f t="shared" si="6"/>
        <v>0</v>
      </c>
      <c r="O50" s="42">
        <f t="shared" si="7"/>
        <v>1</v>
      </c>
      <c r="P50" s="42">
        <f t="shared" si="8"/>
        <v>1</v>
      </c>
      <c r="Q50" s="42">
        <f t="shared" si="9"/>
        <v>0</v>
      </c>
      <c r="R50" s="67">
        <v>0</v>
      </c>
      <c r="S50" s="42">
        <v>300</v>
      </c>
      <c r="T50" s="42">
        <v>0</v>
      </c>
      <c r="U50" s="42">
        <v>0</v>
      </c>
      <c r="V50" s="68">
        <v>0</v>
      </c>
      <c r="W50" s="68">
        <v>0</v>
      </c>
      <c r="X50" s="42" t="s">
        <v>813</v>
      </c>
      <c r="Y50" s="67"/>
      <c r="Z50" s="42" t="str">
        <f t="shared" si="13"/>
        <v>duobaodaoren</v>
      </c>
    </row>
    <row r="51" spans="1:26" s="42" customFormat="1" ht="18" customHeight="1">
      <c r="A51" s="55">
        <v>246</v>
      </c>
      <c r="B51" s="54" t="str">
        <f t="shared" si="0"/>
        <v>track_246</v>
      </c>
      <c r="C51" s="55">
        <v>82</v>
      </c>
      <c r="E51" s="42">
        <v>4</v>
      </c>
      <c r="F51" s="42">
        <v>2</v>
      </c>
      <c r="I51" s="42">
        <f t="shared" si="11"/>
        <v>6</v>
      </c>
      <c r="J51" s="42">
        <f t="shared" si="2"/>
        <v>0</v>
      </c>
      <c r="K51" s="42">
        <f t="shared" si="3"/>
        <v>0</v>
      </c>
      <c r="L51" s="42">
        <f t="shared" si="12"/>
        <v>0</v>
      </c>
      <c r="M51" s="42">
        <f t="shared" si="5"/>
        <v>1</v>
      </c>
      <c r="N51" s="42">
        <f t="shared" si="6"/>
        <v>0</v>
      </c>
      <c r="O51" s="42">
        <f t="shared" si="7"/>
        <v>1</v>
      </c>
      <c r="P51" s="42">
        <f t="shared" si="8"/>
        <v>1</v>
      </c>
      <c r="Q51" s="42">
        <f t="shared" si="9"/>
        <v>0</v>
      </c>
      <c r="R51" s="67">
        <v>0</v>
      </c>
      <c r="S51" s="42">
        <v>300</v>
      </c>
      <c r="T51" s="42">
        <v>0</v>
      </c>
      <c r="U51" s="42">
        <v>0</v>
      </c>
      <c r="V51" s="68">
        <v>0</v>
      </c>
      <c r="W51" s="68">
        <v>0</v>
      </c>
      <c r="X51" s="42" t="s">
        <v>814</v>
      </c>
      <c r="Y51" s="67"/>
      <c r="Z51" s="42" t="str">
        <f t="shared" si="13"/>
        <v>duobaodaoren</v>
      </c>
    </row>
    <row r="52" spans="1:26" s="42" customFormat="1" ht="18" customHeight="1">
      <c r="A52" s="55">
        <v>247</v>
      </c>
      <c r="B52" s="54" t="str">
        <f t="shared" si="0"/>
        <v>track_247</v>
      </c>
      <c r="C52" s="55">
        <v>83</v>
      </c>
      <c r="E52" s="42">
        <v>2</v>
      </c>
      <c r="F52" s="42">
        <v>4</v>
      </c>
      <c r="I52" s="42">
        <f t="shared" si="11"/>
        <v>6</v>
      </c>
      <c r="J52" s="42">
        <f t="shared" si="2"/>
        <v>0</v>
      </c>
      <c r="K52" s="42">
        <f t="shared" si="3"/>
        <v>1</v>
      </c>
      <c r="L52" s="42">
        <f t="shared" si="12"/>
        <v>0</v>
      </c>
      <c r="M52" s="42">
        <f t="shared" si="5"/>
        <v>0</v>
      </c>
      <c r="N52" s="42">
        <f t="shared" si="6"/>
        <v>0</v>
      </c>
      <c r="O52" s="42">
        <f t="shared" si="7"/>
        <v>1</v>
      </c>
      <c r="P52" s="42">
        <f t="shared" si="8"/>
        <v>0</v>
      </c>
      <c r="Q52" s="42">
        <f t="shared" si="9"/>
        <v>0</v>
      </c>
      <c r="R52" s="67">
        <v>0</v>
      </c>
      <c r="S52" s="42">
        <v>300</v>
      </c>
      <c r="T52" s="42">
        <v>0</v>
      </c>
      <c r="U52" s="42">
        <v>0</v>
      </c>
      <c r="V52" s="68">
        <v>0</v>
      </c>
      <c r="W52" s="68">
        <v>0</v>
      </c>
      <c r="X52" s="42" t="s">
        <v>813</v>
      </c>
      <c r="Y52" s="67"/>
      <c r="Z52" s="42" t="str">
        <f t="shared" si="13"/>
        <v>xuanwu</v>
      </c>
    </row>
    <row r="53" spans="1:26" s="42" customFormat="1" ht="18" customHeight="1">
      <c r="A53" s="55">
        <v>248</v>
      </c>
      <c r="B53" s="54" t="str">
        <f t="shared" si="0"/>
        <v>track_248</v>
      </c>
      <c r="C53" s="55">
        <v>83</v>
      </c>
      <c r="E53" s="42">
        <v>4</v>
      </c>
      <c r="F53" s="42">
        <v>2</v>
      </c>
      <c r="I53" s="42">
        <f t="shared" si="11"/>
        <v>6</v>
      </c>
      <c r="J53" s="42">
        <f t="shared" si="2"/>
        <v>0</v>
      </c>
      <c r="K53" s="42">
        <f t="shared" si="3"/>
        <v>1</v>
      </c>
      <c r="L53" s="42">
        <f t="shared" si="12"/>
        <v>0</v>
      </c>
      <c r="M53" s="42">
        <f t="shared" si="5"/>
        <v>0</v>
      </c>
      <c r="N53" s="42">
        <f t="shared" si="6"/>
        <v>0</v>
      </c>
      <c r="O53" s="42">
        <f t="shared" si="7"/>
        <v>1</v>
      </c>
      <c r="P53" s="42">
        <f t="shared" si="8"/>
        <v>0</v>
      </c>
      <c r="Q53" s="42">
        <f t="shared" si="9"/>
        <v>0</v>
      </c>
      <c r="R53" s="67">
        <v>0</v>
      </c>
      <c r="S53" s="42">
        <v>300</v>
      </c>
      <c r="T53" s="42">
        <v>0</v>
      </c>
      <c r="U53" s="42">
        <v>0</v>
      </c>
      <c r="V53" s="68">
        <v>0</v>
      </c>
      <c r="W53" s="68">
        <v>0</v>
      </c>
      <c r="X53" s="42" t="s">
        <v>814</v>
      </c>
      <c r="Y53" s="67"/>
      <c r="Z53" s="42" t="str">
        <f t="shared" si="13"/>
        <v>xuanwu</v>
      </c>
    </row>
    <row r="54" spans="1:26" s="42" customFormat="1" ht="18" customHeight="1">
      <c r="A54" s="55">
        <v>249</v>
      </c>
      <c r="B54" s="54" t="str">
        <f t="shared" si="0"/>
        <v>track_249</v>
      </c>
      <c r="C54" s="55">
        <v>84</v>
      </c>
      <c r="E54" s="42">
        <v>2</v>
      </c>
      <c r="F54" s="42">
        <v>4</v>
      </c>
      <c r="I54" s="42">
        <f t="shared" si="11"/>
        <v>6</v>
      </c>
      <c r="J54" s="42">
        <f t="shared" si="2"/>
        <v>0</v>
      </c>
      <c r="K54" s="42">
        <f t="shared" si="3"/>
        <v>1</v>
      </c>
      <c r="L54" s="42">
        <f t="shared" si="12"/>
        <v>1</v>
      </c>
      <c r="M54" s="42">
        <f t="shared" si="5"/>
        <v>0</v>
      </c>
      <c r="N54" s="42">
        <f t="shared" si="6"/>
        <v>0</v>
      </c>
      <c r="O54" s="42">
        <f t="shared" si="7"/>
        <v>0</v>
      </c>
      <c r="P54" s="42">
        <f t="shared" si="8"/>
        <v>0</v>
      </c>
      <c r="Q54" s="42">
        <f t="shared" si="9"/>
        <v>0</v>
      </c>
      <c r="R54" s="67">
        <v>0</v>
      </c>
      <c r="S54" s="42">
        <v>300</v>
      </c>
      <c r="T54" s="42">
        <v>0</v>
      </c>
      <c r="U54" s="42">
        <v>0</v>
      </c>
      <c r="V54" s="68">
        <v>0</v>
      </c>
      <c r="W54" s="68">
        <v>0</v>
      </c>
      <c r="X54" s="42" t="s">
        <v>813</v>
      </c>
      <c r="Y54" s="67"/>
      <c r="Z54" s="42" t="str">
        <f t="shared" si="13"/>
        <v>shejitu</v>
      </c>
    </row>
    <row r="55" spans="1:26" s="42" customFormat="1" ht="18" customHeight="1">
      <c r="A55" s="55">
        <v>250</v>
      </c>
      <c r="B55" s="54" t="str">
        <f t="shared" si="0"/>
        <v>track_250</v>
      </c>
      <c r="C55" s="55">
        <v>84</v>
      </c>
      <c r="E55" s="42">
        <v>4</v>
      </c>
      <c r="F55" s="42">
        <v>2</v>
      </c>
      <c r="I55" s="42">
        <f t="shared" si="11"/>
        <v>6</v>
      </c>
      <c r="J55" s="42">
        <f t="shared" si="2"/>
        <v>0</v>
      </c>
      <c r="K55" s="42">
        <f t="shared" si="3"/>
        <v>1</v>
      </c>
      <c r="L55" s="42">
        <f t="shared" si="12"/>
        <v>1</v>
      </c>
      <c r="M55" s="42">
        <f t="shared" si="5"/>
        <v>0</v>
      </c>
      <c r="N55" s="42">
        <f t="shared" si="6"/>
        <v>0</v>
      </c>
      <c r="O55" s="42">
        <f t="shared" si="7"/>
        <v>0</v>
      </c>
      <c r="P55" s="42">
        <f t="shared" si="8"/>
        <v>0</v>
      </c>
      <c r="Q55" s="42">
        <f t="shared" si="9"/>
        <v>0</v>
      </c>
      <c r="R55" s="67">
        <v>0</v>
      </c>
      <c r="S55" s="42">
        <v>300</v>
      </c>
      <c r="T55" s="42">
        <v>0</v>
      </c>
      <c r="U55" s="42">
        <v>0</v>
      </c>
      <c r="V55" s="68">
        <v>0</v>
      </c>
      <c r="W55" s="68">
        <v>0</v>
      </c>
      <c r="X55" s="42" t="s">
        <v>814</v>
      </c>
      <c r="Y55" s="67"/>
      <c r="Z55" s="42" t="str">
        <f t="shared" si="13"/>
        <v>shejitu</v>
      </c>
    </row>
    <row r="56" spans="1:26" s="42" customFormat="1" ht="18" customHeight="1">
      <c r="A56" s="55">
        <v>251</v>
      </c>
      <c r="B56" s="54" t="str">
        <f t="shared" ref="B56" si="14">"track_"&amp;A56</f>
        <v>track_251</v>
      </c>
      <c r="C56" s="55">
        <v>86</v>
      </c>
      <c r="E56" s="42">
        <v>4</v>
      </c>
      <c r="F56" s="42">
        <v>2</v>
      </c>
      <c r="I56" s="42">
        <f t="shared" si="11"/>
        <v>6</v>
      </c>
      <c r="J56" s="42">
        <f t="shared" si="2"/>
        <v>0</v>
      </c>
      <c r="K56" s="42">
        <f t="shared" si="3"/>
        <v>0</v>
      </c>
      <c r="L56" s="42">
        <f t="shared" si="12"/>
        <v>0</v>
      </c>
      <c r="M56" s="42">
        <f t="shared" si="5"/>
        <v>0</v>
      </c>
      <c r="N56" s="42">
        <f t="shared" si="6"/>
        <v>0</v>
      </c>
      <c r="O56" s="42">
        <f t="shared" si="7"/>
        <v>0</v>
      </c>
      <c r="P56" s="42">
        <f t="shared" si="8"/>
        <v>0</v>
      </c>
      <c r="Q56" s="42">
        <f t="shared" si="9"/>
        <v>1</v>
      </c>
      <c r="R56" s="67">
        <v>0</v>
      </c>
      <c r="S56" s="42">
        <v>300</v>
      </c>
      <c r="T56" s="42">
        <v>0</v>
      </c>
      <c r="U56" s="42">
        <v>0</v>
      </c>
      <c r="V56" s="68">
        <v>0</v>
      </c>
      <c r="W56" s="68">
        <v>0</v>
      </c>
      <c r="X56" s="42" t="s">
        <v>814</v>
      </c>
      <c r="Y56" s="67"/>
      <c r="Z56" s="42" t="str">
        <f t="shared" si="13"/>
        <v>fenglong</v>
      </c>
    </row>
    <row r="57" spans="1:26" ht="18" customHeight="1">
      <c r="A57" s="46">
        <v>301</v>
      </c>
      <c r="B57" s="50" t="str">
        <f t="shared" si="0"/>
        <v>track_301</v>
      </c>
      <c r="C57" s="46">
        <v>26</v>
      </c>
      <c r="E57" s="51">
        <v>2</v>
      </c>
      <c r="F57" s="51">
        <v>4</v>
      </c>
      <c r="J57" s="42">
        <f t="shared" si="2"/>
        <v>1</v>
      </c>
      <c r="K57" s="42">
        <f t="shared" si="3"/>
        <v>1</v>
      </c>
      <c r="L57" s="42">
        <f t="shared" ref="L57:L103" si="15">VLOOKUP(C57,AJ:AQ,8,0)</f>
        <v>1</v>
      </c>
      <c r="M57" s="42">
        <f t="shared" si="5"/>
        <v>1</v>
      </c>
      <c r="N57" s="42">
        <f t="shared" si="6"/>
        <v>1</v>
      </c>
      <c r="O57" s="42">
        <f t="shared" si="7"/>
        <v>1</v>
      </c>
      <c r="P57" s="42">
        <f t="shared" si="8"/>
        <v>1</v>
      </c>
      <c r="Q57" s="42">
        <f t="shared" si="9"/>
        <v>1</v>
      </c>
      <c r="R57" s="64">
        <v>0</v>
      </c>
      <c r="S57" s="46">
        <v>0</v>
      </c>
      <c r="T57" s="46">
        <v>0</v>
      </c>
      <c r="U57" s="46">
        <v>0</v>
      </c>
      <c r="V57" s="47">
        <v>0</v>
      </c>
      <c r="W57" s="47">
        <v>0</v>
      </c>
      <c r="X57" s="46" t="s">
        <v>815</v>
      </c>
      <c r="Y57" s="64"/>
      <c r="Z57" s="46" t="str">
        <f t="shared" si="13"/>
        <v>jinsanjiao</v>
      </c>
    </row>
    <row r="58" spans="1:26" ht="18" customHeight="1">
      <c r="A58" s="46">
        <v>302</v>
      </c>
      <c r="B58" s="50" t="str">
        <f t="shared" si="0"/>
        <v>track_302</v>
      </c>
      <c r="C58" s="46">
        <v>27</v>
      </c>
      <c r="E58" s="51">
        <v>4</v>
      </c>
      <c r="F58" s="51">
        <v>2</v>
      </c>
      <c r="J58" s="42">
        <f t="shared" si="2"/>
        <v>0</v>
      </c>
      <c r="K58" s="42">
        <f t="shared" si="3"/>
        <v>0</v>
      </c>
      <c r="L58" s="42">
        <f t="shared" si="15"/>
        <v>1</v>
      </c>
      <c r="M58" s="42">
        <f t="shared" si="5"/>
        <v>1</v>
      </c>
      <c r="N58" s="42">
        <f t="shared" si="6"/>
        <v>1</v>
      </c>
      <c r="O58" s="42">
        <f t="shared" si="7"/>
        <v>1</v>
      </c>
      <c r="P58" s="42">
        <f t="shared" si="8"/>
        <v>1</v>
      </c>
      <c r="Q58" s="42">
        <f t="shared" si="9"/>
        <v>1</v>
      </c>
      <c r="R58" s="64">
        <v>0</v>
      </c>
      <c r="S58" s="46">
        <v>0</v>
      </c>
      <c r="T58" s="46">
        <v>0</v>
      </c>
      <c r="U58" s="46">
        <v>0</v>
      </c>
      <c r="V58" s="47">
        <v>0</v>
      </c>
      <c r="W58" s="47">
        <v>0</v>
      </c>
      <c r="X58" s="46" t="s">
        <v>816</v>
      </c>
      <c r="Y58" s="64"/>
      <c r="Z58" s="46" t="str">
        <f t="shared" si="13"/>
        <v>jinwuzei</v>
      </c>
    </row>
    <row r="59" spans="1:26" ht="18" customHeight="1">
      <c r="A59" s="46">
        <v>303</v>
      </c>
      <c r="B59" s="50" t="str">
        <f t="shared" si="0"/>
        <v>track_303</v>
      </c>
      <c r="C59" s="46">
        <v>28</v>
      </c>
      <c r="E59" s="51">
        <v>2</v>
      </c>
      <c r="F59" s="51">
        <v>4</v>
      </c>
      <c r="J59" s="42">
        <f t="shared" si="2"/>
        <v>1</v>
      </c>
      <c r="K59" s="42">
        <f t="shared" si="3"/>
        <v>1</v>
      </c>
      <c r="L59" s="42">
        <f t="shared" si="15"/>
        <v>1</v>
      </c>
      <c r="M59" s="42">
        <f t="shared" si="5"/>
        <v>1</v>
      </c>
      <c r="N59" s="42">
        <f t="shared" si="6"/>
        <v>1</v>
      </c>
      <c r="O59" s="42">
        <f t="shared" si="7"/>
        <v>1</v>
      </c>
      <c r="P59" s="42">
        <f t="shared" si="8"/>
        <v>1</v>
      </c>
      <c r="Q59" s="42">
        <f t="shared" si="9"/>
        <v>1</v>
      </c>
      <c r="R59" s="64">
        <v>0</v>
      </c>
      <c r="S59" s="46">
        <v>0</v>
      </c>
      <c r="T59" s="46">
        <v>0</v>
      </c>
      <c r="U59" s="46">
        <v>0</v>
      </c>
      <c r="V59" s="47">
        <v>0</v>
      </c>
      <c r="W59" s="47">
        <v>0</v>
      </c>
      <c r="X59" s="46" t="s">
        <v>817</v>
      </c>
      <c r="Y59" s="64"/>
      <c r="Z59" s="46" t="str">
        <f t="shared" si="13"/>
        <v>huangjindie</v>
      </c>
    </row>
    <row r="60" spans="1:26" ht="18" customHeight="1">
      <c r="A60" s="46">
        <v>304</v>
      </c>
      <c r="B60" s="50" t="str">
        <f t="shared" si="0"/>
        <v>track_304</v>
      </c>
      <c r="C60" s="46">
        <v>29</v>
      </c>
      <c r="E60" s="51">
        <v>4</v>
      </c>
      <c r="F60" s="51">
        <v>2</v>
      </c>
      <c r="J60" s="42">
        <f t="shared" si="2"/>
        <v>0</v>
      </c>
      <c r="K60" s="42">
        <f t="shared" si="3"/>
        <v>1</v>
      </c>
      <c r="L60" s="42">
        <f t="shared" si="15"/>
        <v>1</v>
      </c>
      <c r="M60" s="42">
        <f t="shared" si="5"/>
        <v>1</v>
      </c>
      <c r="N60" s="42">
        <f t="shared" si="6"/>
        <v>0</v>
      </c>
      <c r="O60" s="42">
        <f t="shared" si="7"/>
        <v>1</v>
      </c>
      <c r="P60" s="42">
        <f t="shared" si="8"/>
        <v>1</v>
      </c>
      <c r="Q60" s="42">
        <f t="shared" si="9"/>
        <v>1</v>
      </c>
      <c r="R60" s="64">
        <v>0</v>
      </c>
      <c r="S60" s="46">
        <v>0</v>
      </c>
      <c r="T60" s="46">
        <v>0</v>
      </c>
      <c r="U60" s="46">
        <v>0</v>
      </c>
      <c r="V60" s="47">
        <v>0</v>
      </c>
      <c r="W60" s="47">
        <v>0</v>
      </c>
      <c r="X60" s="46" t="s">
        <v>818</v>
      </c>
      <c r="Y60" s="64"/>
      <c r="Z60" s="46" t="str">
        <f t="shared" si="13"/>
        <v>jinlongxia</v>
      </c>
    </row>
    <row r="61" spans="1:26" ht="18" customHeight="1">
      <c r="A61" s="46">
        <v>305</v>
      </c>
      <c r="B61" s="50" t="str">
        <f t="shared" si="0"/>
        <v>track_305</v>
      </c>
      <c r="C61" s="46">
        <v>30</v>
      </c>
      <c r="E61" s="51">
        <v>2</v>
      </c>
      <c r="F61" s="51">
        <v>4</v>
      </c>
      <c r="J61" s="42">
        <f t="shared" si="2"/>
        <v>1</v>
      </c>
      <c r="K61" s="42">
        <f t="shared" si="3"/>
        <v>1</v>
      </c>
      <c r="L61" s="42">
        <f t="shared" si="15"/>
        <v>1</v>
      </c>
      <c r="M61" s="42">
        <f t="shared" si="5"/>
        <v>1</v>
      </c>
      <c r="N61" s="42">
        <f t="shared" si="6"/>
        <v>0</v>
      </c>
      <c r="O61" s="42">
        <f t="shared" si="7"/>
        <v>1</v>
      </c>
      <c r="P61" s="42">
        <f t="shared" si="8"/>
        <v>1</v>
      </c>
      <c r="Q61" s="42">
        <f t="shared" si="9"/>
        <v>1</v>
      </c>
      <c r="R61" s="64">
        <v>0</v>
      </c>
      <c r="S61" s="46">
        <v>0</v>
      </c>
      <c r="T61" s="46">
        <v>0</v>
      </c>
      <c r="U61" s="46">
        <v>0</v>
      </c>
      <c r="V61" s="47">
        <v>0</v>
      </c>
      <c r="W61" s="47">
        <v>0</v>
      </c>
      <c r="X61" s="46" t="s">
        <v>819</v>
      </c>
      <c r="Y61" s="64"/>
      <c r="Z61" s="46" t="str">
        <f t="shared" si="13"/>
        <v>yaoyu</v>
      </c>
    </row>
    <row r="62" spans="1:26" ht="18" customHeight="1">
      <c r="A62" s="46">
        <v>306</v>
      </c>
      <c r="B62" s="50" t="str">
        <f t="shared" si="0"/>
        <v>track_306</v>
      </c>
      <c r="C62" s="46">
        <v>31</v>
      </c>
      <c r="E62" s="51">
        <v>4</v>
      </c>
      <c r="F62" s="51">
        <v>2</v>
      </c>
      <c r="J62" s="42">
        <f t="shared" si="2"/>
        <v>0</v>
      </c>
      <c r="K62" s="42">
        <f t="shared" si="3"/>
        <v>1</v>
      </c>
      <c r="L62" s="42">
        <f t="shared" si="15"/>
        <v>1</v>
      </c>
      <c r="M62" s="42">
        <f t="shared" si="5"/>
        <v>1</v>
      </c>
      <c r="N62" s="42">
        <f t="shared" si="6"/>
        <v>0</v>
      </c>
      <c r="O62" s="42">
        <f t="shared" si="7"/>
        <v>1</v>
      </c>
      <c r="P62" s="42">
        <f t="shared" si="8"/>
        <v>1</v>
      </c>
      <c r="Q62" s="42">
        <f t="shared" si="9"/>
        <v>1</v>
      </c>
      <c r="R62" s="64">
        <v>0</v>
      </c>
      <c r="S62" s="46">
        <v>0</v>
      </c>
      <c r="T62" s="46">
        <v>0</v>
      </c>
      <c r="U62" s="46">
        <v>0</v>
      </c>
      <c r="V62" s="47">
        <v>0</v>
      </c>
      <c r="W62" s="47">
        <v>0</v>
      </c>
      <c r="X62" s="46" t="s">
        <v>820</v>
      </c>
      <c r="Y62" s="64"/>
      <c r="Z62" s="46" t="str">
        <f t="shared" si="13"/>
        <v>bixi</v>
      </c>
    </row>
    <row r="63" spans="1:26" ht="18" customHeight="1">
      <c r="A63" s="46">
        <v>307</v>
      </c>
      <c r="B63" s="50" t="str">
        <f t="shared" si="0"/>
        <v>track_307</v>
      </c>
      <c r="C63" s="46">
        <v>32</v>
      </c>
      <c r="E63" s="51">
        <v>2</v>
      </c>
      <c r="F63" s="51">
        <v>4</v>
      </c>
      <c r="J63" s="42">
        <f t="shared" si="2"/>
        <v>1</v>
      </c>
      <c r="K63" s="42">
        <f t="shared" si="3"/>
        <v>1</v>
      </c>
      <c r="L63" s="42">
        <f t="shared" si="15"/>
        <v>1</v>
      </c>
      <c r="M63" s="42">
        <f t="shared" si="5"/>
        <v>1</v>
      </c>
      <c r="N63" s="42">
        <f t="shared" si="6"/>
        <v>1</v>
      </c>
      <c r="O63" s="42">
        <f t="shared" si="7"/>
        <v>1</v>
      </c>
      <c r="P63" s="42">
        <f t="shared" si="8"/>
        <v>1</v>
      </c>
      <c r="Q63" s="42">
        <f t="shared" si="9"/>
        <v>1</v>
      </c>
      <c r="R63" s="64">
        <v>0</v>
      </c>
      <c r="S63" s="46">
        <v>0</v>
      </c>
      <c r="T63" s="46">
        <v>0</v>
      </c>
      <c r="U63" s="46">
        <v>0</v>
      </c>
      <c r="V63" s="47">
        <v>0</v>
      </c>
      <c r="W63" s="47">
        <v>0</v>
      </c>
      <c r="X63" s="46" t="s">
        <v>821</v>
      </c>
      <c r="Y63" s="64"/>
      <c r="Z63" s="46" t="str">
        <f t="shared" si="13"/>
        <v>jinjialouluo</v>
      </c>
    </row>
    <row r="64" spans="1:26" ht="18" customHeight="1">
      <c r="A64" s="46">
        <v>308</v>
      </c>
      <c r="B64" s="50" t="str">
        <f t="shared" si="0"/>
        <v>track_308</v>
      </c>
      <c r="C64" s="46">
        <v>33</v>
      </c>
      <c r="E64" s="51">
        <v>4</v>
      </c>
      <c r="F64" s="51">
        <v>2</v>
      </c>
      <c r="J64" s="42">
        <f t="shared" si="2"/>
        <v>0</v>
      </c>
      <c r="K64" s="42">
        <f t="shared" si="3"/>
        <v>1</v>
      </c>
      <c r="L64" s="42">
        <f t="shared" si="15"/>
        <v>1</v>
      </c>
      <c r="M64" s="42">
        <f t="shared" si="5"/>
        <v>1</v>
      </c>
      <c r="N64" s="42">
        <f t="shared" si="6"/>
        <v>0</v>
      </c>
      <c r="O64" s="42">
        <f t="shared" si="7"/>
        <v>1</v>
      </c>
      <c r="P64" s="42">
        <f t="shared" si="8"/>
        <v>1</v>
      </c>
      <c r="Q64" s="42">
        <f t="shared" si="9"/>
        <v>1</v>
      </c>
      <c r="R64" s="64">
        <v>0</v>
      </c>
      <c r="S64" s="46">
        <v>0</v>
      </c>
      <c r="T64" s="46">
        <v>0</v>
      </c>
      <c r="U64" s="46">
        <v>0</v>
      </c>
      <c r="V64" s="47">
        <v>0</v>
      </c>
      <c r="W64" s="47">
        <v>0</v>
      </c>
      <c r="X64" s="46" t="s">
        <v>822</v>
      </c>
      <c r="Y64" s="64"/>
      <c r="Z64" s="46" t="str">
        <f t="shared" si="13"/>
        <v>hujing</v>
      </c>
    </row>
    <row r="65" spans="1:27" ht="18" customHeight="1">
      <c r="A65" s="46">
        <v>309</v>
      </c>
      <c r="B65" s="50" t="str">
        <f t="shared" si="0"/>
        <v>track_309</v>
      </c>
      <c r="C65" s="46">
        <v>34</v>
      </c>
      <c r="E65" s="51">
        <v>2</v>
      </c>
      <c r="F65" s="51">
        <v>4</v>
      </c>
      <c r="J65" s="42">
        <f t="shared" si="2"/>
        <v>1</v>
      </c>
      <c r="K65" s="42">
        <f t="shared" si="3"/>
        <v>1</v>
      </c>
      <c r="L65" s="42">
        <f t="shared" si="15"/>
        <v>1</v>
      </c>
      <c r="M65" s="42">
        <f t="shared" si="5"/>
        <v>1</v>
      </c>
      <c r="N65" s="42">
        <f t="shared" si="6"/>
        <v>1</v>
      </c>
      <c r="O65" s="42">
        <f t="shared" si="7"/>
        <v>1</v>
      </c>
      <c r="P65" s="42">
        <f t="shared" si="8"/>
        <v>1</v>
      </c>
      <c r="Q65" s="42">
        <f t="shared" si="9"/>
        <v>1</v>
      </c>
      <c r="R65" s="64">
        <v>0</v>
      </c>
      <c r="S65" s="46">
        <v>0</v>
      </c>
      <c r="T65" s="46">
        <v>0</v>
      </c>
      <c r="U65" s="46">
        <v>0</v>
      </c>
      <c r="V65" s="47">
        <v>0</v>
      </c>
      <c r="W65" s="47">
        <v>0</v>
      </c>
      <c r="X65" s="46" t="s">
        <v>823</v>
      </c>
      <c r="Y65" s="64"/>
      <c r="Z65" s="46" t="str">
        <f t="shared" si="13"/>
        <v>chuitousha</v>
      </c>
    </row>
    <row r="66" spans="1:27" ht="18" customHeight="1">
      <c r="A66" s="46">
        <v>310</v>
      </c>
      <c r="B66" s="50" t="str">
        <f t="shared" si="0"/>
        <v>track_310</v>
      </c>
      <c r="C66" s="46">
        <v>26</v>
      </c>
      <c r="E66" s="51">
        <v>4</v>
      </c>
      <c r="F66" s="51">
        <v>2</v>
      </c>
      <c r="J66" s="42">
        <f t="shared" si="2"/>
        <v>1</v>
      </c>
      <c r="K66" s="42">
        <f t="shared" si="3"/>
        <v>1</v>
      </c>
      <c r="L66" s="42">
        <f t="shared" si="15"/>
        <v>1</v>
      </c>
      <c r="M66" s="42">
        <f t="shared" si="5"/>
        <v>1</v>
      </c>
      <c r="N66" s="42">
        <f t="shared" si="6"/>
        <v>1</v>
      </c>
      <c r="O66" s="42">
        <f t="shared" si="7"/>
        <v>1</v>
      </c>
      <c r="P66" s="42">
        <f t="shared" si="8"/>
        <v>1</v>
      </c>
      <c r="Q66" s="42">
        <f t="shared" si="9"/>
        <v>1</v>
      </c>
      <c r="R66" s="64">
        <v>0</v>
      </c>
      <c r="S66" s="46">
        <v>0</v>
      </c>
      <c r="T66" s="46">
        <v>0</v>
      </c>
      <c r="U66" s="46">
        <v>0</v>
      </c>
      <c r="V66" s="47">
        <v>0</v>
      </c>
      <c r="W66" s="47">
        <v>0</v>
      </c>
      <c r="X66" s="46" t="s">
        <v>824</v>
      </c>
      <c r="Z66" s="46" t="str">
        <f t="shared" si="13"/>
        <v>jinsanjiao</v>
      </c>
    </row>
    <row r="67" spans="1:27">
      <c r="A67" s="46">
        <v>401</v>
      </c>
      <c r="B67" s="50" t="str">
        <f t="shared" si="0"/>
        <v>track_401</v>
      </c>
      <c r="C67" s="46">
        <v>63</v>
      </c>
      <c r="E67" s="51">
        <v>2</v>
      </c>
      <c r="F67" s="51">
        <v>4</v>
      </c>
      <c r="J67" s="42">
        <f t="shared" si="2"/>
        <v>0</v>
      </c>
      <c r="K67" s="42">
        <f t="shared" si="3"/>
        <v>1</v>
      </c>
      <c r="L67" s="42">
        <f t="shared" si="15"/>
        <v>0</v>
      </c>
      <c r="M67" s="42">
        <f t="shared" si="5"/>
        <v>0</v>
      </c>
      <c r="N67" s="42">
        <f t="shared" si="6"/>
        <v>1</v>
      </c>
      <c r="O67" s="42">
        <f t="shared" si="7"/>
        <v>0</v>
      </c>
      <c r="P67" s="42">
        <f t="shared" si="8"/>
        <v>0</v>
      </c>
      <c r="Q67" s="42">
        <f t="shared" si="9"/>
        <v>0</v>
      </c>
      <c r="R67" s="64">
        <v>0</v>
      </c>
      <c r="S67" s="46">
        <v>0</v>
      </c>
      <c r="T67" s="46">
        <v>0</v>
      </c>
      <c r="U67" s="46">
        <v>0</v>
      </c>
      <c r="V67" s="47">
        <v>0</v>
      </c>
      <c r="W67" s="47">
        <v>0</v>
      </c>
      <c r="X67" s="46" t="s">
        <v>825</v>
      </c>
      <c r="Y67" s="64"/>
      <c r="Z67" s="46" t="str">
        <f t="shared" si="13"/>
        <v>shuimuboss</v>
      </c>
    </row>
    <row r="68" spans="1:27">
      <c r="A68" s="46">
        <v>402</v>
      </c>
      <c r="B68" s="50" t="str">
        <f t="shared" si="0"/>
        <v>track_402</v>
      </c>
      <c r="C68" s="46">
        <v>38</v>
      </c>
      <c r="E68" s="51">
        <v>2</v>
      </c>
      <c r="F68" s="51">
        <v>4</v>
      </c>
      <c r="J68" s="42">
        <f t="shared" si="2"/>
        <v>0</v>
      </c>
      <c r="K68" s="42">
        <f t="shared" si="3"/>
        <v>0</v>
      </c>
      <c r="L68" s="42">
        <f t="shared" si="15"/>
        <v>1</v>
      </c>
      <c r="M68" s="42">
        <f t="shared" si="5"/>
        <v>1</v>
      </c>
      <c r="N68" s="42">
        <f t="shared" si="6"/>
        <v>1</v>
      </c>
      <c r="O68" s="42">
        <f t="shared" si="7"/>
        <v>1</v>
      </c>
      <c r="P68" s="42">
        <f t="shared" si="8"/>
        <v>1</v>
      </c>
      <c r="Q68" s="42">
        <f t="shared" si="9"/>
        <v>0</v>
      </c>
      <c r="R68" s="64">
        <v>0</v>
      </c>
      <c r="S68" s="46">
        <v>0</v>
      </c>
      <c r="T68" s="46">
        <v>0</v>
      </c>
      <c r="U68" s="46">
        <v>0</v>
      </c>
      <c r="V68" s="47">
        <v>0</v>
      </c>
      <c r="W68" s="47">
        <v>0</v>
      </c>
      <c r="X68" s="46" t="s">
        <v>825</v>
      </c>
      <c r="Y68" s="64"/>
      <c r="Z68" s="46" t="str">
        <f t="shared" si="13"/>
        <v>kedaya</v>
      </c>
    </row>
    <row r="69" spans="1:27">
      <c r="A69" s="46">
        <v>403</v>
      </c>
      <c r="B69" s="50" t="str">
        <f t="shared" si="0"/>
        <v>track_403</v>
      </c>
      <c r="C69" s="46">
        <v>63</v>
      </c>
      <c r="E69" s="51">
        <v>4</v>
      </c>
      <c r="F69" s="51">
        <v>2</v>
      </c>
      <c r="J69" s="42">
        <f t="shared" si="2"/>
        <v>0</v>
      </c>
      <c r="K69" s="42">
        <f t="shared" si="3"/>
        <v>1</v>
      </c>
      <c r="L69" s="42">
        <f t="shared" si="15"/>
        <v>0</v>
      </c>
      <c r="M69" s="42">
        <f t="shared" si="5"/>
        <v>0</v>
      </c>
      <c r="N69" s="42">
        <f t="shared" si="6"/>
        <v>1</v>
      </c>
      <c r="O69" s="42">
        <f t="shared" si="7"/>
        <v>0</v>
      </c>
      <c r="P69" s="42">
        <f t="shared" si="8"/>
        <v>0</v>
      </c>
      <c r="Q69" s="42">
        <f t="shared" si="9"/>
        <v>0</v>
      </c>
      <c r="R69" s="64">
        <v>0</v>
      </c>
      <c r="S69" s="46">
        <v>0</v>
      </c>
      <c r="T69" s="46">
        <v>0</v>
      </c>
      <c r="U69" s="46">
        <v>0</v>
      </c>
      <c r="V69" s="47">
        <v>0</v>
      </c>
      <c r="W69" s="47">
        <v>0</v>
      </c>
      <c r="X69" s="46" t="s">
        <v>825</v>
      </c>
      <c r="Y69" s="64"/>
      <c r="Z69" s="46" t="str">
        <f t="shared" si="13"/>
        <v>shuimuboss</v>
      </c>
    </row>
    <row r="70" spans="1:27">
      <c r="A70" s="46">
        <v>404</v>
      </c>
      <c r="B70" s="50" t="str">
        <f t="shared" ref="B70:B133" si="16">"track_"&amp;A70</f>
        <v>track_404</v>
      </c>
      <c r="C70" s="46">
        <v>38</v>
      </c>
      <c r="E70" s="51">
        <v>4</v>
      </c>
      <c r="F70" s="51">
        <v>2</v>
      </c>
      <c r="J70" s="42">
        <f t="shared" ref="J70:J133" si="17">VLOOKUP(C70,AJ:AO,6,0)</f>
        <v>0</v>
      </c>
      <c r="K70" s="42">
        <f t="shared" ref="K70:K133" si="18">VLOOKUP(C70,AJ:AP,7,0)</f>
        <v>0</v>
      </c>
      <c r="L70" s="42">
        <f t="shared" si="15"/>
        <v>1</v>
      </c>
      <c r="M70" s="42">
        <f t="shared" ref="M70:M133" si="19">VLOOKUP(C70,AJ:AR,9,0)</f>
        <v>1</v>
      </c>
      <c r="N70" s="42">
        <f t="shared" ref="N70:N133" si="20">VLOOKUP(C70,AJ:AS,10,0)</f>
        <v>1</v>
      </c>
      <c r="O70" s="42">
        <f t="shared" ref="O70:O133" si="21">VLOOKUP(C70,AJ:AT,11,0)</f>
        <v>1</v>
      </c>
      <c r="P70" s="42">
        <f t="shared" ref="P70:P133" si="22">VLOOKUP(C70,AJ:AU,12,0)</f>
        <v>1</v>
      </c>
      <c r="Q70" s="42">
        <f t="shared" ref="Q70:Q133" si="23">VLOOKUP(C70,AJ:AV,13,0)</f>
        <v>0</v>
      </c>
      <c r="R70" s="64">
        <v>0</v>
      </c>
      <c r="S70" s="46">
        <v>0</v>
      </c>
      <c r="T70" s="46">
        <v>0</v>
      </c>
      <c r="U70" s="46">
        <v>0</v>
      </c>
      <c r="V70" s="47">
        <v>0</v>
      </c>
      <c r="W70" s="47">
        <v>0</v>
      </c>
      <c r="X70" s="46" t="s">
        <v>825</v>
      </c>
      <c r="Y70" s="64"/>
      <c r="Z70" s="46" t="str">
        <f t="shared" ref="Z70:Z92" si="24">VLOOKUP(C70,AJ:AK,2,0)</f>
        <v>kedaya</v>
      </c>
    </row>
    <row r="71" spans="1:27" ht="16.2">
      <c r="A71" s="46">
        <v>405</v>
      </c>
      <c r="B71" s="50" t="str">
        <f t="shared" si="16"/>
        <v>track_405</v>
      </c>
      <c r="C71" s="55">
        <v>70</v>
      </c>
      <c r="E71" s="51">
        <v>2</v>
      </c>
      <c r="F71" s="51">
        <v>4</v>
      </c>
      <c r="J71" s="42">
        <f t="shared" si="17"/>
        <v>0</v>
      </c>
      <c r="K71" s="42">
        <f t="shared" si="18"/>
        <v>0</v>
      </c>
      <c r="L71" s="42">
        <f t="shared" si="15"/>
        <v>1</v>
      </c>
      <c r="M71" s="42">
        <f t="shared" si="19"/>
        <v>0</v>
      </c>
      <c r="N71" s="42">
        <f t="shared" si="20"/>
        <v>1</v>
      </c>
      <c r="O71" s="42">
        <f t="shared" si="21"/>
        <v>1</v>
      </c>
      <c r="P71" s="42">
        <f t="shared" si="22"/>
        <v>1</v>
      </c>
      <c r="Q71" s="42">
        <f t="shared" si="23"/>
        <v>0</v>
      </c>
      <c r="R71" s="64">
        <v>0</v>
      </c>
      <c r="S71" s="46">
        <v>0</v>
      </c>
      <c r="T71" s="46">
        <v>0</v>
      </c>
      <c r="U71" s="46">
        <v>0</v>
      </c>
      <c r="V71" s="47">
        <v>0</v>
      </c>
      <c r="W71" s="47">
        <v>0</v>
      </c>
      <c r="X71" s="46" t="s">
        <v>825</v>
      </c>
      <c r="Y71" s="64"/>
      <c r="Z71" s="46" t="str">
        <f t="shared" si="24"/>
        <v>henggongyu</v>
      </c>
    </row>
    <row r="72" spans="1:27" ht="16.2">
      <c r="A72" s="46">
        <v>406</v>
      </c>
      <c r="B72" s="50" t="str">
        <f t="shared" si="16"/>
        <v>track_406</v>
      </c>
      <c r="C72" s="55">
        <v>70</v>
      </c>
      <c r="E72" s="51">
        <v>2</v>
      </c>
      <c r="F72" s="51">
        <v>4</v>
      </c>
      <c r="J72" s="42">
        <f t="shared" si="17"/>
        <v>0</v>
      </c>
      <c r="K72" s="42">
        <f t="shared" si="18"/>
        <v>0</v>
      </c>
      <c r="L72" s="42">
        <f t="shared" si="15"/>
        <v>1</v>
      </c>
      <c r="M72" s="42">
        <f t="shared" si="19"/>
        <v>0</v>
      </c>
      <c r="N72" s="42">
        <f t="shared" si="20"/>
        <v>1</v>
      </c>
      <c r="O72" s="42">
        <f t="shared" si="21"/>
        <v>1</v>
      </c>
      <c r="P72" s="42">
        <f t="shared" si="22"/>
        <v>1</v>
      </c>
      <c r="Q72" s="42">
        <f t="shared" si="23"/>
        <v>0</v>
      </c>
      <c r="R72" s="64">
        <v>0</v>
      </c>
      <c r="S72" s="46">
        <v>0</v>
      </c>
      <c r="T72" s="46">
        <v>0</v>
      </c>
      <c r="U72" s="46">
        <v>0</v>
      </c>
      <c r="V72" s="47">
        <v>0</v>
      </c>
      <c r="W72" s="47">
        <v>0</v>
      </c>
      <c r="X72" s="46" t="s">
        <v>825</v>
      </c>
      <c r="Y72" s="64"/>
      <c r="Z72" s="46" t="str">
        <f t="shared" si="24"/>
        <v>henggongyu</v>
      </c>
    </row>
    <row r="73" spans="1:27" ht="16.2">
      <c r="A73" s="46">
        <v>407</v>
      </c>
      <c r="B73" s="50" t="str">
        <f t="shared" si="16"/>
        <v>track_407</v>
      </c>
      <c r="C73" s="55">
        <v>71</v>
      </c>
      <c r="E73" s="51">
        <v>4</v>
      </c>
      <c r="F73" s="51">
        <v>2</v>
      </c>
      <c r="J73" s="42">
        <f t="shared" si="17"/>
        <v>0</v>
      </c>
      <c r="K73" s="42">
        <f t="shared" si="18"/>
        <v>0</v>
      </c>
      <c r="L73" s="42">
        <f t="shared" si="15"/>
        <v>1</v>
      </c>
      <c r="M73" s="42">
        <f t="shared" si="19"/>
        <v>1</v>
      </c>
      <c r="N73" s="42">
        <f t="shared" si="20"/>
        <v>1</v>
      </c>
      <c r="O73" s="42">
        <f t="shared" si="21"/>
        <v>0</v>
      </c>
      <c r="P73" s="42">
        <f t="shared" si="22"/>
        <v>0</v>
      </c>
      <c r="Q73" s="42">
        <f t="shared" si="23"/>
        <v>0</v>
      </c>
      <c r="R73" s="64">
        <v>0</v>
      </c>
      <c r="S73" s="46">
        <v>0</v>
      </c>
      <c r="T73" s="46">
        <v>0</v>
      </c>
      <c r="U73" s="46">
        <v>0</v>
      </c>
      <c r="V73" s="47">
        <v>0</v>
      </c>
      <c r="W73" s="47">
        <v>0</v>
      </c>
      <c r="X73" s="46" t="s">
        <v>825</v>
      </c>
      <c r="Y73" s="64"/>
      <c r="Z73" s="46" t="str">
        <f t="shared" si="24"/>
        <v>baozangjue</v>
      </c>
    </row>
    <row r="74" spans="1:27" ht="16.2">
      <c r="A74" s="46">
        <v>408</v>
      </c>
      <c r="B74" s="50" t="str">
        <f t="shared" si="16"/>
        <v>track_408</v>
      </c>
      <c r="C74" s="55">
        <v>71</v>
      </c>
      <c r="E74" s="51">
        <v>4</v>
      </c>
      <c r="F74" s="51">
        <v>2</v>
      </c>
      <c r="J74" s="42">
        <f t="shared" si="17"/>
        <v>0</v>
      </c>
      <c r="K74" s="42">
        <f t="shared" si="18"/>
        <v>0</v>
      </c>
      <c r="L74" s="42">
        <f t="shared" si="15"/>
        <v>1</v>
      </c>
      <c r="M74" s="42">
        <f t="shared" si="19"/>
        <v>1</v>
      </c>
      <c r="N74" s="42">
        <f t="shared" si="20"/>
        <v>1</v>
      </c>
      <c r="O74" s="42">
        <f t="shared" si="21"/>
        <v>0</v>
      </c>
      <c r="P74" s="42">
        <f t="shared" si="22"/>
        <v>0</v>
      </c>
      <c r="Q74" s="42">
        <f t="shared" si="23"/>
        <v>0</v>
      </c>
      <c r="R74" s="64">
        <v>0</v>
      </c>
      <c r="S74" s="46">
        <v>0</v>
      </c>
      <c r="T74" s="46">
        <v>0</v>
      </c>
      <c r="U74" s="46">
        <v>0</v>
      </c>
      <c r="V74" s="47">
        <v>0</v>
      </c>
      <c r="W74" s="47">
        <v>0</v>
      </c>
      <c r="X74" s="46" t="s">
        <v>825</v>
      </c>
      <c r="Y74" s="64"/>
      <c r="Z74" s="46" t="str">
        <f t="shared" si="24"/>
        <v>baozangjue</v>
      </c>
    </row>
    <row r="75" spans="1:27">
      <c r="A75" s="46">
        <v>501</v>
      </c>
      <c r="B75" s="50" t="str">
        <f t="shared" si="16"/>
        <v>track_501</v>
      </c>
      <c r="C75" s="46">
        <v>63</v>
      </c>
      <c r="E75" s="46">
        <v>2</v>
      </c>
      <c r="F75" s="46">
        <v>4</v>
      </c>
      <c r="I75" s="46">
        <f t="shared" ref="I75:I92" si="25">VLOOKUP(C75,AJ:AL,3,0)</f>
        <v>6</v>
      </c>
      <c r="J75" s="42">
        <f t="shared" si="17"/>
        <v>0</v>
      </c>
      <c r="K75" s="42">
        <f t="shared" si="18"/>
        <v>1</v>
      </c>
      <c r="L75" s="42">
        <f t="shared" si="15"/>
        <v>0</v>
      </c>
      <c r="M75" s="42">
        <f t="shared" si="19"/>
        <v>0</v>
      </c>
      <c r="N75" s="42">
        <f t="shared" si="20"/>
        <v>1</v>
      </c>
      <c r="O75" s="42">
        <f t="shared" si="21"/>
        <v>0</v>
      </c>
      <c r="P75" s="42">
        <f t="shared" si="22"/>
        <v>0</v>
      </c>
      <c r="Q75" s="42">
        <f t="shared" si="23"/>
        <v>0</v>
      </c>
      <c r="R75" s="64">
        <v>0</v>
      </c>
      <c r="S75" s="46">
        <v>0</v>
      </c>
      <c r="T75" s="46">
        <v>1880</v>
      </c>
      <c r="U75" s="46">
        <v>0</v>
      </c>
      <c r="V75" s="47">
        <v>0</v>
      </c>
      <c r="W75" s="47">
        <v>0</v>
      </c>
      <c r="X75" s="46" t="s">
        <v>826</v>
      </c>
      <c r="Y75" s="64"/>
      <c r="Z75" s="46" t="str">
        <f t="shared" si="24"/>
        <v>shuimuboss</v>
      </c>
    </row>
    <row r="76" spans="1:27">
      <c r="A76" s="46">
        <v>502</v>
      </c>
      <c r="B76" s="50" t="str">
        <f t="shared" si="16"/>
        <v>track_502</v>
      </c>
      <c r="C76" s="46">
        <v>38</v>
      </c>
      <c r="E76" s="46">
        <v>2</v>
      </c>
      <c r="F76" s="46">
        <v>4</v>
      </c>
      <c r="I76" s="46">
        <f t="shared" si="25"/>
        <v>6</v>
      </c>
      <c r="J76" s="42">
        <f t="shared" si="17"/>
        <v>0</v>
      </c>
      <c r="K76" s="42">
        <f t="shared" si="18"/>
        <v>0</v>
      </c>
      <c r="L76" s="42">
        <f t="shared" si="15"/>
        <v>1</v>
      </c>
      <c r="M76" s="42">
        <f t="shared" si="19"/>
        <v>1</v>
      </c>
      <c r="N76" s="42">
        <f t="shared" si="20"/>
        <v>1</v>
      </c>
      <c r="O76" s="42">
        <f t="shared" si="21"/>
        <v>1</v>
      </c>
      <c r="P76" s="42">
        <f t="shared" si="22"/>
        <v>1</v>
      </c>
      <c r="Q76" s="42">
        <f t="shared" si="23"/>
        <v>0</v>
      </c>
      <c r="R76" s="64">
        <v>0</v>
      </c>
      <c r="S76" s="46">
        <v>0</v>
      </c>
      <c r="T76" s="46">
        <v>2880</v>
      </c>
      <c r="U76" s="46">
        <v>0</v>
      </c>
      <c r="V76" s="47">
        <v>0</v>
      </c>
      <c r="W76" s="47">
        <v>0</v>
      </c>
      <c r="X76" s="46" t="s">
        <v>826</v>
      </c>
      <c r="Y76" s="64"/>
      <c r="Z76" s="46" t="str">
        <f t="shared" si="24"/>
        <v>kedaya</v>
      </c>
      <c r="AA76" s="46" t="s">
        <v>827</v>
      </c>
    </row>
    <row r="77" spans="1:27">
      <c r="A77" s="46">
        <v>503</v>
      </c>
      <c r="B77" s="50" t="str">
        <f t="shared" si="16"/>
        <v>track_503</v>
      </c>
      <c r="C77" s="46">
        <v>63</v>
      </c>
      <c r="E77" s="46">
        <v>4</v>
      </c>
      <c r="F77" s="46">
        <v>2</v>
      </c>
      <c r="I77" s="46">
        <f t="shared" si="25"/>
        <v>6</v>
      </c>
      <c r="J77" s="42">
        <f t="shared" si="17"/>
        <v>0</v>
      </c>
      <c r="K77" s="42">
        <f t="shared" si="18"/>
        <v>1</v>
      </c>
      <c r="L77" s="42">
        <f t="shared" si="15"/>
        <v>0</v>
      </c>
      <c r="M77" s="42">
        <f t="shared" si="19"/>
        <v>0</v>
      </c>
      <c r="N77" s="42">
        <f t="shared" si="20"/>
        <v>1</v>
      </c>
      <c r="O77" s="42">
        <f t="shared" si="21"/>
        <v>0</v>
      </c>
      <c r="P77" s="42">
        <f t="shared" si="22"/>
        <v>0</v>
      </c>
      <c r="Q77" s="42">
        <f t="shared" si="23"/>
        <v>0</v>
      </c>
      <c r="R77" s="64">
        <v>0</v>
      </c>
      <c r="S77" s="46">
        <v>0</v>
      </c>
      <c r="T77" s="46">
        <v>1880</v>
      </c>
      <c r="U77" s="46">
        <v>0</v>
      </c>
      <c r="V77" s="47">
        <v>0</v>
      </c>
      <c r="W77" s="47">
        <v>0</v>
      </c>
      <c r="X77" s="46" t="s">
        <v>828</v>
      </c>
      <c r="Y77" s="64"/>
      <c r="Z77" s="46" t="str">
        <f t="shared" si="24"/>
        <v>shuimuboss</v>
      </c>
    </row>
    <row r="78" spans="1:27">
      <c r="A78" s="46">
        <v>504</v>
      </c>
      <c r="B78" s="50" t="str">
        <f t="shared" si="16"/>
        <v>track_504</v>
      </c>
      <c r="C78" s="46">
        <v>38</v>
      </c>
      <c r="E78" s="46">
        <v>4</v>
      </c>
      <c r="F78" s="46">
        <v>2</v>
      </c>
      <c r="I78" s="46">
        <f t="shared" si="25"/>
        <v>6</v>
      </c>
      <c r="J78" s="42">
        <f t="shared" si="17"/>
        <v>0</v>
      </c>
      <c r="K78" s="42">
        <f t="shared" si="18"/>
        <v>0</v>
      </c>
      <c r="L78" s="42">
        <f t="shared" si="15"/>
        <v>1</v>
      </c>
      <c r="M78" s="42">
        <f t="shared" si="19"/>
        <v>1</v>
      </c>
      <c r="N78" s="42">
        <f t="shared" si="20"/>
        <v>1</v>
      </c>
      <c r="O78" s="42">
        <f t="shared" si="21"/>
        <v>1</v>
      </c>
      <c r="P78" s="42">
        <f t="shared" si="22"/>
        <v>1</v>
      </c>
      <c r="Q78" s="42">
        <f t="shared" si="23"/>
        <v>0</v>
      </c>
      <c r="R78" s="64">
        <v>0</v>
      </c>
      <c r="S78" s="46">
        <v>0</v>
      </c>
      <c r="T78" s="46">
        <v>2880</v>
      </c>
      <c r="U78" s="46">
        <v>0</v>
      </c>
      <c r="V78" s="47">
        <v>0</v>
      </c>
      <c r="W78" s="47">
        <v>0</v>
      </c>
      <c r="X78" s="46" t="s">
        <v>828</v>
      </c>
      <c r="Y78" s="64"/>
      <c r="Z78" s="46" t="str">
        <f t="shared" si="24"/>
        <v>kedaya</v>
      </c>
      <c r="AA78" s="46" t="s">
        <v>827</v>
      </c>
    </row>
    <row r="79" spans="1:27">
      <c r="A79" s="46">
        <v>507</v>
      </c>
      <c r="B79" s="50" t="str">
        <f t="shared" si="16"/>
        <v>track_507</v>
      </c>
      <c r="C79" s="46">
        <v>62</v>
      </c>
      <c r="E79" s="46">
        <v>4</v>
      </c>
      <c r="F79" s="46">
        <v>2</v>
      </c>
      <c r="I79" s="46">
        <f t="shared" si="25"/>
        <v>6</v>
      </c>
      <c r="J79" s="42">
        <f t="shared" si="17"/>
        <v>0</v>
      </c>
      <c r="K79" s="42">
        <f t="shared" si="18"/>
        <v>0</v>
      </c>
      <c r="L79" s="42">
        <f t="shared" si="15"/>
        <v>0</v>
      </c>
      <c r="M79" s="42">
        <f t="shared" si="19"/>
        <v>0</v>
      </c>
      <c r="N79" s="42">
        <f t="shared" si="20"/>
        <v>0</v>
      </c>
      <c r="O79" s="42">
        <f t="shared" si="21"/>
        <v>0</v>
      </c>
      <c r="P79" s="42">
        <f t="shared" si="22"/>
        <v>0</v>
      </c>
      <c r="Q79" s="42">
        <f t="shared" si="23"/>
        <v>0</v>
      </c>
      <c r="R79" s="64">
        <v>0</v>
      </c>
      <c r="S79" s="46">
        <v>0</v>
      </c>
      <c r="T79" s="46">
        <v>2880</v>
      </c>
      <c r="U79" s="46">
        <v>0</v>
      </c>
      <c r="V79" s="47">
        <v>0</v>
      </c>
      <c r="W79" s="47">
        <v>0</v>
      </c>
      <c r="X79" s="46" t="s">
        <v>828</v>
      </c>
      <c r="Y79" s="64"/>
      <c r="Z79" s="46" t="str">
        <f t="shared" si="24"/>
        <v>kedaya</v>
      </c>
      <c r="AA79" s="46" t="s">
        <v>829</v>
      </c>
    </row>
    <row r="80" spans="1:27">
      <c r="A80" s="46">
        <v>508</v>
      </c>
      <c r="B80" s="50" t="str">
        <f t="shared" si="16"/>
        <v>track_508</v>
      </c>
      <c r="C80" s="46">
        <v>62</v>
      </c>
      <c r="E80" s="46">
        <v>4</v>
      </c>
      <c r="F80" s="46">
        <v>2</v>
      </c>
      <c r="I80" s="46">
        <f t="shared" si="25"/>
        <v>6</v>
      </c>
      <c r="J80" s="42">
        <f t="shared" si="17"/>
        <v>0</v>
      </c>
      <c r="K80" s="42">
        <f t="shared" si="18"/>
        <v>0</v>
      </c>
      <c r="L80" s="42">
        <f t="shared" si="15"/>
        <v>0</v>
      </c>
      <c r="M80" s="42">
        <f t="shared" si="19"/>
        <v>0</v>
      </c>
      <c r="N80" s="42">
        <f t="shared" si="20"/>
        <v>0</v>
      </c>
      <c r="O80" s="42">
        <f t="shared" si="21"/>
        <v>0</v>
      </c>
      <c r="P80" s="42">
        <f t="shared" si="22"/>
        <v>0</v>
      </c>
      <c r="Q80" s="42">
        <f t="shared" si="23"/>
        <v>0</v>
      </c>
      <c r="R80" s="64">
        <v>0</v>
      </c>
      <c r="S80" s="46">
        <v>0</v>
      </c>
      <c r="T80" s="46">
        <v>2880</v>
      </c>
      <c r="U80" s="46">
        <v>0</v>
      </c>
      <c r="V80" s="47">
        <v>0</v>
      </c>
      <c r="W80" s="47">
        <v>0</v>
      </c>
      <c r="X80" s="46" t="s">
        <v>828</v>
      </c>
      <c r="Y80" s="64"/>
      <c r="Z80" s="46" t="str">
        <f t="shared" si="24"/>
        <v>kedaya</v>
      </c>
      <c r="AA80" s="46" t="s">
        <v>829</v>
      </c>
    </row>
    <row r="81" spans="1:27" ht="16.2">
      <c r="A81" s="42">
        <v>509</v>
      </c>
      <c r="B81" s="54" t="str">
        <f t="shared" si="16"/>
        <v>track_509</v>
      </c>
      <c r="C81" s="55">
        <v>70</v>
      </c>
      <c r="E81" s="46">
        <v>2</v>
      </c>
      <c r="F81" s="46">
        <v>4</v>
      </c>
      <c r="I81" s="46">
        <f t="shared" si="25"/>
        <v>6</v>
      </c>
      <c r="J81" s="42">
        <f t="shared" si="17"/>
        <v>0</v>
      </c>
      <c r="K81" s="42">
        <f t="shared" si="18"/>
        <v>0</v>
      </c>
      <c r="L81" s="42">
        <f t="shared" si="15"/>
        <v>1</v>
      </c>
      <c r="M81" s="42">
        <f t="shared" si="19"/>
        <v>0</v>
      </c>
      <c r="N81" s="42">
        <f t="shared" si="20"/>
        <v>1</v>
      </c>
      <c r="O81" s="42">
        <f t="shared" si="21"/>
        <v>1</v>
      </c>
      <c r="P81" s="42">
        <f t="shared" si="22"/>
        <v>1</v>
      </c>
      <c r="Q81" s="42">
        <f t="shared" si="23"/>
        <v>0</v>
      </c>
      <c r="R81" s="64">
        <v>0</v>
      </c>
      <c r="S81" s="46">
        <v>0</v>
      </c>
      <c r="T81" s="46">
        <v>1880</v>
      </c>
      <c r="U81" s="46">
        <v>0</v>
      </c>
      <c r="V81" s="47">
        <v>0</v>
      </c>
      <c r="W81" s="47">
        <v>0</v>
      </c>
      <c r="X81" s="46" t="s">
        <v>826</v>
      </c>
      <c r="Y81" s="64"/>
      <c r="Z81" s="46" t="str">
        <f t="shared" si="24"/>
        <v>henggongyu</v>
      </c>
    </row>
    <row r="82" spans="1:27" ht="16.2">
      <c r="A82" s="42">
        <v>510</v>
      </c>
      <c r="B82" s="54" t="str">
        <f t="shared" si="16"/>
        <v>track_510</v>
      </c>
      <c r="C82" s="55">
        <v>70</v>
      </c>
      <c r="E82" s="46">
        <v>4</v>
      </c>
      <c r="F82" s="46">
        <v>2</v>
      </c>
      <c r="I82" s="46">
        <f t="shared" si="25"/>
        <v>6</v>
      </c>
      <c r="J82" s="42">
        <f t="shared" si="17"/>
        <v>0</v>
      </c>
      <c r="K82" s="42">
        <f t="shared" si="18"/>
        <v>0</v>
      </c>
      <c r="L82" s="42">
        <f t="shared" si="15"/>
        <v>1</v>
      </c>
      <c r="M82" s="42">
        <f t="shared" si="19"/>
        <v>0</v>
      </c>
      <c r="N82" s="42">
        <f t="shared" si="20"/>
        <v>1</v>
      </c>
      <c r="O82" s="42">
        <f t="shared" si="21"/>
        <v>1</v>
      </c>
      <c r="P82" s="42">
        <f t="shared" si="22"/>
        <v>1</v>
      </c>
      <c r="Q82" s="42">
        <f t="shared" si="23"/>
        <v>0</v>
      </c>
      <c r="R82" s="64">
        <v>0</v>
      </c>
      <c r="S82" s="46">
        <v>0</v>
      </c>
      <c r="T82" s="46">
        <v>1880</v>
      </c>
      <c r="U82" s="46">
        <v>0</v>
      </c>
      <c r="V82" s="47">
        <v>0</v>
      </c>
      <c r="W82" s="47">
        <v>0</v>
      </c>
      <c r="X82" s="46" t="s">
        <v>828</v>
      </c>
      <c r="Y82" s="64"/>
      <c r="Z82" s="46" t="str">
        <f t="shared" si="24"/>
        <v>henggongyu</v>
      </c>
    </row>
    <row r="83" spans="1:27" ht="16.2">
      <c r="A83" s="42">
        <v>511</v>
      </c>
      <c r="B83" s="54" t="str">
        <f t="shared" si="16"/>
        <v>track_511</v>
      </c>
      <c r="C83" s="55">
        <v>71</v>
      </c>
      <c r="E83" s="46">
        <v>2</v>
      </c>
      <c r="F83" s="46">
        <v>4</v>
      </c>
      <c r="I83" s="46">
        <f t="shared" si="25"/>
        <v>6</v>
      </c>
      <c r="J83" s="42">
        <f t="shared" si="17"/>
        <v>0</v>
      </c>
      <c r="K83" s="42">
        <f t="shared" si="18"/>
        <v>0</v>
      </c>
      <c r="L83" s="42">
        <f t="shared" si="15"/>
        <v>1</v>
      </c>
      <c r="M83" s="42">
        <f t="shared" si="19"/>
        <v>1</v>
      </c>
      <c r="N83" s="42">
        <f t="shared" si="20"/>
        <v>1</v>
      </c>
      <c r="O83" s="42">
        <f t="shared" si="21"/>
        <v>0</v>
      </c>
      <c r="P83" s="42">
        <f t="shared" si="22"/>
        <v>0</v>
      </c>
      <c r="Q83" s="42">
        <f t="shared" si="23"/>
        <v>0</v>
      </c>
      <c r="R83" s="64">
        <v>0</v>
      </c>
      <c r="S83" s="46">
        <v>0</v>
      </c>
      <c r="T83" s="46">
        <v>1880</v>
      </c>
      <c r="U83" s="46">
        <v>0</v>
      </c>
      <c r="V83" s="47">
        <v>0</v>
      </c>
      <c r="W83" s="47">
        <v>0</v>
      </c>
      <c r="X83" s="46" t="s">
        <v>826</v>
      </c>
      <c r="Y83" s="64"/>
      <c r="Z83" s="46" t="str">
        <f t="shared" si="24"/>
        <v>baozangjue</v>
      </c>
    </row>
    <row r="84" spans="1:27" ht="16.2">
      <c r="A84" s="42">
        <v>512</v>
      </c>
      <c r="B84" s="54" t="str">
        <f t="shared" si="16"/>
        <v>track_512</v>
      </c>
      <c r="C84" s="55">
        <v>71</v>
      </c>
      <c r="E84" s="46">
        <v>4</v>
      </c>
      <c r="F84" s="46">
        <v>2</v>
      </c>
      <c r="I84" s="46">
        <f t="shared" si="25"/>
        <v>6</v>
      </c>
      <c r="J84" s="42">
        <f t="shared" si="17"/>
        <v>0</v>
      </c>
      <c r="K84" s="42">
        <f t="shared" si="18"/>
        <v>0</v>
      </c>
      <c r="L84" s="42">
        <f t="shared" si="15"/>
        <v>1</v>
      </c>
      <c r="M84" s="42">
        <f t="shared" si="19"/>
        <v>1</v>
      </c>
      <c r="N84" s="42">
        <f t="shared" si="20"/>
        <v>1</v>
      </c>
      <c r="O84" s="42">
        <f t="shared" si="21"/>
        <v>0</v>
      </c>
      <c r="P84" s="42">
        <f t="shared" si="22"/>
        <v>0</v>
      </c>
      <c r="Q84" s="42">
        <f t="shared" si="23"/>
        <v>0</v>
      </c>
      <c r="R84" s="64">
        <v>0</v>
      </c>
      <c r="S84" s="46">
        <v>0</v>
      </c>
      <c r="T84" s="46">
        <v>1880</v>
      </c>
      <c r="U84" s="46">
        <v>0</v>
      </c>
      <c r="V84" s="47">
        <v>0</v>
      </c>
      <c r="W84" s="47">
        <v>0</v>
      </c>
      <c r="X84" s="46" t="s">
        <v>828</v>
      </c>
      <c r="Y84" s="64"/>
      <c r="Z84" s="46" t="str">
        <f t="shared" si="24"/>
        <v>baozangjue</v>
      </c>
    </row>
    <row r="85" spans="1:27">
      <c r="A85" s="42">
        <v>513</v>
      </c>
      <c r="B85" s="50" t="str">
        <f t="shared" si="16"/>
        <v>track_513</v>
      </c>
      <c r="C85" s="46">
        <v>73</v>
      </c>
      <c r="E85" s="46">
        <v>2</v>
      </c>
      <c r="F85" s="46">
        <v>4</v>
      </c>
      <c r="I85" s="46">
        <f t="shared" si="25"/>
        <v>6</v>
      </c>
      <c r="J85" s="42">
        <f t="shared" si="17"/>
        <v>1</v>
      </c>
      <c r="K85" s="42">
        <f t="shared" si="18"/>
        <v>0</v>
      </c>
      <c r="L85" s="42">
        <f t="shared" si="15"/>
        <v>0</v>
      </c>
      <c r="M85" s="42">
        <f t="shared" si="19"/>
        <v>0</v>
      </c>
      <c r="N85" s="42">
        <f t="shared" si="20"/>
        <v>0</v>
      </c>
      <c r="O85" s="42">
        <f t="shared" si="21"/>
        <v>0</v>
      </c>
      <c r="P85" s="42">
        <f t="shared" si="22"/>
        <v>0</v>
      </c>
      <c r="Q85" s="42">
        <f t="shared" si="23"/>
        <v>0</v>
      </c>
      <c r="R85" s="64">
        <v>0</v>
      </c>
      <c r="S85" s="46">
        <v>0</v>
      </c>
      <c r="T85" s="46">
        <v>1880</v>
      </c>
      <c r="U85" s="46">
        <v>0</v>
      </c>
      <c r="V85" s="47">
        <v>0</v>
      </c>
      <c r="W85" s="47">
        <v>0</v>
      </c>
      <c r="X85" s="46" t="s">
        <v>826</v>
      </c>
      <c r="Y85" s="64"/>
      <c r="Z85" s="46" t="str">
        <f t="shared" si="24"/>
        <v>shuimuboss</v>
      </c>
    </row>
    <row r="86" spans="1:27">
      <c r="A86" s="42">
        <v>514</v>
      </c>
      <c r="B86" s="50" t="str">
        <f t="shared" si="16"/>
        <v>track_514</v>
      </c>
      <c r="C86" s="46">
        <v>73</v>
      </c>
      <c r="E86" s="46">
        <v>4</v>
      </c>
      <c r="F86" s="46">
        <v>2</v>
      </c>
      <c r="I86" s="46">
        <f t="shared" si="25"/>
        <v>6</v>
      </c>
      <c r="J86" s="42">
        <f t="shared" si="17"/>
        <v>1</v>
      </c>
      <c r="K86" s="42">
        <f t="shared" si="18"/>
        <v>0</v>
      </c>
      <c r="L86" s="42">
        <f t="shared" si="15"/>
        <v>0</v>
      </c>
      <c r="M86" s="42">
        <f t="shared" si="19"/>
        <v>0</v>
      </c>
      <c r="N86" s="42">
        <f t="shared" si="20"/>
        <v>0</v>
      </c>
      <c r="O86" s="42">
        <f t="shared" si="21"/>
        <v>0</v>
      </c>
      <c r="P86" s="42">
        <f t="shared" si="22"/>
        <v>0</v>
      </c>
      <c r="Q86" s="42">
        <f t="shared" si="23"/>
        <v>0</v>
      </c>
      <c r="R86" s="64">
        <v>0</v>
      </c>
      <c r="S86" s="46">
        <v>0</v>
      </c>
      <c r="T86" s="46">
        <v>1880</v>
      </c>
      <c r="U86" s="46">
        <v>0</v>
      </c>
      <c r="V86" s="47">
        <v>0</v>
      </c>
      <c r="W86" s="47">
        <v>0</v>
      </c>
      <c r="X86" s="46" t="s">
        <v>828</v>
      </c>
      <c r="Y86" s="64"/>
      <c r="Z86" s="46" t="str">
        <f t="shared" si="24"/>
        <v>shuimuboss</v>
      </c>
    </row>
    <row r="87" spans="1:27" ht="16.2">
      <c r="A87" s="42">
        <v>515</v>
      </c>
      <c r="B87" s="50" t="str">
        <f t="shared" si="16"/>
        <v>track_515</v>
      </c>
      <c r="C87" s="55">
        <v>74</v>
      </c>
      <c r="E87" s="46">
        <v>2</v>
      </c>
      <c r="F87" s="46">
        <v>4</v>
      </c>
      <c r="I87" s="46">
        <f t="shared" si="25"/>
        <v>6</v>
      </c>
      <c r="J87" s="42">
        <f t="shared" si="17"/>
        <v>1</v>
      </c>
      <c r="K87" s="42">
        <f t="shared" si="18"/>
        <v>1</v>
      </c>
      <c r="L87" s="42">
        <f t="shared" si="15"/>
        <v>0</v>
      </c>
      <c r="M87" s="42">
        <f t="shared" si="19"/>
        <v>0</v>
      </c>
      <c r="N87" s="42">
        <f t="shared" si="20"/>
        <v>0</v>
      </c>
      <c r="O87" s="42">
        <f t="shared" si="21"/>
        <v>0</v>
      </c>
      <c r="P87" s="42">
        <f t="shared" si="22"/>
        <v>0</v>
      </c>
      <c r="Q87" s="42">
        <f t="shared" si="23"/>
        <v>0</v>
      </c>
      <c r="R87" s="64">
        <v>0</v>
      </c>
      <c r="S87" s="46">
        <v>0</v>
      </c>
      <c r="T87" s="46">
        <v>1880</v>
      </c>
      <c r="U87" s="46">
        <v>0</v>
      </c>
      <c r="V87" s="47">
        <v>0</v>
      </c>
      <c r="W87" s="47">
        <v>0</v>
      </c>
      <c r="X87" s="46" t="s">
        <v>826</v>
      </c>
      <c r="Y87" s="64"/>
      <c r="Z87" s="46" t="str">
        <f t="shared" si="24"/>
        <v>henggongyu</v>
      </c>
    </row>
    <row r="88" spans="1:27" ht="16.2">
      <c r="A88" s="42">
        <v>516</v>
      </c>
      <c r="B88" s="50" t="str">
        <f t="shared" si="16"/>
        <v>track_516</v>
      </c>
      <c r="C88" s="55">
        <v>74</v>
      </c>
      <c r="E88" s="46">
        <v>4</v>
      </c>
      <c r="F88" s="46">
        <v>2</v>
      </c>
      <c r="I88" s="46">
        <f t="shared" si="25"/>
        <v>6</v>
      </c>
      <c r="J88" s="42">
        <f t="shared" si="17"/>
        <v>1</v>
      </c>
      <c r="K88" s="42">
        <f t="shared" si="18"/>
        <v>1</v>
      </c>
      <c r="L88" s="42">
        <f t="shared" si="15"/>
        <v>0</v>
      </c>
      <c r="M88" s="42">
        <f t="shared" si="19"/>
        <v>0</v>
      </c>
      <c r="N88" s="42">
        <f t="shared" si="20"/>
        <v>0</v>
      </c>
      <c r="O88" s="42">
        <f t="shared" si="21"/>
        <v>0</v>
      </c>
      <c r="P88" s="42">
        <f t="shared" si="22"/>
        <v>0</v>
      </c>
      <c r="Q88" s="42">
        <f t="shared" si="23"/>
        <v>0</v>
      </c>
      <c r="R88" s="64">
        <v>0</v>
      </c>
      <c r="S88" s="46">
        <v>0</v>
      </c>
      <c r="T88" s="46">
        <v>1880</v>
      </c>
      <c r="U88" s="46">
        <v>0</v>
      </c>
      <c r="V88" s="47">
        <v>0</v>
      </c>
      <c r="W88" s="47">
        <v>0</v>
      </c>
      <c r="X88" s="46" t="s">
        <v>828</v>
      </c>
      <c r="Y88" s="64"/>
      <c r="Z88" s="46" t="str">
        <f t="shared" si="24"/>
        <v>henggongyu</v>
      </c>
    </row>
    <row r="89" spans="1:27" ht="16.2">
      <c r="A89" s="42">
        <v>517</v>
      </c>
      <c r="B89" s="50" t="str">
        <f t="shared" si="16"/>
        <v>track_517</v>
      </c>
      <c r="C89" s="55">
        <v>75</v>
      </c>
      <c r="E89" s="46">
        <v>2</v>
      </c>
      <c r="F89" s="46">
        <v>4</v>
      </c>
      <c r="I89" s="46">
        <f t="shared" si="25"/>
        <v>6</v>
      </c>
      <c r="J89" s="42">
        <f t="shared" si="17"/>
        <v>1</v>
      </c>
      <c r="K89" s="42">
        <f t="shared" si="18"/>
        <v>1</v>
      </c>
      <c r="L89" s="42">
        <f t="shared" si="15"/>
        <v>0</v>
      </c>
      <c r="M89" s="42">
        <f t="shared" si="19"/>
        <v>0</v>
      </c>
      <c r="N89" s="42">
        <f t="shared" si="20"/>
        <v>0</v>
      </c>
      <c r="O89" s="42">
        <f t="shared" si="21"/>
        <v>0</v>
      </c>
      <c r="P89" s="42">
        <f t="shared" si="22"/>
        <v>0</v>
      </c>
      <c r="Q89" s="42">
        <f t="shared" si="23"/>
        <v>0</v>
      </c>
      <c r="R89" s="64">
        <v>0</v>
      </c>
      <c r="S89" s="46">
        <v>0</v>
      </c>
      <c r="T89" s="46">
        <v>1880</v>
      </c>
      <c r="U89" s="46">
        <v>0</v>
      </c>
      <c r="V89" s="47">
        <v>0</v>
      </c>
      <c r="W89" s="47">
        <v>0</v>
      </c>
      <c r="X89" s="46" t="s">
        <v>826</v>
      </c>
      <c r="Y89" s="64"/>
      <c r="Z89" s="46" t="str">
        <f t="shared" si="24"/>
        <v>baozangjue</v>
      </c>
    </row>
    <row r="90" spans="1:27" ht="16.2">
      <c r="A90" s="42">
        <v>518</v>
      </c>
      <c r="B90" s="50" t="str">
        <f t="shared" si="16"/>
        <v>track_518</v>
      </c>
      <c r="C90" s="55">
        <v>75</v>
      </c>
      <c r="E90" s="46">
        <v>4</v>
      </c>
      <c r="F90" s="46">
        <v>2</v>
      </c>
      <c r="I90" s="46">
        <f t="shared" si="25"/>
        <v>6</v>
      </c>
      <c r="J90" s="42">
        <f t="shared" si="17"/>
        <v>1</v>
      </c>
      <c r="K90" s="42">
        <f t="shared" si="18"/>
        <v>1</v>
      </c>
      <c r="L90" s="42">
        <f t="shared" si="15"/>
        <v>0</v>
      </c>
      <c r="M90" s="42">
        <f t="shared" si="19"/>
        <v>0</v>
      </c>
      <c r="N90" s="42">
        <f t="shared" si="20"/>
        <v>0</v>
      </c>
      <c r="O90" s="42">
        <f t="shared" si="21"/>
        <v>0</v>
      </c>
      <c r="P90" s="42">
        <f t="shared" si="22"/>
        <v>0</v>
      </c>
      <c r="Q90" s="42">
        <f t="shared" si="23"/>
        <v>0</v>
      </c>
      <c r="R90" s="64">
        <v>0</v>
      </c>
      <c r="S90" s="46">
        <v>0</v>
      </c>
      <c r="T90" s="46">
        <v>1880</v>
      </c>
      <c r="U90" s="46">
        <v>0</v>
      </c>
      <c r="V90" s="47">
        <v>0</v>
      </c>
      <c r="W90" s="47">
        <v>0</v>
      </c>
      <c r="X90" s="46" t="s">
        <v>828</v>
      </c>
      <c r="Y90" s="64"/>
      <c r="Z90" s="46" t="str">
        <f t="shared" si="24"/>
        <v>baozangjue</v>
      </c>
    </row>
    <row r="91" spans="1:27" ht="16.2">
      <c r="A91" s="55">
        <v>519</v>
      </c>
      <c r="B91" s="50" t="str">
        <f t="shared" si="16"/>
        <v>track_519</v>
      </c>
      <c r="C91" s="46">
        <v>78</v>
      </c>
      <c r="E91" s="46">
        <v>4</v>
      </c>
      <c r="F91" s="46">
        <v>2</v>
      </c>
      <c r="I91" s="46">
        <f t="shared" si="25"/>
        <v>6</v>
      </c>
      <c r="J91" s="42">
        <f t="shared" si="17"/>
        <v>0</v>
      </c>
      <c r="K91" s="42">
        <f t="shared" si="18"/>
        <v>0</v>
      </c>
      <c r="L91" s="42">
        <f t="shared" si="15"/>
        <v>0</v>
      </c>
      <c r="M91" s="42">
        <f t="shared" si="19"/>
        <v>1</v>
      </c>
      <c r="N91" s="42">
        <f t="shared" si="20"/>
        <v>0</v>
      </c>
      <c r="O91" s="42">
        <f t="shared" si="21"/>
        <v>1</v>
      </c>
      <c r="P91" s="42">
        <f t="shared" si="22"/>
        <v>1</v>
      </c>
      <c r="Q91" s="42">
        <f t="shared" si="23"/>
        <v>0</v>
      </c>
      <c r="R91" s="64">
        <v>0</v>
      </c>
      <c r="S91" s="46">
        <v>0</v>
      </c>
      <c r="T91" s="46">
        <v>2880</v>
      </c>
      <c r="U91" s="46">
        <v>0</v>
      </c>
      <c r="V91" s="47">
        <v>0</v>
      </c>
      <c r="W91" s="47">
        <v>0</v>
      </c>
      <c r="X91" s="46" t="s">
        <v>828</v>
      </c>
      <c r="Y91" s="64"/>
      <c r="Z91" s="46" t="str">
        <f t="shared" si="24"/>
        <v>huahudiao</v>
      </c>
      <c r="AA91" s="46" t="s">
        <v>829</v>
      </c>
    </row>
    <row r="92" spans="1:27" ht="16.2">
      <c r="A92" s="55">
        <v>520</v>
      </c>
      <c r="B92" s="50" t="str">
        <f t="shared" si="16"/>
        <v>track_520</v>
      </c>
      <c r="C92" s="46">
        <v>78</v>
      </c>
      <c r="E92" s="46">
        <v>4</v>
      </c>
      <c r="F92" s="46">
        <v>2</v>
      </c>
      <c r="I92" s="46">
        <f t="shared" si="25"/>
        <v>6</v>
      </c>
      <c r="J92" s="42">
        <f t="shared" si="17"/>
        <v>0</v>
      </c>
      <c r="K92" s="42">
        <f t="shared" si="18"/>
        <v>0</v>
      </c>
      <c r="L92" s="42">
        <f t="shared" si="15"/>
        <v>0</v>
      </c>
      <c r="M92" s="42">
        <f t="shared" si="19"/>
        <v>1</v>
      </c>
      <c r="N92" s="42">
        <f t="shared" si="20"/>
        <v>0</v>
      </c>
      <c r="O92" s="42">
        <f t="shared" si="21"/>
        <v>1</v>
      </c>
      <c r="P92" s="42">
        <f t="shared" si="22"/>
        <v>1</v>
      </c>
      <c r="Q92" s="42">
        <f t="shared" si="23"/>
        <v>0</v>
      </c>
      <c r="R92" s="64">
        <v>0</v>
      </c>
      <c r="S92" s="46">
        <v>0</v>
      </c>
      <c r="T92" s="46">
        <v>2880</v>
      </c>
      <c r="U92" s="46">
        <v>0</v>
      </c>
      <c r="V92" s="47">
        <v>0</v>
      </c>
      <c r="W92" s="47">
        <v>0</v>
      </c>
      <c r="X92" s="46" t="s">
        <v>828</v>
      </c>
      <c r="Y92" s="64"/>
      <c r="Z92" s="46" t="str">
        <f t="shared" si="24"/>
        <v>huahudiao</v>
      </c>
      <c r="AA92" s="46" t="s">
        <v>829</v>
      </c>
    </row>
    <row r="93" spans="1:27">
      <c r="A93" s="46">
        <v>601</v>
      </c>
      <c r="B93" s="50" t="str">
        <f t="shared" si="16"/>
        <v>track_601</v>
      </c>
      <c r="C93" s="46">
        <v>47</v>
      </c>
      <c r="J93" s="42">
        <f t="shared" si="17"/>
        <v>0</v>
      </c>
      <c r="K93" s="42">
        <f t="shared" si="18"/>
        <v>0</v>
      </c>
      <c r="L93" s="42">
        <f t="shared" si="15"/>
        <v>0</v>
      </c>
      <c r="M93" s="42">
        <f t="shared" si="19"/>
        <v>0</v>
      </c>
      <c r="N93" s="42">
        <f t="shared" si="20"/>
        <v>0</v>
      </c>
      <c r="O93" s="42">
        <f t="shared" si="21"/>
        <v>0</v>
      </c>
      <c r="P93" s="42">
        <f t="shared" si="22"/>
        <v>0</v>
      </c>
      <c r="Q93" s="42">
        <f t="shared" si="23"/>
        <v>0</v>
      </c>
      <c r="R93" s="46" t="s">
        <v>830</v>
      </c>
      <c r="S93" s="46">
        <v>0</v>
      </c>
      <c r="T93" s="46">
        <v>0</v>
      </c>
      <c r="U93" s="46">
        <v>0</v>
      </c>
      <c r="V93" s="47">
        <v>0</v>
      </c>
      <c r="W93" s="47">
        <v>0</v>
      </c>
      <c r="X93" s="46" t="s">
        <v>831</v>
      </c>
    </row>
    <row r="94" spans="1:27">
      <c r="A94" s="46">
        <v>602</v>
      </c>
      <c r="B94" s="50" t="str">
        <f t="shared" si="16"/>
        <v>track_602</v>
      </c>
      <c r="C94" s="46">
        <v>47</v>
      </c>
      <c r="J94" s="42">
        <f t="shared" si="17"/>
        <v>0</v>
      </c>
      <c r="K94" s="42">
        <f t="shared" si="18"/>
        <v>0</v>
      </c>
      <c r="L94" s="42">
        <f t="shared" si="15"/>
        <v>0</v>
      </c>
      <c r="M94" s="42">
        <f t="shared" si="19"/>
        <v>0</v>
      </c>
      <c r="N94" s="42">
        <f t="shared" si="20"/>
        <v>0</v>
      </c>
      <c r="O94" s="42">
        <f t="shared" si="21"/>
        <v>0</v>
      </c>
      <c r="P94" s="42">
        <f t="shared" si="22"/>
        <v>0</v>
      </c>
      <c r="Q94" s="42">
        <f t="shared" si="23"/>
        <v>0</v>
      </c>
      <c r="R94" s="46" t="s">
        <v>830</v>
      </c>
      <c r="S94" s="46">
        <v>0</v>
      </c>
      <c r="T94" s="46">
        <v>0</v>
      </c>
      <c r="U94" s="46">
        <v>0</v>
      </c>
      <c r="V94" s="47">
        <v>0</v>
      </c>
      <c r="W94" s="47">
        <v>0</v>
      </c>
      <c r="X94" s="46" t="s">
        <v>832</v>
      </c>
    </row>
    <row r="95" spans="1:27">
      <c r="A95" s="46">
        <v>603</v>
      </c>
      <c r="B95" s="50" t="str">
        <f t="shared" si="16"/>
        <v>track_603</v>
      </c>
      <c r="C95" s="46">
        <v>47</v>
      </c>
      <c r="J95" s="42">
        <f t="shared" si="17"/>
        <v>0</v>
      </c>
      <c r="K95" s="42">
        <f t="shared" si="18"/>
        <v>0</v>
      </c>
      <c r="L95" s="42">
        <f t="shared" si="15"/>
        <v>0</v>
      </c>
      <c r="M95" s="42">
        <f t="shared" si="19"/>
        <v>0</v>
      </c>
      <c r="N95" s="42">
        <f t="shared" si="20"/>
        <v>0</v>
      </c>
      <c r="O95" s="42">
        <f t="shared" si="21"/>
        <v>0</v>
      </c>
      <c r="P95" s="42">
        <f t="shared" si="22"/>
        <v>0</v>
      </c>
      <c r="Q95" s="42">
        <f t="shared" si="23"/>
        <v>0</v>
      </c>
      <c r="R95" s="46" t="s">
        <v>830</v>
      </c>
      <c r="S95" s="46">
        <v>0</v>
      </c>
      <c r="T95" s="46">
        <v>0</v>
      </c>
      <c r="U95" s="46">
        <v>0</v>
      </c>
      <c r="V95" s="47">
        <v>0</v>
      </c>
      <c r="W95" s="47">
        <v>0</v>
      </c>
      <c r="X95" s="46" t="s">
        <v>833</v>
      </c>
    </row>
    <row r="96" spans="1:27">
      <c r="A96" s="46">
        <v>604</v>
      </c>
      <c r="B96" s="50" t="str">
        <f t="shared" si="16"/>
        <v>track_604</v>
      </c>
      <c r="C96" s="46">
        <v>47</v>
      </c>
      <c r="J96" s="42">
        <f t="shared" si="17"/>
        <v>0</v>
      </c>
      <c r="K96" s="42">
        <f t="shared" si="18"/>
        <v>0</v>
      </c>
      <c r="L96" s="42">
        <f t="shared" si="15"/>
        <v>0</v>
      </c>
      <c r="M96" s="42">
        <f t="shared" si="19"/>
        <v>0</v>
      </c>
      <c r="N96" s="42">
        <f t="shared" si="20"/>
        <v>0</v>
      </c>
      <c r="O96" s="42">
        <f t="shared" si="21"/>
        <v>0</v>
      </c>
      <c r="P96" s="42">
        <f t="shared" si="22"/>
        <v>0</v>
      </c>
      <c r="Q96" s="42">
        <f t="shared" si="23"/>
        <v>0</v>
      </c>
      <c r="R96" s="46" t="s">
        <v>830</v>
      </c>
      <c r="S96" s="46">
        <v>0</v>
      </c>
      <c r="T96" s="46">
        <v>0</v>
      </c>
      <c r="U96" s="46">
        <v>0</v>
      </c>
      <c r="V96" s="47">
        <v>0</v>
      </c>
      <c r="W96" s="47">
        <v>0</v>
      </c>
      <c r="X96" s="46" t="s">
        <v>834</v>
      </c>
    </row>
    <row r="97" spans="1:50">
      <c r="A97" s="46">
        <v>605</v>
      </c>
      <c r="B97" s="50" t="str">
        <f t="shared" si="16"/>
        <v>track_605</v>
      </c>
      <c r="C97" s="46">
        <v>47</v>
      </c>
      <c r="J97" s="42">
        <f t="shared" si="17"/>
        <v>0</v>
      </c>
      <c r="K97" s="42">
        <f t="shared" si="18"/>
        <v>0</v>
      </c>
      <c r="L97" s="42">
        <f t="shared" si="15"/>
        <v>0</v>
      </c>
      <c r="M97" s="42">
        <f t="shared" si="19"/>
        <v>0</v>
      </c>
      <c r="N97" s="42">
        <f t="shared" si="20"/>
        <v>0</v>
      </c>
      <c r="O97" s="42">
        <f t="shared" si="21"/>
        <v>0</v>
      </c>
      <c r="P97" s="42">
        <f t="shared" si="22"/>
        <v>0</v>
      </c>
      <c r="Q97" s="42">
        <f t="shared" si="23"/>
        <v>0</v>
      </c>
      <c r="R97" s="46" t="s">
        <v>830</v>
      </c>
      <c r="S97" s="46">
        <v>0</v>
      </c>
      <c r="T97" s="46">
        <v>0</v>
      </c>
      <c r="U97" s="46">
        <v>0</v>
      </c>
      <c r="V97" s="47">
        <v>0</v>
      </c>
      <c r="W97" s="47">
        <v>0</v>
      </c>
      <c r="X97" s="46" t="s">
        <v>835</v>
      </c>
    </row>
    <row r="98" spans="1:50">
      <c r="A98" s="46">
        <v>606</v>
      </c>
      <c r="B98" s="50" t="str">
        <f t="shared" si="16"/>
        <v>track_606</v>
      </c>
      <c r="C98" s="46">
        <v>47</v>
      </c>
      <c r="J98" s="42">
        <f t="shared" si="17"/>
        <v>0</v>
      </c>
      <c r="K98" s="42">
        <f t="shared" si="18"/>
        <v>0</v>
      </c>
      <c r="L98" s="42">
        <f t="shared" si="15"/>
        <v>0</v>
      </c>
      <c r="M98" s="42">
        <f t="shared" si="19"/>
        <v>0</v>
      </c>
      <c r="N98" s="42">
        <f t="shared" si="20"/>
        <v>0</v>
      </c>
      <c r="O98" s="42">
        <f t="shared" si="21"/>
        <v>0</v>
      </c>
      <c r="P98" s="42">
        <f t="shared" si="22"/>
        <v>0</v>
      </c>
      <c r="Q98" s="42">
        <f t="shared" si="23"/>
        <v>0</v>
      </c>
      <c r="R98" s="46" t="s">
        <v>830</v>
      </c>
      <c r="S98" s="46">
        <v>0</v>
      </c>
      <c r="T98" s="46">
        <v>0</v>
      </c>
      <c r="U98" s="46">
        <v>0</v>
      </c>
      <c r="V98" s="47">
        <v>0</v>
      </c>
      <c r="W98" s="47">
        <v>0</v>
      </c>
      <c r="X98" s="46" t="s">
        <v>836</v>
      </c>
    </row>
    <row r="99" spans="1:50">
      <c r="A99" s="46">
        <v>607</v>
      </c>
      <c r="B99" s="50" t="str">
        <f t="shared" si="16"/>
        <v>track_607</v>
      </c>
      <c r="C99" s="46">
        <v>47</v>
      </c>
      <c r="J99" s="42">
        <f t="shared" si="17"/>
        <v>0</v>
      </c>
      <c r="K99" s="42">
        <f t="shared" si="18"/>
        <v>0</v>
      </c>
      <c r="L99" s="42">
        <f t="shared" si="15"/>
        <v>0</v>
      </c>
      <c r="M99" s="42">
        <f t="shared" si="19"/>
        <v>0</v>
      </c>
      <c r="N99" s="42">
        <f t="shared" si="20"/>
        <v>0</v>
      </c>
      <c r="O99" s="42">
        <f t="shared" si="21"/>
        <v>0</v>
      </c>
      <c r="P99" s="42">
        <f t="shared" si="22"/>
        <v>0</v>
      </c>
      <c r="Q99" s="42">
        <f t="shared" si="23"/>
        <v>0</v>
      </c>
      <c r="R99" s="46" t="s">
        <v>830</v>
      </c>
      <c r="S99" s="46">
        <v>0</v>
      </c>
      <c r="T99" s="46">
        <v>0</v>
      </c>
      <c r="U99" s="46">
        <v>0</v>
      </c>
      <c r="V99" s="47">
        <v>0</v>
      </c>
      <c r="W99" s="47">
        <v>0</v>
      </c>
      <c r="X99" s="46" t="s">
        <v>837</v>
      </c>
    </row>
    <row r="100" spans="1:50">
      <c r="A100" s="46">
        <v>608</v>
      </c>
      <c r="B100" s="50" t="str">
        <f t="shared" si="16"/>
        <v>track_608</v>
      </c>
      <c r="C100" s="46">
        <v>47</v>
      </c>
      <c r="J100" s="42">
        <f t="shared" si="17"/>
        <v>0</v>
      </c>
      <c r="K100" s="42">
        <f t="shared" si="18"/>
        <v>0</v>
      </c>
      <c r="L100" s="42">
        <f t="shared" si="15"/>
        <v>0</v>
      </c>
      <c r="M100" s="42">
        <f t="shared" si="19"/>
        <v>0</v>
      </c>
      <c r="N100" s="42">
        <f t="shared" si="20"/>
        <v>0</v>
      </c>
      <c r="O100" s="42">
        <f t="shared" si="21"/>
        <v>0</v>
      </c>
      <c r="P100" s="42">
        <f t="shared" si="22"/>
        <v>0</v>
      </c>
      <c r="Q100" s="42">
        <f t="shared" si="23"/>
        <v>0</v>
      </c>
      <c r="R100" s="46" t="s">
        <v>830</v>
      </c>
      <c r="S100" s="46">
        <v>0</v>
      </c>
      <c r="T100" s="46">
        <v>0</v>
      </c>
      <c r="U100" s="46">
        <v>0</v>
      </c>
      <c r="V100" s="47">
        <v>0</v>
      </c>
      <c r="W100" s="47">
        <v>0</v>
      </c>
      <c r="X100" s="46" t="s">
        <v>838</v>
      </c>
    </row>
    <row r="101" spans="1:50">
      <c r="A101" s="46">
        <v>609</v>
      </c>
      <c r="B101" s="50" t="str">
        <f t="shared" si="16"/>
        <v>track_609</v>
      </c>
      <c r="C101" s="46">
        <v>47</v>
      </c>
      <c r="J101" s="42">
        <f t="shared" si="17"/>
        <v>0</v>
      </c>
      <c r="K101" s="42">
        <f t="shared" si="18"/>
        <v>0</v>
      </c>
      <c r="L101" s="42">
        <f t="shared" si="15"/>
        <v>0</v>
      </c>
      <c r="M101" s="42">
        <f t="shared" si="19"/>
        <v>0</v>
      </c>
      <c r="N101" s="42">
        <f t="shared" si="20"/>
        <v>0</v>
      </c>
      <c r="O101" s="42">
        <f t="shared" si="21"/>
        <v>0</v>
      </c>
      <c r="P101" s="42">
        <f t="shared" si="22"/>
        <v>0</v>
      </c>
      <c r="Q101" s="42">
        <f t="shared" si="23"/>
        <v>0</v>
      </c>
      <c r="R101" s="46" t="s">
        <v>830</v>
      </c>
      <c r="S101" s="46">
        <v>0</v>
      </c>
      <c r="T101" s="46">
        <v>0</v>
      </c>
      <c r="U101" s="46">
        <v>0</v>
      </c>
      <c r="V101" s="47">
        <v>0</v>
      </c>
      <c r="W101" s="47">
        <v>0</v>
      </c>
      <c r="X101" s="46" t="s">
        <v>839</v>
      </c>
    </row>
    <row r="102" spans="1:50">
      <c r="A102" s="46">
        <v>610</v>
      </c>
      <c r="B102" s="50" t="str">
        <f t="shared" si="16"/>
        <v>track_610</v>
      </c>
      <c r="C102" s="46">
        <v>47</v>
      </c>
      <c r="J102" s="42">
        <f t="shared" si="17"/>
        <v>0</v>
      </c>
      <c r="K102" s="42">
        <f t="shared" si="18"/>
        <v>0</v>
      </c>
      <c r="L102" s="42">
        <f t="shared" si="15"/>
        <v>0</v>
      </c>
      <c r="M102" s="42">
        <f t="shared" si="19"/>
        <v>0</v>
      </c>
      <c r="N102" s="42">
        <f t="shared" si="20"/>
        <v>0</v>
      </c>
      <c r="O102" s="42">
        <f t="shared" si="21"/>
        <v>0</v>
      </c>
      <c r="P102" s="42">
        <f t="shared" si="22"/>
        <v>0</v>
      </c>
      <c r="Q102" s="42">
        <f t="shared" si="23"/>
        <v>0</v>
      </c>
      <c r="R102" s="46" t="s">
        <v>830</v>
      </c>
      <c r="S102" s="46">
        <v>0</v>
      </c>
      <c r="T102" s="46">
        <v>0</v>
      </c>
      <c r="U102" s="46">
        <v>0</v>
      </c>
      <c r="V102" s="47" t="s">
        <v>291</v>
      </c>
      <c r="W102" s="47">
        <v>0</v>
      </c>
      <c r="X102" s="46" t="s">
        <v>840</v>
      </c>
    </row>
    <row r="103" spans="1:50">
      <c r="A103" s="69" t="str">
        <f t="shared" ref="A103:A166" si="26">RIGHT(X103,4)</f>
        <v>1001</v>
      </c>
      <c r="B103" s="50" t="str">
        <f t="shared" si="16"/>
        <v>track_1001</v>
      </c>
      <c r="C103" s="46">
        <f t="shared" ref="C103:C166" si="27">INT(RIGHT(LEFT(X103,8),2))</f>
        <v>1</v>
      </c>
      <c r="D103" s="46">
        <f t="shared" ref="D103:D166" si="28">INT(RIGHT(LEFT(X103,10),1))</f>
        <v>0</v>
      </c>
      <c r="E103" s="46">
        <f t="shared" ref="E103:E166" si="29">INT(RIGHT(LEFT(X103,11),1))</f>
        <v>1</v>
      </c>
      <c r="F103" s="46">
        <f t="shared" ref="F103:F166" si="30">INT(RIGHT(LEFT(X103,12),1))</f>
        <v>2</v>
      </c>
      <c r="G103" s="46">
        <f t="shared" ref="G103:G166" si="31">INT(RIGHT(LEFT(X103,13),1))</f>
        <v>5</v>
      </c>
      <c r="H103" s="46">
        <f t="shared" ref="H103:H166" si="32">INT(RIGHT(LEFT(X103,16),2))</f>
        <v>13</v>
      </c>
      <c r="I103" s="46">
        <f t="shared" ref="I103:I166" si="33">VLOOKUP(C103,AJ:AL,3,0)</f>
        <v>1</v>
      </c>
      <c r="J103" s="42">
        <f t="shared" si="17"/>
        <v>0</v>
      </c>
      <c r="K103" s="42">
        <f t="shared" si="18"/>
        <v>1</v>
      </c>
      <c r="L103" s="42">
        <f t="shared" si="15"/>
        <v>1</v>
      </c>
      <c r="M103" s="42">
        <f t="shared" si="19"/>
        <v>1</v>
      </c>
      <c r="N103" s="42">
        <f t="shared" si="20"/>
        <v>0</v>
      </c>
      <c r="O103" s="42">
        <f t="shared" si="21"/>
        <v>0</v>
      </c>
      <c r="P103" s="42">
        <f t="shared" si="22"/>
        <v>0</v>
      </c>
      <c r="Q103" s="42">
        <f t="shared" si="23"/>
        <v>1</v>
      </c>
      <c r="R103" s="42" t="s">
        <v>841</v>
      </c>
      <c r="S103" s="42">
        <v>0</v>
      </c>
      <c r="T103" s="42">
        <v>0</v>
      </c>
      <c r="U103" s="42">
        <v>2</v>
      </c>
      <c r="V103" s="68" t="s">
        <v>842</v>
      </c>
      <c r="W103" s="68">
        <v>0</v>
      </c>
      <c r="X103" s="70" t="s">
        <v>843</v>
      </c>
      <c r="Y103" s="71"/>
    </row>
    <row r="104" spans="1:50">
      <c r="A104" s="69" t="str">
        <f t="shared" si="26"/>
        <v>1002</v>
      </c>
      <c r="B104" s="50" t="str">
        <f t="shared" si="16"/>
        <v>track_1002</v>
      </c>
      <c r="C104" s="46">
        <f t="shared" si="27"/>
        <v>1</v>
      </c>
      <c r="D104" s="46">
        <f t="shared" si="28"/>
        <v>0</v>
      </c>
      <c r="E104" s="46">
        <f t="shared" si="29"/>
        <v>1</v>
      </c>
      <c r="F104" s="46">
        <f t="shared" si="30"/>
        <v>3</v>
      </c>
      <c r="G104" s="46">
        <f t="shared" si="31"/>
        <v>9</v>
      </c>
      <c r="H104" s="46">
        <f t="shared" si="32"/>
        <v>9</v>
      </c>
      <c r="I104" s="46">
        <f t="shared" si="33"/>
        <v>1</v>
      </c>
      <c r="J104" s="42">
        <f t="shared" si="17"/>
        <v>0</v>
      </c>
      <c r="K104" s="42">
        <f t="shared" si="18"/>
        <v>1</v>
      </c>
      <c r="L104" s="42">
        <f t="shared" ref="L104:L167" si="34">VLOOKUP(C104,AJ:AW,8,0)</f>
        <v>1</v>
      </c>
      <c r="M104" s="42">
        <f t="shared" si="19"/>
        <v>1</v>
      </c>
      <c r="N104" s="42">
        <f t="shared" si="20"/>
        <v>0</v>
      </c>
      <c r="O104" s="42">
        <f t="shared" si="21"/>
        <v>0</v>
      </c>
      <c r="P104" s="42">
        <f t="shared" si="22"/>
        <v>0</v>
      </c>
      <c r="Q104" s="42">
        <f t="shared" si="23"/>
        <v>1</v>
      </c>
      <c r="R104" s="42" t="s">
        <v>841</v>
      </c>
      <c r="S104" s="42">
        <v>0</v>
      </c>
      <c r="T104" s="42">
        <v>0</v>
      </c>
      <c r="U104" s="42">
        <v>2</v>
      </c>
      <c r="V104" s="68" t="s">
        <v>842</v>
      </c>
      <c r="W104" s="68">
        <v>0</v>
      </c>
      <c r="X104" s="70" t="s">
        <v>844</v>
      </c>
      <c r="Y104" s="71"/>
    </row>
    <row r="105" spans="1:50">
      <c r="A105" s="69" t="str">
        <f t="shared" si="26"/>
        <v>1003</v>
      </c>
      <c r="B105" s="50" t="str">
        <f t="shared" si="16"/>
        <v>track_1003</v>
      </c>
      <c r="C105" s="46">
        <f t="shared" si="27"/>
        <v>1</v>
      </c>
      <c r="D105" s="46">
        <f t="shared" si="28"/>
        <v>0</v>
      </c>
      <c r="E105" s="46">
        <f t="shared" si="29"/>
        <v>1</v>
      </c>
      <c r="F105" s="46">
        <f t="shared" si="30"/>
        <v>3</v>
      </c>
      <c r="G105" s="46">
        <f t="shared" si="31"/>
        <v>9</v>
      </c>
      <c r="H105" s="46">
        <f t="shared" si="32"/>
        <v>14</v>
      </c>
      <c r="I105" s="46">
        <f t="shared" si="33"/>
        <v>1</v>
      </c>
      <c r="J105" s="42">
        <f t="shared" si="17"/>
        <v>0</v>
      </c>
      <c r="K105" s="42">
        <f t="shared" si="18"/>
        <v>1</v>
      </c>
      <c r="L105" s="42">
        <f t="shared" si="34"/>
        <v>1</v>
      </c>
      <c r="M105" s="42">
        <f t="shared" si="19"/>
        <v>1</v>
      </c>
      <c r="N105" s="42">
        <f t="shared" si="20"/>
        <v>0</v>
      </c>
      <c r="O105" s="42">
        <f t="shared" si="21"/>
        <v>0</v>
      </c>
      <c r="P105" s="42">
        <f t="shared" si="22"/>
        <v>0</v>
      </c>
      <c r="Q105" s="42">
        <f t="shared" si="23"/>
        <v>1</v>
      </c>
      <c r="R105" s="42" t="s">
        <v>841</v>
      </c>
      <c r="S105" s="42">
        <v>0</v>
      </c>
      <c r="T105" s="42">
        <v>0</v>
      </c>
      <c r="U105" s="42">
        <v>2</v>
      </c>
      <c r="V105" s="68" t="s">
        <v>842</v>
      </c>
      <c r="W105" s="68">
        <v>0</v>
      </c>
      <c r="X105" s="70" t="s">
        <v>845</v>
      </c>
      <c r="Y105" s="71"/>
    </row>
    <row r="106" spans="1:50">
      <c r="A106" s="69" t="str">
        <f t="shared" si="26"/>
        <v>1004</v>
      </c>
      <c r="B106" s="50" t="str">
        <f t="shared" si="16"/>
        <v>track_1004</v>
      </c>
      <c r="C106" s="46">
        <f t="shared" si="27"/>
        <v>1</v>
      </c>
      <c r="D106" s="46">
        <f t="shared" si="28"/>
        <v>0</v>
      </c>
      <c r="E106" s="46">
        <f t="shared" si="29"/>
        <v>1</v>
      </c>
      <c r="F106" s="46">
        <f t="shared" si="30"/>
        <v>4</v>
      </c>
      <c r="G106" s="46">
        <f t="shared" si="31"/>
        <v>1</v>
      </c>
      <c r="H106" s="46">
        <f t="shared" si="32"/>
        <v>7</v>
      </c>
      <c r="I106" s="46">
        <f t="shared" si="33"/>
        <v>1</v>
      </c>
      <c r="J106" s="42">
        <f t="shared" si="17"/>
        <v>0</v>
      </c>
      <c r="K106" s="42">
        <f t="shared" si="18"/>
        <v>1</v>
      </c>
      <c r="L106" s="42">
        <f t="shared" si="34"/>
        <v>1</v>
      </c>
      <c r="M106" s="42">
        <f t="shared" si="19"/>
        <v>1</v>
      </c>
      <c r="N106" s="42">
        <f t="shared" si="20"/>
        <v>0</v>
      </c>
      <c r="O106" s="42">
        <f t="shared" si="21"/>
        <v>0</v>
      </c>
      <c r="P106" s="42">
        <f t="shared" si="22"/>
        <v>0</v>
      </c>
      <c r="Q106" s="42">
        <f t="shared" si="23"/>
        <v>1</v>
      </c>
      <c r="R106" s="42" t="s">
        <v>841</v>
      </c>
      <c r="S106" s="42">
        <v>0</v>
      </c>
      <c r="T106" s="42">
        <v>0</v>
      </c>
      <c r="U106" s="42">
        <v>2</v>
      </c>
      <c r="V106" s="68" t="s">
        <v>842</v>
      </c>
      <c r="W106" s="68">
        <v>0</v>
      </c>
      <c r="X106" s="70" t="s">
        <v>846</v>
      </c>
      <c r="Y106" s="71"/>
      <c r="AJ106" s="48"/>
      <c r="AK106" s="48"/>
      <c r="AL106" s="48"/>
      <c r="AM106" s="48"/>
    </row>
    <row r="107" spans="1:50" ht="46.8">
      <c r="A107" s="69" t="str">
        <f t="shared" si="26"/>
        <v>1005</v>
      </c>
      <c r="B107" s="50" t="str">
        <f t="shared" si="16"/>
        <v>track_1005</v>
      </c>
      <c r="C107" s="46">
        <f t="shared" si="27"/>
        <v>1</v>
      </c>
      <c r="D107" s="46">
        <f t="shared" si="28"/>
        <v>0</v>
      </c>
      <c r="E107" s="46">
        <f t="shared" si="29"/>
        <v>2</v>
      </c>
      <c r="F107" s="46">
        <f t="shared" si="30"/>
        <v>4</v>
      </c>
      <c r="G107" s="46">
        <f t="shared" si="31"/>
        <v>8</v>
      </c>
      <c r="H107" s="46">
        <f t="shared" si="32"/>
        <v>8</v>
      </c>
      <c r="I107" s="46">
        <f t="shared" si="33"/>
        <v>1</v>
      </c>
      <c r="J107" s="42">
        <f t="shared" si="17"/>
        <v>0</v>
      </c>
      <c r="K107" s="42">
        <f t="shared" si="18"/>
        <v>1</v>
      </c>
      <c r="L107" s="42">
        <f t="shared" si="34"/>
        <v>1</v>
      </c>
      <c r="M107" s="42">
        <f t="shared" si="19"/>
        <v>1</v>
      </c>
      <c r="N107" s="42">
        <f t="shared" si="20"/>
        <v>0</v>
      </c>
      <c r="O107" s="42">
        <f t="shared" si="21"/>
        <v>0</v>
      </c>
      <c r="P107" s="42">
        <f t="shared" si="22"/>
        <v>0</v>
      </c>
      <c r="Q107" s="42">
        <f t="shared" si="23"/>
        <v>1</v>
      </c>
      <c r="R107" s="42" t="s">
        <v>841</v>
      </c>
      <c r="S107" s="42">
        <v>0</v>
      </c>
      <c r="T107" s="42">
        <v>0</v>
      </c>
      <c r="U107" s="42">
        <v>2</v>
      </c>
      <c r="V107" s="68" t="s">
        <v>842</v>
      </c>
      <c r="W107" s="68">
        <v>0</v>
      </c>
      <c r="X107" s="70" t="s">
        <v>847</v>
      </c>
      <c r="Y107" s="71"/>
      <c r="AA107" s="71" t="s">
        <v>848</v>
      </c>
      <c r="AB107" s="71"/>
      <c r="AF107" s="71"/>
      <c r="AJ107" s="48"/>
      <c r="AK107" s="48"/>
      <c r="AL107" s="48"/>
      <c r="AM107" s="48"/>
    </row>
    <row r="108" spans="1:50">
      <c r="A108" s="69" t="str">
        <f t="shared" si="26"/>
        <v>1006</v>
      </c>
      <c r="B108" s="50" t="str">
        <f t="shared" si="16"/>
        <v>track_1006</v>
      </c>
      <c r="C108" s="46">
        <f t="shared" si="27"/>
        <v>1</v>
      </c>
      <c r="D108" s="46">
        <f t="shared" si="28"/>
        <v>0</v>
      </c>
      <c r="E108" s="46">
        <f t="shared" si="29"/>
        <v>3</v>
      </c>
      <c r="F108" s="46">
        <f t="shared" si="30"/>
        <v>1</v>
      </c>
      <c r="G108" s="46">
        <f t="shared" si="31"/>
        <v>1</v>
      </c>
      <c r="H108" s="46">
        <f t="shared" si="32"/>
        <v>10</v>
      </c>
      <c r="I108" s="46">
        <f t="shared" si="33"/>
        <v>1</v>
      </c>
      <c r="J108" s="42">
        <f t="shared" si="17"/>
        <v>0</v>
      </c>
      <c r="K108" s="42">
        <f t="shared" si="18"/>
        <v>1</v>
      </c>
      <c r="L108" s="42">
        <f t="shared" si="34"/>
        <v>1</v>
      </c>
      <c r="M108" s="42">
        <f t="shared" si="19"/>
        <v>1</v>
      </c>
      <c r="N108" s="42">
        <f t="shared" si="20"/>
        <v>0</v>
      </c>
      <c r="O108" s="42">
        <f t="shared" si="21"/>
        <v>0</v>
      </c>
      <c r="P108" s="42">
        <f t="shared" si="22"/>
        <v>0</v>
      </c>
      <c r="Q108" s="42">
        <f t="shared" si="23"/>
        <v>1</v>
      </c>
      <c r="R108" s="42" t="s">
        <v>841</v>
      </c>
      <c r="S108" s="42">
        <v>0</v>
      </c>
      <c r="T108" s="42">
        <v>0</v>
      </c>
      <c r="U108" s="42">
        <v>2</v>
      </c>
      <c r="V108" s="68" t="s">
        <v>842</v>
      </c>
      <c r="W108" s="68">
        <v>0</v>
      </c>
      <c r="X108" s="70" t="s">
        <v>849</v>
      </c>
      <c r="Y108" s="71"/>
      <c r="AA108" s="71"/>
      <c r="AB108" s="71"/>
      <c r="AF108" s="71"/>
      <c r="AJ108" s="48"/>
      <c r="AK108" s="48"/>
      <c r="AL108" s="48"/>
      <c r="AM108" s="48"/>
    </row>
    <row r="109" spans="1:50" ht="79.2">
      <c r="A109" s="69" t="str">
        <f t="shared" si="26"/>
        <v>1007</v>
      </c>
      <c r="B109" s="50" t="str">
        <f t="shared" si="16"/>
        <v>track_1007</v>
      </c>
      <c r="C109" s="46">
        <f t="shared" si="27"/>
        <v>1</v>
      </c>
      <c r="D109" s="46">
        <f t="shared" si="28"/>
        <v>0</v>
      </c>
      <c r="E109" s="46">
        <f t="shared" si="29"/>
        <v>3</v>
      </c>
      <c r="F109" s="46">
        <f t="shared" si="30"/>
        <v>2</v>
      </c>
      <c r="G109" s="46">
        <f t="shared" si="31"/>
        <v>3</v>
      </c>
      <c r="H109" s="46">
        <f t="shared" si="32"/>
        <v>1</v>
      </c>
      <c r="I109" s="46">
        <f t="shared" si="33"/>
        <v>1</v>
      </c>
      <c r="J109" s="42">
        <f t="shared" si="17"/>
        <v>0</v>
      </c>
      <c r="K109" s="42">
        <f t="shared" si="18"/>
        <v>1</v>
      </c>
      <c r="L109" s="42">
        <f t="shared" si="34"/>
        <v>1</v>
      </c>
      <c r="M109" s="42">
        <f t="shared" si="19"/>
        <v>1</v>
      </c>
      <c r="N109" s="42">
        <f t="shared" si="20"/>
        <v>0</v>
      </c>
      <c r="O109" s="42">
        <f t="shared" si="21"/>
        <v>0</v>
      </c>
      <c r="P109" s="42">
        <f t="shared" si="22"/>
        <v>0</v>
      </c>
      <c r="Q109" s="42">
        <f t="shared" si="23"/>
        <v>1</v>
      </c>
      <c r="R109" s="42" t="s">
        <v>841</v>
      </c>
      <c r="S109" s="42">
        <v>0</v>
      </c>
      <c r="T109" s="42">
        <v>0</v>
      </c>
      <c r="U109" s="42">
        <v>2</v>
      </c>
      <c r="V109" s="68" t="s">
        <v>842</v>
      </c>
      <c r="W109" s="68">
        <v>0</v>
      </c>
      <c r="X109" s="70" t="s">
        <v>850</v>
      </c>
      <c r="Y109" s="71"/>
      <c r="AA109" s="71"/>
      <c r="AB109" s="71"/>
      <c r="AC109" s="71"/>
      <c r="AF109" s="71"/>
      <c r="AG109" s="71"/>
      <c r="AJ109" s="37" t="s">
        <v>151</v>
      </c>
      <c r="AK109" s="38" t="s">
        <v>851</v>
      </c>
      <c r="AL109" s="38" t="s">
        <v>852</v>
      </c>
      <c r="AM109" s="37" t="s">
        <v>853</v>
      </c>
      <c r="AN109" s="49" t="s">
        <v>854</v>
      </c>
      <c r="AO109" s="64" t="s">
        <v>227</v>
      </c>
      <c r="AP109" s="64" t="s">
        <v>228</v>
      </c>
      <c r="AQ109" s="64" t="s">
        <v>229</v>
      </c>
      <c r="AR109" s="64" t="s">
        <v>230</v>
      </c>
      <c r="AS109" s="64" t="s">
        <v>232</v>
      </c>
      <c r="AT109" s="64" t="s">
        <v>233</v>
      </c>
      <c r="AU109" s="64" t="s">
        <v>231</v>
      </c>
      <c r="AV109" s="64" t="s">
        <v>1577</v>
      </c>
      <c r="AX109" s="393" t="s">
        <v>855</v>
      </c>
    </row>
    <row r="110" spans="1:50">
      <c r="A110" s="69" t="str">
        <f t="shared" si="26"/>
        <v>1008</v>
      </c>
      <c r="B110" s="50" t="str">
        <f t="shared" si="16"/>
        <v>track_1008</v>
      </c>
      <c r="C110" s="46">
        <f t="shared" si="27"/>
        <v>1</v>
      </c>
      <c r="D110" s="46">
        <f t="shared" si="28"/>
        <v>0</v>
      </c>
      <c r="E110" s="46">
        <f t="shared" si="29"/>
        <v>3</v>
      </c>
      <c r="F110" s="46">
        <f t="shared" si="30"/>
        <v>2</v>
      </c>
      <c r="G110" s="46">
        <f t="shared" si="31"/>
        <v>6</v>
      </c>
      <c r="H110" s="46">
        <f t="shared" si="32"/>
        <v>2</v>
      </c>
      <c r="I110" s="46">
        <f t="shared" si="33"/>
        <v>1</v>
      </c>
      <c r="J110" s="42">
        <f t="shared" si="17"/>
        <v>0</v>
      </c>
      <c r="K110" s="42">
        <f t="shared" si="18"/>
        <v>1</v>
      </c>
      <c r="L110" s="42">
        <f t="shared" si="34"/>
        <v>1</v>
      </c>
      <c r="M110" s="42">
        <f t="shared" si="19"/>
        <v>1</v>
      </c>
      <c r="N110" s="42">
        <f t="shared" si="20"/>
        <v>0</v>
      </c>
      <c r="O110" s="42">
        <f t="shared" si="21"/>
        <v>0</v>
      </c>
      <c r="P110" s="42">
        <f t="shared" si="22"/>
        <v>0</v>
      </c>
      <c r="Q110" s="42">
        <f t="shared" si="23"/>
        <v>1</v>
      </c>
      <c r="R110" s="42" t="s">
        <v>841</v>
      </c>
      <c r="S110" s="42">
        <v>0</v>
      </c>
      <c r="T110" s="42">
        <v>0</v>
      </c>
      <c r="U110" s="42">
        <v>2</v>
      </c>
      <c r="V110" s="68" t="s">
        <v>842</v>
      </c>
      <c r="W110" s="68">
        <v>0</v>
      </c>
      <c r="X110" s="70" t="s">
        <v>856</v>
      </c>
      <c r="Y110" s="71"/>
      <c r="AA110" s="71"/>
      <c r="AB110" s="71"/>
      <c r="AC110" s="71"/>
      <c r="AF110" s="71"/>
      <c r="AG110" s="71"/>
      <c r="AJ110" s="39">
        <f>'鱼属性|FishAttribute'!A5</f>
        <v>1</v>
      </c>
      <c r="AK110" s="73" t="str">
        <f>'鱼属性|FishAttribute'!B5</f>
        <v>xiaohuangyu</v>
      </c>
      <c r="AL110" s="39">
        <f>IF(AND('鱼属性|FishAttribute'!C5=5,OR('鱼属性|FishAttribute'!A5&lt;51,'鱼属性|FishAttribute'!A5=52,'鱼属性|FishAttribute'!A5&gt;57)),6,'鱼属性|FishAttribute'!C5)</f>
        <v>1</v>
      </c>
      <c r="AM110" s="39">
        <f>'鱼属性|FishAttribute'!F5</f>
        <v>2</v>
      </c>
      <c r="AN110" s="74">
        <f>'鱼属性|FishAttribute'!C5</f>
        <v>1</v>
      </c>
      <c r="AO110" s="42">
        <f>'鱼属性|FishAttribute'!CB5</f>
        <v>0</v>
      </c>
      <c r="AP110" s="42">
        <f>'鱼属性|FishAttribute'!CC5</f>
        <v>1</v>
      </c>
      <c r="AQ110" s="42">
        <f>'鱼属性|FishAttribute'!CD5</f>
        <v>1</v>
      </c>
      <c r="AR110" s="42">
        <f>'鱼属性|FishAttribute'!CE5</f>
        <v>1</v>
      </c>
      <c r="AS110" s="42">
        <f>'鱼属性|FishAttribute'!CH5</f>
        <v>0</v>
      </c>
      <c r="AT110" s="42">
        <f>'鱼属性|FishAttribute'!CI5</f>
        <v>0</v>
      </c>
      <c r="AU110" s="42">
        <f>'鱼属性|FishAttribute'!CF5</f>
        <v>0</v>
      </c>
      <c r="AV110" s="42">
        <f>'鱼属性|FishAttribute'!CG5</f>
        <v>1</v>
      </c>
      <c r="AX110" s="393"/>
    </row>
    <row r="111" spans="1:50">
      <c r="A111" s="69" t="str">
        <f t="shared" si="26"/>
        <v>1009</v>
      </c>
      <c r="B111" s="50" t="str">
        <f t="shared" si="16"/>
        <v>track_1009</v>
      </c>
      <c r="C111" s="46">
        <f t="shared" si="27"/>
        <v>1</v>
      </c>
      <c r="D111" s="46">
        <f t="shared" si="28"/>
        <v>0</v>
      </c>
      <c r="E111" s="46">
        <f t="shared" si="29"/>
        <v>3</v>
      </c>
      <c r="F111" s="46">
        <f t="shared" si="30"/>
        <v>2</v>
      </c>
      <c r="G111" s="46">
        <f t="shared" si="31"/>
        <v>9</v>
      </c>
      <c r="H111" s="46">
        <f t="shared" si="32"/>
        <v>3</v>
      </c>
      <c r="I111" s="46">
        <f t="shared" si="33"/>
        <v>1</v>
      </c>
      <c r="J111" s="42">
        <f t="shared" si="17"/>
        <v>0</v>
      </c>
      <c r="K111" s="42">
        <f t="shared" si="18"/>
        <v>1</v>
      </c>
      <c r="L111" s="42">
        <f t="shared" si="34"/>
        <v>1</v>
      </c>
      <c r="M111" s="42">
        <f t="shared" si="19"/>
        <v>1</v>
      </c>
      <c r="N111" s="42">
        <f t="shared" si="20"/>
        <v>0</v>
      </c>
      <c r="O111" s="42">
        <f t="shared" si="21"/>
        <v>0</v>
      </c>
      <c r="P111" s="42">
        <f t="shared" si="22"/>
        <v>0</v>
      </c>
      <c r="Q111" s="42">
        <f t="shared" si="23"/>
        <v>1</v>
      </c>
      <c r="R111" s="42" t="s">
        <v>841</v>
      </c>
      <c r="S111" s="42">
        <v>0</v>
      </c>
      <c r="T111" s="42">
        <v>0</v>
      </c>
      <c r="U111" s="42">
        <v>2</v>
      </c>
      <c r="V111" s="68" t="s">
        <v>842</v>
      </c>
      <c r="W111" s="68">
        <v>0</v>
      </c>
      <c r="X111" s="70" t="s">
        <v>857</v>
      </c>
      <c r="Y111" s="71"/>
      <c r="AA111" s="71"/>
      <c r="AB111" s="71"/>
      <c r="AC111" s="71"/>
      <c r="AD111" s="42"/>
      <c r="AE111" s="42"/>
      <c r="AF111" s="71"/>
      <c r="AG111" s="71"/>
      <c r="AH111" s="42"/>
      <c r="AI111" s="42"/>
      <c r="AJ111" s="39">
        <f>'鱼属性|FishAttribute'!A6</f>
        <v>2</v>
      </c>
      <c r="AK111" s="73" t="str">
        <f>'鱼属性|FishAttribute'!B6</f>
        <v>hudieyu</v>
      </c>
      <c r="AL111" s="39">
        <f>IF(AND('鱼属性|FishAttribute'!C6=5,OR('鱼属性|FishAttribute'!A6&lt;51,'鱼属性|FishAttribute'!A6=52,'鱼属性|FishAttribute'!A6&gt;57)),6,'鱼属性|FishAttribute'!C6)</f>
        <v>1</v>
      </c>
      <c r="AM111" s="39">
        <f>'鱼属性|FishAttribute'!F6</f>
        <v>2</v>
      </c>
      <c r="AN111" s="74">
        <f>'鱼属性|FishAttribute'!C6</f>
        <v>1</v>
      </c>
      <c r="AO111" s="42">
        <f>'鱼属性|FishAttribute'!CB6</f>
        <v>1</v>
      </c>
      <c r="AP111" s="42">
        <f>'鱼属性|FishAttribute'!CC6</f>
        <v>1</v>
      </c>
      <c r="AQ111" s="42">
        <f>'鱼属性|FishAttribute'!CD6</f>
        <v>1</v>
      </c>
      <c r="AR111" s="42">
        <f>'鱼属性|FishAttribute'!CE6</f>
        <v>1</v>
      </c>
      <c r="AS111" s="42">
        <f>'鱼属性|FishAttribute'!CH6</f>
        <v>0</v>
      </c>
      <c r="AT111" s="42">
        <f>'鱼属性|FishAttribute'!CI6</f>
        <v>1</v>
      </c>
      <c r="AU111" s="42">
        <f>'鱼属性|FishAttribute'!CF6</f>
        <v>1</v>
      </c>
      <c r="AV111" s="42">
        <f>'鱼属性|FishAttribute'!CG6</f>
        <v>1</v>
      </c>
      <c r="AX111" s="393"/>
    </row>
    <row r="112" spans="1:50">
      <c r="A112" s="69" t="str">
        <f t="shared" si="26"/>
        <v>1010</v>
      </c>
      <c r="B112" s="50" t="str">
        <f t="shared" si="16"/>
        <v>track_1010</v>
      </c>
      <c r="C112" s="46">
        <f t="shared" si="27"/>
        <v>1</v>
      </c>
      <c r="D112" s="46">
        <f t="shared" si="28"/>
        <v>0</v>
      </c>
      <c r="E112" s="46">
        <f t="shared" si="29"/>
        <v>4</v>
      </c>
      <c r="F112" s="46">
        <f t="shared" si="30"/>
        <v>1</v>
      </c>
      <c r="G112" s="46">
        <f t="shared" si="31"/>
        <v>8</v>
      </c>
      <c r="H112" s="46">
        <f t="shared" si="32"/>
        <v>6</v>
      </c>
      <c r="I112" s="46">
        <f t="shared" si="33"/>
        <v>1</v>
      </c>
      <c r="J112" s="42">
        <f t="shared" si="17"/>
        <v>0</v>
      </c>
      <c r="K112" s="42">
        <f t="shared" si="18"/>
        <v>1</v>
      </c>
      <c r="L112" s="42">
        <f t="shared" si="34"/>
        <v>1</v>
      </c>
      <c r="M112" s="42">
        <f t="shared" si="19"/>
        <v>1</v>
      </c>
      <c r="N112" s="42">
        <f t="shared" si="20"/>
        <v>0</v>
      </c>
      <c r="O112" s="42">
        <f t="shared" si="21"/>
        <v>0</v>
      </c>
      <c r="P112" s="42">
        <f t="shared" si="22"/>
        <v>0</v>
      </c>
      <c r="Q112" s="42">
        <f t="shared" si="23"/>
        <v>1</v>
      </c>
      <c r="R112" s="42" t="s">
        <v>841</v>
      </c>
      <c r="S112" s="42">
        <v>0</v>
      </c>
      <c r="T112" s="42">
        <v>0</v>
      </c>
      <c r="U112" s="42">
        <v>2</v>
      </c>
      <c r="V112" s="68" t="s">
        <v>842</v>
      </c>
      <c r="W112" s="68">
        <v>0</v>
      </c>
      <c r="X112" s="70" t="s">
        <v>858</v>
      </c>
      <c r="Y112" s="71"/>
      <c r="AA112" s="71"/>
      <c r="AB112" s="71"/>
      <c r="AC112" s="71"/>
      <c r="AF112" s="71"/>
      <c r="AG112" s="71"/>
      <c r="AJ112" s="39">
        <f>'鱼属性|FishAttribute'!A7</f>
        <v>3</v>
      </c>
      <c r="AK112" s="73" t="str">
        <f>'鱼属性|FishAttribute'!B7</f>
        <v>fangyu</v>
      </c>
      <c r="AL112" s="39">
        <f>IF(AND('鱼属性|FishAttribute'!C7=5,OR('鱼属性|FishAttribute'!A7&lt;51,'鱼属性|FishAttribute'!A7=52,'鱼属性|FishAttribute'!A7&gt;57)),6,'鱼属性|FishAttribute'!C7)</f>
        <v>1</v>
      </c>
      <c r="AM112" s="39">
        <f>'鱼属性|FishAttribute'!F7</f>
        <v>3</v>
      </c>
      <c r="AN112" s="74">
        <f>'鱼属性|FishAttribute'!C7</f>
        <v>1</v>
      </c>
      <c r="AO112" s="42">
        <f>'鱼属性|FishAttribute'!CB7</f>
        <v>1</v>
      </c>
      <c r="AP112" s="42">
        <f>'鱼属性|FishAttribute'!CC7</f>
        <v>1</v>
      </c>
      <c r="AQ112" s="42">
        <f>'鱼属性|FishAttribute'!CD7</f>
        <v>1</v>
      </c>
      <c r="AR112" s="42">
        <f>'鱼属性|FishAttribute'!CE7</f>
        <v>1</v>
      </c>
      <c r="AS112" s="42">
        <f>'鱼属性|FishAttribute'!CH7</f>
        <v>1</v>
      </c>
      <c r="AT112" s="42">
        <f>'鱼属性|FishAttribute'!CI7</f>
        <v>1</v>
      </c>
      <c r="AU112" s="42">
        <f>'鱼属性|FishAttribute'!CF7</f>
        <v>1</v>
      </c>
      <c r="AV112" s="42">
        <f>'鱼属性|FishAttribute'!CG7</f>
        <v>1</v>
      </c>
      <c r="AX112" s="393"/>
    </row>
    <row r="113" spans="1:50">
      <c r="A113" s="69" t="str">
        <f t="shared" si="26"/>
        <v>1011</v>
      </c>
      <c r="B113" s="50" t="str">
        <f t="shared" si="16"/>
        <v>track_1011</v>
      </c>
      <c r="C113" s="46">
        <f t="shared" si="27"/>
        <v>1</v>
      </c>
      <c r="D113" s="46">
        <f t="shared" si="28"/>
        <v>0</v>
      </c>
      <c r="E113" s="46">
        <f t="shared" si="29"/>
        <v>4</v>
      </c>
      <c r="F113" s="46">
        <f t="shared" si="30"/>
        <v>2</v>
      </c>
      <c r="G113" s="46">
        <f t="shared" si="31"/>
        <v>1</v>
      </c>
      <c r="H113" s="46">
        <f t="shared" si="32"/>
        <v>12</v>
      </c>
      <c r="I113" s="46">
        <f t="shared" si="33"/>
        <v>1</v>
      </c>
      <c r="J113" s="42">
        <f t="shared" si="17"/>
        <v>0</v>
      </c>
      <c r="K113" s="42">
        <f t="shared" si="18"/>
        <v>1</v>
      </c>
      <c r="L113" s="42">
        <f t="shared" si="34"/>
        <v>1</v>
      </c>
      <c r="M113" s="42">
        <f t="shared" si="19"/>
        <v>1</v>
      </c>
      <c r="N113" s="42">
        <f t="shared" si="20"/>
        <v>0</v>
      </c>
      <c r="O113" s="42">
        <f t="shared" si="21"/>
        <v>0</v>
      </c>
      <c r="P113" s="42">
        <f t="shared" si="22"/>
        <v>0</v>
      </c>
      <c r="Q113" s="42">
        <f t="shared" si="23"/>
        <v>1</v>
      </c>
      <c r="R113" s="42" t="s">
        <v>841</v>
      </c>
      <c r="S113" s="42">
        <v>0</v>
      </c>
      <c r="T113" s="42">
        <v>0</v>
      </c>
      <c r="U113" s="42">
        <v>3</v>
      </c>
      <c r="V113" s="68" t="s">
        <v>842</v>
      </c>
      <c r="W113" s="68">
        <v>0</v>
      </c>
      <c r="X113" s="70" t="s">
        <v>859</v>
      </c>
      <c r="Y113" s="71"/>
      <c r="AA113" s="71"/>
      <c r="AB113" s="71"/>
      <c r="AC113" s="71"/>
      <c r="AD113" s="64"/>
      <c r="AE113" s="64"/>
      <c r="AF113" s="71"/>
      <c r="AG113" s="71"/>
      <c r="AH113" s="64"/>
      <c r="AI113" s="64"/>
      <c r="AJ113" s="39">
        <f>'鱼属性|FishAttribute'!A8</f>
        <v>4</v>
      </c>
      <c r="AK113" s="73" t="str">
        <f>'鱼属性|FishAttribute'!B8</f>
        <v>qingyi</v>
      </c>
      <c r="AL113" s="39">
        <f>IF(AND('鱼属性|FishAttribute'!C8=5,OR('鱼属性|FishAttribute'!A8&lt;51,'鱼属性|FishAttribute'!A8=52,'鱼属性|FishAttribute'!A8&gt;57)),6,'鱼属性|FishAttribute'!C8)</f>
        <v>1</v>
      </c>
      <c r="AM113" s="39">
        <f>'鱼属性|FishAttribute'!F8</f>
        <v>4</v>
      </c>
      <c r="AN113" s="74">
        <f>'鱼属性|FishAttribute'!C8</f>
        <v>1</v>
      </c>
      <c r="AO113" s="42">
        <f>'鱼属性|FishAttribute'!CB8</f>
        <v>0</v>
      </c>
      <c r="AP113" s="42">
        <f>'鱼属性|FishAttribute'!CC8</f>
        <v>0</v>
      </c>
      <c r="AQ113" s="42">
        <f>'鱼属性|FishAttribute'!CD8</f>
        <v>1</v>
      </c>
      <c r="AR113" s="42">
        <f>'鱼属性|FishAttribute'!CE8</f>
        <v>1</v>
      </c>
      <c r="AS113" s="42">
        <f>'鱼属性|FishAttribute'!CH8</f>
        <v>0</v>
      </c>
      <c r="AT113" s="42">
        <f>'鱼属性|FishAttribute'!CI8</f>
        <v>1</v>
      </c>
      <c r="AU113" s="42">
        <f>'鱼属性|FishAttribute'!CF8</f>
        <v>1</v>
      </c>
      <c r="AV113" s="42">
        <f>'鱼属性|FishAttribute'!CG8</f>
        <v>1</v>
      </c>
      <c r="AX113" s="393"/>
    </row>
    <row r="114" spans="1:50">
      <c r="A114" s="69" t="str">
        <f t="shared" si="26"/>
        <v>1012</v>
      </c>
      <c r="B114" s="50" t="str">
        <f t="shared" si="16"/>
        <v>track_1012</v>
      </c>
      <c r="C114" s="46">
        <f t="shared" si="27"/>
        <v>1</v>
      </c>
      <c r="D114" s="46">
        <f t="shared" si="28"/>
        <v>0</v>
      </c>
      <c r="E114" s="46">
        <f t="shared" si="29"/>
        <v>4</v>
      </c>
      <c r="F114" s="46">
        <f t="shared" si="30"/>
        <v>2</v>
      </c>
      <c r="G114" s="46">
        <f t="shared" si="31"/>
        <v>8</v>
      </c>
      <c r="H114" s="46">
        <f t="shared" si="32"/>
        <v>5</v>
      </c>
      <c r="I114" s="46">
        <f t="shared" si="33"/>
        <v>1</v>
      </c>
      <c r="J114" s="42">
        <f t="shared" si="17"/>
        <v>0</v>
      </c>
      <c r="K114" s="42">
        <f t="shared" si="18"/>
        <v>1</v>
      </c>
      <c r="L114" s="42">
        <f t="shared" si="34"/>
        <v>1</v>
      </c>
      <c r="M114" s="42">
        <f t="shared" si="19"/>
        <v>1</v>
      </c>
      <c r="N114" s="42">
        <f t="shared" si="20"/>
        <v>0</v>
      </c>
      <c r="O114" s="42">
        <f t="shared" si="21"/>
        <v>0</v>
      </c>
      <c r="P114" s="42">
        <f t="shared" si="22"/>
        <v>0</v>
      </c>
      <c r="Q114" s="42">
        <f t="shared" si="23"/>
        <v>1</v>
      </c>
      <c r="R114" s="42" t="s">
        <v>841</v>
      </c>
      <c r="S114" s="42">
        <v>0</v>
      </c>
      <c r="T114" s="42">
        <v>0</v>
      </c>
      <c r="U114" s="42">
        <v>3</v>
      </c>
      <c r="V114" s="68" t="s">
        <v>842</v>
      </c>
      <c r="W114" s="68">
        <v>0</v>
      </c>
      <c r="X114" s="70" t="s">
        <v>860</v>
      </c>
      <c r="Y114" s="72"/>
      <c r="AA114" s="71"/>
      <c r="AB114" s="71"/>
      <c r="AC114" s="71"/>
      <c r="AF114" s="71"/>
      <c r="AG114" s="71"/>
      <c r="AJ114" s="39">
        <f>'鱼属性|FishAttribute'!A9</f>
        <v>5</v>
      </c>
      <c r="AK114" s="73" t="str">
        <f>'鱼属性|FishAttribute'!B9</f>
        <v>yinggehong</v>
      </c>
      <c r="AL114" s="39">
        <f>IF(AND('鱼属性|FishAttribute'!C9=5,OR('鱼属性|FishAttribute'!A9&lt;51,'鱼属性|FishAttribute'!A9=52,'鱼属性|FishAttribute'!A9&gt;57)),6,'鱼属性|FishAttribute'!C9)</f>
        <v>1</v>
      </c>
      <c r="AM114" s="39">
        <f>'鱼属性|FishAttribute'!F9</f>
        <v>5</v>
      </c>
      <c r="AN114" s="74">
        <f>'鱼属性|FishAttribute'!C9</f>
        <v>1</v>
      </c>
      <c r="AO114" s="42">
        <f>'鱼属性|FishAttribute'!CB9</f>
        <v>1</v>
      </c>
      <c r="AP114" s="42">
        <f>'鱼属性|FishAttribute'!CC9</f>
        <v>1</v>
      </c>
      <c r="AQ114" s="42">
        <f>'鱼属性|FishAttribute'!CD9</f>
        <v>0</v>
      </c>
      <c r="AR114" s="42">
        <f>'鱼属性|FishAttribute'!CE9</f>
        <v>0</v>
      </c>
      <c r="AS114" s="42">
        <f>'鱼属性|FishAttribute'!CH9</f>
        <v>0</v>
      </c>
      <c r="AT114" s="42">
        <f>'鱼属性|FishAttribute'!CI9</f>
        <v>0</v>
      </c>
      <c r="AU114" s="42">
        <f>'鱼属性|FishAttribute'!CF9</f>
        <v>0</v>
      </c>
      <c r="AV114" s="42">
        <f>'鱼属性|FishAttribute'!CG9</f>
        <v>0</v>
      </c>
      <c r="AX114" s="393"/>
    </row>
    <row r="115" spans="1:50">
      <c r="A115" s="69" t="str">
        <f t="shared" si="26"/>
        <v>1013</v>
      </c>
      <c r="B115" s="50" t="str">
        <f t="shared" si="16"/>
        <v>track_1013</v>
      </c>
      <c r="C115" s="46">
        <f t="shared" si="27"/>
        <v>1</v>
      </c>
      <c r="D115" s="46">
        <f t="shared" si="28"/>
        <v>0</v>
      </c>
      <c r="E115" s="46">
        <f t="shared" si="29"/>
        <v>4</v>
      </c>
      <c r="F115" s="46">
        <f t="shared" si="30"/>
        <v>2</v>
      </c>
      <c r="G115" s="46">
        <f t="shared" si="31"/>
        <v>9</v>
      </c>
      <c r="H115" s="46">
        <f t="shared" si="32"/>
        <v>4</v>
      </c>
      <c r="I115" s="46">
        <f t="shared" si="33"/>
        <v>1</v>
      </c>
      <c r="J115" s="42">
        <f t="shared" si="17"/>
        <v>0</v>
      </c>
      <c r="K115" s="42">
        <f t="shared" si="18"/>
        <v>1</v>
      </c>
      <c r="L115" s="42">
        <f t="shared" si="34"/>
        <v>1</v>
      </c>
      <c r="M115" s="42">
        <f t="shared" si="19"/>
        <v>1</v>
      </c>
      <c r="N115" s="42">
        <f t="shared" si="20"/>
        <v>0</v>
      </c>
      <c r="O115" s="42">
        <f t="shared" si="21"/>
        <v>0</v>
      </c>
      <c r="P115" s="42">
        <f t="shared" si="22"/>
        <v>0</v>
      </c>
      <c r="Q115" s="42">
        <f t="shared" si="23"/>
        <v>1</v>
      </c>
      <c r="R115" s="42" t="s">
        <v>841</v>
      </c>
      <c r="S115" s="42">
        <v>0</v>
      </c>
      <c r="T115" s="42">
        <v>0</v>
      </c>
      <c r="U115" s="42">
        <v>3</v>
      </c>
      <c r="V115" s="68" t="s">
        <v>842</v>
      </c>
      <c r="W115" s="68">
        <v>0</v>
      </c>
      <c r="X115" s="70" t="s">
        <v>861</v>
      </c>
      <c r="Y115" s="71"/>
      <c r="AA115" s="71"/>
      <c r="AB115" s="71"/>
      <c r="AC115" s="71"/>
      <c r="AF115" s="71"/>
      <c r="AG115" s="71"/>
      <c r="AJ115" s="39">
        <f>'鱼属性|FishAttribute'!A10</f>
        <v>6</v>
      </c>
      <c r="AK115" s="73" t="str">
        <f>'鱼属性|FishAttribute'!B10</f>
        <v>heibaimo</v>
      </c>
      <c r="AL115" s="39">
        <f>IF(AND('鱼属性|FishAttribute'!C10=5,OR('鱼属性|FishAttribute'!A10&lt;51,'鱼属性|FishAttribute'!A10=52,'鱼属性|FishAttribute'!A10&gt;57)),6,'鱼属性|FishAttribute'!C10)</f>
        <v>1</v>
      </c>
      <c r="AM115" s="39">
        <f>'鱼属性|FishAttribute'!F10</f>
        <v>5</v>
      </c>
      <c r="AN115" s="74">
        <f>'鱼属性|FishAttribute'!C10</f>
        <v>1</v>
      </c>
      <c r="AO115" s="42">
        <f>'鱼属性|FishAttribute'!CB10</f>
        <v>0</v>
      </c>
      <c r="AP115" s="42">
        <f>'鱼属性|FishAttribute'!CC10</f>
        <v>0</v>
      </c>
      <c r="AQ115" s="42">
        <f>'鱼属性|FishAttribute'!CD10</f>
        <v>1</v>
      </c>
      <c r="AR115" s="42">
        <f>'鱼属性|FishAttribute'!CE10</f>
        <v>1</v>
      </c>
      <c r="AS115" s="42">
        <f>'鱼属性|FishAttribute'!CH10</f>
        <v>1</v>
      </c>
      <c r="AT115" s="42">
        <f>'鱼属性|FishAttribute'!CI10</f>
        <v>1</v>
      </c>
      <c r="AU115" s="42">
        <f>'鱼属性|FishAttribute'!CF10</f>
        <v>1</v>
      </c>
      <c r="AV115" s="42">
        <f>'鱼属性|FishAttribute'!CG10</f>
        <v>1</v>
      </c>
      <c r="AX115" s="393"/>
    </row>
    <row r="116" spans="1:50">
      <c r="A116" s="69" t="str">
        <f t="shared" si="26"/>
        <v>1014</v>
      </c>
      <c r="B116" s="50" t="str">
        <f t="shared" si="16"/>
        <v>track_1014</v>
      </c>
      <c r="C116" s="46">
        <f t="shared" si="27"/>
        <v>1</v>
      </c>
      <c r="D116" s="46">
        <f t="shared" si="28"/>
        <v>0</v>
      </c>
      <c r="E116" s="46">
        <f t="shared" si="29"/>
        <v>4</v>
      </c>
      <c r="F116" s="46">
        <f t="shared" si="30"/>
        <v>2</v>
      </c>
      <c r="G116" s="46">
        <f t="shared" si="31"/>
        <v>9</v>
      </c>
      <c r="H116" s="46">
        <f t="shared" si="32"/>
        <v>11</v>
      </c>
      <c r="I116" s="46">
        <f t="shared" si="33"/>
        <v>1</v>
      </c>
      <c r="J116" s="42">
        <f t="shared" si="17"/>
        <v>0</v>
      </c>
      <c r="K116" s="42">
        <f t="shared" si="18"/>
        <v>1</v>
      </c>
      <c r="L116" s="42">
        <f t="shared" si="34"/>
        <v>1</v>
      </c>
      <c r="M116" s="42">
        <f t="shared" si="19"/>
        <v>1</v>
      </c>
      <c r="N116" s="42">
        <f t="shared" si="20"/>
        <v>0</v>
      </c>
      <c r="O116" s="42">
        <f t="shared" si="21"/>
        <v>0</v>
      </c>
      <c r="P116" s="42">
        <f t="shared" si="22"/>
        <v>0</v>
      </c>
      <c r="Q116" s="42">
        <f t="shared" si="23"/>
        <v>1</v>
      </c>
      <c r="R116" s="42" t="s">
        <v>841</v>
      </c>
      <c r="S116" s="42">
        <v>0</v>
      </c>
      <c r="T116" s="42">
        <v>0</v>
      </c>
      <c r="U116" s="42">
        <v>3</v>
      </c>
      <c r="V116" s="68" t="s">
        <v>842</v>
      </c>
      <c r="W116" s="68">
        <v>0</v>
      </c>
      <c r="X116" s="70" t="s">
        <v>862</v>
      </c>
      <c r="Y116" s="71"/>
      <c r="AA116" s="71"/>
      <c r="AB116" s="71"/>
      <c r="AC116" s="71"/>
      <c r="AD116" s="47"/>
      <c r="AF116" s="71"/>
      <c r="AG116" s="71"/>
      <c r="AH116" s="47"/>
      <c r="AJ116" s="39">
        <f>'鱼属性|FishAttribute'!A11</f>
        <v>7</v>
      </c>
      <c r="AK116" s="73" t="str">
        <f>'鱼属性|FishAttribute'!B11</f>
        <v>huangbaoshi</v>
      </c>
      <c r="AL116" s="39">
        <f>IF(AND('鱼属性|FishAttribute'!C11=5,OR('鱼属性|FishAttribute'!A11&lt;51,'鱼属性|FishAttribute'!A11=52,'鱼属性|FishAttribute'!A11&gt;57)),6,'鱼属性|FishAttribute'!C11)</f>
        <v>1</v>
      </c>
      <c r="AM116" s="39">
        <f>'鱼属性|FishAttribute'!F11</f>
        <v>6</v>
      </c>
      <c r="AN116" s="74">
        <f>'鱼属性|FishAttribute'!C11</f>
        <v>1</v>
      </c>
      <c r="AO116" s="42">
        <f>'鱼属性|FishAttribute'!CB11</f>
        <v>1</v>
      </c>
      <c r="AP116" s="42">
        <f>'鱼属性|FishAttribute'!CC11</f>
        <v>1</v>
      </c>
      <c r="AQ116" s="42">
        <f>'鱼属性|FishAttribute'!CD11</f>
        <v>1</v>
      </c>
      <c r="AR116" s="42">
        <f>'鱼属性|FishAttribute'!CE11</f>
        <v>1</v>
      </c>
      <c r="AS116" s="42">
        <f>'鱼属性|FishAttribute'!CH11</f>
        <v>1</v>
      </c>
      <c r="AT116" s="42">
        <f>'鱼属性|FishAttribute'!CI11</f>
        <v>1</v>
      </c>
      <c r="AU116" s="42">
        <f>'鱼属性|FishAttribute'!CF11</f>
        <v>1</v>
      </c>
      <c r="AV116" s="42">
        <f>'鱼属性|FishAttribute'!CG11</f>
        <v>1</v>
      </c>
      <c r="AX116" s="393"/>
    </row>
    <row r="117" spans="1:50">
      <c r="A117" s="69" t="str">
        <f t="shared" si="26"/>
        <v>1015</v>
      </c>
      <c r="B117" s="50" t="str">
        <f t="shared" si="16"/>
        <v>track_1015</v>
      </c>
      <c r="C117" s="46">
        <f t="shared" si="27"/>
        <v>2</v>
      </c>
      <c r="D117" s="46">
        <f t="shared" si="28"/>
        <v>0</v>
      </c>
      <c r="E117" s="46">
        <f t="shared" si="29"/>
        <v>1</v>
      </c>
      <c r="F117" s="46">
        <f t="shared" si="30"/>
        <v>2</v>
      </c>
      <c r="G117" s="46">
        <f t="shared" si="31"/>
        <v>1</v>
      </c>
      <c r="H117" s="46">
        <f t="shared" si="32"/>
        <v>6</v>
      </c>
      <c r="I117" s="46">
        <f t="shared" si="33"/>
        <v>1</v>
      </c>
      <c r="J117" s="42">
        <f t="shared" si="17"/>
        <v>1</v>
      </c>
      <c r="K117" s="42">
        <f t="shared" si="18"/>
        <v>1</v>
      </c>
      <c r="L117" s="42">
        <f t="shared" si="34"/>
        <v>1</v>
      </c>
      <c r="M117" s="42">
        <f t="shared" si="19"/>
        <v>1</v>
      </c>
      <c r="N117" s="42">
        <f t="shared" si="20"/>
        <v>0</v>
      </c>
      <c r="O117" s="42">
        <f t="shared" si="21"/>
        <v>1</v>
      </c>
      <c r="P117" s="42">
        <f t="shared" si="22"/>
        <v>1</v>
      </c>
      <c r="Q117" s="42">
        <f t="shared" si="23"/>
        <v>1</v>
      </c>
      <c r="R117" s="42" t="s">
        <v>841</v>
      </c>
      <c r="S117" s="42">
        <v>0</v>
      </c>
      <c r="T117" s="42">
        <v>0</v>
      </c>
      <c r="U117" s="42">
        <v>3</v>
      </c>
      <c r="V117" s="68" t="s">
        <v>863</v>
      </c>
      <c r="W117" s="68">
        <v>0</v>
      </c>
      <c r="X117" s="70" t="s">
        <v>864</v>
      </c>
      <c r="Y117" s="71"/>
      <c r="AA117" s="71"/>
      <c r="AB117" s="71"/>
      <c r="AC117" s="71"/>
      <c r="AD117" s="47"/>
      <c r="AF117" s="71"/>
      <c r="AG117" s="71"/>
      <c r="AH117" s="47"/>
      <c r="AJ117" s="39">
        <f>'鱼属性|FishAttribute'!A12</f>
        <v>8</v>
      </c>
      <c r="AK117" s="73" t="str">
        <f>'鱼属性|FishAttribute'!B12</f>
        <v>muguayu</v>
      </c>
      <c r="AL117" s="39">
        <f>IF(AND('鱼属性|FishAttribute'!C12=5,OR('鱼属性|FishAttribute'!A12&lt;51,'鱼属性|FishAttribute'!A12=52,'鱼属性|FishAttribute'!A12&gt;57)),6,'鱼属性|FishAttribute'!C12)</f>
        <v>1</v>
      </c>
      <c r="AM117" s="39">
        <f>'鱼属性|FishAttribute'!F12</f>
        <v>7</v>
      </c>
      <c r="AN117" s="74">
        <f>'鱼属性|FishAttribute'!C12</f>
        <v>1</v>
      </c>
      <c r="AO117" s="42">
        <f>'鱼属性|FishAttribute'!CB12</f>
        <v>1</v>
      </c>
      <c r="AP117" s="42">
        <f>'鱼属性|FishAttribute'!CC12</f>
        <v>1</v>
      </c>
      <c r="AQ117" s="42">
        <f>'鱼属性|FishAttribute'!CD12</f>
        <v>1</v>
      </c>
      <c r="AR117" s="42">
        <f>'鱼属性|FishAttribute'!CE12</f>
        <v>1</v>
      </c>
      <c r="AS117" s="42">
        <f>'鱼属性|FishAttribute'!CH12</f>
        <v>1</v>
      </c>
      <c r="AT117" s="42">
        <f>'鱼属性|FishAttribute'!CI12</f>
        <v>1</v>
      </c>
      <c r="AU117" s="42">
        <f>'鱼属性|FishAttribute'!CF12</f>
        <v>1</v>
      </c>
      <c r="AV117" s="42">
        <f>'鱼属性|FishAttribute'!CG12</f>
        <v>1</v>
      </c>
      <c r="AX117" s="393"/>
    </row>
    <row r="118" spans="1:50">
      <c r="A118" s="69" t="str">
        <f t="shared" si="26"/>
        <v>1016</v>
      </c>
      <c r="B118" s="50" t="str">
        <f t="shared" si="16"/>
        <v>track_1016</v>
      </c>
      <c r="C118" s="46">
        <f t="shared" si="27"/>
        <v>2</v>
      </c>
      <c r="D118" s="46">
        <f t="shared" si="28"/>
        <v>0</v>
      </c>
      <c r="E118" s="46">
        <f t="shared" si="29"/>
        <v>1</v>
      </c>
      <c r="F118" s="46">
        <f t="shared" si="30"/>
        <v>2</v>
      </c>
      <c r="G118" s="46">
        <f t="shared" si="31"/>
        <v>1</v>
      </c>
      <c r="H118" s="46">
        <f t="shared" si="32"/>
        <v>9</v>
      </c>
      <c r="I118" s="46">
        <f t="shared" si="33"/>
        <v>1</v>
      </c>
      <c r="J118" s="42">
        <f t="shared" si="17"/>
        <v>1</v>
      </c>
      <c r="K118" s="42">
        <f t="shared" si="18"/>
        <v>1</v>
      </c>
      <c r="L118" s="42">
        <f t="shared" si="34"/>
        <v>1</v>
      </c>
      <c r="M118" s="42">
        <f t="shared" si="19"/>
        <v>1</v>
      </c>
      <c r="N118" s="42">
        <f t="shared" si="20"/>
        <v>0</v>
      </c>
      <c r="O118" s="42">
        <f t="shared" si="21"/>
        <v>1</v>
      </c>
      <c r="P118" s="42">
        <f t="shared" si="22"/>
        <v>1</v>
      </c>
      <c r="Q118" s="42">
        <f t="shared" si="23"/>
        <v>1</v>
      </c>
      <c r="R118" s="42" t="s">
        <v>841</v>
      </c>
      <c r="S118" s="42">
        <v>0</v>
      </c>
      <c r="T118" s="42">
        <v>0</v>
      </c>
      <c r="U118" s="42">
        <v>3</v>
      </c>
      <c r="V118" s="68" t="s">
        <v>863</v>
      </c>
      <c r="W118" s="68">
        <v>0</v>
      </c>
      <c r="X118" s="70" t="s">
        <v>865</v>
      </c>
      <c r="Y118" s="71"/>
      <c r="Z118" s="64"/>
      <c r="AC118" s="71"/>
      <c r="AD118" s="47"/>
      <c r="AG118" s="71"/>
      <c r="AH118" s="47"/>
      <c r="AJ118" s="39">
        <f>'鱼属性|FishAttribute'!A13</f>
        <v>9</v>
      </c>
      <c r="AK118" s="73">
        <f>'鱼属性|FishAttribute'!B13</f>
        <v>0</v>
      </c>
      <c r="AL118" s="39">
        <f>IF(AND('鱼属性|FishAttribute'!C13=5,OR('鱼属性|FishAttribute'!A13&lt;51,'鱼属性|FishAttribute'!A13=52,'鱼属性|FishAttribute'!A13&gt;57)),6,'鱼属性|FishAttribute'!C13)</f>
        <v>1</v>
      </c>
      <c r="AM118" s="39">
        <f>'鱼属性|FishAttribute'!F13</f>
        <v>4</v>
      </c>
      <c r="AN118" s="74">
        <f>'鱼属性|FishAttribute'!C13</f>
        <v>1</v>
      </c>
      <c r="AO118" s="42">
        <f>'鱼属性|FishAttribute'!CB13</f>
        <v>0</v>
      </c>
      <c r="AP118" s="42">
        <f>'鱼属性|FishAttribute'!CC13</f>
        <v>0</v>
      </c>
      <c r="AQ118" s="42">
        <f>'鱼属性|FishAttribute'!CD13</f>
        <v>0</v>
      </c>
      <c r="AR118" s="42">
        <f>'鱼属性|FishAttribute'!CE13</f>
        <v>0</v>
      </c>
      <c r="AS118" s="42">
        <f>'鱼属性|FishAttribute'!CH13</f>
        <v>0</v>
      </c>
      <c r="AT118" s="42">
        <f>'鱼属性|FishAttribute'!CI13</f>
        <v>0</v>
      </c>
      <c r="AU118" s="42">
        <f>'鱼属性|FishAttribute'!CF13</f>
        <v>0</v>
      </c>
      <c r="AV118" s="42">
        <f>'鱼属性|FishAttribute'!CG13</f>
        <v>0</v>
      </c>
      <c r="AX118" s="393"/>
    </row>
    <row r="119" spans="1:50">
      <c r="A119" s="69" t="str">
        <f t="shared" si="26"/>
        <v>1017</v>
      </c>
      <c r="B119" s="50" t="str">
        <f t="shared" si="16"/>
        <v>track_1017</v>
      </c>
      <c r="C119" s="46">
        <f t="shared" si="27"/>
        <v>2</v>
      </c>
      <c r="D119" s="46">
        <f t="shared" si="28"/>
        <v>0</v>
      </c>
      <c r="E119" s="46">
        <f t="shared" si="29"/>
        <v>2</v>
      </c>
      <c r="F119" s="46">
        <f t="shared" si="30"/>
        <v>4</v>
      </c>
      <c r="G119" s="46">
        <f t="shared" si="31"/>
        <v>1</v>
      </c>
      <c r="H119" s="46">
        <f t="shared" si="32"/>
        <v>4</v>
      </c>
      <c r="I119" s="46">
        <f t="shared" si="33"/>
        <v>1</v>
      </c>
      <c r="J119" s="42">
        <f t="shared" si="17"/>
        <v>1</v>
      </c>
      <c r="K119" s="42">
        <f t="shared" si="18"/>
        <v>1</v>
      </c>
      <c r="L119" s="42">
        <f t="shared" si="34"/>
        <v>1</v>
      </c>
      <c r="M119" s="42">
        <f t="shared" si="19"/>
        <v>1</v>
      </c>
      <c r="N119" s="42">
        <f t="shared" si="20"/>
        <v>0</v>
      </c>
      <c r="O119" s="42">
        <f t="shared" si="21"/>
        <v>1</v>
      </c>
      <c r="P119" s="42">
        <f t="shared" si="22"/>
        <v>1</v>
      </c>
      <c r="Q119" s="42">
        <f t="shared" si="23"/>
        <v>1</v>
      </c>
      <c r="R119" s="42" t="s">
        <v>841</v>
      </c>
      <c r="S119" s="42">
        <v>0</v>
      </c>
      <c r="T119" s="42">
        <v>0</v>
      </c>
      <c r="U119" s="42">
        <v>3</v>
      </c>
      <c r="V119" s="68" t="s">
        <v>863</v>
      </c>
      <c r="W119" s="68">
        <v>0</v>
      </c>
      <c r="X119" s="70" t="s">
        <v>866</v>
      </c>
      <c r="Y119" s="71"/>
      <c r="AC119" s="71"/>
      <c r="AD119" s="47"/>
      <c r="AG119" s="71"/>
      <c r="AH119" s="47"/>
      <c r="AJ119" s="39">
        <f>'鱼属性|FishAttribute'!A14</f>
        <v>20</v>
      </c>
      <c r="AK119" s="73" t="str">
        <f>'鱼属性|FishAttribute'!B14</f>
        <v>huashuimu</v>
      </c>
      <c r="AL119" s="39">
        <f>IF(AND('鱼属性|FishAttribute'!C14=5,OR('鱼属性|FishAttribute'!A14&lt;51,'鱼属性|FishAttribute'!A14=52,'鱼属性|FishAttribute'!A14&gt;57)),6,'鱼属性|FishAttribute'!C14)</f>
        <v>1</v>
      </c>
      <c r="AM119" s="39">
        <f>'鱼属性|FishAttribute'!F14</f>
        <v>8</v>
      </c>
      <c r="AN119" s="74">
        <f>'鱼属性|FishAttribute'!C14</f>
        <v>1</v>
      </c>
      <c r="AO119" s="42">
        <f>'鱼属性|FishAttribute'!CB14</f>
        <v>1</v>
      </c>
      <c r="AP119" s="42">
        <f>'鱼属性|FishAttribute'!CC14</f>
        <v>1</v>
      </c>
      <c r="AQ119" s="42">
        <f>'鱼属性|FishAttribute'!CD14</f>
        <v>1</v>
      </c>
      <c r="AR119" s="42">
        <f>'鱼属性|FishAttribute'!CE14</f>
        <v>1</v>
      </c>
      <c r="AS119" s="42">
        <f>'鱼属性|FishAttribute'!CH14</f>
        <v>0</v>
      </c>
      <c r="AT119" s="42">
        <f>'鱼属性|FishAttribute'!CI14</f>
        <v>1</v>
      </c>
      <c r="AU119" s="42">
        <f>'鱼属性|FishAttribute'!CF14</f>
        <v>1</v>
      </c>
      <c r="AV119" s="42">
        <f>'鱼属性|FishAttribute'!CG14</f>
        <v>1</v>
      </c>
      <c r="AX119" s="393"/>
    </row>
    <row r="120" spans="1:50" ht="62.4">
      <c r="A120" s="69" t="str">
        <f t="shared" si="26"/>
        <v>1018</v>
      </c>
      <c r="B120" s="50" t="str">
        <f t="shared" si="16"/>
        <v>track_1018</v>
      </c>
      <c r="C120" s="46">
        <f t="shared" si="27"/>
        <v>2</v>
      </c>
      <c r="D120" s="46">
        <f t="shared" si="28"/>
        <v>0</v>
      </c>
      <c r="E120" s="46">
        <f t="shared" si="29"/>
        <v>2</v>
      </c>
      <c r="F120" s="46">
        <f t="shared" si="30"/>
        <v>4</v>
      </c>
      <c r="G120" s="46">
        <f t="shared" si="31"/>
        <v>6</v>
      </c>
      <c r="H120" s="46">
        <f t="shared" si="32"/>
        <v>7</v>
      </c>
      <c r="I120" s="46">
        <f t="shared" si="33"/>
        <v>1</v>
      </c>
      <c r="J120" s="42">
        <f t="shared" si="17"/>
        <v>1</v>
      </c>
      <c r="K120" s="42">
        <f t="shared" si="18"/>
        <v>1</v>
      </c>
      <c r="L120" s="42">
        <f t="shared" si="34"/>
        <v>1</v>
      </c>
      <c r="M120" s="42">
        <f t="shared" si="19"/>
        <v>1</v>
      </c>
      <c r="N120" s="42">
        <f t="shared" si="20"/>
        <v>0</v>
      </c>
      <c r="O120" s="42">
        <f t="shared" si="21"/>
        <v>1</v>
      </c>
      <c r="P120" s="42">
        <f t="shared" si="22"/>
        <v>1</v>
      </c>
      <c r="Q120" s="42">
        <f t="shared" si="23"/>
        <v>1</v>
      </c>
      <c r="R120" s="42" t="s">
        <v>841</v>
      </c>
      <c r="S120" s="42">
        <v>0</v>
      </c>
      <c r="T120" s="42">
        <v>0</v>
      </c>
      <c r="U120" s="42">
        <v>3</v>
      </c>
      <c r="V120" s="68" t="s">
        <v>863</v>
      </c>
      <c r="W120" s="68">
        <v>0</v>
      </c>
      <c r="X120" s="70" t="s">
        <v>867</v>
      </c>
      <c r="Y120" s="71"/>
      <c r="AA120" s="71" t="s">
        <v>868</v>
      </c>
      <c r="AB120" s="71"/>
      <c r="AF120" s="71"/>
      <c r="AJ120" s="39">
        <f>'鱼属性|FishAttribute'!A15</f>
        <v>10</v>
      </c>
      <c r="AK120" s="73" t="str">
        <f>'鱼属性|FishAttribute'!B15</f>
        <v>fengweiyu</v>
      </c>
      <c r="AL120" s="39">
        <f>IF(AND('鱼属性|FishAttribute'!C15=5,OR('鱼属性|FishAttribute'!A15&lt;51,'鱼属性|FishAttribute'!A15=52,'鱼属性|FishAttribute'!A15&gt;57)),6,'鱼属性|FishAttribute'!C15)</f>
        <v>1</v>
      </c>
      <c r="AM120" s="39">
        <f>'鱼属性|FishAttribute'!F15</f>
        <v>10</v>
      </c>
      <c r="AN120" s="74">
        <f>'鱼属性|FishAttribute'!C15</f>
        <v>1</v>
      </c>
      <c r="AO120" s="42">
        <f>'鱼属性|FishAttribute'!CB15</f>
        <v>1</v>
      </c>
      <c r="AP120" s="42">
        <f>'鱼属性|FishAttribute'!CC15</f>
        <v>1</v>
      </c>
      <c r="AQ120" s="42">
        <f>'鱼属性|FishAttribute'!CD15</f>
        <v>1</v>
      </c>
      <c r="AR120" s="42">
        <f>'鱼属性|FishAttribute'!CE15</f>
        <v>1</v>
      </c>
      <c r="AS120" s="42">
        <f>'鱼属性|FishAttribute'!CH15</f>
        <v>1</v>
      </c>
      <c r="AT120" s="42">
        <f>'鱼属性|FishAttribute'!CI15</f>
        <v>0</v>
      </c>
      <c r="AU120" s="42">
        <f>'鱼属性|FishAttribute'!CF15</f>
        <v>0</v>
      </c>
      <c r="AV120" s="42">
        <f>'鱼属性|FishAttribute'!CG15</f>
        <v>1</v>
      </c>
    </row>
    <row r="121" spans="1:50">
      <c r="A121" s="69" t="str">
        <f t="shared" si="26"/>
        <v>1019</v>
      </c>
      <c r="B121" s="50" t="str">
        <f t="shared" si="16"/>
        <v>track_1019</v>
      </c>
      <c r="C121" s="46">
        <f t="shared" si="27"/>
        <v>2</v>
      </c>
      <c r="D121" s="46">
        <f t="shared" si="28"/>
        <v>0</v>
      </c>
      <c r="E121" s="46">
        <f t="shared" si="29"/>
        <v>3</v>
      </c>
      <c r="F121" s="46">
        <f t="shared" si="30"/>
        <v>2</v>
      </c>
      <c r="G121" s="46">
        <f t="shared" si="31"/>
        <v>1</v>
      </c>
      <c r="H121" s="46">
        <f t="shared" si="32"/>
        <v>5</v>
      </c>
      <c r="I121" s="46">
        <f t="shared" si="33"/>
        <v>1</v>
      </c>
      <c r="J121" s="42">
        <f t="shared" si="17"/>
        <v>1</v>
      </c>
      <c r="K121" s="42">
        <f t="shared" si="18"/>
        <v>1</v>
      </c>
      <c r="L121" s="42">
        <f t="shared" si="34"/>
        <v>1</v>
      </c>
      <c r="M121" s="42">
        <f t="shared" si="19"/>
        <v>1</v>
      </c>
      <c r="N121" s="42">
        <f t="shared" si="20"/>
        <v>0</v>
      </c>
      <c r="O121" s="42">
        <f t="shared" si="21"/>
        <v>1</v>
      </c>
      <c r="P121" s="42">
        <f t="shared" si="22"/>
        <v>1</v>
      </c>
      <c r="Q121" s="42">
        <f t="shared" si="23"/>
        <v>1</v>
      </c>
      <c r="R121" s="42" t="s">
        <v>841</v>
      </c>
      <c r="S121" s="42">
        <v>0</v>
      </c>
      <c r="T121" s="42">
        <v>0</v>
      </c>
      <c r="U121" s="42">
        <v>3</v>
      </c>
      <c r="V121" s="68" t="s">
        <v>863</v>
      </c>
      <c r="W121" s="68">
        <v>0</v>
      </c>
      <c r="X121" s="70" t="s">
        <v>869</v>
      </c>
      <c r="Y121" s="71"/>
      <c r="AA121" s="71"/>
      <c r="AB121" s="71"/>
      <c r="AF121" s="71"/>
      <c r="AJ121" s="39">
        <f>'鱼属性|FishAttribute'!A16</f>
        <v>11</v>
      </c>
      <c r="AK121" s="73" t="str">
        <f>'鱼属性|FishAttribute'!B16</f>
        <v>bimuyu</v>
      </c>
      <c r="AL121" s="39">
        <f>IF(AND('鱼属性|FishAttribute'!C16=5,OR('鱼属性|FishAttribute'!A16&lt;51,'鱼属性|FishAttribute'!A16=52,'鱼属性|FishAttribute'!A16&gt;57)),6,'鱼属性|FishAttribute'!C16)</f>
        <v>1</v>
      </c>
      <c r="AM121" s="39">
        <f>'鱼属性|FishAttribute'!F16</f>
        <v>12</v>
      </c>
      <c r="AN121" s="74">
        <f>'鱼属性|FishAttribute'!C16</f>
        <v>1</v>
      </c>
      <c r="AO121" s="42">
        <f>'鱼属性|FishAttribute'!CB16</f>
        <v>0</v>
      </c>
      <c r="AP121" s="42">
        <f>'鱼属性|FishAttribute'!CC16</f>
        <v>0</v>
      </c>
      <c r="AQ121" s="42">
        <f>'鱼属性|FishAttribute'!CD16</f>
        <v>1</v>
      </c>
      <c r="AR121" s="42">
        <f>'鱼属性|FishAttribute'!CE16</f>
        <v>1</v>
      </c>
      <c r="AS121" s="42">
        <f>'鱼属性|FishAttribute'!CH16</f>
        <v>1</v>
      </c>
      <c r="AT121" s="42">
        <f>'鱼属性|FishAttribute'!CI16</f>
        <v>1</v>
      </c>
      <c r="AU121" s="42">
        <f>'鱼属性|FishAttribute'!CF16</f>
        <v>1</v>
      </c>
      <c r="AV121" s="42">
        <f>'鱼属性|FishAttribute'!CG16</f>
        <v>1</v>
      </c>
    </row>
    <row r="122" spans="1:50" ht="16.5" customHeight="1">
      <c r="A122" s="69" t="str">
        <f t="shared" si="26"/>
        <v>1020</v>
      </c>
      <c r="B122" s="50" t="str">
        <f t="shared" si="16"/>
        <v>track_1020</v>
      </c>
      <c r="C122" s="46">
        <f t="shared" si="27"/>
        <v>2</v>
      </c>
      <c r="D122" s="46">
        <f t="shared" si="28"/>
        <v>0</v>
      </c>
      <c r="E122" s="46">
        <f t="shared" si="29"/>
        <v>3</v>
      </c>
      <c r="F122" s="46">
        <f t="shared" si="30"/>
        <v>4</v>
      </c>
      <c r="G122" s="46">
        <f t="shared" si="31"/>
        <v>2</v>
      </c>
      <c r="H122" s="46">
        <f t="shared" si="32"/>
        <v>3</v>
      </c>
      <c r="I122" s="46">
        <f t="shared" si="33"/>
        <v>1</v>
      </c>
      <c r="J122" s="42">
        <f t="shared" si="17"/>
        <v>1</v>
      </c>
      <c r="K122" s="42">
        <f t="shared" si="18"/>
        <v>1</v>
      </c>
      <c r="L122" s="42">
        <f t="shared" si="34"/>
        <v>1</v>
      </c>
      <c r="M122" s="42">
        <f t="shared" si="19"/>
        <v>1</v>
      </c>
      <c r="N122" s="42">
        <f t="shared" si="20"/>
        <v>0</v>
      </c>
      <c r="O122" s="42">
        <f t="shared" si="21"/>
        <v>1</v>
      </c>
      <c r="P122" s="42">
        <f t="shared" si="22"/>
        <v>1</v>
      </c>
      <c r="Q122" s="42">
        <f t="shared" si="23"/>
        <v>1</v>
      </c>
      <c r="R122" s="42" t="s">
        <v>841</v>
      </c>
      <c r="S122" s="42">
        <v>0</v>
      </c>
      <c r="T122" s="42">
        <v>0</v>
      </c>
      <c r="U122" s="42">
        <v>3</v>
      </c>
      <c r="V122" s="68" t="s">
        <v>863</v>
      </c>
      <c r="W122" s="68">
        <v>0</v>
      </c>
      <c r="X122" s="70" t="s">
        <v>870</v>
      </c>
      <c r="Y122" s="71"/>
      <c r="AA122" s="71"/>
      <c r="AB122" s="71"/>
      <c r="AC122" s="71"/>
      <c r="AD122" s="47"/>
      <c r="AF122" s="71"/>
      <c r="AG122" s="71"/>
      <c r="AH122" s="47"/>
      <c r="AJ122" s="39">
        <f>'鱼属性|FishAttribute'!A17</f>
        <v>12</v>
      </c>
      <c r="AK122" s="73" t="str">
        <f>'鱼属性|FishAttribute'!B17</f>
        <v>lvqiyu</v>
      </c>
      <c r="AL122" s="39">
        <f>IF(AND('鱼属性|FishAttribute'!C17=5,OR('鱼属性|FishAttribute'!A17&lt;51,'鱼属性|FishAttribute'!A17=52,'鱼属性|FishAttribute'!A17&gt;57)),6,'鱼属性|FishAttribute'!C17)</f>
        <v>2</v>
      </c>
      <c r="AM122" s="39">
        <f>'鱼属性|FishAttribute'!F17</f>
        <v>12</v>
      </c>
      <c r="AN122" s="74">
        <f>'鱼属性|FishAttribute'!C17</f>
        <v>2</v>
      </c>
      <c r="AO122" s="42">
        <f>'鱼属性|FishAttribute'!CB17</f>
        <v>1</v>
      </c>
      <c r="AP122" s="42">
        <f>'鱼属性|FishAttribute'!CC17</f>
        <v>1</v>
      </c>
      <c r="AQ122" s="42">
        <f>'鱼属性|FishAttribute'!CD17</f>
        <v>0</v>
      </c>
      <c r="AR122" s="42">
        <f>'鱼属性|FishAttribute'!CE17</f>
        <v>0</v>
      </c>
      <c r="AS122" s="42">
        <f>'鱼属性|FishAttribute'!CH17</f>
        <v>1</v>
      </c>
      <c r="AT122" s="42">
        <f>'鱼属性|FishAttribute'!CI17</f>
        <v>0</v>
      </c>
      <c r="AU122" s="42">
        <f>'鱼属性|FishAttribute'!CF17</f>
        <v>0</v>
      </c>
      <c r="AV122" s="42">
        <f>'鱼属性|FishAttribute'!CG17</f>
        <v>0</v>
      </c>
    </row>
    <row r="123" spans="1:50">
      <c r="A123" s="69" t="str">
        <f t="shared" si="26"/>
        <v>1021</v>
      </c>
      <c r="B123" s="50" t="str">
        <f t="shared" si="16"/>
        <v>track_1021</v>
      </c>
      <c r="C123" s="46">
        <f t="shared" si="27"/>
        <v>2</v>
      </c>
      <c r="D123" s="46">
        <f t="shared" si="28"/>
        <v>0</v>
      </c>
      <c r="E123" s="46">
        <f t="shared" si="29"/>
        <v>3</v>
      </c>
      <c r="F123" s="46">
        <f t="shared" si="30"/>
        <v>4</v>
      </c>
      <c r="G123" s="46">
        <f t="shared" si="31"/>
        <v>4</v>
      </c>
      <c r="H123" s="46">
        <f t="shared" si="32"/>
        <v>10</v>
      </c>
      <c r="I123" s="46">
        <f t="shared" si="33"/>
        <v>1</v>
      </c>
      <c r="J123" s="42">
        <f t="shared" si="17"/>
        <v>1</v>
      </c>
      <c r="K123" s="42">
        <f t="shared" si="18"/>
        <v>1</v>
      </c>
      <c r="L123" s="42">
        <f t="shared" si="34"/>
        <v>1</v>
      </c>
      <c r="M123" s="42">
        <f t="shared" si="19"/>
        <v>1</v>
      </c>
      <c r="N123" s="42">
        <f t="shared" si="20"/>
        <v>0</v>
      </c>
      <c r="O123" s="42">
        <f t="shared" si="21"/>
        <v>1</v>
      </c>
      <c r="P123" s="42">
        <f t="shared" si="22"/>
        <v>1</v>
      </c>
      <c r="Q123" s="42">
        <f t="shared" si="23"/>
        <v>1</v>
      </c>
      <c r="R123" s="42" t="s">
        <v>841</v>
      </c>
      <c r="S123" s="42">
        <v>0</v>
      </c>
      <c r="T123" s="42">
        <v>0</v>
      </c>
      <c r="U123" s="42" t="s">
        <v>871</v>
      </c>
      <c r="V123" s="68" t="s">
        <v>863</v>
      </c>
      <c r="W123" s="68">
        <v>0</v>
      </c>
      <c r="X123" s="70" t="s">
        <v>872</v>
      </c>
      <c r="Y123" s="71"/>
      <c r="AA123" s="71"/>
      <c r="AB123" s="71"/>
      <c r="AC123" s="71"/>
      <c r="AD123" s="47"/>
      <c r="AF123" s="71"/>
      <c r="AG123" s="71"/>
      <c r="AH123" s="47"/>
      <c r="AJ123" s="39">
        <f>'鱼属性|FishAttribute'!A18</f>
        <v>24</v>
      </c>
      <c r="AK123" s="73" t="str">
        <f>'鱼属性|FishAttribute'!B18</f>
        <v>qiyu</v>
      </c>
      <c r="AL123" s="39">
        <f>IF(AND('鱼属性|FishAttribute'!C18=5,OR('鱼属性|FishAttribute'!A18&lt;51,'鱼属性|FishAttribute'!A18=52,'鱼属性|FishAttribute'!A18&gt;57)),6,'鱼属性|FishAttribute'!C18)</f>
        <v>2</v>
      </c>
      <c r="AM123" s="39">
        <f>'鱼属性|FishAttribute'!F18</f>
        <v>15</v>
      </c>
      <c r="AN123" s="74">
        <f>'鱼属性|FishAttribute'!C18</f>
        <v>2</v>
      </c>
      <c r="AO123" s="42">
        <f>'鱼属性|FishAttribute'!CB18</f>
        <v>0</v>
      </c>
      <c r="AP123" s="42">
        <f>'鱼属性|FishAttribute'!CC18</f>
        <v>0</v>
      </c>
      <c r="AQ123" s="42">
        <f>'鱼属性|FishAttribute'!CD18</f>
        <v>1</v>
      </c>
      <c r="AR123" s="42">
        <f>'鱼属性|FishAttribute'!CE18</f>
        <v>1</v>
      </c>
      <c r="AS123" s="42">
        <f>'鱼属性|FishAttribute'!CH18</f>
        <v>1</v>
      </c>
      <c r="AT123" s="42">
        <f>'鱼属性|FishAttribute'!CI18</f>
        <v>1</v>
      </c>
      <c r="AU123" s="42">
        <f>'鱼属性|FishAttribute'!CF18</f>
        <v>1</v>
      </c>
      <c r="AV123" s="42">
        <f>'鱼属性|FishAttribute'!CG18</f>
        <v>1</v>
      </c>
    </row>
    <row r="124" spans="1:50">
      <c r="A124" s="69" t="str">
        <f t="shared" si="26"/>
        <v>1022</v>
      </c>
      <c r="B124" s="50" t="str">
        <f t="shared" si="16"/>
        <v>track_1022</v>
      </c>
      <c r="C124" s="46">
        <f t="shared" si="27"/>
        <v>2</v>
      </c>
      <c r="D124" s="46">
        <f t="shared" si="28"/>
        <v>0</v>
      </c>
      <c r="E124" s="46">
        <f t="shared" si="29"/>
        <v>4</v>
      </c>
      <c r="F124" s="46">
        <f t="shared" si="30"/>
        <v>2</v>
      </c>
      <c r="G124" s="46">
        <f t="shared" si="31"/>
        <v>1</v>
      </c>
      <c r="H124" s="46">
        <f t="shared" si="32"/>
        <v>2</v>
      </c>
      <c r="I124" s="46">
        <f t="shared" si="33"/>
        <v>1</v>
      </c>
      <c r="J124" s="42">
        <f t="shared" si="17"/>
        <v>1</v>
      </c>
      <c r="K124" s="42">
        <f t="shared" si="18"/>
        <v>1</v>
      </c>
      <c r="L124" s="42">
        <f t="shared" si="34"/>
        <v>1</v>
      </c>
      <c r="M124" s="42">
        <f t="shared" si="19"/>
        <v>1</v>
      </c>
      <c r="N124" s="42">
        <f t="shared" si="20"/>
        <v>0</v>
      </c>
      <c r="O124" s="42">
        <f t="shared" si="21"/>
        <v>1</v>
      </c>
      <c r="P124" s="42">
        <f t="shared" si="22"/>
        <v>1</v>
      </c>
      <c r="Q124" s="42">
        <f t="shared" si="23"/>
        <v>1</v>
      </c>
      <c r="R124" s="42" t="s">
        <v>841</v>
      </c>
      <c r="S124" s="42">
        <v>0</v>
      </c>
      <c r="T124" s="42">
        <v>0</v>
      </c>
      <c r="U124" s="42" t="s">
        <v>871</v>
      </c>
      <c r="V124" s="68" t="s">
        <v>863</v>
      </c>
      <c r="W124" s="68">
        <v>0</v>
      </c>
      <c r="X124" s="70" t="s">
        <v>873</v>
      </c>
      <c r="Y124" s="71"/>
      <c r="AA124" s="71"/>
      <c r="AB124" s="71"/>
      <c r="AC124" s="71"/>
      <c r="AD124" s="47"/>
      <c r="AF124" s="71"/>
      <c r="AG124" s="71"/>
      <c r="AH124" s="47"/>
      <c r="AJ124" s="39">
        <f>'鱼属性|FishAttribute'!A19</f>
        <v>19</v>
      </c>
      <c r="AK124" s="73" t="str">
        <f>'鱼属性|FishAttribute'!B19</f>
        <v>damaha</v>
      </c>
      <c r="AL124" s="39">
        <f>IF(AND('鱼属性|FishAttribute'!C19=5,OR('鱼属性|FishAttribute'!A19&lt;51,'鱼属性|FishAttribute'!A19=52,'鱼属性|FishAttribute'!A19&gt;57)),6,'鱼属性|FishAttribute'!C19)</f>
        <v>2</v>
      </c>
      <c r="AM124" s="39">
        <f>'鱼属性|FishAttribute'!F19</f>
        <v>15</v>
      </c>
      <c r="AN124" s="74">
        <f>'鱼属性|FishAttribute'!C19</f>
        <v>2</v>
      </c>
      <c r="AO124" s="42">
        <f>'鱼属性|FishAttribute'!CB19</f>
        <v>1</v>
      </c>
      <c r="AP124" s="42">
        <f>'鱼属性|FishAttribute'!CC19</f>
        <v>1</v>
      </c>
      <c r="AQ124" s="42">
        <f>'鱼属性|FishAttribute'!CD19</f>
        <v>0</v>
      </c>
      <c r="AR124" s="42">
        <f>'鱼属性|FishAttribute'!CE19</f>
        <v>0</v>
      </c>
      <c r="AS124" s="42">
        <f>'鱼属性|FishAttribute'!CH19</f>
        <v>1</v>
      </c>
      <c r="AT124" s="42">
        <f>'鱼属性|FishAttribute'!CI19</f>
        <v>1</v>
      </c>
      <c r="AU124" s="42">
        <f>'鱼属性|FishAttribute'!CF19</f>
        <v>1</v>
      </c>
      <c r="AV124" s="42">
        <f>'鱼属性|FishAttribute'!CG19</f>
        <v>0</v>
      </c>
    </row>
    <row r="125" spans="1:50">
      <c r="A125" s="69" t="str">
        <f t="shared" si="26"/>
        <v>1023</v>
      </c>
      <c r="B125" s="50" t="str">
        <f t="shared" si="16"/>
        <v>track_1023</v>
      </c>
      <c r="C125" s="46">
        <f t="shared" si="27"/>
        <v>2</v>
      </c>
      <c r="D125" s="46">
        <f t="shared" si="28"/>
        <v>0</v>
      </c>
      <c r="E125" s="46">
        <f t="shared" si="29"/>
        <v>4</v>
      </c>
      <c r="F125" s="46">
        <f t="shared" si="30"/>
        <v>2</v>
      </c>
      <c r="G125" s="46">
        <f t="shared" si="31"/>
        <v>2</v>
      </c>
      <c r="H125" s="46">
        <f t="shared" si="32"/>
        <v>1</v>
      </c>
      <c r="I125" s="46">
        <f t="shared" si="33"/>
        <v>1</v>
      </c>
      <c r="J125" s="42">
        <f t="shared" si="17"/>
        <v>1</v>
      </c>
      <c r="K125" s="42">
        <f t="shared" si="18"/>
        <v>1</v>
      </c>
      <c r="L125" s="42">
        <f t="shared" si="34"/>
        <v>1</v>
      </c>
      <c r="M125" s="42">
        <f t="shared" si="19"/>
        <v>1</v>
      </c>
      <c r="N125" s="42">
        <f t="shared" si="20"/>
        <v>0</v>
      </c>
      <c r="O125" s="42">
        <f t="shared" si="21"/>
        <v>1</v>
      </c>
      <c r="P125" s="42">
        <f t="shared" si="22"/>
        <v>1</v>
      </c>
      <c r="Q125" s="42">
        <f t="shared" si="23"/>
        <v>1</v>
      </c>
      <c r="R125" s="42" t="s">
        <v>841</v>
      </c>
      <c r="S125" s="42">
        <v>0</v>
      </c>
      <c r="T125" s="42">
        <v>0</v>
      </c>
      <c r="U125" s="42" t="s">
        <v>871</v>
      </c>
      <c r="V125" s="68" t="s">
        <v>863</v>
      </c>
      <c r="W125" s="68">
        <v>0</v>
      </c>
      <c r="X125" s="70" t="s">
        <v>874</v>
      </c>
      <c r="Y125" s="71"/>
      <c r="AA125" s="71"/>
      <c r="AB125" s="71"/>
      <c r="AC125" s="71"/>
      <c r="AD125" s="47"/>
      <c r="AF125" s="71"/>
      <c r="AG125" s="71"/>
      <c r="AH125" s="47"/>
      <c r="AJ125" s="39">
        <f>'鱼属性|FishAttribute'!A20</f>
        <v>13</v>
      </c>
      <c r="AK125" s="73" t="str">
        <f>'鱼属性|FishAttribute'!B20</f>
        <v>hetun</v>
      </c>
      <c r="AL125" s="39">
        <f>IF(AND('鱼属性|FishAttribute'!C20=5,OR('鱼属性|FishAttribute'!A20&lt;51,'鱼属性|FishAttribute'!A20=52,'鱼属性|FishAttribute'!A20&gt;57)),6,'鱼属性|FishAttribute'!C20)</f>
        <v>2</v>
      </c>
      <c r="AM125" s="39">
        <f>'鱼属性|FishAttribute'!F20</f>
        <v>18</v>
      </c>
      <c r="AN125" s="74">
        <f>'鱼属性|FishAttribute'!C20</f>
        <v>2</v>
      </c>
      <c r="AO125" s="42">
        <f>'鱼属性|FishAttribute'!CB20</f>
        <v>1</v>
      </c>
      <c r="AP125" s="42">
        <f>'鱼属性|FishAttribute'!CC20</f>
        <v>1</v>
      </c>
      <c r="AQ125" s="42">
        <f>'鱼属性|FishAttribute'!CD20</f>
        <v>1</v>
      </c>
      <c r="AR125" s="42">
        <f>'鱼属性|FishAttribute'!CE20</f>
        <v>1</v>
      </c>
      <c r="AS125" s="42">
        <f>'鱼属性|FishAttribute'!CH20</f>
        <v>1</v>
      </c>
      <c r="AT125" s="42">
        <f>'鱼属性|FishAttribute'!CI20</f>
        <v>1</v>
      </c>
      <c r="AU125" s="42">
        <f>'鱼属性|FishAttribute'!CF20</f>
        <v>1</v>
      </c>
      <c r="AV125" s="42">
        <f>'鱼属性|FishAttribute'!CG20</f>
        <v>1</v>
      </c>
    </row>
    <row r="126" spans="1:50">
      <c r="A126" s="69" t="str">
        <f t="shared" si="26"/>
        <v>1024</v>
      </c>
      <c r="B126" s="50" t="str">
        <f t="shared" si="16"/>
        <v>track_1024</v>
      </c>
      <c r="C126" s="46">
        <f t="shared" si="27"/>
        <v>2</v>
      </c>
      <c r="D126" s="46">
        <f t="shared" si="28"/>
        <v>0</v>
      </c>
      <c r="E126" s="46">
        <f t="shared" si="29"/>
        <v>4</v>
      </c>
      <c r="F126" s="46">
        <f t="shared" si="30"/>
        <v>2</v>
      </c>
      <c r="G126" s="46">
        <f t="shared" si="31"/>
        <v>3</v>
      </c>
      <c r="H126" s="46">
        <f t="shared" si="32"/>
        <v>8</v>
      </c>
      <c r="I126" s="46">
        <f t="shared" si="33"/>
        <v>1</v>
      </c>
      <c r="J126" s="42">
        <f t="shared" si="17"/>
        <v>1</v>
      </c>
      <c r="K126" s="42">
        <f t="shared" si="18"/>
        <v>1</v>
      </c>
      <c r="L126" s="42">
        <f t="shared" si="34"/>
        <v>1</v>
      </c>
      <c r="M126" s="42">
        <f t="shared" si="19"/>
        <v>1</v>
      </c>
      <c r="N126" s="42">
        <f t="shared" si="20"/>
        <v>0</v>
      </c>
      <c r="O126" s="42">
        <f t="shared" si="21"/>
        <v>1</v>
      </c>
      <c r="P126" s="42">
        <f t="shared" si="22"/>
        <v>1</v>
      </c>
      <c r="Q126" s="42">
        <f t="shared" si="23"/>
        <v>1</v>
      </c>
      <c r="R126" s="42" t="s">
        <v>841</v>
      </c>
      <c r="S126" s="42">
        <v>0</v>
      </c>
      <c r="T126" s="42">
        <v>0</v>
      </c>
      <c r="U126" s="42" t="s">
        <v>871</v>
      </c>
      <c r="V126" s="68" t="s">
        <v>863</v>
      </c>
      <c r="W126" s="68">
        <v>0</v>
      </c>
      <c r="X126" s="70" t="s">
        <v>875</v>
      </c>
      <c r="Y126" s="71"/>
      <c r="AA126" s="71"/>
      <c r="AB126" s="71"/>
      <c r="AC126" s="71"/>
      <c r="AD126" s="47"/>
      <c r="AF126" s="71"/>
      <c r="AG126" s="71"/>
      <c r="AH126" s="47"/>
      <c r="AJ126" s="39">
        <f>'鱼属性|FishAttribute'!A21</f>
        <v>14</v>
      </c>
      <c r="AK126" s="73" t="str">
        <f>'鱼属性|FishAttribute'!B21</f>
        <v>zhangyu</v>
      </c>
      <c r="AL126" s="39">
        <f>IF(AND('鱼属性|FishAttribute'!C21=5,OR('鱼属性|FishAttribute'!A21&lt;51,'鱼属性|FishAttribute'!A21=52,'鱼属性|FishAttribute'!A21&gt;57)),6,'鱼属性|FishAttribute'!C21)</f>
        <v>2</v>
      </c>
      <c r="AM126" s="39">
        <f>'鱼属性|FishAttribute'!F21</f>
        <v>20</v>
      </c>
      <c r="AN126" s="74">
        <f>'鱼属性|FishAttribute'!C21</f>
        <v>2</v>
      </c>
      <c r="AO126" s="42">
        <f>'鱼属性|FishAttribute'!CB21</f>
        <v>0</v>
      </c>
      <c r="AP126" s="42">
        <f>'鱼属性|FishAttribute'!CC21</f>
        <v>0</v>
      </c>
      <c r="AQ126" s="42">
        <f>'鱼属性|FishAttribute'!CD21</f>
        <v>1</v>
      </c>
      <c r="AR126" s="42">
        <f>'鱼属性|FishAttribute'!CE21</f>
        <v>1</v>
      </c>
      <c r="AS126" s="42">
        <f>'鱼属性|FishAttribute'!CH21</f>
        <v>0</v>
      </c>
      <c r="AT126" s="42">
        <f>'鱼属性|FishAttribute'!CI21</f>
        <v>1</v>
      </c>
      <c r="AU126" s="42">
        <f>'鱼属性|FishAttribute'!CF21</f>
        <v>1</v>
      </c>
      <c r="AV126" s="42">
        <f>'鱼属性|FishAttribute'!CG21</f>
        <v>1</v>
      </c>
    </row>
    <row r="127" spans="1:50">
      <c r="A127" s="69" t="str">
        <f t="shared" si="26"/>
        <v>1025</v>
      </c>
      <c r="B127" s="50" t="str">
        <f t="shared" si="16"/>
        <v>track_1025</v>
      </c>
      <c r="C127" s="46">
        <f t="shared" si="27"/>
        <v>3</v>
      </c>
      <c r="D127" s="46">
        <f t="shared" si="28"/>
        <v>0</v>
      </c>
      <c r="E127" s="46">
        <f t="shared" si="29"/>
        <v>1</v>
      </c>
      <c r="F127" s="46">
        <f t="shared" si="30"/>
        <v>2</v>
      </c>
      <c r="G127" s="46">
        <f t="shared" si="31"/>
        <v>1</v>
      </c>
      <c r="H127" s="46">
        <f t="shared" si="32"/>
        <v>4</v>
      </c>
      <c r="I127" s="46">
        <f t="shared" si="33"/>
        <v>1</v>
      </c>
      <c r="J127" s="42">
        <f t="shared" si="17"/>
        <v>1</v>
      </c>
      <c r="K127" s="42">
        <f t="shared" si="18"/>
        <v>1</v>
      </c>
      <c r="L127" s="42">
        <f t="shared" si="34"/>
        <v>1</v>
      </c>
      <c r="M127" s="42">
        <f t="shared" si="19"/>
        <v>1</v>
      </c>
      <c r="N127" s="42">
        <f t="shared" si="20"/>
        <v>1</v>
      </c>
      <c r="O127" s="42">
        <f t="shared" si="21"/>
        <v>1</v>
      </c>
      <c r="P127" s="42">
        <f t="shared" si="22"/>
        <v>1</v>
      </c>
      <c r="Q127" s="42">
        <f t="shared" si="23"/>
        <v>1</v>
      </c>
      <c r="R127" s="42" t="s">
        <v>841</v>
      </c>
      <c r="S127" s="42">
        <v>0</v>
      </c>
      <c r="T127" s="42">
        <v>0</v>
      </c>
      <c r="U127" s="42" t="s">
        <v>871</v>
      </c>
      <c r="V127" s="68" t="s">
        <v>876</v>
      </c>
      <c r="W127" s="68">
        <v>0</v>
      </c>
      <c r="X127" s="70" t="s">
        <v>877</v>
      </c>
      <c r="Y127" s="71"/>
      <c r="AA127" s="71"/>
      <c r="AB127" s="71"/>
      <c r="AC127" s="71"/>
      <c r="AD127" s="47"/>
      <c r="AF127" s="71"/>
      <c r="AG127" s="71"/>
      <c r="AH127" s="47"/>
      <c r="AJ127" s="39">
        <f>'鱼属性|FishAttribute'!A22</f>
        <v>15</v>
      </c>
      <c r="AK127" s="73" t="str">
        <f>'鱼属性|FishAttribute'!B22</f>
        <v>xingbanyu</v>
      </c>
      <c r="AL127" s="39">
        <f>IF(AND('鱼属性|FishAttribute'!C22=5,OR('鱼属性|FishAttribute'!A22&lt;51,'鱼属性|FishAttribute'!A22=52,'鱼属性|FishAttribute'!A22&gt;57)),6,'鱼属性|FishAttribute'!C22)</f>
        <v>2</v>
      </c>
      <c r="AM127" s="39">
        <f>'鱼属性|FishAttribute'!F22</f>
        <v>20</v>
      </c>
      <c r="AN127" s="74">
        <f>'鱼属性|FishAttribute'!C22</f>
        <v>2</v>
      </c>
      <c r="AO127" s="42">
        <f>'鱼属性|FishAttribute'!CB22</f>
        <v>1</v>
      </c>
      <c r="AP127" s="42">
        <f>'鱼属性|FishAttribute'!CC22</f>
        <v>1</v>
      </c>
      <c r="AQ127" s="42">
        <f>'鱼属性|FishAttribute'!CD22</f>
        <v>0</v>
      </c>
      <c r="AR127" s="42">
        <f>'鱼属性|FishAttribute'!CE22</f>
        <v>0</v>
      </c>
      <c r="AS127" s="42">
        <f>'鱼属性|FishAttribute'!CH22</f>
        <v>1</v>
      </c>
      <c r="AT127" s="42">
        <f>'鱼属性|FishAttribute'!CI22</f>
        <v>0</v>
      </c>
      <c r="AU127" s="42">
        <f>'鱼属性|FishAttribute'!CF22</f>
        <v>0</v>
      </c>
      <c r="AV127" s="42">
        <f>'鱼属性|FishAttribute'!CG22</f>
        <v>0</v>
      </c>
    </row>
    <row r="128" spans="1:50">
      <c r="A128" s="69" t="str">
        <f t="shared" si="26"/>
        <v>1026</v>
      </c>
      <c r="B128" s="50" t="str">
        <f t="shared" si="16"/>
        <v>track_1026</v>
      </c>
      <c r="C128" s="46">
        <f t="shared" si="27"/>
        <v>3</v>
      </c>
      <c r="D128" s="46">
        <f t="shared" si="28"/>
        <v>0</v>
      </c>
      <c r="E128" s="46">
        <f t="shared" si="29"/>
        <v>1</v>
      </c>
      <c r="F128" s="46">
        <f t="shared" si="30"/>
        <v>2</v>
      </c>
      <c r="G128" s="46">
        <f t="shared" si="31"/>
        <v>3</v>
      </c>
      <c r="H128" s="46">
        <f t="shared" si="32"/>
        <v>1</v>
      </c>
      <c r="I128" s="46">
        <f t="shared" si="33"/>
        <v>1</v>
      </c>
      <c r="J128" s="42">
        <f t="shared" si="17"/>
        <v>1</v>
      </c>
      <c r="K128" s="42">
        <f t="shared" si="18"/>
        <v>1</v>
      </c>
      <c r="L128" s="42">
        <f t="shared" si="34"/>
        <v>1</v>
      </c>
      <c r="M128" s="42">
        <f t="shared" si="19"/>
        <v>1</v>
      </c>
      <c r="N128" s="42">
        <f t="shared" si="20"/>
        <v>1</v>
      </c>
      <c r="O128" s="42">
        <f t="shared" si="21"/>
        <v>1</v>
      </c>
      <c r="P128" s="42">
        <f t="shared" si="22"/>
        <v>1</v>
      </c>
      <c r="Q128" s="42">
        <f t="shared" si="23"/>
        <v>1</v>
      </c>
      <c r="R128" s="42" t="s">
        <v>841</v>
      </c>
      <c r="S128" s="42">
        <v>0</v>
      </c>
      <c r="T128" s="42">
        <v>0</v>
      </c>
      <c r="U128" s="42" t="s">
        <v>871</v>
      </c>
      <c r="V128" s="68" t="s">
        <v>876</v>
      </c>
      <c r="W128" s="68">
        <v>0</v>
      </c>
      <c r="X128" s="70" t="s">
        <v>878</v>
      </c>
      <c r="Y128" s="71"/>
      <c r="AA128" s="71"/>
      <c r="AB128" s="71"/>
      <c r="AC128" s="71"/>
      <c r="AD128" s="47"/>
      <c r="AF128" s="71"/>
      <c r="AG128" s="71"/>
      <c r="AH128" s="47"/>
      <c r="AJ128" s="39">
        <f>'鱼属性|FishAttribute'!A23</f>
        <v>16</v>
      </c>
      <c r="AK128" s="73" t="str">
        <f>'鱼属性|FishAttribute'!B23</f>
        <v>landiaodiao</v>
      </c>
      <c r="AL128" s="39">
        <f>IF(AND('鱼属性|FishAttribute'!C23=5,OR('鱼属性|FishAttribute'!A23&lt;51,'鱼属性|FishAttribute'!A23=52,'鱼属性|FishAttribute'!A23&gt;57)),6,'鱼属性|FishAttribute'!C23)</f>
        <v>3</v>
      </c>
      <c r="AM128" s="39">
        <f>'鱼属性|FishAttribute'!F23</f>
        <v>20</v>
      </c>
      <c r="AN128" s="74">
        <f>'鱼属性|FishAttribute'!C23</f>
        <v>3</v>
      </c>
      <c r="AO128" s="42">
        <f>'鱼属性|FishAttribute'!CB23</f>
        <v>1</v>
      </c>
      <c r="AP128" s="42">
        <f>'鱼属性|FishAttribute'!CC23</f>
        <v>1</v>
      </c>
      <c r="AQ128" s="42">
        <f>'鱼属性|FishAttribute'!CD23</f>
        <v>1</v>
      </c>
      <c r="AR128" s="42">
        <f>'鱼属性|FishAttribute'!CE23</f>
        <v>1</v>
      </c>
      <c r="AS128" s="42">
        <f>'鱼属性|FishAttribute'!CH23</f>
        <v>1</v>
      </c>
      <c r="AT128" s="42">
        <f>'鱼属性|FishAttribute'!CI23</f>
        <v>1</v>
      </c>
      <c r="AU128" s="42">
        <f>'鱼属性|FishAttribute'!CF23</f>
        <v>1</v>
      </c>
      <c r="AV128" s="42">
        <f>'鱼属性|FishAttribute'!CG23</f>
        <v>1</v>
      </c>
    </row>
    <row r="129" spans="1:48">
      <c r="A129" s="69" t="str">
        <f t="shared" si="26"/>
        <v>1027</v>
      </c>
      <c r="B129" s="50" t="str">
        <f t="shared" si="16"/>
        <v>track_1027</v>
      </c>
      <c r="C129" s="46">
        <f t="shared" si="27"/>
        <v>3</v>
      </c>
      <c r="D129" s="46">
        <f t="shared" si="28"/>
        <v>0</v>
      </c>
      <c r="E129" s="46">
        <f t="shared" si="29"/>
        <v>1</v>
      </c>
      <c r="F129" s="46">
        <f t="shared" si="30"/>
        <v>2</v>
      </c>
      <c r="G129" s="46">
        <f t="shared" si="31"/>
        <v>6</v>
      </c>
      <c r="H129" s="46">
        <f t="shared" si="32"/>
        <v>2</v>
      </c>
      <c r="I129" s="46">
        <f t="shared" si="33"/>
        <v>1</v>
      </c>
      <c r="J129" s="42">
        <f t="shared" si="17"/>
        <v>1</v>
      </c>
      <c r="K129" s="42">
        <f t="shared" si="18"/>
        <v>1</v>
      </c>
      <c r="L129" s="42">
        <f t="shared" si="34"/>
        <v>1</v>
      </c>
      <c r="M129" s="42">
        <f t="shared" si="19"/>
        <v>1</v>
      </c>
      <c r="N129" s="42">
        <f t="shared" si="20"/>
        <v>1</v>
      </c>
      <c r="O129" s="42">
        <f t="shared" si="21"/>
        <v>1</v>
      </c>
      <c r="P129" s="42">
        <f t="shared" si="22"/>
        <v>1</v>
      </c>
      <c r="Q129" s="42">
        <f t="shared" si="23"/>
        <v>1</v>
      </c>
      <c r="R129" s="42" t="s">
        <v>841</v>
      </c>
      <c r="S129" s="42">
        <v>0</v>
      </c>
      <c r="T129" s="42">
        <v>0</v>
      </c>
      <c r="U129" s="42" t="s">
        <v>871</v>
      </c>
      <c r="V129" s="68" t="s">
        <v>876</v>
      </c>
      <c r="W129" s="68">
        <v>0</v>
      </c>
      <c r="X129" s="70" t="s">
        <v>879</v>
      </c>
      <c r="Y129" s="71"/>
      <c r="AA129" s="71"/>
      <c r="AB129" s="71"/>
      <c r="AC129" s="71"/>
      <c r="AD129" s="47"/>
      <c r="AF129" s="71"/>
      <c r="AG129" s="71"/>
      <c r="AH129" s="47"/>
      <c r="AJ129" s="39">
        <f>'鱼属性|FishAttribute'!A24</f>
        <v>17</v>
      </c>
      <c r="AK129" s="73" t="str">
        <f>'鱼属性|FishAttribute'!B24</f>
        <v>paodanyu</v>
      </c>
      <c r="AL129" s="39">
        <f>IF(AND('鱼属性|FishAttribute'!C24=5,OR('鱼属性|FishAttribute'!A24&lt;51,'鱼属性|FishAttribute'!A24=52,'鱼属性|FishAttribute'!A24&gt;57)),6,'鱼属性|FishAttribute'!C24)</f>
        <v>3</v>
      </c>
      <c r="AM129" s="39">
        <f>'鱼属性|FishAttribute'!F24</f>
        <v>20</v>
      </c>
      <c r="AN129" s="74">
        <f>'鱼属性|FishAttribute'!C24</f>
        <v>3</v>
      </c>
      <c r="AO129" s="42">
        <f>'鱼属性|FishAttribute'!CB24</f>
        <v>0</v>
      </c>
      <c r="AP129" s="42">
        <f>'鱼属性|FishAttribute'!CC24</f>
        <v>0</v>
      </c>
      <c r="AQ129" s="42">
        <f>'鱼属性|FishAttribute'!CD24</f>
        <v>1</v>
      </c>
      <c r="AR129" s="42">
        <f>'鱼属性|FishAttribute'!CE24</f>
        <v>1</v>
      </c>
      <c r="AS129" s="42">
        <f>'鱼属性|FishAttribute'!CH24</f>
        <v>0</v>
      </c>
      <c r="AT129" s="42">
        <f>'鱼属性|FishAttribute'!CI24</f>
        <v>1</v>
      </c>
      <c r="AU129" s="42">
        <f>'鱼属性|FishAttribute'!CF24</f>
        <v>1</v>
      </c>
      <c r="AV129" s="42">
        <f>'鱼属性|FishAttribute'!CG24</f>
        <v>1</v>
      </c>
    </row>
    <row r="130" spans="1:48" ht="46.8">
      <c r="A130" s="69" t="str">
        <f t="shared" si="26"/>
        <v>1028</v>
      </c>
      <c r="B130" s="50" t="str">
        <f t="shared" si="16"/>
        <v>track_1028</v>
      </c>
      <c r="C130" s="46">
        <f t="shared" si="27"/>
        <v>3</v>
      </c>
      <c r="D130" s="46">
        <f t="shared" si="28"/>
        <v>0</v>
      </c>
      <c r="E130" s="46">
        <f t="shared" si="29"/>
        <v>1</v>
      </c>
      <c r="F130" s="46">
        <f t="shared" si="30"/>
        <v>4</v>
      </c>
      <c r="G130" s="46">
        <f t="shared" si="31"/>
        <v>1</v>
      </c>
      <c r="H130" s="46">
        <f t="shared" si="32"/>
        <v>7</v>
      </c>
      <c r="I130" s="46">
        <f t="shared" si="33"/>
        <v>1</v>
      </c>
      <c r="J130" s="42">
        <f t="shared" si="17"/>
        <v>1</v>
      </c>
      <c r="K130" s="42">
        <f t="shared" si="18"/>
        <v>1</v>
      </c>
      <c r="L130" s="42">
        <f t="shared" si="34"/>
        <v>1</v>
      </c>
      <c r="M130" s="42">
        <f t="shared" si="19"/>
        <v>1</v>
      </c>
      <c r="N130" s="42">
        <f t="shared" si="20"/>
        <v>1</v>
      </c>
      <c r="O130" s="42">
        <f t="shared" si="21"/>
        <v>1</v>
      </c>
      <c r="P130" s="42">
        <f t="shared" si="22"/>
        <v>1</v>
      </c>
      <c r="Q130" s="42">
        <f t="shared" si="23"/>
        <v>1</v>
      </c>
      <c r="R130" s="42" t="s">
        <v>841</v>
      </c>
      <c r="S130" s="42">
        <v>0</v>
      </c>
      <c r="T130" s="42">
        <v>0</v>
      </c>
      <c r="U130" s="42" t="s">
        <v>871</v>
      </c>
      <c r="V130" s="68" t="s">
        <v>876</v>
      </c>
      <c r="W130" s="68">
        <v>0</v>
      </c>
      <c r="X130" s="70" t="s">
        <v>880</v>
      </c>
      <c r="Y130" s="71"/>
      <c r="AA130" s="71" t="s">
        <v>881</v>
      </c>
      <c r="AB130" s="71"/>
      <c r="AC130" s="71"/>
      <c r="AD130" s="47"/>
      <c r="AF130" s="71"/>
      <c r="AG130" s="71"/>
      <c r="AH130" s="47"/>
      <c r="AJ130" s="39">
        <f>'鱼属性|FishAttribute'!A25</f>
        <v>18</v>
      </c>
      <c r="AK130" s="73" t="str">
        <f>'鱼属性|FishAttribute'!B25</f>
        <v>shiziyu</v>
      </c>
      <c r="AL130" s="39">
        <f>IF(AND('鱼属性|FishAttribute'!C25=5,OR('鱼属性|FishAttribute'!A25&lt;51,'鱼属性|FishAttribute'!A25=52,'鱼属性|FishAttribute'!A25&gt;57)),6,'鱼属性|FishAttribute'!C25)</f>
        <v>3</v>
      </c>
      <c r="AM130" s="39">
        <f>'鱼属性|FishAttribute'!F25</f>
        <v>25</v>
      </c>
      <c r="AN130" s="74">
        <f>'鱼属性|FishAttribute'!C25</f>
        <v>3</v>
      </c>
      <c r="AO130" s="42">
        <f>'鱼属性|FishAttribute'!CB25</f>
        <v>1</v>
      </c>
      <c r="AP130" s="42">
        <f>'鱼属性|FishAttribute'!CC25</f>
        <v>1</v>
      </c>
      <c r="AQ130" s="42">
        <f>'鱼属性|FishAttribute'!CD25</f>
        <v>0</v>
      </c>
      <c r="AR130" s="42">
        <f>'鱼属性|FishAttribute'!CE25</f>
        <v>0</v>
      </c>
      <c r="AS130" s="42">
        <f>'鱼属性|FishAttribute'!CH25</f>
        <v>1</v>
      </c>
      <c r="AT130" s="42">
        <f>'鱼属性|FishAttribute'!CI25</f>
        <v>0</v>
      </c>
      <c r="AU130" s="42">
        <f>'鱼属性|FishAttribute'!CF25</f>
        <v>0</v>
      </c>
      <c r="AV130" s="42">
        <f>'鱼属性|FishAttribute'!CG25</f>
        <v>0</v>
      </c>
    </row>
    <row r="131" spans="1:48">
      <c r="A131" s="69" t="str">
        <f t="shared" si="26"/>
        <v>1029</v>
      </c>
      <c r="B131" s="50" t="str">
        <f t="shared" si="16"/>
        <v>track_1029</v>
      </c>
      <c r="C131" s="46">
        <f t="shared" si="27"/>
        <v>3</v>
      </c>
      <c r="D131" s="46">
        <f t="shared" si="28"/>
        <v>0</v>
      </c>
      <c r="E131" s="46">
        <f t="shared" si="29"/>
        <v>2</v>
      </c>
      <c r="F131" s="46">
        <f t="shared" si="30"/>
        <v>4</v>
      </c>
      <c r="G131" s="46">
        <f t="shared" si="31"/>
        <v>8</v>
      </c>
      <c r="H131" s="46">
        <f t="shared" si="32"/>
        <v>5</v>
      </c>
      <c r="I131" s="46">
        <f t="shared" si="33"/>
        <v>1</v>
      </c>
      <c r="J131" s="42">
        <f t="shared" si="17"/>
        <v>1</v>
      </c>
      <c r="K131" s="42">
        <f t="shared" si="18"/>
        <v>1</v>
      </c>
      <c r="L131" s="42">
        <f t="shared" si="34"/>
        <v>1</v>
      </c>
      <c r="M131" s="42">
        <f t="shared" si="19"/>
        <v>1</v>
      </c>
      <c r="N131" s="42">
        <f t="shared" si="20"/>
        <v>1</v>
      </c>
      <c r="O131" s="42">
        <f t="shared" si="21"/>
        <v>1</v>
      </c>
      <c r="P131" s="42">
        <f t="shared" si="22"/>
        <v>1</v>
      </c>
      <c r="Q131" s="42">
        <f t="shared" si="23"/>
        <v>1</v>
      </c>
      <c r="R131" s="42" t="s">
        <v>841</v>
      </c>
      <c r="S131" s="42">
        <v>0</v>
      </c>
      <c r="T131" s="42">
        <v>0</v>
      </c>
      <c r="U131" s="42" t="s">
        <v>871</v>
      </c>
      <c r="V131" s="68" t="s">
        <v>876</v>
      </c>
      <c r="W131" s="68">
        <v>0</v>
      </c>
      <c r="X131" s="70" t="s">
        <v>882</v>
      </c>
      <c r="Y131" s="71"/>
      <c r="AA131" s="71"/>
      <c r="AB131" s="71"/>
      <c r="AC131" s="71"/>
      <c r="AD131" s="47"/>
      <c r="AF131" s="71"/>
      <c r="AG131" s="71"/>
      <c r="AH131" s="47"/>
      <c r="AJ131" s="39">
        <f>'鱼属性|FishAttribute'!A26</f>
        <v>21</v>
      </c>
      <c r="AK131" s="73" t="str">
        <f>'鱼属性|FishAttribute'!B26</f>
        <v>bianfuyu</v>
      </c>
      <c r="AL131" s="39">
        <f>IF(AND('鱼属性|FishAttribute'!C26=5,OR('鱼属性|FishAttribute'!A26&lt;51,'鱼属性|FishAttribute'!A26=52,'鱼属性|FishAttribute'!A26&gt;57)),6,'鱼属性|FishAttribute'!C26)</f>
        <v>3</v>
      </c>
      <c r="AM131" s="39">
        <f>'鱼属性|FishAttribute'!F26</f>
        <v>25</v>
      </c>
      <c r="AN131" s="74">
        <f>'鱼属性|FishAttribute'!C26</f>
        <v>3</v>
      </c>
      <c r="AO131" s="42">
        <f>'鱼属性|FishAttribute'!CB26</f>
        <v>0</v>
      </c>
      <c r="AP131" s="42">
        <f>'鱼属性|FishAttribute'!CC26</f>
        <v>0</v>
      </c>
      <c r="AQ131" s="42">
        <f>'鱼属性|FishAttribute'!CD26</f>
        <v>1</v>
      </c>
      <c r="AR131" s="42">
        <f>'鱼属性|FishAttribute'!CE26</f>
        <v>1</v>
      </c>
      <c r="AS131" s="42">
        <f>'鱼属性|FishAttribute'!CH26</f>
        <v>0</v>
      </c>
      <c r="AT131" s="42">
        <f>'鱼属性|FishAttribute'!CI26</f>
        <v>1</v>
      </c>
      <c r="AU131" s="42">
        <f>'鱼属性|FishAttribute'!CF26</f>
        <v>1</v>
      </c>
      <c r="AV131" s="42">
        <f>'鱼属性|FishAttribute'!CG26</f>
        <v>1</v>
      </c>
    </row>
    <row r="132" spans="1:48" ht="16.5" customHeight="1">
      <c r="A132" s="69" t="str">
        <f t="shared" si="26"/>
        <v>1030</v>
      </c>
      <c r="B132" s="50" t="str">
        <f t="shared" si="16"/>
        <v>track_1030</v>
      </c>
      <c r="C132" s="46">
        <f t="shared" si="27"/>
        <v>3</v>
      </c>
      <c r="D132" s="46">
        <f t="shared" si="28"/>
        <v>0</v>
      </c>
      <c r="E132" s="46">
        <f t="shared" si="29"/>
        <v>3</v>
      </c>
      <c r="F132" s="46">
        <f t="shared" si="30"/>
        <v>4</v>
      </c>
      <c r="G132" s="46">
        <f t="shared" si="31"/>
        <v>3</v>
      </c>
      <c r="H132" s="46">
        <f t="shared" si="32"/>
        <v>6</v>
      </c>
      <c r="I132" s="46">
        <f t="shared" si="33"/>
        <v>1</v>
      </c>
      <c r="J132" s="42">
        <f t="shared" si="17"/>
        <v>1</v>
      </c>
      <c r="K132" s="42">
        <f t="shared" si="18"/>
        <v>1</v>
      </c>
      <c r="L132" s="42">
        <f t="shared" si="34"/>
        <v>1</v>
      </c>
      <c r="M132" s="42">
        <f t="shared" si="19"/>
        <v>1</v>
      </c>
      <c r="N132" s="42">
        <f t="shared" si="20"/>
        <v>1</v>
      </c>
      <c r="O132" s="42">
        <f t="shared" si="21"/>
        <v>1</v>
      </c>
      <c r="P132" s="42">
        <f t="shared" si="22"/>
        <v>1</v>
      </c>
      <c r="Q132" s="42">
        <f t="shared" si="23"/>
        <v>1</v>
      </c>
      <c r="R132" s="42" t="s">
        <v>841</v>
      </c>
      <c r="S132" s="42">
        <v>0</v>
      </c>
      <c r="T132" s="42">
        <v>0</v>
      </c>
      <c r="U132" s="42" t="s">
        <v>871</v>
      </c>
      <c r="V132" s="68" t="s">
        <v>876</v>
      </c>
      <c r="W132" s="68">
        <v>0</v>
      </c>
      <c r="X132" s="70" t="s">
        <v>883</v>
      </c>
      <c r="Y132" s="71"/>
      <c r="AA132" s="71"/>
      <c r="AB132" s="71"/>
      <c r="AC132" s="71"/>
      <c r="AF132" s="71"/>
      <c r="AG132" s="71"/>
      <c r="AJ132" s="39">
        <f>'鱼属性|FishAttribute'!A27</f>
        <v>22</v>
      </c>
      <c r="AK132" s="73">
        <f>'鱼属性|FishAttribute'!B27</f>
        <v>0</v>
      </c>
      <c r="AL132" s="39">
        <f>IF(AND('鱼属性|FishAttribute'!C27=5,OR('鱼属性|FishAttribute'!A27&lt;51,'鱼属性|FishAttribute'!A27=52,'鱼属性|FishAttribute'!A27&gt;57)),6,'鱼属性|FishAttribute'!C27)</f>
        <v>1</v>
      </c>
      <c r="AM132" s="39">
        <f>'鱼属性|FishAttribute'!F27</f>
        <v>4</v>
      </c>
      <c r="AN132" s="74">
        <f>'鱼属性|FishAttribute'!C27</f>
        <v>1</v>
      </c>
      <c r="AO132" s="42">
        <f>'鱼属性|FishAttribute'!CB27</f>
        <v>0</v>
      </c>
      <c r="AP132" s="42">
        <f>'鱼属性|FishAttribute'!CC27</f>
        <v>0</v>
      </c>
      <c r="AQ132" s="42">
        <f>'鱼属性|FishAttribute'!CD27</f>
        <v>0</v>
      </c>
      <c r="AR132" s="42">
        <f>'鱼属性|FishAttribute'!CE27</f>
        <v>0</v>
      </c>
      <c r="AS132" s="42">
        <f>'鱼属性|FishAttribute'!CH27</f>
        <v>0</v>
      </c>
      <c r="AT132" s="42">
        <f>'鱼属性|FishAttribute'!CI27</f>
        <v>0</v>
      </c>
      <c r="AU132" s="42">
        <f>'鱼属性|FishAttribute'!CF27</f>
        <v>0</v>
      </c>
      <c r="AV132" s="42">
        <f>'鱼属性|FishAttribute'!CG27</f>
        <v>0</v>
      </c>
    </row>
    <row r="133" spans="1:48">
      <c r="A133" s="69" t="str">
        <f t="shared" si="26"/>
        <v>1031</v>
      </c>
      <c r="B133" s="50" t="str">
        <f t="shared" si="16"/>
        <v>track_1031</v>
      </c>
      <c r="C133" s="46">
        <f t="shared" si="27"/>
        <v>3</v>
      </c>
      <c r="D133" s="46">
        <f t="shared" si="28"/>
        <v>0</v>
      </c>
      <c r="E133" s="46">
        <f t="shared" si="29"/>
        <v>3</v>
      </c>
      <c r="F133" s="46">
        <f t="shared" si="30"/>
        <v>4</v>
      </c>
      <c r="G133" s="46">
        <f t="shared" si="31"/>
        <v>9</v>
      </c>
      <c r="H133" s="46">
        <f t="shared" si="32"/>
        <v>8</v>
      </c>
      <c r="I133" s="46">
        <f t="shared" si="33"/>
        <v>1</v>
      </c>
      <c r="J133" s="42">
        <f t="shared" si="17"/>
        <v>1</v>
      </c>
      <c r="K133" s="42">
        <f t="shared" si="18"/>
        <v>1</v>
      </c>
      <c r="L133" s="42">
        <f t="shared" si="34"/>
        <v>1</v>
      </c>
      <c r="M133" s="42">
        <f t="shared" si="19"/>
        <v>1</v>
      </c>
      <c r="N133" s="42">
        <f t="shared" si="20"/>
        <v>1</v>
      </c>
      <c r="O133" s="42">
        <f t="shared" si="21"/>
        <v>1</v>
      </c>
      <c r="P133" s="42">
        <f t="shared" si="22"/>
        <v>1</v>
      </c>
      <c r="Q133" s="42">
        <f t="shared" si="23"/>
        <v>1</v>
      </c>
      <c r="R133" s="42" t="s">
        <v>841</v>
      </c>
      <c r="S133" s="42">
        <v>0</v>
      </c>
      <c r="T133" s="42">
        <v>0</v>
      </c>
      <c r="U133" s="42" t="s">
        <v>871</v>
      </c>
      <c r="V133" s="68" t="s">
        <v>876</v>
      </c>
      <c r="W133" s="68">
        <v>0</v>
      </c>
      <c r="X133" s="70" t="s">
        <v>884</v>
      </c>
      <c r="Y133" s="71"/>
      <c r="AA133" s="71"/>
      <c r="AB133" s="71"/>
      <c r="AC133" s="71"/>
      <c r="AF133" s="71"/>
      <c r="AG133" s="71"/>
      <c r="AJ133" s="39">
        <f>'鱼属性|FishAttribute'!A28</f>
        <v>23</v>
      </c>
      <c r="AK133" s="73">
        <f>'鱼属性|FishAttribute'!B28</f>
        <v>0</v>
      </c>
      <c r="AL133" s="39">
        <f>IF(AND('鱼属性|FishAttribute'!C28=5,OR('鱼属性|FishAttribute'!A28&lt;51,'鱼属性|FishAttribute'!A28=52,'鱼属性|FishAttribute'!A28&gt;57)),6,'鱼属性|FishAttribute'!C28)</f>
        <v>3</v>
      </c>
      <c r="AM133" s="39">
        <f>'鱼属性|FishAttribute'!F28</f>
        <v>135</v>
      </c>
      <c r="AN133" s="74">
        <f>'鱼属性|FishAttribute'!C28</f>
        <v>3</v>
      </c>
      <c r="AO133" s="42">
        <f>'鱼属性|FishAttribute'!CB28</f>
        <v>0</v>
      </c>
      <c r="AP133" s="42">
        <f>'鱼属性|FishAttribute'!CC28</f>
        <v>1</v>
      </c>
      <c r="AQ133" s="42">
        <f>'鱼属性|FishAttribute'!CD28</f>
        <v>1</v>
      </c>
      <c r="AR133" s="42">
        <f>'鱼属性|FishAttribute'!CE28</f>
        <v>1</v>
      </c>
      <c r="AS133" s="42">
        <f>'鱼属性|FishAttribute'!CH28</f>
        <v>0</v>
      </c>
      <c r="AT133" s="42">
        <f>'鱼属性|FishAttribute'!CI28</f>
        <v>1</v>
      </c>
      <c r="AU133" s="42">
        <f>'鱼属性|FishAttribute'!CF28</f>
        <v>1</v>
      </c>
      <c r="AV133" s="42">
        <f>'鱼属性|FishAttribute'!CG28</f>
        <v>1</v>
      </c>
    </row>
    <row r="134" spans="1:48">
      <c r="A134" s="69" t="str">
        <f t="shared" si="26"/>
        <v>1032</v>
      </c>
      <c r="B134" s="50" t="str">
        <f t="shared" ref="B134:B197" si="35">"track_"&amp;A134</f>
        <v>track_1032</v>
      </c>
      <c r="C134" s="46">
        <f t="shared" si="27"/>
        <v>3</v>
      </c>
      <c r="D134" s="46">
        <f t="shared" si="28"/>
        <v>0</v>
      </c>
      <c r="E134" s="46">
        <f t="shared" si="29"/>
        <v>4</v>
      </c>
      <c r="F134" s="46">
        <f t="shared" si="30"/>
        <v>2</v>
      </c>
      <c r="G134" s="46">
        <f t="shared" si="31"/>
        <v>8</v>
      </c>
      <c r="H134" s="46">
        <f t="shared" si="32"/>
        <v>3</v>
      </c>
      <c r="I134" s="46">
        <f t="shared" si="33"/>
        <v>1</v>
      </c>
      <c r="J134" s="42">
        <f t="shared" ref="J134:J197" si="36">VLOOKUP(C134,AJ:AO,6,0)</f>
        <v>1</v>
      </c>
      <c r="K134" s="42">
        <f t="shared" ref="K134:K197" si="37">VLOOKUP(C134,AJ:AP,7,0)</f>
        <v>1</v>
      </c>
      <c r="L134" s="42">
        <f t="shared" si="34"/>
        <v>1</v>
      </c>
      <c r="M134" s="42">
        <f t="shared" ref="M134:M197" si="38">VLOOKUP(C134,AJ:AR,9,0)</f>
        <v>1</v>
      </c>
      <c r="N134" s="42">
        <f t="shared" ref="N134:N197" si="39">VLOOKUP(C134,AJ:AS,10,0)</f>
        <v>1</v>
      </c>
      <c r="O134" s="42">
        <f t="shared" ref="O134:O197" si="40">VLOOKUP(C134,AJ:AT,11,0)</f>
        <v>1</v>
      </c>
      <c r="P134" s="42">
        <f t="shared" ref="P134:P197" si="41">VLOOKUP(C134,AJ:AU,12,0)</f>
        <v>1</v>
      </c>
      <c r="Q134" s="42">
        <f t="shared" ref="Q134:Q197" si="42">VLOOKUP(C134,AJ:AV,13,0)</f>
        <v>1</v>
      </c>
      <c r="R134" s="42" t="s">
        <v>841</v>
      </c>
      <c r="S134" s="42">
        <v>0</v>
      </c>
      <c r="T134" s="42">
        <v>0</v>
      </c>
      <c r="U134" s="42" t="s">
        <v>871</v>
      </c>
      <c r="V134" s="68" t="s">
        <v>876</v>
      </c>
      <c r="W134" s="68">
        <v>0</v>
      </c>
      <c r="X134" s="70" t="s">
        <v>885</v>
      </c>
      <c r="Y134" s="71"/>
      <c r="AA134" s="71"/>
      <c r="AB134" s="71"/>
      <c r="AC134" s="71"/>
      <c r="AD134" s="64"/>
      <c r="AE134" s="64"/>
      <c r="AF134" s="71"/>
      <c r="AG134" s="71"/>
      <c r="AH134" s="64"/>
      <c r="AI134" s="64"/>
      <c r="AJ134" s="39">
        <f>'鱼属性|FishAttribute'!A29</f>
        <v>59</v>
      </c>
      <c r="AK134" s="73">
        <f>'鱼属性|FishAttribute'!B29</f>
        <v>0</v>
      </c>
      <c r="AL134" s="39">
        <f>IF(AND('鱼属性|FishAttribute'!C29=5,OR('鱼属性|FishAttribute'!A29&lt;51,'鱼属性|FishAttribute'!A29=52,'鱼属性|FishAttribute'!A29&gt;57)),6,'鱼属性|FishAttribute'!C29)</f>
        <v>3</v>
      </c>
      <c r="AM134" s="39">
        <f>'鱼属性|FishAttribute'!F29</f>
        <v>30</v>
      </c>
      <c r="AN134" s="74">
        <f>'鱼属性|FishAttribute'!C29</f>
        <v>3</v>
      </c>
      <c r="AO134" s="42">
        <f>'鱼属性|FishAttribute'!CB29</f>
        <v>0</v>
      </c>
      <c r="AP134" s="42">
        <f>'鱼属性|FishAttribute'!CC29</f>
        <v>0</v>
      </c>
      <c r="AQ134" s="42">
        <f>'鱼属性|FishAttribute'!CD29</f>
        <v>0</v>
      </c>
      <c r="AR134" s="42">
        <f>'鱼属性|FishAttribute'!CE29</f>
        <v>0</v>
      </c>
      <c r="AS134" s="42">
        <f>'鱼属性|FishAttribute'!CH29</f>
        <v>0</v>
      </c>
      <c r="AT134" s="42">
        <f>'鱼属性|FishAttribute'!CI29</f>
        <v>0</v>
      </c>
      <c r="AU134" s="42">
        <f>'鱼属性|FishAttribute'!CF29</f>
        <v>0</v>
      </c>
      <c r="AV134" s="42">
        <f>'鱼属性|FishAttribute'!CG29</f>
        <v>0</v>
      </c>
    </row>
    <row r="135" spans="1:48">
      <c r="A135" s="69" t="str">
        <f t="shared" si="26"/>
        <v>1033</v>
      </c>
      <c r="B135" s="50" t="str">
        <f t="shared" si="35"/>
        <v>track_1033</v>
      </c>
      <c r="C135" s="46">
        <f t="shared" si="27"/>
        <v>4</v>
      </c>
      <c r="D135" s="46">
        <f t="shared" si="28"/>
        <v>0</v>
      </c>
      <c r="E135" s="46">
        <f t="shared" si="29"/>
        <v>1</v>
      </c>
      <c r="F135" s="46">
        <f t="shared" si="30"/>
        <v>2</v>
      </c>
      <c r="G135" s="46">
        <f t="shared" si="31"/>
        <v>1</v>
      </c>
      <c r="H135" s="46">
        <f t="shared" si="32"/>
        <v>3</v>
      </c>
      <c r="I135" s="46">
        <f t="shared" si="33"/>
        <v>1</v>
      </c>
      <c r="J135" s="42">
        <f t="shared" si="36"/>
        <v>0</v>
      </c>
      <c r="K135" s="42">
        <f t="shared" si="37"/>
        <v>0</v>
      </c>
      <c r="L135" s="42">
        <f t="shared" si="34"/>
        <v>1</v>
      </c>
      <c r="M135" s="42">
        <f t="shared" si="38"/>
        <v>1</v>
      </c>
      <c r="N135" s="42">
        <f t="shared" si="39"/>
        <v>0</v>
      </c>
      <c r="O135" s="42">
        <f t="shared" si="40"/>
        <v>1</v>
      </c>
      <c r="P135" s="42">
        <f t="shared" si="41"/>
        <v>1</v>
      </c>
      <c r="Q135" s="42">
        <f t="shared" si="42"/>
        <v>1</v>
      </c>
      <c r="R135" s="42" t="s">
        <v>841</v>
      </c>
      <c r="S135" s="42">
        <v>0</v>
      </c>
      <c r="T135" s="42">
        <v>0</v>
      </c>
      <c r="U135" s="42" t="s">
        <v>871</v>
      </c>
      <c r="V135" s="68" t="s">
        <v>886</v>
      </c>
      <c r="W135" s="68">
        <v>0</v>
      </c>
      <c r="X135" s="70" t="s">
        <v>887</v>
      </c>
      <c r="Y135" s="71"/>
      <c r="AA135" s="71"/>
      <c r="AB135" s="71"/>
      <c r="AC135" s="71"/>
      <c r="AF135" s="71"/>
      <c r="AG135" s="71"/>
      <c r="AJ135" s="39">
        <f>'鱼属性|FishAttribute'!A30</f>
        <v>60</v>
      </c>
      <c r="AK135" s="73">
        <f>'鱼属性|FishAttribute'!B30</f>
        <v>0</v>
      </c>
      <c r="AL135" s="39">
        <f>IF(AND('鱼属性|FishAttribute'!C30=5,OR('鱼属性|FishAttribute'!A30&lt;51,'鱼属性|FishAttribute'!A30=52,'鱼属性|FishAttribute'!A30&gt;57)),6,'鱼属性|FishAttribute'!C30)</f>
        <v>3</v>
      </c>
      <c r="AM135" s="39">
        <f>'鱼属性|FishAttribute'!F30</f>
        <v>35</v>
      </c>
      <c r="AN135" s="74">
        <f>'鱼属性|FishAttribute'!C30</f>
        <v>3</v>
      </c>
      <c r="AO135" s="42">
        <f>'鱼属性|FishAttribute'!CB30</f>
        <v>0</v>
      </c>
      <c r="AP135" s="42">
        <f>'鱼属性|FishAttribute'!CC30</f>
        <v>0</v>
      </c>
      <c r="AQ135" s="42">
        <f>'鱼属性|FishAttribute'!CD30</f>
        <v>0</v>
      </c>
      <c r="AR135" s="42">
        <f>'鱼属性|FishAttribute'!CE30</f>
        <v>0</v>
      </c>
      <c r="AS135" s="42">
        <f>'鱼属性|FishAttribute'!CH30</f>
        <v>0</v>
      </c>
      <c r="AT135" s="42">
        <f>'鱼属性|FishAttribute'!CI30</f>
        <v>0</v>
      </c>
      <c r="AU135" s="42">
        <f>'鱼属性|FishAttribute'!CF30</f>
        <v>0</v>
      </c>
      <c r="AV135" s="42">
        <f>'鱼属性|FishAttribute'!CG30</f>
        <v>0</v>
      </c>
    </row>
    <row r="136" spans="1:48">
      <c r="A136" s="69" t="str">
        <f t="shared" si="26"/>
        <v>1034</v>
      </c>
      <c r="B136" s="50" t="str">
        <f t="shared" si="35"/>
        <v>track_1034</v>
      </c>
      <c r="C136" s="46">
        <f t="shared" si="27"/>
        <v>4</v>
      </c>
      <c r="D136" s="46">
        <f t="shared" si="28"/>
        <v>0</v>
      </c>
      <c r="E136" s="46">
        <f t="shared" si="29"/>
        <v>1</v>
      </c>
      <c r="F136" s="46">
        <f t="shared" si="30"/>
        <v>2</v>
      </c>
      <c r="G136" s="46">
        <f t="shared" si="31"/>
        <v>6</v>
      </c>
      <c r="H136" s="46">
        <f t="shared" si="32"/>
        <v>7</v>
      </c>
      <c r="I136" s="46">
        <f t="shared" si="33"/>
        <v>1</v>
      </c>
      <c r="J136" s="42">
        <f t="shared" si="36"/>
        <v>0</v>
      </c>
      <c r="K136" s="42">
        <f t="shared" si="37"/>
        <v>0</v>
      </c>
      <c r="L136" s="42">
        <f t="shared" si="34"/>
        <v>1</v>
      </c>
      <c r="M136" s="42">
        <f t="shared" si="38"/>
        <v>1</v>
      </c>
      <c r="N136" s="42">
        <f t="shared" si="39"/>
        <v>0</v>
      </c>
      <c r="O136" s="42">
        <f t="shared" si="40"/>
        <v>1</v>
      </c>
      <c r="P136" s="42">
        <f t="shared" si="41"/>
        <v>1</v>
      </c>
      <c r="Q136" s="42">
        <f t="shared" si="42"/>
        <v>1</v>
      </c>
      <c r="R136" s="42" t="s">
        <v>841</v>
      </c>
      <c r="S136" s="42">
        <v>0</v>
      </c>
      <c r="T136" s="42">
        <v>0</v>
      </c>
      <c r="U136" s="42" t="s">
        <v>871</v>
      </c>
      <c r="V136" s="68" t="s">
        <v>886</v>
      </c>
      <c r="W136" s="68">
        <v>0</v>
      </c>
      <c r="X136" s="70" t="s">
        <v>888</v>
      </c>
      <c r="Y136" s="71"/>
      <c r="AA136" s="71"/>
      <c r="AB136" s="71"/>
      <c r="AC136" s="71"/>
      <c r="AF136" s="71"/>
      <c r="AG136" s="71"/>
      <c r="AJ136" s="39">
        <f>'鱼属性|FishAttribute'!A31</f>
        <v>25</v>
      </c>
      <c r="AK136" s="73" t="str">
        <f>'鱼属性|FishAttribute'!B31</f>
        <v>shayu</v>
      </c>
      <c r="AL136" s="39">
        <f>IF(AND('鱼属性|FishAttribute'!C31=5,OR('鱼属性|FishAttribute'!A31&lt;51,'鱼属性|FishAttribute'!A31=52,'鱼属性|FishAttribute'!A31&gt;57)),6,'鱼属性|FishAttribute'!C31)</f>
        <v>3</v>
      </c>
      <c r="AM136" s="39">
        <f>'鱼属性|FishAttribute'!F31</f>
        <v>45</v>
      </c>
      <c r="AN136" s="74">
        <f>'鱼属性|FishAttribute'!C31</f>
        <v>3</v>
      </c>
      <c r="AO136" s="42">
        <f>'鱼属性|FishAttribute'!CB31</f>
        <v>0</v>
      </c>
      <c r="AP136" s="42">
        <f>'鱼属性|FishAttribute'!CC31</f>
        <v>0</v>
      </c>
      <c r="AQ136" s="42">
        <f>'鱼属性|FishAttribute'!CD31</f>
        <v>1</v>
      </c>
      <c r="AR136" s="42">
        <f>'鱼属性|FishAttribute'!CE31</f>
        <v>1</v>
      </c>
      <c r="AS136" s="42">
        <f>'鱼属性|FishAttribute'!CH31</f>
        <v>1</v>
      </c>
      <c r="AT136" s="42">
        <f>'鱼属性|FishAttribute'!CI31</f>
        <v>1</v>
      </c>
      <c r="AU136" s="42">
        <f>'鱼属性|FishAttribute'!CF31</f>
        <v>1</v>
      </c>
      <c r="AV136" s="42">
        <f>'鱼属性|FishAttribute'!CG31</f>
        <v>1</v>
      </c>
    </row>
    <row r="137" spans="1:48">
      <c r="A137" s="69" t="str">
        <f t="shared" si="26"/>
        <v>1035</v>
      </c>
      <c r="B137" s="50" t="str">
        <f t="shared" si="35"/>
        <v>track_1035</v>
      </c>
      <c r="C137" s="46">
        <f t="shared" si="27"/>
        <v>4</v>
      </c>
      <c r="D137" s="46">
        <f t="shared" si="28"/>
        <v>0</v>
      </c>
      <c r="E137" s="46">
        <f t="shared" si="29"/>
        <v>1</v>
      </c>
      <c r="F137" s="46">
        <f t="shared" si="30"/>
        <v>3</v>
      </c>
      <c r="G137" s="46">
        <f t="shared" si="31"/>
        <v>1</v>
      </c>
      <c r="H137" s="46">
        <f t="shared" si="32"/>
        <v>4</v>
      </c>
      <c r="I137" s="46">
        <f t="shared" si="33"/>
        <v>1</v>
      </c>
      <c r="J137" s="42">
        <f t="shared" si="36"/>
        <v>0</v>
      </c>
      <c r="K137" s="42">
        <f t="shared" si="37"/>
        <v>0</v>
      </c>
      <c r="L137" s="42">
        <f t="shared" si="34"/>
        <v>1</v>
      </c>
      <c r="M137" s="42">
        <f t="shared" si="38"/>
        <v>1</v>
      </c>
      <c r="N137" s="42">
        <f t="shared" si="39"/>
        <v>0</v>
      </c>
      <c r="O137" s="42">
        <f t="shared" si="40"/>
        <v>1</v>
      </c>
      <c r="P137" s="42">
        <f t="shared" si="41"/>
        <v>1</v>
      </c>
      <c r="Q137" s="42">
        <f t="shared" si="42"/>
        <v>1</v>
      </c>
      <c r="R137" s="42" t="s">
        <v>841</v>
      </c>
      <c r="S137" s="42">
        <v>0</v>
      </c>
      <c r="T137" s="42">
        <v>0</v>
      </c>
      <c r="U137" s="42" t="s">
        <v>871</v>
      </c>
      <c r="V137" s="68" t="s">
        <v>886</v>
      </c>
      <c r="W137" s="68">
        <v>0</v>
      </c>
      <c r="X137" s="70" t="s">
        <v>889</v>
      </c>
      <c r="Y137" s="71"/>
      <c r="AA137" s="71"/>
      <c r="AB137" s="71"/>
      <c r="AC137" s="71"/>
      <c r="AF137" s="71"/>
      <c r="AG137" s="71"/>
      <c r="AJ137" s="39">
        <f>'鱼属性|FishAttribute'!A32</f>
        <v>26</v>
      </c>
      <c r="AK137" s="73" t="str">
        <f>'鱼属性|FishAttribute'!B32</f>
        <v>jinsanjiao</v>
      </c>
      <c r="AL137" s="39">
        <f>IF(AND('鱼属性|FishAttribute'!C32=5,OR('鱼属性|FishAttribute'!A32&lt;51,'鱼属性|FishAttribute'!A32=52,'鱼属性|FishAttribute'!A32&gt;57)),6,'鱼属性|FishAttribute'!C32)</f>
        <v>4</v>
      </c>
      <c r="AM137" s="39">
        <f>'鱼属性|FishAttribute'!F32</f>
        <v>70</v>
      </c>
      <c r="AN137" s="74">
        <f>'鱼属性|FishAttribute'!C32</f>
        <v>4</v>
      </c>
      <c r="AO137" s="42">
        <f>'鱼属性|FishAttribute'!CB32</f>
        <v>1</v>
      </c>
      <c r="AP137" s="42">
        <f>'鱼属性|FishAttribute'!CC32</f>
        <v>1</v>
      </c>
      <c r="AQ137" s="42">
        <f>'鱼属性|FishAttribute'!CD32</f>
        <v>1</v>
      </c>
      <c r="AR137" s="42">
        <f>'鱼属性|FishAttribute'!CE32</f>
        <v>1</v>
      </c>
      <c r="AS137" s="42">
        <f>'鱼属性|FishAttribute'!CH32</f>
        <v>1</v>
      </c>
      <c r="AT137" s="42">
        <f>'鱼属性|FishAttribute'!CI32</f>
        <v>1</v>
      </c>
      <c r="AU137" s="42">
        <f>'鱼属性|FishAttribute'!CF32</f>
        <v>1</v>
      </c>
      <c r="AV137" s="42">
        <f>'鱼属性|FishAttribute'!CG32</f>
        <v>1</v>
      </c>
    </row>
    <row r="138" spans="1:48">
      <c r="A138" s="69" t="str">
        <f t="shared" si="26"/>
        <v>1036</v>
      </c>
      <c r="B138" s="50" t="str">
        <f t="shared" si="35"/>
        <v>track_1036</v>
      </c>
      <c r="C138" s="46">
        <f t="shared" si="27"/>
        <v>4</v>
      </c>
      <c r="D138" s="46">
        <f t="shared" si="28"/>
        <v>0</v>
      </c>
      <c r="E138" s="46">
        <f t="shared" si="29"/>
        <v>2</v>
      </c>
      <c r="F138" s="46">
        <f t="shared" si="30"/>
        <v>4</v>
      </c>
      <c r="G138" s="46">
        <f t="shared" si="31"/>
        <v>6</v>
      </c>
      <c r="H138" s="46">
        <f t="shared" si="32"/>
        <v>8</v>
      </c>
      <c r="I138" s="46">
        <f t="shared" si="33"/>
        <v>1</v>
      </c>
      <c r="J138" s="42">
        <f t="shared" si="36"/>
        <v>0</v>
      </c>
      <c r="K138" s="42">
        <f t="shared" si="37"/>
        <v>0</v>
      </c>
      <c r="L138" s="42">
        <f t="shared" si="34"/>
        <v>1</v>
      </c>
      <c r="M138" s="42">
        <f t="shared" si="38"/>
        <v>1</v>
      </c>
      <c r="N138" s="42">
        <f t="shared" si="39"/>
        <v>0</v>
      </c>
      <c r="O138" s="42">
        <f t="shared" si="40"/>
        <v>1</v>
      </c>
      <c r="P138" s="42">
        <f t="shared" si="41"/>
        <v>1</v>
      </c>
      <c r="Q138" s="42">
        <f t="shared" si="42"/>
        <v>1</v>
      </c>
      <c r="R138" s="42" t="s">
        <v>841</v>
      </c>
      <c r="S138" s="42">
        <v>0</v>
      </c>
      <c r="T138" s="42">
        <v>0</v>
      </c>
      <c r="U138" s="42" t="s">
        <v>871</v>
      </c>
      <c r="V138" s="68" t="s">
        <v>886</v>
      </c>
      <c r="W138" s="68">
        <v>0</v>
      </c>
      <c r="X138" s="70" t="s">
        <v>890</v>
      </c>
      <c r="Y138" s="71"/>
      <c r="AA138" s="71"/>
      <c r="AB138" s="71"/>
      <c r="AC138" s="71"/>
      <c r="AF138" s="71"/>
      <c r="AG138" s="71"/>
      <c r="AJ138" s="39">
        <f>'鱼属性|FishAttribute'!A33</f>
        <v>27</v>
      </c>
      <c r="AK138" s="73" t="str">
        <f>'鱼属性|FishAttribute'!B33</f>
        <v>jinwuzei</v>
      </c>
      <c r="AL138" s="39">
        <f>IF(AND('鱼属性|FishAttribute'!C33=5,OR('鱼属性|FishAttribute'!A33&lt;51,'鱼属性|FishAttribute'!A33=52,'鱼属性|FishAttribute'!A33&gt;57)),6,'鱼属性|FishAttribute'!C33)</f>
        <v>4</v>
      </c>
      <c r="AM138" s="39">
        <f>'鱼属性|FishAttribute'!F33</f>
        <v>80</v>
      </c>
      <c r="AN138" s="74">
        <f>'鱼属性|FishAttribute'!C33</f>
        <v>4</v>
      </c>
      <c r="AO138" s="42">
        <f>'鱼属性|FishAttribute'!CB33</f>
        <v>0</v>
      </c>
      <c r="AP138" s="42">
        <f>'鱼属性|FishAttribute'!CC33</f>
        <v>0</v>
      </c>
      <c r="AQ138" s="42">
        <f>'鱼属性|FishAttribute'!CD33</f>
        <v>1</v>
      </c>
      <c r="AR138" s="42">
        <f>'鱼属性|FishAttribute'!CE33</f>
        <v>1</v>
      </c>
      <c r="AS138" s="42">
        <f>'鱼属性|FishAttribute'!CH33</f>
        <v>1</v>
      </c>
      <c r="AT138" s="42">
        <f>'鱼属性|FishAttribute'!CI33</f>
        <v>1</v>
      </c>
      <c r="AU138" s="42">
        <f>'鱼属性|FishAttribute'!CF33</f>
        <v>1</v>
      </c>
      <c r="AV138" s="42">
        <f>'鱼属性|FishAttribute'!CG33</f>
        <v>1</v>
      </c>
    </row>
    <row r="139" spans="1:48">
      <c r="A139" s="69" t="str">
        <f t="shared" si="26"/>
        <v>1037</v>
      </c>
      <c r="B139" s="50" t="str">
        <f t="shared" si="35"/>
        <v>track_1037</v>
      </c>
      <c r="C139" s="46">
        <f t="shared" si="27"/>
        <v>4</v>
      </c>
      <c r="D139" s="46">
        <f t="shared" si="28"/>
        <v>0</v>
      </c>
      <c r="E139" s="46">
        <f t="shared" si="29"/>
        <v>2</v>
      </c>
      <c r="F139" s="46">
        <f t="shared" si="30"/>
        <v>4</v>
      </c>
      <c r="G139" s="46">
        <f t="shared" si="31"/>
        <v>8</v>
      </c>
      <c r="H139" s="46">
        <f t="shared" si="32"/>
        <v>2</v>
      </c>
      <c r="I139" s="46">
        <f t="shared" si="33"/>
        <v>1</v>
      </c>
      <c r="J139" s="42">
        <f t="shared" si="36"/>
        <v>0</v>
      </c>
      <c r="K139" s="42">
        <f t="shared" si="37"/>
        <v>0</v>
      </c>
      <c r="L139" s="42">
        <f t="shared" si="34"/>
        <v>1</v>
      </c>
      <c r="M139" s="42">
        <f t="shared" si="38"/>
        <v>1</v>
      </c>
      <c r="N139" s="42">
        <f t="shared" si="39"/>
        <v>0</v>
      </c>
      <c r="O139" s="42">
        <f t="shared" si="40"/>
        <v>1</v>
      </c>
      <c r="P139" s="42">
        <f t="shared" si="41"/>
        <v>1</v>
      </c>
      <c r="Q139" s="42">
        <f t="shared" si="42"/>
        <v>1</v>
      </c>
      <c r="R139" s="42" t="s">
        <v>841</v>
      </c>
      <c r="S139" s="42">
        <v>0</v>
      </c>
      <c r="T139" s="42">
        <v>0</v>
      </c>
      <c r="U139" s="42" t="s">
        <v>871</v>
      </c>
      <c r="V139" s="68" t="s">
        <v>886</v>
      </c>
      <c r="W139" s="68">
        <v>0</v>
      </c>
      <c r="X139" s="70" t="s">
        <v>891</v>
      </c>
      <c r="Y139" s="71"/>
      <c r="AA139" s="71"/>
      <c r="AB139" s="71"/>
      <c r="AC139" s="71"/>
      <c r="AF139" s="71"/>
      <c r="AG139" s="71"/>
      <c r="AJ139" s="39">
        <f>'鱼属性|FishAttribute'!A34</f>
        <v>28</v>
      </c>
      <c r="AK139" s="73" t="str">
        <f>'鱼属性|FishAttribute'!B34</f>
        <v>huangjindie</v>
      </c>
      <c r="AL139" s="39">
        <f>IF(AND('鱼属性|FishAttribute'!C34=5,OR('鱼属性|FishAttribute'!A34&lt;51,'鱼属性|FishAttribute'!A34=52,'鱼属性|FishAttribute'!A34&gt;57)),6,'鱼属性|FishAttribute'!C34)</f>
        <v>4</v>
      </c>
      <c r="AM139" s="39">
        <f>'鱼属性|FishAttribute'!F34</f>
        <v>90</v>
      </c>
      <c r="AN139" s="74">
        <f>'鱼属性|FishAttribute'!C34</f>
        <v>4</v>
      </c>
      <c r="AO139" s="42">
        <f>'鱼属性|FishAttribute'!CB34</f>
        <v>1</v>
      </c>
      <c r="AP139" s="42">
        <f>'鱼属性|FishAttribute'!CC34</f>
        <v>1</v>
      </c>
      <c r="AQ139" s="42">
        <f>'鱼属性|FishAttribute'!CD34</f>
        <v>1</v>
      </c>
      <c r="AR139" s="42">
        <f>'鱼属性|FishAttribute'!CE34</f>
        <v>1</v>
      </c>
      <c r="AS139" s="42">
        <f>'鱼属性|FishAttribute'!CH34</f>
        <v>1</v>
      </c>
      <c r="AT139" s="42">
        <f>'鱼属性|FishAttribute'!CI34</f>
        <v>1</v>
      </c>
      <c r="AU139" s="42">
        <f>'鱼属性|FishAttribute'!CF34</f>
        <v>1</v>
      </c>
      <c r="AV139" s="42">
        <f>'鱼属性|FishAttribute'!CG34</f>
        <v>1</v>
      </c>
    </row>
    <row r="140" spans="1:48" ht="78">
      <c r="A140" s="69" t="str">
        <f t="shared" si="26"/>
        <v>1038</v>
      </c>
      <c r="B140" s="50" t="str">
        <f t="shared" si="35"/>
        <v>track_1038</v>
      </c>
      <c r="C140" s="46">
        <f t="shared" si="27"/>
        <v>4</v>
      </c>
      <c r="D140" s="46">
        <f t="shared" si="28"/>
        <v>0</v>
      </c>
      <c r="E140" s="46">
        <f t="shared" si="29"/>
        <v>3</v>
      </c>
      <c r="F140" s="46">
        <f t="shared" si="30"/>
        <v>1</v>
      </c>
      <c r="G140" s="46">
        <f t="shared" si="31"/>
        <v>3</v>
      </c>
      <c r="H140" s="46">
        <f t="shared" si="32"/>
        <v>5</v>
      </c>
      <c r="I140" s="46">
        <f t="shared" si="33"/>
        <v>1</v>
      </c>
      <c r="J140" s="42">
        <f t="shared" si="36"/>
        <v>0</v>
      </c>
      <c r="K140" s="42">
        <f t="shared" si="37"/>
        <v>0</v>
      </c>
      <c r="L140" s="42">
        <f t="shared" si="34"/>
        <v>1</v>
      </c>
      <c r="M140" s="42">
        <f t="shared" si="38"/>
        <v>1</v>
      </c>
      <c r="N140" s="42">
        <f t="shared" si="39"/>
        <v>0</v>
      </c>
      <c r="O140" s="42">
        <f t="shared" si="40"/>
        <v>1</v>
      </c>
      <c r="P140" s="42">
        <f t="shared" si="41"/>
        <v>1</v>
      </c>
      <c r="Q140" s="42">
        <f t="shared" si="42"/>
        <v>1</v>
      </c>
      <c r="R140" s="42" t="s">
        <v>841</v>
      </c>
      <c r="S140" s="42">
        <v>0</v>
      </c>
      <c r="T140" s="42">
        <v>0</v>
      </c>
      <c r="U140" s="42" t="s">
        <v>871</v>
      </c>
      <c r="V140" s="68" t="s">
        <v>886</v>
      </c>
      <c r="W140" s="68">
        <v>0</v>
      </c>
      <c r="X140" s="70" t="s">
        <v>892</v>
      </c>
      <c r="Y140" s="71"/>
      <c r="AA140" s="71" t="s">
        <v>893</v>
      </c>
      <c r="AB140" s="71"/>
      <c r="AC140" s="71"/>
      <c r="AF140" s="71"/>
      <c r="AG140" s="71"/>
      <c r="AJ140" s="39">
        <f>'鱼属性|FishAttribute'!A35</f>
        <v>29</v>
      </c>
      <c r="AK140" s="73" t="str">
        <f>'鱼属性|FishAttribute'!B35</f>
        <v>jinlongxia</v>
      </c>
      <c r="AL140" s="39">
        <f>IF(AND('鱼属性|FishAttribute'!C35=5,OR('鱼属性|FishAttribute'!A35&lt;51,'鱼属性|FishAttribute'!A35=52,'鱼属性|FishAttribute'!A35&gt;57)),6,'鱼属性|FishAttribute'!C35)</f>
        <v>4</v>
      </c>
      <c r="AM140" s="39">
        <f>'鱼属性|FishAttribute'!F35</f>
        <v>90</v>
      </c>
      <c r="AN140" s="74">
        <f>'鱼属性|FishAttribute'!C35</f>
        <v>4</v>
      </c>
      <c r="AO140" s="42">
        <f>'鱼属性|FishAttribute'!CB35</f>
        <v>0</v>
      </c>
      <c r="AP140" s="42">
        <f>'鱼属性|FishAttribute'!CC35</f>
        <v>1</v>
      </c>
      <c r="AQ140" s="42">
        <f>'鱼属性|FishAttribute'!CD35</f>
        <v>1</v>
      </c>
      <c r="AR140" s="42">
        <f>'鱼属性|FishAttribute'!CE35</f>
        <v>1</v>
      </c>
      <c r="AS140" s="42">
        <f>'鱼属性|FishAttribute'!CH35</f>
        <v>0</v>
      </c>
      <c r="AT140" s="42">
        <f>'鱼属性|FishAttribute'!CI35</f>
        <v>1</v>
      </c>
      <c r="AU140" s="42">
        <f>'鱼属性|FishAttribute'!CF35</f>
        <v>1</v>
      </c>
      <c r="AV140" s="42">
        <f>'鱼属性|FishAttribute'!CG35</f>
        <v>1</v>
      </c>
    </row>
    <row r="141" spans="1:48">
      <c r="A141" s="69" t="str">
        <f t="shared" si="26"/>
        <v>1039</v>
      </c>
      <c r="B141" s="50" t="str">
        <f t="shared" si="35"/>
        <v>track_1039</v>
      </c>
      <c r="C141" s="46">
        <f t="shared" si="27"/>
        <v>4</v>
      </c>
      <c r="D141" s="46">
        <f t="shared" si="28"/>
        <v>0</v>
      </c>
      <c r="E141" s="46">
        <f t="shared" si="29"/>
        <v>3</v>
      </c>
      <c r="F141" s="46">
        <f t="shared" si="30"/>
        <v>1</v>
      </c>
      <c r="G141" s="46">
        <f t="shared" si="31"/>
        <v>6</v>
      </c>
      <c r="H141" s="46">
        <f t="shared" si="32"/>
        <v>6</v>
      </c>
      <c r="I141" s="46">
        <f t="shared" si="33"/>
        <v>1</v>
      </c>
      <c r="J141" s="42">
        <f t="shared" si="36"/>
        <v>0</v>
      </c>
      <c r="K141" s="42">
        <f t="shared" si="37"/>
        <v>0</v>
      </c>
      <c r="L141" s="42">
        <f t="shared" si="34"/>
        <v>1</v>
      </c>
      <c r="M141" s="42">
        <f t="shared" si="38"/>
        <v>1</v>
      </c>
      <c r="N141" s="42">
        <f t="shared" si="39"/>
        <v>0</v>
      </c>
      <c r="O141" s="42">
        <f t="shared" si="40"/>
        <v>1</v>
      </c>
      <c r="P141" s="42">
        <f t="shared" si="41"/>
        <v>1</v>
      </c>
      <c r="Q141" s="42">
        <f t="shared" si="42"/>
        <v>1</v>
      </c>
      <c r="R141" s="42" t="s">
        <v>841</v>
      </c>
      <c r="S141" s="42">
        <v>0</v>
      </c>
      <c r="T141" s="42">
        <v>0</v>
      </c>
      <c r="U141" s="42" t="s">
        <v>871</v>
      </c>
      <c r="V141" s="68" t="s">
        <v>886</v>
      </c>
      <c r="W141" s="68">
        <v>0</v>
      </c>
      <c r="X141" s="70" t="s">
        <v>894</v>
      </c>
      <c r="Y141" s="71"/>
      <c r="AA141" s="71"/>
      <c r="AB141" s="71"/>
      <c r="AC141" s="71"/>
      <c r="AF141" s="71"/>
      <c r="AG141" s="71"/>
      <c r="AJ141" s="39">
        <f>'鱼属性|FishAttribute'!A36</f>
        <v>30</v>
      </c>
      <c r="AK141" s="73" t="str">
        <f>'鱼属性|FishAttribute'!B36</f>
        <v>yaoyu</v>
      </c>
      <c r="AL141" s="39">
        <f>IF(AND('鱼属性|FishAttribute'!C36=5,OR('鱼属性|FishAttribute'!A36&lt;51,'鱼属性|FishAttribute'!A36=52,'鱼属性|FishAttribute'!A36&gt;57)),6,'鱼属性|FishAttribute'!C36)</f>
        <v>4</v>
      </c>
      <c r="AM141" s="39">
        <f>'鱼属性|FishAttribute'!F36</f>
        <v>110</v>
      </c>
      <c r="AN141" s="74">
        <f>'鱼属性|FishAttribute'!C36</f>
        <v>4</v>
      </c>
      <c r="AO141" s="42">
        <f>'鱼属性|FishAttribute'!CB36</f>
        <v>1</v>
      </c>
      <c r="AP141" s="42">
        <f>'鱼属性|FishAttribute'!CC36</f>
        <v>1</v>
      </c>
      <c r="AQ141" s="42">
        <f>'鱼属性|FishAttribute'!CD36</f>
        <v>1</v>
      </c>
      <c r="AR141" s="42">
        <f>'鱼属性|FishAttribute'!CE36</f>
        <v>1</v>
      </c>
      <c r="AS141" s="42">
        <f>'鱼属性|FishAttribute'!CH36</f>
        <v>0</v>
      </c>
      <c r="AT141" s="42">
        <f>'鱼属性|FishAttribute'!CI36</f>
        <v>1</v>
      </c>
      <c r="AU141" s="42">
        <f>'鱼属性|FishAttribute'!CF36</f>
        <v>1</v>
      </c>
      <c r="AV141" s="42">
        <f>'鱼属性|FishAttribute'!CG36</f>
        <v>1</v>
      </c>
    </row>
    <row r="142" spans="1:48" ht="16.5" customHeight="1">
      <c r="A142" s="69" t="str">
        <f t="shared" si="26"/>
        <v>1040</v>
      </c>
      <c r="B142" s="50" t="str">
        <f t="shared" si="35"/>
        <v>track_1040</v>
      </c>
      <c r="C142" s="46">
        <f t="shared" si="27"/>
        <v>4</v>
      </c>
      <c r="D142" s="46">
        <f t="shared" si="28"/>
        <v>0</v>
      </c>
      <c r="E142" s="46">
        <f t="shared" si="29"/>
        <v>4</v>
      </c>
      <c r="F142" s="46">
        <f t="shared" si="30"/>
        <v>2</v>
      </c>
      <c r="G142" s="46">
        <f t="shared" si="31"/>
        <v>7</v>
      </c>
      <c r="H142" s="46">
        <f t="shared" si="32"/>
        <v>1</v>
      </c>
      <c r="I142" s="46">
        <f t="shared" si="33"/>
        <v>1</v>
      </c>
      <c r="J142" s="42">
        <f t="shared" si="36"/>
        <v>0</v>
      </c>
      <c r="K142" s="42">
        <f t="shared" si="37"/>
        <v>0</v>
      </c>
      <c r="L142" s="42">
        <f t="shared" si="34"/>
        <v>1</v>
      </c>
      <c r="M142" s="42">
        <f t="shared" si="38"/>
        <v>1</v>
      </c>
      <c r="N142" s="42">
        <f t="shared" si="39"/>
        <v>0</v>
      </c>
      <c r="O142" s="42">
        <f t="shared" si="40"/>
        <v>1</v>
      </c>
      <c r="P142" s="42">
        <f t="shared" si="41"/>
        <v>1</v>
      </c>
      <c r="Q142" s="42">
        <f t="shared" si="42"/>
        <v>1</v>
      </c>
      <c r="R142" s="42" t="s">
        <v>841</v>
      </c>
      <c r="S142" s="42">
        <v>0</v>
      </c>
      <c r="T142" s="42">
        <v>0</v>
      </c>
      <c r="U142" s="42" t="s">
        <v>871</v>
      </c>
      <c r="V142" s="68" t="s">
        <v>886</v>
      </c>
      <c r="W142" s="68">
        <v>0</v>
      </c>
      <c r="X142" s="70" t="s">
        <v>895</v>
      </c>
      <c r="Y142" s="71"/>
      <c r="AA142" s="71"/>
      <c r="AB142" s="71"/>
      <c r="AC142" s="71"/>
      <c r="AF142" s="71"/>
      <c r="AG142" s="71"/>
      <c r="AJ142" s="39">
        <f>'鱼属性|FishAttribute'!A37</f>
        <v>31</v>
      </c>
      <c r="AK142" s="73" t="str">
        <f>'鱼属性|FishAttribute'!B37</f>
        <v>bixi</v>
      </c>
      <c r="AL142" s="39">
        <f>IF(AND('鱼属性|FishAttribute'!C37=5,OR('鱼属性|FishAttribute'!A37&lt;51,'鱼属性|FishAttribute'!A37=52,'鱼属性|FishAttribute'!A37&gt;57)),6,'鱼属性|FishAttribute'!C37)</f>
        <v>4</v>
      </c>
      <c r="AM142" s="39">
        <f>'鱼属性|FishAttribute'!F37</f>
        <v>130</v>
      </c>
      <c r="AN142" s="74">
        <f>'鱼属性|FishAttribute'!C37</f>
        <v>4</v>
      </c>
      <c r="AO142" s="42">
        <f>'鱼属性|FishAttribute'!CB37</f>
        <v>0</v>
      </c>
      <c r="AP142" s="42">
        <f>'鱼属性|FishAttribute'!CC37</f>
        <v>1</v>
      </c>
      <c r="AQ142" s="42">
        <f>'鱼属性|FishAttribute'!CD37</f>
        <v>1</v>
      </c>
      <c r="AR142" s="42">
        <f>'鱼属性|FishAttribute'!CE37</f>
        <v>1</v>
      </c>
      <c r="AS142" s="42">
        <f>'鱼属性|FishAttribute'!CH37</f>
        <v>0</v>
      </c>
      <c r="AT142" s="42">
        <f>'鱼属性|FishAttribute'!CI37</f>
        <v>1</v>
      </c>
      <c r="AU142" s="42">
        <f>'鱼属性|FishAttribute'!CF37</f>
        <v>1</v>
      </c>
      <c r="AV142" s="42">
        <f>'鱼属性|FishAttribute'!CG37</f>
        <v>1</v>
      </c>
    </row>
    <row r="143" spans="1:48">
      <c r="A143" s="69" t="str">
        <f t="shared" si="26"/>
        <v>1041</v>
      </c>
      <c r="B143" s="50" t="str">
        <f t="shared" si="35"/>
        <v>track_1041</v>
      </c>
      <c r="C143" s="46">
        <f t="shared" si="27"/>
        <v>5</v>
      </c>
      <c r="D143" s="46">
        <f t="shared" si="28"/>
        <v>0</v>
      </c>
      <c r="E143" s="46">
        <f t="shared" si="29"/>
        <v>1</v>
      </c>
      <c r="F143" s="46">
        <f t="shared" si="30"/>
        <v>2</v>
      </c>
      <c r="G143" s="46">
        <f t="shared" si="31"/>
        <v>1</v>
      </c>
      <c r="H143" s="46">
        <f t="shared" si="32"/>
        <v>6</v>
      </c>
      <c r="I143" s="46">
        <f t="shared" si="33"/>
        <v>1</v>
      </c>
      <c r="J143" s="42">
        <f t="shared" si="36"/>
        <v>1</v>
      </c>
      <c r="K143" s="42">
        <f t="shared" si="37"/>
        <v>1</v>
      </c>
      <c r="L143" s="42">
        <f t="shared" si="34"/>
        <v>0</v>
      </c>
      <c r="M143" s="42">
        <f t="shared" si="38"/>
        <v>0</v>
      </c>
      <c r="N143" s="42">
        <f t="shared" si="39"/>
        <v>0</v>
      </c>
      <c r="O143" s="42">
        <f t="shared" si="40"/>
        <v>0</v>
      </c>
      <c r="P143" s="42">
        <f t="shared" si="41"/>
        <v>0</v>
      </c>
      <c r="Q143" s="42">
        <f t="shared" si="42"/>
        <v>0</v>
      </c>
      <c r="R143" s="42" t="s">
        <v>841</v>
      </c>
      <c r="S143" s="42">
        <v>0</v>
      </c>
      <c r="T143" s="42">
        <v>0</v>
      </c>
      <c r="U143" s="42" t="s">
        <v>871</v>
      </c>
      <c r="V143" s="68" t="s">
        <v>896</v>
      </c>
      <c r="W143" s="68">
        <v>0</v>
      </c>
      <c r="X143" s="70" t="s">
        <v>897</v>
      </c>
      <c r="Y143" s="71"/>
      <c r="AA143" s="71"/>
      <c r="AB143" s="71"/>
      <c r="AC143" s="71"/>
      <c r="AF143" s="71"/>
      <c r="AG143" s="71"/>
      <c r="AJ143" s="39">
        <f>'鱼属性|FishAttribute'!A38</f>
        <v>32</v>
      </c>
      <c r="AK143" s="73" t="str">
        <f>'鱼属性|FishAttribute'!B38</f>
        <v>jinjialouluo</v>
      </c>
      <c r="AL143" s="39">
        <f>IF(AND('鱼属性|FishAttribute'!C38=5,OR('鱼属性|FishAttribute'!A38&lt;51,'鱼属性|FishAttribute'!A38=52,'鱼属性|FishAttribute'!A38&gt;57)),6,'鱼属性|FishAttribute'!C38)</f>
        <v>4</v>
      </c>
      <c r="AM143" s="39">
        <f>'鱼属性|FishAttribute'!F38</f>
        <v>145</v>
      </c>
      <c r="AN143" s="74">
        <f>'鱼属性|FishAttribute'!C38</f>
        <v>4</v>
      </c>
      <c r="AO143" s="42">
        <f>'鱼属性|FishAttribute'!CB38</f>
        <v>1</v>
      </c>
      <c r="AP143" s="42">
        <f>'鱼属性|FishAttribute'!CC38</f>
        <v>1</v>
      </c>
      <c r="AQ143" s="42">
        <f>'鱼属性|FishAttribute'!CD38</f>
        <v>1</v>
      </c>
      <c r="AR143" s="42">
        <f>'鱼属性|FishAttribute'!CE38</f>
        <v>1</v>
      </c>
      <c r="AS143" s="42">
        <f>'鱼属性|FishAttribute'!CH38</f>
        <v>1</v>
      </c>
      <c r="AT143" s="42">
        <f>'鱼属性|FishAttribute'!CI38</f>
        <v>1</v>
      </c>
      <c r="AU143" s="42">
        <f>'鱼属性|FishAttribute'!CF38</f>
        <v>1</v>
      </c>
      <c r="AV143" s="42">
        <f>'鱼属性|FishAttribute'!CG38</f>
        <v>1</v>
      </c>
    </row>
    <row r="144" spans="1:48">
      <c r="A144" s="69" t="str">
        <f t="shared" si="26"/>
        <v>1042</v>
      </c>
      <c r="B144" s="50" t="str">
        <f t="shared" si="35"/>
        <v>track_1042</v>
      </c>
      <c r="C144" s="46">
        <f t="shared" si="27"/>
        <v>5</v>
      </c>
      <c r="D144" s="46">
        <f t="shared" si="28"/>
        <v>0</v>
      </c>
      <c r="E144" s="46">
        <f t="shared" si="29"/>
        <v>1</v>
      </c>
      <c r="F144" s="46">
        <f t="shared" si="30"/>
        <v>2</v>
      </c>
      <c r="G144" s="46">
        <f t="shared" si="31"/>
        <v>1</v>
      </c>
      <c r="H144" s="46">
        <f t="shared" si="32"/>
        <v>8</v>
      </c>
      <c r="I144" s="46">
        <f t="shared" si="33"/>
        <v>1</v>
      </c>
      <c r="J144" s="42">
        <f t="shared" si="36"/>
        <v>1</v>
      </c>
      <c r="K144" s="42">
        <f t="shared" si="37"/>
        <v>1</v>
      </c>
      <c r="L144" s="42">
        <f t="shared" si="34"/>
        <v>0</v>
      </c>
      <c r="M144" s="42">
        <f t="shared" si="38"/>
        <v>0</v>
      </c>
      <c r="N144" s="42">
        <f t="shared" si="39"/>
        <v>0</v>
      </c>
      <c r="O144" s="42">
        <f t="shared" si="40"/>
        <v>0</v>
      </c>
      <c r="P144" s="42">
        <f t="shared" si="41"/>
        <v>0</v>
      </c>
      <c r="Q144" s="42">
        <f t="shared" si="42"/>
        <v>0</v>
      </c>
      <c r="R144" s="42" t="s">
        <v>841</v>
      </c>
      <c r="S144" s="42">
        <v>0</v>
      </c>
      <c r="T144" s="42">
        <v>0</v>
      </c>
      <c r="U144" s="42" t="s">
        <v>871</v>
      </c>
      <c r="V144" s="68" t="s">
        <v>896</v>
      </c>
      <c r="W144" s="68">
        <v>0</v>
      </c>
      <c r="X144" s="70" t="s">
        <v>898</v>
      </c>
      <c r="Y144" s="72"/>
      <c r="AA144" s="71"/>
      <c r="AB144" s="71"/>
      <c r="AC144" s="71"/>
      <c r="AF144" s="71"/>
      <c r="AG144" s="71"/>
      <c r="AJ144" s="39">
        <f>'鱼属性|FishAttribute'!A39</f>
        <v>33</v>
      </c>
      <c r="AK144" s="73" t="str">
        <f>'鱼属性|FishAttribute'!B39</f>
        <v>hujing</v>
      </c>
      <c r="AL144" s="39">
        <f>IF(AND('鱼属性|FishAttribute'!C39=5,OR('鱼属性|FishAttribute'!A39&lt;51,'鱼属性|FishAttribute'!A39=52,'鱼属性|FishAttribute'!A39&gt;57)),6,'鱼属性|FishAttribute'!C39)</f>
        <v>4</v>
      </c>
      <c r="AM144" s="39">
        <f>'鱼属性|FishAttribute'!F39</f>
        <v>150</v>
      </c>
      <c r="AN144" s="74">
        <f>'鱼属性|FishAttribute'!C39</f>
        <v>4</v>
      </c>
      <c r="AO144" s="42">
        <f>'鱼属性|FishAttribute'!CB39</f>
        <v>0</v>
      </c>
      <c r="AP144" s="42">
        <f>'鱼属性|FishAttribute'!CC39</f>
        <v>1</v>
      </c>
      <c r="AQ144" s="42">
        <f>'鱼属性|FishAttribute'!CD39</f>
        <v>1</v>
      </c>
      <c r="AR144" s="42">
        <f>'鱼属性|FishAttribute'!CE39</f>
        <v>1</v>
      </c>
      <c r="AS144" s="42">
        <f>'鱼属性|FishAttribute'!CH39</f>
        <v>0</v>
      </c>
      <c r="AT144" s="42">
        <f>'鱼属性|FishAttribute'!CI39</f>
        <v>1</v>
      </c>
      <c r="AU144" s="42">
        <f>'鱼属性|FishAttribute'!CF39</f>
        <v>1</v>
      </c>
      <c r="AV144" s="42">
        <f>'鱼属性|FishAttribute'!CG39</f>
        <v>1</v>
      </c>
    </row>
    <row r="145" spans="1:48">
      <c r="A145" s="69" t="str">
        <f t="shared" si="26"/>
        <v>1043</v>
      </c>
      <c r="B145" s="50" t="str">
        <f t="shared" si="35"/>
        <v>track_1043</v>
      </c>
      <c r="C145" s="46">
        <f t="shared" si="27"/>
        <v>5</v>
      </c>
      <c r="D145" s="46">
        <f t="shared" si="28"/>
        <v>0</v>
      </c>
      <c r="E145" s="46">
        <f t="shared" si="29"/>
        <v>2</v>
      </c>
      <c r="F145" s="46">
        <f t="shared" si="30"/>
        <v>4</v>
      </c>
      <c r="G145" s="46">
        <f t="shared" si="31"/>
        <v>6</v>
      </c>
      <c r="H145" s="46">
        <f t="shared" si="32"/>
        <v>7</v>
      </c>
      <c r="I145" s="46">
        <f t="shared" si="33"/>
        <v>1</v>
      </c>
      <c r="J145" s="42">
        <f t="shared" si="36"/>
        <v>1</v>
      </c>
      <c r="K145" s="42">
        <f t="shared" si="37"/>
        <v>1</v>
      </c>
      <c r="L145" s="42">
        <f t="shared" si="34"/>
        <v>0</v>
      </c>
      <c r="M145" s="42">
        <f t="shared" si="38"/>
        <v>0</v>
      </c>
      <c r="N145" s="42">
        <f t="shared" si="39"/>
        <v>0</v>
      </c>
      <c r="O145" s="42">
        <f t="shared" si="40"/>
        <v>0</v>
      </c>
      <c r="P145" s="42">
        <f t="shared" si="41"/>
        <v>0</v>
      </c>
      <c r="Q145" s="42">
        <f t="shared" si="42"/>
        <v>0</v>
      </c>
      <c r="R145" s="42" t="s">
        <v>841</v>
      </c>
      <c r="S145" s="42">
        <v>0</v>
      </c>
      <c r="T145" s="42">
        <v>0</v>
      </c>
      <c r="U145" s="42" t="s">
        <v>871</v>
      </c>
      <c r="V145" s="68" t="s">
        <v>896</v>
      </c>
      <c r="W145" s="68">
        <v>0</v>
      </c>
      <c r="X145" s="70" t="s">
        <v>899</v>
      </c>
      <c r="Y145" s="71"/>
      <c r="AA145" s="71"/>
      <c r="AB145" s="71"/>
      <c r="AC145" s="71"/>
      <c r="AF145" s="71"/>
      <c r="AG145" s="71"/>
      <c r="AJ145" s="39">
        <f>'鱼属性|FishAttribute'!A40</f>
        <v>34</v>
      </c>
      <c r="AK145" s="73" t="str">
        <f>'鱼属性|FishAttribute'!B40</f>
        <v>chuitousha</v>
      </c>
      <c r="AL145" s="39">
        <f>IF(AND('鱼属性|FishAttribute'!C40=5,OR('鱼属性|FishAttribute'!A40&lt;51,'鱼属性|FishAttribute'!A40=52,'鱼属性|FishAttribute'!A40&gt;57)),6,'鱼属性|FishAttribute'!C40)</f>
        <v>4</v>
      </c>
      <c r="AM145" s="39">
        <f>'鱼属性|FishAttribute'!F40</f>
        <v>155</v>
      </c>
      <c r="AN145" s="74">
        <f>'鱼属性|FishAttribute'!C40</f>
        <v>4</v>
      </c>
      <c r="AO145" s="42">
        <f>'鱼属性|FishAttribute'!CB40</f>
        <v>1</v>
      </c>
      <c r="AP145" s="42">
        <f>'鱼属性|FishAttribute'!CC40</f>
        <v>1</v>
      </c>
      <c r="AQ145" s="42">
        <f>'鱼属性|FishAttribute'!CD40</f>
        <v>1</v>
      </c>
      <c r="AR145" s="42">
        <f>'鱼属性|FishAttribute'!CE40</f>
        <v>1</v>
      </c>
      <c r="AS145" s="42">
        <f>'鱼属性|FishAttribute'!CH40</f>
        <v>1</v>
      </c>
      <c r="AT145" s="42">
        <f>'鱼属性|FishAttribute'!CI40</f>
        <v>1</v>
      </c>
      <c r="AU145" s="42">
        <f>'鱼属性|FishAttribute'!CF40</f>
        <v>1</v>
      </c>
      <c r="AV145" s="42">
        <f>'鱼属性|FishAttribute'!CG40</f>
        <v>1</v>
      </c>
    </row>
    <row r="146" spans="1:48">
      <c r="A146" s="69" t="str">
        <f t="shared" si="26"/>
        <v>1044</v>
      </c>
      <c r="B146" s="50" t="str">
        <f t="shared" si="35"/>
        <v>track_1044</v>
      </c>
      <c r="C146" s="46">
        <f t="shared" si="27"/>
        <v>5</v>
      </c>
      <c r="D146" s="46">
        <f t="shared" si="28"/>
        <v>0</v>
      </c>
      <c r="E146" s="46">
        <f t="shared" si="29"/>
        <v>2</v>
      </c>
      <c r="F146" s="46">
        <f t="shared" si="30"/>
        <v>4</v>
      </c>
      <c r="G146" s="46">
        <f t="shared" si="31"/>
        <v>7</v>
      </c>
      <c r="H146" s="46">
        <f t="shared" si="32"/>
        <v>9</v>
      </c>
      <c r="I146" s="46">
        <f t="shared" si="33"/>
        <v>1</v>
      </c>
      <c r="J146" s="42">
        <f t="shared" si="36"/>
        <v>1</v>
      </c>
      <c r="K146" s="42">
        <f t="shared" si="37"/>
        <v>1</v>
      </c>
      <c r="L146" s="42">
        <f t="shared" si="34"/>
        <v>0</v>
      </c>
      <c r="M146" s="42">
        <f t="shared" si="38"/>
        <v>0</v>
      </c>
      <c r="N146" s="42">
        <f t="shared" si="39"/>
        <v>0</v>
      </c>
      <c r="O146" s="42">
        <f t="shared" si="40"/>
        <v>0</v>
      </c>
      <c r="P146" s="42">
        <f t="shared" si="41"/>
        <v>0</v>
      </c>
      <c r="Q146" s="42">
        <f t="shared" si="42"/>
        <v>0</v>
      </c>
      <c r="R146" s="42" t="s">
        <v>841</v>
      </c>
      <c r="S146" s="42">
        <v>0</v>
      </c>
      <c r="T146" s="42">
        <v>0</v>
      </c>
      <c r="U146" s="42" t="s">
        <v>871</v>
      </c>
      <c r="V146" s="68" t="s">
        <v>896</v>
      </c>
      <c r="W146" s="68">
        <v>0</v>
      </c>
      <c r="X146" s="70" t="s">
        <v>900</v>
      </c>
      <c r="Y146" s="71"/>
      <c r="AA146" s="71"/>
      <c r="AB146" s="71"/>
      <c r="AC146" s="71"/>
      <c r="AF146" s="71"/>
      <c r="AG146" s="71"/>
      <c r="AJ146" s="39">
        <f>'鱼属性|FishAttribute'!A41</f>
        <v>35</v>
      </c>
      <c r="AK146" s="73" t="str">
        <f>'鱼属性|FishAttribute'!B41</f>
        <v>youlingchuan</v>
      </c>
      <c r="AL146" s="39">
        <f>IF(AND('鱼属性|FishAttribute'!C41=5,OR('鱼属性|FishAttribute'!A41&lt;51,'鱼属性|FishAttribute'!A41=52,'鱼属性|FishAttribute'!A41&gt;57)),6,'鱼属性|FishAttribute'!C41)</f>
        <v>6</v>
      </c>
      <c r="AM146" s="39">
        <f>'鱼属性|FishAttribute'!F41</f>
        <v>1050</v>
      </c>
      <c r="AN146" s="74">
        <f>'鱼属性|FishAttribute'!C41</f>
        <v>6</v>
      </c>
      <c r="AO146" s="42">
        <f>'鱼属性|FishAttribute'!CB41</f>
        <v>0</v>
      </c>
      <c r="AP146" s="42">
        <f>'鱼属性|FishAttribute'!CC41</f>
        <v>0</v>
      </c>
      <c r="AQ146" s="42">
        <f>'鱼属性|FishAttribute'!CD41</f>
        <v>1</v>
      </c>
      <c r="AR146" s="42">
        <f>'鱼属性|FishAttribute'!CE41</f>
        <v>0</v>
      </c>
      <c r="AS146" s="42">
        <f>'鱼属性|FishAttribute'!CH41</f>
        <v>0</v>
      </c>
      <c r="AT146" s="42">
        <f>'鱼属性|FishAttribute'!CI41</f>
        <v>0</v>
      </c>
      <c r="AU146" s="42">
        <f>'鱼属性|FishAttribute'!CF41</f>
        <v>0</v>
      </c>
      <c r="AV146" s="42">
        <f>'鱼属性|FishAttribute'!CG41</f>
        <v>0</v>
      </c>
    </row>
    <row r="147" spans="1:48">
      <c r="A147" s="69" t="str">
        <f t="shared" si="26"/>
        <v>1045</v>
      </c>
      <c r="B147" s="50" t="str">
        <f t="shared" si="35"/>
        <v>track_1045</v>
      </c>
      <c r="C147" s="46">
        <f t="shared" si="27"/>
        <v>5</v>
      </c>
      <c r="D147" s="46">
        <f t="shared" si="28"/>
        <v>0</v>
      </c>
      <c r="E147" s="46">
        <f t="shared" si="29"/>
        <v>3</v>
      </c>
      <c r="F147" s="46">
        <f t="shared" si="30"/>
        <v>2</v>
      </c>
      <c r="G147" s="46">
        <f t="shared" si="31"/>
        <v>1</v>
      </c>
      <c r="H147" s="46">
        <f t="shared" si="32"/>
        <v>5</v>
      </c>
      <c r="I147" s="46">
        <f t="shared" si="33"/>
        <v>1</v>
      </c>
      <c r="J147" s="42">
        <f t="shared" si="36"/>
        <v>1</v>
      </c>
      <c r="K147" s="42">
        <f t="shared" si="37"/>
        <v>1</v>
      </c>
      <c r="L147" s="42">
        <f t="shared" si="34"/>
        <v>0</v>
      </c>
      <c r="M147" s="42">
        <f t="shared" si="38"/>
        <v>0</v>
      </c>
      <c r="N147" s="42">
        <f t="shared" si="39"/>
        <v>0</v>
      </c>
      <c r="O147" s="42">
        <f t="shared" si="40"/>
        <v>0</v>
      </c>
      <c r="P147" s="42">
        <f t="shared" si="41"/>
        <v>0</v>
      </c>
      <c r="Q147" s="42">
        <f t="shared" si="42"/>
        <v>0</v>
      </c>
      <c r="R147" s="42" t="s">
        <v>841</v>
      </c>
      <c r="S147" s="42">
        <v>0</v>
      </c>
      <c r="T147" s="42">
        <v>0</v>
      </c>
      <c r="U147" s="42" t="s">
        <v>871</v>
      </c>
      <c r="V147" s="68" t="s">
        <v>896</v>
      </c>
      <c r="W147" s="68">
        <v>0</v>
      </c>
      <c r="X147" s="70" t="s">
        <v>901</v>
      </c>
      <c r="Y147" s="71"/>
      <c r="AA147" s="71"/>
      <c r="AB147" s="71"/>
      <c r="AC147" s="71"/>
      <c r="AF147" s="71"/>
      <c r="AG147" s="71"/>
      <c r="AJ147" s="39">
        <f>'鱼属性|FishAttribute'!A42</f>
        <v>36</v>
      </c>
      <c r="AK147" s="73" t="str">
        <f>'鱼属性|FishAttribute'!B42</f>
        <v>huojiansha</v>
      </c>
      <c r="AL147" s="39">
        <f>IF(AND('鱼属性|FishAttribute'!C42=5,OR('鱼属性|FishAttribute'!A42&lt;51,'鱼属性|FishAttribute'!A42=52,'鱼属性|FishAttribute'!A42&gt;57)),6,'鱼属性|FishAttribute'!C42)</f>
        <v>6</v>
      </c>
      <c r="AM147" s="39">
        <f>'鱼属性|FishAttribute'!F42</f>
        <v>950</v>
      </c>
      <c r="AN147" s="74">
        <f>'鱼属性|FishAttribute'!C42</f>
        <v>6</v>
      </c>
      <c r="AO147" s="42">
        <f>'鱼属性|FishAttribute'!CB42</f>
        <v>0</v>
      </c>
      <c r="AP147" s="42">
        <f>'鱼属性|FishAttribute'!CC42</f>
        <v>0</v>
      </c>
      <c r="AQ147" s="42">
        <f>'鱼属性|FishAttribute'!CD42</f>
        <v>0</v>
      </c>
      <c r="AR147" s="42">
        <f>'鱼属性|FishAttribute'!CE42</f>
        <v>1</v>
      </c>
      <c r="AS147" s="42">
        <f>'鱼属性|FishAttribute'!CH42</f>
        <v>0</v>
      </c>
      <c r="AT147" s="42">
        <f>'鱼属性|FishAttribute'!CI42</f>
        <v>0</v>
      </c>
      <c r="AU147" s="42">
        <f>'鱼属性|FishAttribute'!CF42</f>
        <v>1</v>
      </c>
      <c r="AV147" s="42">
        <f>'鱼属性|FishAttribute'!CG42</f>
        <v>0</v>
      </c>
    </row>
    <row r="148" spans="1:48">
      <c r="A148" s="69" t="str">
        <f t="shared" si="26"/>
        <v>1046</v>
      </c>
      <c r="B148" s="50" t="str">
        <f t="shared" si="35"/>
        <v>track_1046</v>
      </c>
      <c r="C148" s="46">
        <f t="shared" si="27"/>
        <v>5</v>
      </c>
      <c r="D148" s="46">
        <f t="shared" si="28"/>
        <v>0</v>
      </c>
      <c r="E148" s="46">
        <f t="shared" si="29"/>
        <v>4</v>
      </c>
      <c r="F148" s="46">
        <f t="shared" si="30"/>
        <v>2</v>
      </c>
      <c r="G148" s="46">
        <f t="shared" si="31"/>
        <v>1</v>
      </c>
      <c r="H148" s="46">
        <f t="shared" si="32"/>
        <v>1</v>
      </c>
      <c r="I148" s="46">
        <f t="shared" si="33"/>
        <v>1</v>
      </c>
      <c r="J148" s="42">
        <f t="shared" si="36"/>
        <v>1</v>
      </c>
      <c r="K148" s="42">
        <f t="shared" si="37"/>
        <v>1</v>
      </c>
      <c r="L148" s="42">
        <f t="shared" si="34"/>
        <v>0</v>
      </c>
      <c r="M148" s="42">
        <f t="shared" si="38"/>
        <v>0</v>
      </c>
      <c r="N148" s="42">
        <f t="shared" si="39"/>
        <v>0</v>
      </c>
      <c r="O148" s="42">
        <f t="shared" si="40"/>
        <v>0</v>
      </c>
      <c r="P148" s="42">
        <f t="shared" si="41"/>
        <v>0</v>
      </c>
      <c r="Q148" s="42">
        <f t="shared" si="42"/>
        <v>0</v>
      </c>
      <c r="R148" s="42" t="s">
        <v>841</v>
      </c>
      <c r="S148" s="42">
        <v>0</v>
      </c>
      <c r="T148" s="42">
        <v>0</v>
      </c>
      <c r="U148" s="42" t="s">
        <v>871</v>
      </c>
      <c r="V148" s="68" t="s">
        <v>896</v>
      </c>
      <c r="W148" s="68">
        <v>0</v>
      </c>
      <c r="X148" s="70" t="s">
        <v>902</v>
      </c>
      <c r="Y148" s="71"/>
      <c r="AA148" s="71"/>
      <c r="AB148" s="71"/>
      <c r="AC148" s="71"/>
      <c r="AF148" s="71"/>
      <c r="AG148" s="71"/>
      <c r="AJ148" s="39">
        <f>'鱼属性|FishAttribute'!A43</f>
        <v>37</v>
      </c>
      <c r="AK148" s="73" t="str">
        <f>'鱼属性|FishAttribute'!B43</f>
        <v>xiejiangjun</v>
      </c>
      <c r="AL148" s="39">
        <f>IF(AND('鱼属性|FishAttribute'!C43=5,OR('鱼属性|FishAttribute'!A43&lt;51,'鱼属性|FishAttribute'!A43=52,'鱼属性|FishAttribute'!A43&gt;57)),6,'鱼属性|FishAttribute'!C43)</f>
        <v>6</v>
      </c>
      <c r="AM148" s="39">
        <f>'鱼属性|FishAttribute'!F43</f>
        <v>500</v>
      </c>
      <c r="AN148" s="74">
        <f>'鱼属性|FishAttribute'!C43</f>
        <v>6</v>
      </c>
      <c r="AO148" s="42">
        <f>'鱼属性|FishAttribute'!CB43</f>
        <v>1</v>
      </c>
      <c r="AP148" s="42">
        <f>'鱼属性|FishAttribute'!CC43</f>
        <v>0</v>
      </c>
      <c r="AQ148" s="42">
        <f>'鱼属性|FishAttribute'!CD43</f>
        <v>0</v>
      </c>
      <c r="AR148" s="42">
        <f>'鱼属性|FishAttribute'!CE43</f>
        <v>0</v>
      </c>
      <c r="AS148" s="42">
        <f>'鱼属性|FishAttribute'!CH43</f>
        <v>0</v>
      </c>
      <c r="AT148" s="42">
        <f>'鱼属性|FishAttribute'!CI43</f>
        <v>1</v>
      </c>
      <c r="AU148" s="42">
        <f>'鱼属性|FishAttribute'!CF43</f>
        <v>0</v>
      </c>
      <c r="AV148" s="42">
        <f>'鱼属性|FishAttribute'!CG43</f>
        <v>0</v>
      </c>
    </row>
    <row r="149" spans="1:48">
      <c r="A149" s="69" t="str">
        <f t="shared" si="26"/>
        <v>1047</v>
      </c>
      <c r="B149" s="50" t="str">
        <f t="shared" si="35"/>
        <v>track_1047</v>
      </c>
      <c r="C149" s="46">
        <f t="shared" si="27"/>
        <v>5</v>
      </c>
      <c r="D149" s="46">
        <f t="shared" si="28"/>
        <v>0</v>
      </c>
      <c r="E149" s="46">
        <f t="shared" si="29"/>
        <v>4</v>
      </c>
      <c r="F149" s="46">
        <f t="shared" si="30"/>
        <v>2</v>
      </c>
      <c r="G149" s="46">
        <f t="shared" si="31"/>
        <v>2</v>
      </c>
      <c r="H149" s="46">
        <f t="shared" si="32"/>
        <v>2</v>
      </c>
      <c r="I149" s="46">
        <f t="shared" si="33"/>
        <v>1</v>
      </c>
      <c r="J149" s="42">
        <f t="shared" si="36"/>
        <v>1</v>
      </c>
      <c r="K149" s="42">
        <f t="shared" si="37"/>
        <v>1</v>
      </c>
      <c r="L149" s="42">
        <f t="shared" si="34"/>
        <v>0</v>
      </c>
      <c r="M149" s="42">
        <f t="shared" si="38"/>
        <v>0</v>
      </c>
      <c r="N149" s="42">
        <f t="shared" si="39"/>
        <v>0</v>
      </c>
      <c r="O149" s="42">
        <f t="shared" si="40"/>
        <v>0</v>
      </c>
      <c r="P149" s="42">
        <f t="shared" si="41"/>
        <v>0</v>
      </c>
      <c r="Q149" s="42">
        <f t="shared" si="42"/>
        <v>0</v>
      </c>
      <c r="R149" s="42" t="s">
        <v>841</v>
      </c>
      <c r="S149" s="42">
        <v>0</v>
      </c>
      <c r="T149" s="42">
        <v>0</v>
      </c>
      <c r="U149" s="42" t="s">
        <v>871</v>
      </c>
      <c r="V149" s="68" t="s">
        <v>896</v>
      </c>
      <c r="W149" s="68">
        <v>0</v>
      </c>
      <c r="X149" s="70" t="s">
        <v>903</v>
      </c>
      <c r="Y149" s="71"/>
      <c r="AA149" s="71"/>
      <c r="AB149" s="71"/>
      <c r="AC149" s="71"/>
      <c r="AF149" s="71"/>
      <c r="AG149" s="71"/>
      <c r="AJ149" s="39">
        <f>'鱼属性|FishAttribute'!A44</f>
        <v>38</v>
      </c>
      <c r="AK149" s="73" t="str">
        <f>'鱼属性|FishAttribute'!B44</f>
        <v>kedaya</v>
      </c>
      <c r="AL149" s="39">
        <f>IF(AND('鱼属性|FishAttribute'!C44=5,OR('鱼属性|FishAttribute'!A44&lt;51,'鱼属性|FishAttribute'!A44=52,'鱼属性|FishAttribute'!A44&gt;57)),6,'鱼属性|FishAttribute'!C44)</f>
        <v>6</v>
      </c>
      <c r="AM149" s="39">
        <f>'鱼属性|FishAttribute'!F44</f>
        <v>1378</v>
      </c>
      <c r="AN149" s="74">
        <f>'鱼属性|FishAttribute'!C44</f>
        <v>6</v>
      </c>
      <c r="AO149" s="42">
        <f>'鱼属性|FishAttribute'!CB44</f>
        <v>0</v>
      </c>
      <c r="AP149" s="42">
        <f>'鱼属性|FishAttribute'!CC44</f>
        <v>0</v>
      </c>
      <c r="AQ149" s="42">
        <f>'鱼属性|FishAttribute'!CD44</f>
        <v>1</v>
      </c>
      <c r="AR149" s="42">
        <f>'鱼属性|FishAttribute'!CE44</f>
        <v>1</v>
      </c>
      <c r="AS149" s="42">
        <f>'鱼属性|FishAttribute'!CH44</f>
        <v>1</v>
      </c>
      <c r="AT149" s="42">
        <f>'鱼属性|FishAttribute'!CI44</f>
        <v>1</v>
      </c>
      <c r="AU149" s="42">
        <f>'鱼属性|FishAttribute'!CF44</f>
        <v>1</v>
      </c>
      <c r="AV149" s="42">
        <f>'鱼属性|FishAttribute'!CG44</f>
        <v>0</v>
      </c>
    </row>
    <row r="150" spans="1:48" ht="62.4">
      <c r="A150" s="69" t="str">
        <f t="shared" si="26"/>
        <v>1048</v>
      </c>
      <c r="B150" s="50" t="str">
        <f t="shared" si="35"/>
        <v>track_1048</v>
      </c>
      <c r="C150" s="46">
        <f t="shared" si="27"/>
        <v>5</v>
      </c>
      <c r="D150" s="46">
        <f t="shared" si="28"/>
        <v>0</v>
      </c>
      <c r="E150" s="46">
        <f t="shared" si="29"/>
        <v>4</v>
      </c>
      <c r="F150" s="46">
        <f t="shared" si="30"/>
        <v>2</v>
      </c>
      <c r="G150" s="46">
        <f t="shared" si="31"/>
        <v>3</v>
      </c>
      <c r="H150" s="46">
        <f t="shared" si="32"/>
        <v>3</v>
      </c>
      <c r="I150" s="46">
        <f t="shared" si="33"/>
        <v>1</v>
      </c>
      <c r="J150" s="42">
        <f t="shared" si="36"/>
        <v>1</v>
      </c>
      <c r="K150" s="42">
        <f t="shared" si="37"/>
        <v>1</v>
      </c>
      <c r="L150" s="42">
        <f t="shared" si="34"/>
        <v>0</v>
      </c>
      <c r="M150" s="42">
        <f t="shared" si="38"/>
        <v>0</v>
      </c>
      <c r="N150" s="42">
        <f t="shared" si="39"/>
        <v>0</v>
      </c>
      <c r="O150" s="42">
        <f t="shared" si="40"/>
        <v>0</v>
      </c>
      <c r="P150" s="42">
        <f t="shared" si="41"/>
        <v>0</v>
      </c>
      <c r="Q150" s="42">
        <f t="shared" si="42"/>
        <v>0</v>
      </c>
      <c r="R150" s="42" t="s">
        <v>841</v>
      </c>
      <c r="S150" s="42">
        <v>0</v>
      </c>
      <c r="T150" s="42">
        <v>0</v>
      </c>
      <c r="U150" s="42" t="s">
        <v>871</v>
      </c>
      <c r="V150" s="68" t="s">
        <v>896</v>
      </c>
      <c r="W150" s="68">
        <v>0</v>
      </c>
      <c r="X150" s="70" t="s">
        <v>904</v>
      </c>
      <c r="Y150" s="71"/>
      <c r="AA150" s="71" t="s">
        <v>905</v>
      </c>
      <c r="AB150" s="71"/>
      <c r="AC150" s="71"/>
      <c r="AF150" s="71"/>
      <c r="AG150" s="71"/>
      <c r="AJ150" s="39">
        <f>'鱼属性|FishAttribute'!A45</f>
        <v>39</v>
      </c>
      <c r="AK150" s="73" t="str">
        <f>'鱼属性|FishAttribute'!B45</f>
        <v>jiatelin</v>
      </c>
      <c r="AL150" s="39">
        <f>IF(AND('鱼属性|FishAttribute'!C45=5,OR('鱼属性|FishAttribute'!A45&lt;51,'鱼属性|FishAttribute'!A45=52,'鱼属性|FishAttribute'!A45&gt;57)),6,'鱼属性|FishAttribute'!C45)</f>
        <v>6</v>
      </c>
      <c r="AM150" s="39">
        <f>'鱼属性|FishAttribute'!F45</f>
        <v>650</v>
      </c>
      <c r="AN150" s="74">
        <f>'鱼属性|FishAttribute'!C45</f>
        <v>5</v>
      </c>
      <c r="AO150" s="42">
        <f>'鱼属性|FishAttribute'!CB45</f>
        <v>0</v>
      </c>
      <c r="AP150" s="42">
        <f>'鱼属性|FishAttribute'!CC45</f>
        <v>0</v>
      </c>
      <c r="AQ150" s="42">
        <f>'鱼属性|FishAttribute'!CD45</f>
        <v>1</v>
      </c>
      <c r="AR150" s="42">
        <f>'鱼属性|FishAttribute'!CE45</f>
        <v>1</v>
      </c>
      <c r="AS150" s="42">
        <f>'鱼属性|FishAttribute'!CH45</f>
        <v>0</v>
      </c>
      <c r="AT150" s="42">
        <f>'鱼属性|FishAttribute'!CI45</f>
        <v>1</v>
      </c>
      <c r="AU150" s="42">
        <f>'鱼属性|FishAttribute'!CF45</f>
        <v>1</v>
      </c>
      <c r="AV150" s="42">
        <f>'鱼属性|FishAttribute'!CG45</f>
        <v>0</v>
      </c>
    </row>
    <row r="151" spans="1:48">
      <c r="A151" s="69" t="str">
        <f t="shared" si="26"/>
        <v>1049</v>
      </c>
      <c r="B151" s="50" t="str">
        <f t="shared" si="35"/>
        <v>track_1049</v>
      </c>
      <c r="C151" s="46">
        <f t="shared" si="27"/>
        <v>5</v>
      </c>
      <c r="D151" s="46">
        <f t="shared" si="28"/>
        <v>0</v>
      </c>
      <c r="E151" s="46">
        <f t="shared" si="29"/>
        <v>4</v>
      </c>
      <c r="F151" s="46">
        <f t="shared" si="30"/>
        <v>2</v>
      </c>
      <c r="G151" s="46">
        <f t="shared" si="31"/>
        <v>5</v>
      </c>
      <c r="H151" s="46">
        <f t="shared" si="32"/>
        <v>4</v>
      </c>
      <c r="I151" s="46">
        <f t="shared" si="33"/>
        <v>1</v>
      </c>
      <c r="J151" s="42">
        <f t="shared" si="36"/>
        <v>1</v>
      </c>
      <c r="K151" s="42">
        <f t="shared" si="37"/>
        <v>1</v>
      </c>
      <c r="L151" s="42">
        <f t="shared" si="34"/>
        <v>0</v>
      </c>
      <c r="M151" s="42">
        <f t="shared" si="38"/>
        <v>0</v>
      </c>
      <c r="N151" s="42">
        <f t="shared" si="39"/>
        <v>0</v>
      </c>
      <c r="O151" s="42">
        <f t="shared" si="40"/>
        <v>0</v>
      </c>
      <c r="P151" s="42">
        <f t="shared" si="41"/>
        <v>0</v>
      </c>
      <c r="Q151" s="42">
        <f t="shared" si="42"/>
        <v>0</v>
      </c>
      <c r="R151" s="42" t="s">
        <v>841</v>
      </c>
      <c r="S151" s="42">
        <v>0</v>
      </c>
      <c r="T151" s="42">
        <v>0</v>
      </c>
      <c r="U151" s="42" t="s">
        <v>871</v>
      </c>
      <c r="V151" s="68" t="s">
        <v>896</v>
      </c>
      <c r="W151" s="68">
        <v>0</v>
      </c>
      <c r="X151" s="70" t="s">
        <v>906</v>
      </c>
      <c r="Y151" s="71"/>
      <c r="AA151" s="71"/>
      <c r="AB151" s="71"/>
      <c r="AC151" s="71"/>
      <c r="AF151" s="71"/>
      <c r="AG151" s="71"/>
      <c r="AJ151" s="39">
        <f>'鱼属性|FishAttribute'!A46</f>
        <v>40</v>
      </c>
      <c r="AK151" s="73" t="str">
        <f>'鱼属性|FishAttribute'!B46</f>
        <v>aisha</v>
      </c>
      <c r="AL151" s="39">
        <f>IF(AND('鱼属性|FishAttribute'!C46=5,OR('鱼属性|FishAttribute'!A46&lt;51,'鱼属性|FishAttribute'!A46=52,'鱼属性|FishAttribute'!A46&gt;57)),6,'鱼属性|FishAttribute'!C46)</f>
        <v>6</v>
      </c>
      <c r="AM151" s="39">
        <f>'鱼属性|FishAttribute'!F46</f>
        <v>400</v>
      </c>
      <c r="AN151" s="74">
        <f>'鱼属性|FishAttribute'!C46</f>
        <v>6</v>
      </c>
      <c r="AO151" s="42">
        <f>'鱼属性|FishAttribute'!CB46</f>
        <v>1</v>
      </c>
      <c r="AP151" s="42">
        <f>'鱼属性|FishAttribute'!CC46</f>
        <v>0</v>
      </c>
      <c r="AQ151" s="42">
        <f>'鱼属性|FishAttribute'!CD46</f>
        <v>0</v>
      </c>
      <c r="AR151" s="42">
        <f>'鱼属性|FishAttribute'!CE46</f>
        <v>0</v>
      </c>
      <c r="AS151" s="42">
        <f>'鱼属性|FishAttribute'!CH46</f>
        <v>0</v>
      </c>
      <c r="AT151" s="42">
        <f>'鱼属性|FishAttribute'!CI46</f>
        <v>0</v>
      </c>
      <c r="AU151" s="42">
        <f>'鱼属性|FishAttribute'!CF46</f>
        <v>0</v>
      </c>
      <c r="AV151" s="42">
        <f>'鱼属性|FishAttribute'!CG46</f>
        <v>0</v>
      </c>
    </row>
    <row r="152" spans="1:48" ht="16.5" customHeight="1">
      <c r="A152" s="69" t="str">
        <f t="shared" si="26"/>
        <v>1050</v>
      </c>
      <c r="B152" s="50" t="str">
        <f t="shared" si="35"/>
        <v>track_1050</v>
      </c>
      <c r="C152" s="46">
        <f t="shared" si="27"/>
        <v>6</v>
      </c>
      <c r="D152" s="46">
        <f t="shared" si="28"/>
        <v>1</v>
      </c>
      <c r="E152" s="46">
        <f t="shared" si="29"/>
        <v>1</v>
      </c>
      <c r="F152" s="46">
        <f t="shared" si="30"/>
        <v>3</v>
      </c>
      <c r="G152" s="46">
        <f t="shared" si="31"/>
        <v>3</v>
      </c>
      <c r="H152" s="46">
        <f t="shared" si="32"/>
        <v>1</v>
      </c>
      <c r="I152" s="46">
        <f t="shared" si="33"/>
        <v>1</v>
      </c>
      <c r="J152" s="42">
        <f t="shared" si="36"/>
        <v>0</v>
      </c>
      <c r="K152" s="42">
        <f t="shared" si="37"/>
        <v>0</v>
      </c>
      <c r="L152" s="42">
        <f t="shared" si="34"/>
        <v>1</v>
      </c>
      <c r="M152" s="42">
        <f t="shared" si="38"/>
        <v>1</v>
      </c>
      <c r="N152" s="42">
        <f t="shared" si="39"/>
        <v>1</v>
      </c>
      <c r="O152" s="42">
        <f t="shared" si="40"/>
        <v>1</v>
      </c>
      <c r="P152" s="42">
        <f t="shared" si="41"/>
        <v>1</v>
      </c>
      <c r="Q152" s="42">
        <f t="shared" si="42"/>
        <v>1</v>
      </c>
      <c r="R152" s="42" t="s">
        <v>841</v>
      </c>
      <c r="S152" s="42">
        <v>0</v>
      </c>
      <c r="T152" s="42">
        <v>0</v>
      </c>
      <c r="U152" s="42">
        <v>0</v>
      </c>
      <c r="V152" s="68" t="s">
        <v>907</v>
      </c>
      <c r="W152" s="68">
        <v>0</v>
      </c>
      <c r="X152" s="70" t="s">
        <v>908</v>
      </c>
      <c r="Y152" s="71"/>
      <c r="AA152" s="71"/>
      <c r="AB152" s="71"/>
      <c r="AC152" s="71"/>
      <c r="AF152" s="71"/>
      <c r="AG152" s="71"/>
      <c r="AJ152" s="39">
        <f>'鱼属性|FishAttribute'!A47</f>
        <v>41</v>
      </c>
      <c r="AK152" s="73" t="str">
        <f>'鱼属性|FishAttribute'!B47</f>
        <v>caishen</v>
      </c>
      <c r="AL152" s="39">
        <f>IF(AND('鱼属性|FishAttribute'!C47=5,OR('鱼属性|FishAttribute'!A47&lt;51,'鱼属性|FishAttribute'!A47=52,'鱼属性|FishAttribute'!A47&gt;57)),6,'鱼属性|FishAttribute'!C47)</f>
        <v>6</v>
      </c>
      <c r="AM152" s="39">
        <f>'鱼属性|FishAttribute'!F47</f>
        <v>800</v>
      </c>
      <c r="AN152" s="74">
        <f>'鱼属性|FishAttribute'!C47</f>
        <v>6</v>
      </c>
      <c r="AO152" s="42">
        <f>'鱼属性|FishAttribute'!CB47</f>
        <v>0</v>
      </c>
      <c r="AP152" s="42">
        <f>'鱼属性|FishAttribute'!CC47</f>
        <v>1</v>
      </c>
      <c r="AQ152" s="42">
        <f>'鱼属性|FishAttribute'!CD47</f>
        <v>1</v>
      </c>
      <c r="AR152" s="42">
        <f>'鱼属性|FishAttribute'!CE47</f>
        <v>0</v>
      </c>
      <c r="AS152" s="42">
        <f>'鱼属性|FishAttribute'!CH47</f>
        <v>0</v>
      </c>
      <c r="AT152" s="42">
        <f>'鱼属性|FishAttribute'!CI47</f>
        <v>0</v>
      </c>
      <c r="AU152" s="42">
        <f>'鱼属性|FishAttribute'!CF47</f>
        <v>0</v>
      </c>
      <c r="AV152" s="42">
        <f>'鱼属性|FishAttribute'!CG47</f>
        <v>0</v>
      </c>
    </row>
    <row r="153" spans="1:48">
      <c r="A153" s="69" t="str">
        <f t="shared" si="26"/>
        <v>1051</v>
      </c>
      <c r="B153" s="50" t="str">
        <f t="shared" si="35"/>
        <v>track_1051</v>
      </c>
      <c r="C153" s="46">
        <f t="shared" si="27"/>
        <v>6</v>
      </c>
      <c r="D153" s="46">
        <f t="shared" si="28"/>
        <v>1</v>
      </c>
      <c r="E153" s="46">
        <f t="shared" si="29"/>
        <v>2</v>
      </c>
      <c r="F153" s="46">
        <f t="shared" si="30"/>
        <v>1</v>
      </c>
      <c r="G153" s="46">
        <f t="shared" si="31"/>
        <v>4</v>
      </c>
      <c r="H153" s="46">
        <f t="shared" si="32"/>
        <v>3</v>
      </c>
      <c r="I153" s="46">
        <f t="shared" si="33"/>
        <v>1</v>
      </c>
      <c r="J153" s="42">
        <f t="shared" si="36"/>
        <v>0</v>
      </c>
      <c r="K153" s="42">
        <f t="shared" si="37"/>
        <v>0</v>
      </c>
      <c r="L153" s="42">
        <f t="shared" si="34"/>
        <v>1</v>
      </c>
      <c r="M153" s="42">
        <f t="shared" si="38"/>
        <v>1</v>
      </c>
      <c r="N153" s="42">
        <f t="shared" si="39"/>
        <v>1</v>
      </c>
      <c r="O153" s="42">
        <f t="shared" si="40"/>
        <v>1</v>
      </c>
      <c r="P153" s="42">
        <f t="shared" si="41"/>
        <v>1</v>
      </c>
      <c r="Q153" s="42">
        <f t="shared" si="42"/>
        <v>1</v>
      </c>
      <c r="R153" s="42" t="s">
        <v>841</v>
      </c>
      <c r="S153" s="42">
        <v>0</v>
      </c>
      <c r="T153" s="42">
        <v>0</v>
      </c>
      <c r="U153" s="42">
        <v>0</v>
      </c>
      <c r="V153" s="68" t="s">
        <v>907</v>
      </c>
      <c r="W153" s="68">
        <v>0</v>
      </c>
      <c r="X153" s="70" t="s">
        <v>909</v>
      </c>
      <c r="Y153" s="71"/>
      <c r="AA153" s="71"/>
      <c r="AB153" s="71"/>
      <c r="AC153" s="71"/>
      <c r="AD153" s="47"/>
      <c r="AF153" s="71"/>
      <c r="AG153" s="71"/>
      <c r="AH153" s="47"/>
      <c r="AJ153" s="39">
        <f>'鱼属性|FishAttribute'!A48</f>
        <v>42</v>
      </c>
      <c r="AK153" s="73" t="str">
        <f>'鱼属性|FishAttribute'!B48</f>
        <v>longjing</v>
      </c>
      <c r="AL153" s="39">
        <f>IF(AND('鱼属性|FishAttribute'!C48=5,OR('鱼属性|FishAttribute'!A48&lt;51,'鱼属性|FishAttribute'!A48=52,'鱼属性|FishAttribute'!A48&gt;57)),6,'鱼属性|FishAttribute'!C48)</f>
        <v>6</v>
      </c>
      <c r="AM153" s="39">
        <f>'鱼属性|FishAttribute'!F48</f>
        <v>700</v>
      </c>
      <c r="AN153" s="74">
        <f>'鱼属性|FishAttribute'!C48</f>
        <v>6</v>
      </c>
      <c r="AO153" s="42">
        <f>'鱼属性|FishAttribute'!CB48</f>
        <v>0</v>
      </c>
      <c r="AP153" s="42">
        <f>'鱼属性|FishAttribute'!CC48</f>
        <v>0</v>
      </c>
      <c r="AQ153" s="42">
        <f>'鱼属性|FishAttribute'!CD48</f>
        <v>1</v>
      </c>
      <c r="AR153" s="42">
        <f>'鱼属性|FishAttribute'!CE48</f>
        <v>1</v>
      </c>
      <c r="AS153" s="42">
        <f>'鱼属性|FishAttribute'!CH48</f>
        <v>0</v>
      </c>
      <c r="AT153" s="42">
        <f>'鱼属性|FishAttribute'!CI48</f>
        <v>0</v>
      </c>
      <c r="AU153" s="42">
        <f>'鱼属性|FishAttribute'!CF48</f>
        <v>1</v>
      </c>
      <c r="AV153" s="42">
        <f>'鱼属性|FishAttribute'!CG48</f>
        <v>0</v>
      </c>
    </row>
    <row r="154" spans="1:48">
      <c r="A154" s="69" t="str">
        <f t="shared" si="26"/>
        <v>1052</v>
      </c>
      <c r="B154" s="50" t="str">
        <f t="shared" si="35"/>
        <v>track_1052</v>
      </c>
      <c r="C154" s="46">
        <f t="shared" si="27"/>
        <v>6</v>
      </c>
      <c r="D154" s="46">
        <f t="shared" si="28"/>
        <v>1</v>
      </c>
      <c r="E154" s="46">
        <f t="shared" si="29"/>
        <v>2</v>
      </c>
      <c r="F154" s="46">
        <f t="shared" si="30"/>
        <v>4</v>
      </c>
      <c r="G154" s="46">
        <f t="shared" si="31"/>
        <v>1</v>
      </c>
      <c r="H154" s="46">
        <f t="shared" si="32"/>
        <v>4</v>
      </c>
      <c r="I154" s="46">
        <f t="shared" si="33"/>
        <v>1</v>
      </c>
      <c r="J154" s="42">
        <f t="shared" si="36"/>
        <v>0</v>
      </c>
      <c r="K154" s="42">
        <f t="shared" si="37"/>
        <v>0</v>
      </c>
      <c r="L154" s="42">
        <f t="shared" si="34"/>
        <v>1</v>
      </c>
      <c r="M154" s="42">
        <f t="shared" si="38"/>
        <v>1</v>
      </c>
      <c r="N154" s="42">
        <f t="shared" si="39"/>
        <v>1</v>
      </c>
      <c r="O154" s="42">
        <f t="shared" si="40"/>
        <v>1</v>
      </c>
      <c r="P154" s="42">
        <f t="shared" si="41"/>
        <v>1</v>
      </c>
      <c r="Q154" s="42">
        <f t="shared" si="42"/>
        <v>1</v>
      </c>
      <c r="R154" s="42" t="s">
        <v>841</v>
      </c>
      <c r="S154" s="42">
        <v>0</v>
      </c>
      <c r="T154" s="42">
        <v>0</v>
      </c>
      <c r="U154" s="42">
        <v>0</v>
      </c>
      <c r="V154" s="68" t="s">
        <v>907</v>
      </c>
      <c r="W154" s="68">
        <v>0</v>
      </c>
      <c r="X154" s="70" t="s">
        <v>910</v>
      </c>
      <c r="Y154" s="71"/>
      <c r="AA154" s="71"/>
      <c r="AB154" s="71"/>
      <c r="AC154" s="71"/>
      <c r="AD154" s="47"/>
      <c r="AF154" s="71"/>
      <c r="AG154" s="71"/>
      <c r="AH154" s="47"/>
      <c r="AJ154" s="39">
        <f>'鱼属性|FishAttribute'!A49</f>
        <v>43</v>
      </c>
      <c r="AK154" s="73" t="str">
        <f>'鱼属性|FishAttribute'!B49</f>
        <v>jinchan</v>
      </c>
      <c r="AL154" s="39">
        <f>IF(AND('鱼属性|FishAttribute'!C49=5,OR('鱼属性|FishAttribute'!A49&lt;51,'鱼属性|FishAttribute'!A49=52,'鱼属性|FishAttribute'!A49&gt;57)),6,'鱼属性|FishAttribute'!C49)</f>
        <v>6</v>
      </c>
      <c r="AM154" s="39">
        <f>'鱼属性|FishAttribute'!F49</f>
        <v>1000</v>
      </c>
      <c r="AN154" s="74">
        <f>'鱼属性|FishAttribute'!C49</f>
        <v>6</v>
      </c>
      <c r="AO154" s="42">
        <f>'鱼属性|FishAttribute'!CB49</f>
        <v>0</v>
      </c>
      <c r="AP154" s="42">
        <f>'鱼属性|FishAttribute'!CC49</f>
        <v>0</v>
      </c>
      <c r="AQ154" s="42">
        <f>'鱼属性|FishAttribute'!CD49</f>
        <v>1</v>
      </c>
      <c r="AR154" s="42">
        <f>'鱼属性|FishAttribute'!CE49</f>
        <v>1</v>
      </c>
      <c r="AS154" s="42">
        <f>'鱼属性|FishAttribute'!CH49</f>
        <v>0</v>
      </c>
      <c r="AT154" s="42">
        <f>'鱼属性|FishAttribute'!CI49</f>
        <v>1</v>
      </c>
      <c r="AU154" s="42">
        <f>'鱼属性|FishAttribute'!CF49</f>
        <v>1</v>
      </c>
      <c r="AV154" s="42">
        <f>'鱼属性|FishAttribute'!CG49</f>
        <v>0</v>
      </c>
    </row>
    <row r="155" spans="1:48">
      <c r="A155" s="69" t="str">
        <f t="shared" si="26"/>
        <v>1053</v>
      </c>
      <c r="B155" s="50" t="str">
        <f t="shared" si="35"/>
        <v>track_1053</v>
      </c>
      <c r="C155" s="46">
        <f t="shared" si="27"/>
        <v>6</v>
      </c>
      <c r="D155" s="46">
        <f t="shared" si="28"/>
        <v>1</v>
      </c>
      <c r="E155" s="46">
        <f t="shared" si="29"/>
        <v>3</v>
      </c>
      <c r="F155" s="46">
        <f t="shared" si="30"/>
        <v>1</v>
      </c>
      <c r="G155" s="46">
        <f t="shared" si="31"/>
        <v>4</v>
      </c>
      <c r="H155" s="46">
        <f t="shared" si="32"/>
        <v>2</v>
      </c>
      <c r="I155" s="46">
        <f t="shared" si="33"/>
        <v>1</v>
      </c>
      <c r="J155" s="42">
        <f t="shared" si="36"/>
        <v>0</v>
      </c>
      <c r="K155" s="42">
        <f t="shared" si="37"/>
        <v>0</v>
      </c>
      <c r="L155" s="42">
        <f t="shared" si="34"/>
        <v>1</v>
      </c>
      <c r="M155" s="42">
        <f t="shared" si="38"/>
        <v>1</v>
      </c>
      <c r="N155" s="42">
        <f t="shared" si="39"/>
        <v>1</v>
      </c>
      <c r="O155" s="42">
        <f t="shared" si="40"/>
        <v>1</v>
      </c>
      <c r="P155" s="42">
        <f t="shared" si="41"/>
        <v>1</v>
      </c>
      <c r="Q155" s="42">
        <f t="shared" si="42"/>
        <v>1</v>
      </c>
      <c r="R155" s="42" t="s">
        <v>841</v>
      </c>
      <c r="S155" s="42">
        <v>0</v>
      </c>
      <c r="T155" s="42">
        <v>0</v>
      </c>
      <c r="U155" s="42">
        <v>0</v>
      </c>
      <c r="V155" s="68" t="s">
        <v>907</v>
      </c>
      <c r="W155" s="68">
        <v>0</v>
      </c>
      <c r="X155" s="70" t="s">
        <v>911</v>
      </c>
      <c r="Y155" s="71"/>
      <c r="AA155" s="71"/>
      <c r="AB155" s="71"/>
      <c r="AC155" s="71"/>
      <c r="AD155" s="47"/>
      <c r="AF155" s="71"/>
      <c r="AG155" s="71"/>
      <c r="AH155" s="47"/>
      <c r="AJ155" s="39">
        <f>'鱼属性|FishAttribute'!A50</f>
        <v>61</v>
      </c>
      <c r="AK155" s="73" t="str">
        <f>'鱼属性|FishAttribute'!B50</f>
        <v>shihunsha</v>
      </c>
      <c r="AL155" s="39">
        <f>IF(AND('鱼属性|FishAttribute'!C50=5,OR('鱼属性|FishAttribute'!A50&lt;51,'鱼属性|FishAttribute'!A50=52,'鱼属性|FishAttribute'!A50&gt;57)),6,'鱼属性|FishAttribute'!C50)</f>
        <v>6</v>
      </c>
      <c r="AM155" s="39">
        <f>'鱼属性|FishAttribute'!F50</f>
        <v>250</v>
      </c>
      <c r="AN155" s="74">
        <f>'鱼属性|FishAttribute'!C50</f>
        <v>6</v>
      </c>
      <c r="AO155" s="42">
        <f>'鱼属性|FishAttribute'!CB50</f>
        <v>0</v>
      </c>
      <c r="AP155" s="42">
        <f>'鱼属性|FishAttribute'!CC50</f>
        <v>1</v>
      </c>
      <c r="AQ155" s="42">
        <f>'鱼属性|FishAttribute'!CD50</f>
        <v>0</v>
      </c>
      <c r="AR155" s="42">
        <f>'鱼属性|FishAttribute'!CE50</f>
        <v>1</v>
      </c>
      <c r="AS155" s="42">
        <f>'鱼属性|FishAttribute'!CH50</f>
        <v>0</v>
      </c>
      <c r="AT155" s="42">
        <f>'鱼属性|FishAttribute'!CI50</f>
        <v>1</v>
      </c>
      <c r="AU155" s="42">
        <f>'鱼属性|FishAttribute'!CF50</f>
        <v>1</v>
      </c>
      <c r="AV155" s="42">
        <f>'鱼属性|FishAttribute'!CG50</f>
        <v>0</v>
      </c>
    </row>
    <row r="156" spans="1:48">
      <c r="A156" s="69" t="str">
        <f t="shared" si="26"/>
        <v>1054</v>
      </c>
      <c r="B156" s="50" t="str">
        <f t="shared" si="35"/>
        <v>track_1054</v>
      </c>
      <c r="C156" s="46">
        <f t="shared" si="27"/>
        <v>6</v>
      </c>
      <c r="D156" s="46">
        <f t="shared" si="28"/>
        <v>1</v>
      </c>
      <c r="E156" s="46">
        <f t="shared" si="29"/>
        <v>3</v>
      </c>
      <c r="F156" s="46">
        <f t="shared" si="30"/>
        <v>4</v>
      </c>
      <c r="G156" s="46">
        <f t="shared" si="31"/>
        <v>1</v>
      </c>
      <c r="H156" s="46">
        <f t="shared" si="32"/>
        <v>7</v>
      </c>
      <c r="I156" s="46">
        <f t="shared" si="33"/>
        <v>1</v>
      </c>
      <c r="J156" s="42">
        <f t="shared" si="36"/>
        <v>0</v>
      </c>
      <c r="K156" s="42">
        <f t="shared" si="37"/>
        <v>0</v>
      </c>
      <c r="L156" s="42">
        <f t="shared" si="34"/>
        <v>1</v>
      </c>
      <c r="M156" s="42">
        <f t="shared" si="38"/>
        <v>1</v>
      </c>
      <c r="N156" s="42">
        <f t="shared" si="39"/>
        <v>1</v>
      </c>
      <c r="O156" s="42">
        <f t="shared" si="40"/>
        <v>1</v>
      </c>
      <c r="P156" s="42">
        <f t="shared" si="41"/>
        <v>1</v>
      </c>
      <c r="Q156" s="42">
        <f t="shared" si="42"/>
        <v>1</v>
      </c>
      <c r="R156" s="42" t="s">
        <v>841</v>
      </c>
      <c r="S156" s="42">
        <v>0</v>
      </c>
      <c r="T156" s="42">
        <v>0</v>
      </c>
      <c r="U156" s="42">
        <v>0</v>
      </c>
      <c r="V156" s="68" t="s">
        <v>907</v>
      </c>
      <c r="W156" s="68">
        <v>0</v>
      </c>
      <c r="X156" s="70" t="s">
        <v>912</v>
      </c>
      <c r="Y156" s="71"/>
      <c r="AA156" s="71"/>
      <c r="AB156" s="71"/>
      <c r="AC156" s="71"/>
      <c r="AD156" s="47"/>
      <c r="AF156" s="71"/>
      <c r="AG156" s="71"/>
      <c r="AH156" s="47"/>
      <c r="AJ156" s="39">
        <f>'鱼属性|FishAttribute'!A51</f>
        <v>62</v>
      </c>
      <c r="AK156" s="73" t="str">
        <f>'鱼属性|FishAttribute'!B51</f>
        <v>kedaya</v>
      </c>
      <c r="AL156" s="39">
        <f>IF(AND('鱼属性|FishAttribute'!C51=5,OR('鱼属性|FishAttribute'!A51&lt;51,'鱼属性|FishAttribute'!A51=52,'鱼属性|FishAttribute'!A51&gt;57)),6,'鱼属性|FishAttribute'!C51)</f>
        <v>6</v>
      </c>
      <c r="AM156" s="39">
        <f>'鱼属性|FishAttribute'!F51</f>
        <v>1950</v>
      </c>
      <c r="AN156" s="74">
        <f>'鱼属性|FishAttribute'!C51</f>
        <v>6</v>
      </c>
      <c r="AO156" s="42">
        <f>'鱼属性|FishAttribute'!CB51</f>
        <v>0</v>
      </c>
      <c r="AP156" s="42">
        <f>'鱼属性|FishAttribute'!CC51</f>
        <v>0</v>
      </c>
      <c r="AQ156" s="42">
        <f>'鱼属性|FishAttribute'!CD51</f>
        <v>0</v>
      </c>
      <c r="AR156" s="42">
        <f>'鱼属性|FishAttribute'!CE51</f>
        <v>0</v>
      </c>
      <c r="AS156" s="42">
        <f>'鱼属性|FishAttribute'!CH51</f>
        <v>0</v>
      </c>
      <c r="AT156" s="42">
        <f>'鱼属性|FishAttribute'!CI51</f>
        <v>0</v>
      </c>
      <c r="AU156" s="42">
        <f>'鱼属性|FishAttribute'!CF51</f>
        <v>0</v>
      </c>
      <c r="AV156" s="42">
        <f>'鱼属性|FishAttribute'!CG51</f>
        <v>0</v>
      </c>
    </row>
    <row r="157" spans="1:48">
      <c r="A157" s="69" t="str">
        <f t="shared" si="26"/>
        <v>1055</v>
      </c>
      <c r="B157" s="50" t="str">
        <f t="shared" si="35"/>
        <v>track_1055</v>
      </c>
      <c r="C157" s="46">
        <f t="shared" si="27"/>
        <v>6</v>
      </c>
      <c r="D157" s="46">
        <f t="shared" si="28"/>
        <v>1</v>
      </c>
      <c r="E157" s="46">
        <f t="shared" si="29"/>
        <v>3</v>
      </c>
      <c r="F157" s="46">
        <f t="shared" si="30"/>
        <v>4</v>
      </c>
      <c r="G157" s="46">
        <f t="shared" si="31"/>
        <v>1</v>
      </c>
      <c r="H157" s="46">
        <f t="shared" si="32"/>
        <v>8</v>
      </c>
      <c r="I157" s="46">
        <f t="shared" si="33"/>
        <v>1</v>
      </c>
      <c r="J157" s="42">
        <f t="shared" si="36"/>
        <v>0</v>
      </c>
      <c r="K157" s="42">
        <f t="shared" si="37"/>
        <v>0</v>
      </c>
      <c r="L157" s="42">
        <f t="shared" si="34"/>
        <v>1</v>
      </c>
      <c r="M157" s="42">
        <f t="shared" si="38"/>
        <v>1</v>
      </c>
      <c r="N157" s="42">
        <f t="shared" si="39"/>
        <v>1</v>
      </c>
      <c r="O157" s="42">
        <f t="shared" si="40"/>
        <v>1</v>
      </c>
      <c r="P157" s="42">
        <f t="shared" si="41"/>
        <v>1</v>
      </c>
      <c r="Q157" s="42">
        <f t="shared" si="42"/>
        <v>1</v>
      </c>
      <c r="R157" s="42" t="s">
        <v>841</v>
      </c>
      <c r="S157" s="42">
        <v>0</v>
      </c>
      <c r="T157" s="42">
        <v>0</v>
      </c>
      <c r="U157" s="42">
        <v>0</v>
      </c>
      <c r="V157" s="68" t="s">
        <v>907</v>
      </c>
      <c r="W157" s="68">
        <v>0</v>
      </c>
      <c r="X157" s="70" t="s">
        <v>913</v>
      </c>
      <c r="Y157" s="71"/>
      <c r="AA157" s="71"/>
      <c r="AB157" s="71"/>
      <c r="AC157" s="71"/>
      <c r="AD157" s="47"/>
      <c r="AF157" s="71"/>
      <c r="AG157" s="71"/>
      <c r="AH157" s="47"/>
      <c r="AJ157" s="39">
        <f>'鱼属性|FishAttribute'!A52</f>
        <v>63</v>
      </c>
      <c r="AK157" s="73" t="str">
        <f>'鱼属性|FishAttribute'!B52</f>
        <v>shuimuboss</v>
      </c>
      <c r="AL157" s="39">
        <f>IF(AND('鱼属性|FishAttribute'!C52=5,OR('鱼属性|FishAttribute'!A52&lt;51,'鱼属性|FishAttribute'!A52=52,'鱼属性|FishAttribute'!A52&gt;57)),6,'鱼属性|FishAttribute'!C52)</f>
        <v>6</v>
      </c>
      <c r="AM157" s="39">
        <f>'鱼属性|FishAttribute'!F52</f>
        <v>575</v>
      </c>
      <c r="AN157" s="74">
        <f>'鱼属性|FishAttribute'!C52</f>
        <v>6</v>
      </c>
      <c r="AO157" s="42">
        <f>'鱼属性|FishAttribute'!CB52</f>
        <v>0</v>
      </c>
      <c r="AP157" s="42">
        <f>'鱼属性|FishAttribute'!CC52</f>
        <v>1</v>
      </c>
      <c r="AQ157" s="42">
        <f>'鱼属性|FishAttribute'!CD52</f>
        <v>0</v>
      </c>
      <c r="AR157" s="42">
        <f>'鱼属性|FishAttribute'!CE52</f>
        <v>0</v>
      </c>
      <c r="AS157" s="42">
        <f>'鱼属性|FishAttribute'!CH52</f>
        <v>1</v>
      </c>
      <c r="AT157" s="42">
        <f>'鱼属性|FishAttribute'!CI52</f>
        <v>0</v>
      </c>
      <c r="AU157" s="42">
        <f>'鱼属性|FishAttribute'!CF52</f>
        <v>0</v>
      </c>
      <c r="AV157" s="42">
        <f>'鱼属性|FishAttribute'!CG52</f>
        <v>0</v>
      </c>
    </row>
    <row r="158" spans="1:48">
      <c r="A158" s="69" t="str">
        <f t="shared" si="26"/>
        <v>1056</v>
      </c>
      <c r="B158" s="50" t="str">
        <f t="shared" si="35"/>
        <v>track_1056</v>
      </c>
      <c r="C158" s="46">
        <f t="shared" si="27"/>
        <v>6</v>
      </c>
      <c r="D158" s="46">
        <f t="shared" si="28"/>
        <v>1</v>
      </c>
      <c r="E158" s="46">
        <f t="shared" si="29"/>
        <v>3</v>
      </c>
      <c r="F158" s="46">
        <f t="shared" si="30"/>
        <v>4</v>
      </c>
      <c r="G158" s="46">
        <f t="shared" si="31"/>
        <v>3</v>
      </c>
      <c r="H158" s="46">
        <f t="shared" si="32"/>
        <v>5</v>
      </c>
      <c r="I158" s="46">
        <f t="shared" si="33"/>
        <v>1</v>
      </c>
      <c r="J158" s="42">
        <f t="shared" si="36"/>
        <v>0</v>
      </c>
      <c r="K158" s="42">
        <f t="shared" si="37"/>
        <v>0</v>
      </c>
      <c r="L158" s="42">
        <f t="shared" si="34"/>
        <v>1</v>
      </c>
      <c r="M158" s="42">
        <f t="shared" si="38"/>
        <v>1</v>
      </c>
      <c r="N158" s="42">
        <f t="shared" si="39"/>
        <v>1</v>
      </c>
      <c r="O158" s="42">
        <f t="shared" si="40"/>
        <v>1</v>
      </c>
      <c r="P158" s="42">
        <f t="shared" si="41"/>
        <v>1</v>
      </c>
      <c r="Q158" s="42">
        <f t="shared" si="42"/>
        <v>1</v>
      </c>
      <c r="R158" s="42" t="s">
        <v>841</v>
      </c>
      <c r="S158" s="42">
        <v>0</v>
      </c>
      <c r="T158" s="42">
        <v>0</v>
      </c>
      <c r="U158" s="42">
        <v>0</v>
      </c>
      <c r="V158" s="68" t="s">
        <v>907</v>
      </c>
      <c r="W158" s="68">
        <v>0</v>
      </c>
      <c r="X158" s="70" t="s">
        <v>914</v>
      </c>
      <c r="Y158" s="71"/>
      <c r="AA158" s="71"/>
      <c r="AB158" s="71"/>
      <c r="AC158" s="71"/>
      <c r="AD158" s="47"/>
      <c r="AF158" s="71"/>
      <c r="AG158" s="71"/>
      <c r="AH158" s="47"/>
      <c r="AJ158" s="39">
        <f>'鱼属性|FishAttribute'!A53</f>
        <v>44</v>
      </c>
      <c r="AK158" s="73" t="str">
        <f>'鱼属性|FishAttribute'!B53</f>
        <v>leishenchui</v>
      </c>
      <c r="AL158" s="39">
        <f>IF(AND('鱼属性|FishAttribute'!C53=5,OR('鱼属性|FishAttribute'!A53&lt;51,'鱼属性|FishAttribute'!A53=52,'鱼属性|FishAttribute'!A53&gt;57)),6,'鱼属性|FishAttribute'!C53)</f>
        <v>6</v>
      </c>
      <c r="AM158" s="39">
        <f>'鱼属性|FishAttribute'!F53</f>
        <v>200</v>
      </c>
      <c r="AN158" s="74">
        <f>'鱼属性|FishAttribute'!C53</f>
        <v>5</v>
      </c>
      <c r="AO158" s="42">
        <f>'鱼属性|FishAttribute'!CB53</f>
        <v>1</v>
      </c>
      <c r="AP158" s="42">
        <f>'鱼属性|FishAttribute'!CC53</f>
        <v>1</v>
      </c>
      <c r="AQ158" s="42">
        <f>'鱼属性|FishAttribute'!CD53</f>
        <v>1</v>
      </c>
      <c r="AR158" s="42">
        <f>'鱼属性|FishAttribute'!CE53</f>
        <v>0</v>
      </c>
      <c r="AS158" s="42">
        <f>'鱼属性|FishAttribute'!CH53</f>
        <v>0</v>
      </c>
      <c r="AT158" s="42">
        <f>'鱼属性|FishAttribute'!CI53</f>
        <v>0</v>
      </c>
      <c r="AU158" s="42">
        <f>'鱼属性|FishAttribute'!CF53</f>
        <v>0</v>
      </c>
      <c r="AV158" s="42">
        <f>'鱼属性|FishAttribute'!CG53</f>
        <v>0</v>
      </c>
    </row>
    <row r="159" spans="1:48">
      <c r="A159" s="69" t="str">
        <f t="shared" si="26"/>
        <v>1057</v>
      </c>
      <c r="B159" s="50" t="str">
        <f t="shared" si="35"/>
        <v>track_1057</v>
      </c>
      <c r="C159" s="46">
        <f t="shared" si="27"/>
        <v>6</v>
      </c>
      <c r="D159" s="46">
        <f t="shared" si="28"/>
        <v>1</v>
      </c>
      <c r="E159" s="46">
        <f t="shared" si="29"/>
        <v>4</v>
      </c>
      <c r="F159" s="46">
        <f t="shared" si="30"/>
        <v>2</v>
      </c>
      <c r="G159" s="46">
        <f t="shared" si="31"/>
        <v>3</v>
      </c>
      <c r="H159" s="46">
        <f t="shared" si="32"/>
        <v>6</v>
      </c>
      <c r="I159" s="46">
        <f t="shared" si="33"/>
        <v>1</v>
      </c>
      <c r="J159" s="42">
        <f t="shared" si="36"/>
        <v>0</v>
      </c>
      <c r="K159" s="42">
        <f t="shared" si="37"/>
        <v>0</v>
      </c>
      <c r="L159" s="42">
        <f t="shared" si="34"/>
        <v>1</v>
      </c>
      <c r="M159" s="42">
        <f t="shared" si="38"/>
        <v>1</v>
      </c>
      <c r="N159" s="42">
        <f t="shared" si="39"/>
        <v>1</v>
      </c>
      <c r="O159" s="42">
        <f t="shared" si="40"/>
        <v>1</v>
      </c>
      <c r="P159" s="42">
        <f t="shared" si="41"/>
        <v>1</v>
      </c>
      <c r="Q159" s="42">
        <f t="shared" si="42"/>
        <v>1</v>
      </c>
      <c r="R159" s="42" t="s">
        <v>841</v>
      </c>
      <c r="S159" s="42">
        <v>0</v>
      </c>
      <c r="T159" s="42">
        <v>0</v>
      </c>
      <c r="U159" s="42">
        <v>0</v>
      </c>
      <c r="V159" s="68" t="s">
        <v>907</v>
      </c>
      <c r="W159" s="68">
        <v>0</v>
      </c>
      <c r="X159" s="70" t="s">
        <v>915</v>
      </c>
      <c r="Y159" s="71"/>
      <c r="AA159" s="71"/>
      <c r="AB159" s="71"/>
      <c r="AC159" s="71"/>
      <c r="AD159" s="47"/>
      <c r="AF159" s="71"/>
      <c r="AG159" s="71"/>
      <c r="AH159" s="47"/>
      <c r="AJ159" s="39">
        <f>'鱼属性|FishAttribute'!A54</f>
        <v>45</v>
      </c>
      <c r="AK159" s="73" t="str">
        <f>'鱼属性|FishAttribute'!B54</f>
        <v>aishaskill</v>
      </c>
      <c r="AL159" s="39">
        <f>IF(AND('鱼属性|FishAttribute'!C54=5,OR('鱼属性|FishAttribute'!A54&lt;51,'鱼属性|FishAttribute'!A54=52,'鱼属性|FishAttribute'!A54&gt;57)),6,'鱼属性|FishAttribute'!C54)</f>
        <v>6</v>
      </c>
      <c r="AM159" s="39">
        <f>'鱼属性|FishAttribute'!F54</f>
        <v>200</v>
      </c>
      <c r="AN159" s="74">
        <f>'鱼属性|FishAttribute'!C54</f>
        <v>5</v>
      </c>
      <c r="AO159" s="42">
        <f>'鱼属性|FishAttribute'!CB54</f>
        <v>0</v>
      </c>
      <c r="AP159" s="42">
        <f>'鱼属性|FishAttribute'!CC54</f>
        <v>0</v>
      </c>
      <c r="AQ159" s="42">
        <f>'鱼属性|FishAttribute'!CD54</f>
        <v>0</v>
      </c>
      <c r="AR159" s="42">
        <f>'鱼属性|FishAttribute'!CE54</f>
        <v>0</v>
      </c>
      <c r="AS159" s="42">
        <f>'鱼属性|FishAttribute'!CH54</f>
        <v>0</v>
      </c>
      <c r="AT159" s="42">
        <f>'鱼属性|FishAttribute'!CI54</f>
        <v>0</v>
      </c>
      <c r="AU159" s="42">
        <f>'鱼属性|FishAttribute'!CF54</f>
        <v>0</v>
      </c>
      <c r="AV159" s="42">
        <f>'鱼属性|FishAttribute'!CG54</f>
        <v>0</v>
      </c>
    </row>
    <row r="160" spans="1:48" ht="78">
      <c r="A160" s="69" t="str">
        <f t="shared" si="26"/>
        <v>1058</v>
      </c>
      <c r="B160" s="50" t="str">
        <f t="shared" si="35"/>
        <v>track_1058</v>
      </c>
      <c r="C160" s="46">
        <f t="shared" si="27"/>
        <v>7</v>
      </c>
      <c r="D160" s="46">
        <f t="shared" si="28"/>
        <v>1</v>
      </c>
      <c r="E160" s="46">
        <f t="shared" si="29"/>
        <v>1</v>
      </c>
      <c r="F160" s="46">
        <f t="shared" si="30"/>
        <v>4</v>
      </c>
      <c r="G160" s="46">
        <f t="shared" si="31"/>
        <v>1</v>
      </c>
      <c r="H160" s="46">
        <f t="shared" si="32"/>
        <v>5</v>
      </c>
      <c r="I160" s="46">
        <f t="shared" si="33"/>
        <v>1</v>
      </c>
      <c r="J160" s="42">
        <f t="shared" si="36"/>
        <v>1</v>
      </c>
      <c r="K160" s="42">
        <f t="shared" si="37"/>
        <v>1</v>
      </c>
      <c r="L160" s="42">
        <f t="shared" si="34"/>
        <v>1</v>
      </c>
      <c r="M160" s="42">
        <f t="shared" si="38"/>
        <v>1</v>
      </c>
      <c r="N160" s="42">
        <f t="shared" si="39"/>
        <v>1</v>
      </c>
      <c r="O160" s="42">
        <f t="shared" si="40"/>
        <v>1</v>
      </c>
      <c r="P160" s="42">
        <f t="shared" si="41"/>
        <v>1</v>
      </c>
      <c r="Q160" s="42">
        <f t="shared" si="42"/>
        <v>1</v>
      </c>
      <c r="R160" s="42" t="s">
        <v>841</v>
      </c>
      <c r="S160" s="42">
        <v>0</v>
      </c>
      <c r="T160" s="42">
        <v>0</v>
      </c>
      <c r="U160" s="42">
        <v>0</v>
      </c>
      <c r="V160" s="68" t="s">
        <v>916</v>
      </c>
      <c r="W160" s="68">
        <v>0</v>
      </c>
      <c r="X160" s="70" t="s">
        <v>917</v>
      </c>
      <c r="Y160" s="71"/>
      <c r="AA160" s="71" t="s">
        <v>918</v>
      </c>
      <c r="AB160" s="71"/>
      <c r="AC160" s="71"/>
      <c r="AD160" s="47"/>
      <c r="AF160" s="71"/>
      <c r="AG160" s="71"/>
      <c r="AH160" s="47"/>
      <c r="AJ160" s="39">
        <f>'鱼属性|FishAttribute'!A55</f>
        <v>46</v>
      </c>
      <c r="AK160" s="73" t="str">
        <f>'鱼属性|FishAttribute'!B55</f>
        <v>jubaopen</v>
      </c>
      <c r="AL160" s="39">
        <f>IF(AND('鱼属性|FishAttribute'!C55=5,OR('鱼属性|FishAttribute'!A55&lt;51,'鱼属性|FishAttribute'!A55=52,'鱼属性|FishAttribute'!A55&gt;57)),6,'鱼属性|FishAttribute'!C55)</f>
        <v>6</v>
      </c>
      <c r="AM160" s="39">
        <f>'鱼属性|FishAttribute'!F55</f>
        <v>300</v>
      </c>
      <c r="AN160" s="74">
        <f>'鱼属性|FishAttribute'!C55</f>
        <v>5</v>
      </c>
      <c r="AO160" s="42">
        <f>'鱼属性|FishAttribute'!CB55</f>
        <v>0</v>
      </c>
      <c r="AP160" s="42">
        <f>'鱼属性|FishAttribute'!CC55</f>
        <v>0</v>
      </c>
      <c r="AQ160" s="42">
        <f>'鱼属性|FishAttribute'!CD55</f>
        <v>1</v>
      </c>
      <c r="AR160" s="42">
        <f>'鱼属性|FishAttribute'!CE55</f>
        <v>1</v>
      </c>
      <c r="AS160" s="42">
        <f>'鱼属性|FishAttribute'!CH55</f>
        <v>0</v>
      </c>
      <c r="AT160" s="42">
        <f>'鱼属性|FishAttribute'!CI55</f>
        <v>1</v>
      </c>
      <c r="AU160" s="42">
        <f>'鱼属性|FishAttribute'!CF55</f>
        <v>1</v>
      </c>
      <c r="AV160" s="42">
        <f>'鱼属性|FishAttribute'!CG55</f>
        <v>0</v>
      </c>
    </row>
    <row r="161" spans="1:48">
      <c r="A161" s="69" t="str">
        <f t="shared" si="26"/>
        <v>1059</v>
      </c>
      <c r="B161" s="50" t="str">
        <f t="shared" si="35"/>
        <v>track_1059</v>
      </c>
      <c r="C161" s="46">
        <f t="shared" si="27"/>
        <v>7</v>
      </c>
      <c r="D161" s="46">
        <f t="shared" si="28"/>
        <v>1</v>
      </c>
      <c r="E161" s="46">
        <f t="shared" si="29"/>
        <v>2</v>
      </c>
      <c r="F161" s="46">
        <f t="shared" si="30"/>
        <v>1</v>
      </c>
      <c r="G161" s="46">
        <f t="shared" si="31"/>
        <v>1</v>
      </c>
      <c r="H161" s="46">
        <f t="shared" si="32"/>
        <v>6</v>
      </c>
      <c r="I161" s="46">
        <f t="shared" si="33"/>
        <v>1</v>
      </c>
      <c r="J161" s="42">
        <f t="shared" si="36"/>
        <v>1</v>
      </c>
      <c r="K161" s="42">
        <f t="shared" si="37"/>
        <v>1</v>
      </c>
      <c r="L161" s="42">
        <f t="shared" si="34"/>
        <v>1</v>
      </c>
      <c r="M161" s="42">
        <f t="shared" si="38"/>
        <v>1</v>
      </c>
      <c r="N161" s="42">
        <f t="shared" si="39"/>
        <v>1</v>
      </c>
      <c r="O161" s="42">
        <f t="shared" si="40"/>
        <v>1</v>
      </c>
      <c r="P161" s="42">
        <f t="shared" si="41"/>
        <v>1</v>
      </c>
      <c r="Q161" s="42">
        <f t="shared" si="42"/>
        <v>1</v>
      </c>
      <c r="R161" s="42" t="s">
        <v>841</v>
      </c>
      <c r="S161" s="42">
        <v>0</v>
      </c>
      <c r="T161" s="42">
        <v>0</v>
      </c>
      <c r="U161" s="42">
        <v>0</v>
      </c>
      <c r="V161" s="68" t="s">
        <v>916</v>
      </c>
      <c r="W161" s="68">
        <v>0</v>
      </c>
      <c r="X161" s="70" t="s">
        <v>919</v>
      </c>
      <c r="Y161" s="71"/>
      <c r="AA161" s="71"/>
      <c r="AB161" s="71"/>
      <c r="AC161" s="71"/>
      <c r="AD161" s="47"/>
      <c r="AF161" s="71"/>
      <c r="AG161" s="71"/>
      <c r="AH161" s="47"/>
      <c r="AJ161" s="39">
        <f>'鱼属性|FishAttribute'!A56</f>
        <v>47</v>
      </c>
      <c r="AK161" s="73" t="str">
        <f>'鱼属性|FishAttribute'!B56</f>
        <v>piaoliuping</v>
      </c>
      <c r="AL161" s="39">
        <f>IF(AND('鱼属性|FishAttribute'!C56=5,OR('鱼属性|FishAttribute'!A56&lt;51,'鱼属性|FishAttribute'!A56=52,'鱼属性|FishAttribute'!A56&gt;57)),6,'鱼属性|FishAttribute'!C56)</f>
        <v>6</v>
      </c>
      <c r="AM161" s="39">
        <f>'鱼属性|FishAttribute'!F56</f>
        <v>300</v>
      </c>
      <c r="AN161" s="74">
        <f>'鱼属性|FishAttribute'!C56</f>
        <v>5</v>
      </c>
      <c r="AO161" s="42">
        <f>'鱼属性|FishAttribute'!CB56</f>
        <v>0</v>
      </c>
      <c r="AP161" s="42">
        <f>'鱼属性|FishAttribute'!CC56</f>
        <v>0</v>
      </c>
      <c r="AQ161" s="42">
        <f>'鱼属性|FishAttribute'!CD56</f>
        <v>0</v>
      </c>
      <c r="AR161" s="42">
        <f>'鱼属性|FishAttribute'!CE56</f>
        <v>0</v>
      </c>
      <c r="AS161" s="42">
        <f>'鱼属性|FishAttribute'!CH56</f>
        <v>0</v>
      </c>
      <c r="AT161" s="42">
        <f>'鱼属性|FishAttribute'!CI56</f>
        <v>0</v>
      </c>
      <c r="AU161" s="42">
        <f>'鱼属性|FishAttribute'!CF56</f>
        <v>0</v>
      </c>
      <c r="AV161" s="42">
        <f>'鱼属性|FishAttribute'!CG56</f>
        <v>0</v>
      </c>
    </row>
    <row r="162" spans="1:48" ht="16.5" customHeight="1">
      <c r="A162" s="69" t="str">
        <f t="shared" si="26"/>
        <v>1060</v>
      </c>
      <c r="B162" s="50" t="str">
        <f t="shared" si="35"/>
        <v>track_1060</v>
      </c>
      <c r="C162" s="46">
        <f t="shared" si="27"/>
        <v>7</v>
      </c>
      <c r="D162" s="46">
        <f t="shared" si="28"/>
        <v>1</v>
      </c>
      <c r="E162" s="46">
        <f t="shared" si="29"/>
        <v>2</v>
      </c>
      <c r="F162" s="46">
        <f t="shared" si="30"/>
        <v>1</v>
      </c>
      <c r="G162" s="46">
        <f t="shared" si="31"/>
        <v>2</v>
      </c>
      <c r="H162" s="46">
        <f t="shared" si="32"/>
        <v>1</v>
      </c>
      <c r="I162" s="46">
        <f t="shared" si="33"/>
        <v>1</v>
      </c>
      <c r="J162" s="42">
        <f t="shared" si="36"/>
        <v>1</v>
      </c>
      <c r="K162" s="42">
        <f t="shared" si="37"/>
        <v>1</v>
      </c>
      <c r="L162" s="42">
        <f t="shared" si="34"/>
        <v>1</v>
      </c>
      <c r="M162" s="42">
        <f t="shared" si="38"/>
        <v>1</v>
      </c>
      <c r="N162" s="42">
        <f t="shared" si="39"/>
        <v>1</v>
      </c>
      <c r="O162" s="42">
        <f t="shared" si="40"/>
        <v>1</v>
      </c>
      <c r="P162" s="42">
        <f t="shared" si="41"/>
        <v>1</v>
      </c>
      <c r="Q162" s="42">
        <f t="shared" si="42"/>
        <v>1</v>
      </c>
      <c r="R162" s="42" t="s">
        <v>841</v>
      </c>
      <c r="S162" s="42">
        <v>0</v>
      </c>
      <c r="T162" s="42">
        <v>0</v>
      </c>
      <c r="U162" s="42">
        <v>0</v>
      </c>
      <c r="V162" s="68" t="s">
        <v>916</v>
      </c>
      <c r="W162" s="68">
        <v>0</v>
      </c>
      <c r="X162" s="70" t="s">
        <v>920</v>
      </c>
      <c r="Y162" s="71"/>
      <c r="AA162" s="71"/>
      <c r="AB162" s="71"/>
      <c r="AC162" s="71"/>
      <c r="AD162" s="47"/>
      <c r="AF162" s="71"/>
      <c r="AG162" s="71"/>
      <c r="AH162" s="47"/>
      <c r="AJ162" s="39">
        <f>'鱼属性|FishAttribute'!A57</f>
        <v>48</v>
      </c>
      <c r="AK162" s="73" t="str">
        <f>'鱼属性|FishAttribute'!B57</f>
        <v>baobaohetun</v>
      </c>
      <c r="AL162" s="39">
        <f>IF(AND('鱼属性|FishAttribute'!C57=5,OR('鱼属性|FishAttribute'!A57&lt;51,'鱼属性|FishAttribute'!A57=52,'鱼属性|FishAttribute'!A57&gt;57)),6,'鱼属性|FishAttribute'!C57)</f>
        <v>6</v>
      </c>
      <c r="AM162" s="39">
        <f>'鱼属性|FishAttribute'!F57</f>
        <v>200</v>
      </c>
      <c r="AN162" s="74">
        <f>'鱼属性|FishAttribute'!C57</f>
        <v>5</v>
      </c>
      <c r="AO162" s="42">
        <f>'鱼属性|FishAttribute'!CB57</f>
        <v>1</v>
      </c>
      <c r="AP162" s="42">
        <f>'鱼属性|FishAttribute'!CC57</f>
        <v>1</v>
      </c>
      <c r="AQ162" s="42">
        <f>'鱼属性|FishAttribute'!CD57</f>
        <v>0</v>
      </c>
      <c r="AR162" s="42">
        <f>'鱼属性|FishAttribute'!CE57</f>
        <v>0</v>
      </c>
      <c r="AS162" s="42">
        <f>'鱼属性|FishAttribute'!CH57</f>
        <v>0</v>
      </c>
      <c r="AT162" s="42">
        <f>'鱼属性|FishAttribute'!CI57</f>
        <v>0</v>
      </c>
      <c r="AU162" s="42">
        <f>'鱼属性|FishAttribute'!CF57</f>
        <v>0</v>
      </c>
      <c r="AV162" s="42">
        <f>'鱼属性|FishAttribute'!CG57</f>
        <v>0</v>
      </c>
    </row>
    <row r="163" spans="1:48">
      <c r="A163" s="69" t="str">
        <f t="shared" si="26"/>
        <v>1061</v>
      </c>
      <c r="B163" s="50" t="str">
        <f t="shared" si="35"/>
        <v>track_1061</v>
      </c>
      <c r="C163" s="46">
        <f t="shared" si="27"/>
        <v>7</v>
      </c>
      <c r="D163" s="46">
        <f t="shared" si="28"/>
        <v>1</v>
      </c>
      <c r="E163" s="46">
        <f t="shared" si="29"/>
        <v>2</v>
      </c>
      <c r="F163" s="46">
        <f t="shared" si="30"/>
        <v>4</v>
      </c>
      <c r="G163" s="46">
        <f t="shared" si="31"/>
        <v>1</v>
      </c>
      <c r="H163" s="46">
        <f t="shared" si="32"/>
        <v>7</v>
      </c>
      <c r="I163" s="46">
        <f t="shared" si="33"/>
        <v>1</v>
      </c>
      <c r="J163" s="42">
        <f t="shared" si="36"/>
        <v>1</v>
      </c>
      <c r="K163" s="42">
        <f t="shared" si="37"/>
        <v>1</v>
      </c>
      <c r="L163" s="42">
        <f t="shared" si="34"/>
        <v>1</v>
      </c>
      <c r="M163" s="42">
        <f t="shared" si="38"/>
        <v>1</v>
      </c>
      <c r="N163" s="42">
        <f t="shared" si="39"/>
        <v>1</v>
      </c>
      <c r="O163" s="42">
        <f t="shared" si="40"/>
        <v>1</v>
      </c>
      <c r="P163" s="42">
        <f t="shared" si="41"/>
        <v>1</v>
      </c>
      <c r="Q163" s="42">
        <f t="shared" si="42"/>
        <v>1</v>
      </c>
      <c r="R163" s="42" t="s">
        <v>841</v>
      </c>
      <c r="S163" s="42">
        <v>0</v>
      </c>
      <c r="T163" s="42">
        <v>0</v>
      </c>
      <c r="U163" s="42">
        <v>0</v>
      </c>
      <c r="V163" s="68" t="s">
        <v>916</v>
      </c>
      <c r="W163" s="68">
        <v>0</v>
      </c>
      <c r="X163" s="70" t="s">
        <v>921</v>
      </c>
      <c r="Y163" s="71"/>
      <c r="AA163" s="71"/>
      <c r="AB163" s="71"/>
      <c r="AC163" s="71"/>
      <c r="AF163" s="71"/>
      <c r="AG163" s="71"/>
      <c r="AJ163" s="39">
        <f>'鱼属性|FishAttribute'!A58</f>
        <v>49</v>
      </c>
      <c r="AK163" s="73">
        <f>'鱼属性|FishAttribute'!B58</f>
        <v>0</v>
      </c>
      <c r="AL163" s="39">
        <f>IF(AND('鱼属性|FishAttribute'!C58=5,OR('鱼属性|FishAttribute'!A58&lt;51,'鱼属性|FishAttribute'!A58=52,'鱼属性|FishAttribute'!A58&gt;57)),6,'鱼属性|FishAttribute'!C58)</f>
        <v>7</v>
      </c>
      <c r="AM163" s="39">
        <f>'鱼属性|FishAttribute'!F58</f>
        <v>150</v>
      </c>
      <c r="AN163" s="74">
        <f>'鱼属性|FishAttribute'!C58</f>
        <v>7</v>
      </c>
      <c r="AO163" s="42">
        <f>'鱼属性|FishAttribute'!CB58</f>
        <v>0</v>
      </c>
      <c r="AP163" s="42">
        <f>'鱼属性|FishAttribute'!CC58</f>
        <v>1</v>
      </c>
      <c r="AQ163" s="42">
        <f>'鱼属性|FishAttribute'!CD58</f>
        <v>1</v>
      </c>
      <c r="AR163" s="42">
        <f>'鱼属性|FishAttribute'!CE58</f>
        <v>1</v>
      </c>
      <c r="AS163" s="42">
        <f>'鱼属性|FishAttribute'!CH58</f>
        <v>0</v>
      </c>
      <c r="AT163" s="42">
        <f>'鱼属性|FishAttribute'!CI58</f>
        <v>0</v>
      </c>
      <c r="AU163" s="42">
        <f>'鱼属性|FishAttribute'!CF58</f>
        <v>0</v>
      </c>
      <c r="AV163" s="42">
        <f>'鱼属性|FishAttribute'!CG58</f>
        <v>0</v>
      </c>
    </row>
    <row r="164" spans="1:48">
      <c r="A164" s="69" t="str">
        <f t="shared" si="26"/>
        <v>1062</v>
      </c>
      <c r="B164" s="50" t="str">
        <f t="shared" si="35"/>
        <v>track_1062</v>
      </c>
      <c r="C164" s="46">
        <f t="shared" si="27"/>
        <v>7</v>
      </c>
      <c r="D164" s="46">
        <f t="shared" si="28"/>
        <v>1</v>
      </c>
      <c r="E164" s="46">
        <f t="shared" si="29"/>
        <v>3</v>
      </c>
      <c r="F164" s="46">
        <f t="shared" si="30"/>
        <v>1</v>
      </c>
      <c r="G164" s="46">
        <f t="shared" si="31"/>
        <v>1</v>
      </c>
      <c r="H164" s="46">
        <f t="shared" si="32"/>
        <v>4</v>
      </c>
      <c r="I164" s="46">
        <f t="shared" si="33"/>
        <v>1</v>
      </c>
      <c r="J164" s="42">
        <f t="shared" si="36"/>
        <v>1</v>
      </c>
      <c r="K164" s="42">
        <f t="shared" si="37"/>
        <v>1</v>
      </c>
      <c r="L164" s="42">
        <f t="shared" si="34"/>
        <v>1</v>
      </c>
      <c r="M164" s="42">
        <f t="shared" si="38"/>
        <v>1</v>
      </c>
      <c r="N164" s="42">
        <f t="shared" si="39"/>
        <v>1</v>
      </c>
      <c r="O164" s="42">
        <f t="shared" si="40"/>
        <v>1</v>
      </c>
      <c r="P164" s="42">
        <f t="shared" si="41"/>
        <v>1</v>
      </c>
      <c r="Q164" s="42">
        <f t="shared" si="42"/>
        <v>1</v>
      </c>
      <c r="R164" s="42" t="s">
        <v>841</v>
      </c>
      <c r="S164" s="42">
        <v>0</v>
      </c>
      <c r="T164" s="42">
        <v>0</v>
      </c>
      <c r="U164" s="42">
        <v>0</v>
      </c>
      <c r="V164" s="68" t="s">
        <v>916</v>
      </c>
      <c r="W164" s="68">
        <v>0</v>
      </c>
      <c r="X164" s="70" t="s">
        <v>922</v>
      </c>
      <c r="Y164" s="71"/>
      <c r="AA164" s="71"/>
      <c r="AB164" s="71"/>
      <c r="AC164" s="71"/>
      <c r="AF164" s="71"/>
      <c r="AG164" s="71"/>
      <c r="AJ164" s="39">
        <f>'鱼属性|FishAttribute'!A59</f>
        <v>50</v>
      </c>
      <c r="AK164" s="73" t="str">
        <f>'鱼属性|FishAttribute'!B59</f>
        <v>jiguangjing</v>
      </c>
      <c r="AL164" s="39">
        <f>IF(AND('鱼属性|FishAttribute'!C59=5,OR('鱼属性|FishAttribute'!A59&lt;51,'鱼属性|FishAttribute'!A59=52,'鱼属性|FishAttribute'!A59&gt;57)),6,'鱼属性|FishAttribute'!C59)</f>
        <v>6</v>
      </c>
      <c r="AM164" s="39">
        <f>'鱼属性|FishAttribute'!F59</f>
        <v>300</v>
      </c>
      <c r="AN164" s="74">
        <f>'鱼属性|FishAttribute'!C59</f>
        <v>5</v>
      </c>
      <c r="AO164" s="42">
        <f>'鱼属性|FishAttribute'!CB59</f>
        <v>1</v>
      </c>
      <c r="AP164" s="42">
        <f>'鱼属性|FishAttribute'!CC59</f>
        <v>1</v>
      </c>
      <c r="AQ164" s="42">
        <f>'鱼属性|FishAttribute'!CD59</f>
        <v>1</v>
      </c>
      <c r="AR164" s="42">
        <f>'鱼属性|FishAttribute'!CE59</f>
        <v>0</v>
      </c>
      <c r="AS164" s="42">
        <f>'鱼属性|FishAttribute'!CH59</f>
        <v>0</v>
      </c>
      <c r="AT164" s="42">
        <f>'鱼属性|FishAttribute'!CI59</f>
        <v>0</v>
      </c>
      <c r="AU164" s="42">
        <f>'鱼属性|FishAttribute'!CF59</f>
        <v>0</v>
      </c>
      <c r="AV164" s="42">
        <f>'鱼属性|FishAttribute'!CG59</f>
        <v>0</v>
      </c>
    </row>
    <row r="165" spans="1:48">
      <c r="A165" s="69" t="str">
        <f t="shared" si="26"/>
        <v>1063</v>
      </c>
      <c r="B165" s="50" t="str">
        <f t="shared" si="35"/>
        <v>track_1063</v>
      </c>
      <c r="C165" s="46">
        <f t="shared" si="27"/>
        <v>7</v>
      </c>
      <c r="D165" s="46">
        <f t="shared" si="28"/>
        <v>1</v>
      </c>
      <c r="E165" s="46">
        <f t="shared" si="29"/>
        <v>3</v>
      </c>
      <c r="F165" s="46">
        <f t="shared" si="30"/>
        <v>1</v>
      </c>
      <c r="G165" s="46">
        <f t="shared" si="31"/>
        <v>2</v>
      </c>
      <c r="H165" s="46">
        <f t="shared" si="32"/>
        <v>3</v>
      </c>
      <c r="I165" s="46">
        <f t="shared" si="33"/>
        <v>1</v>
      </c>
      <c r="J165" s="42">
        <f t="shared" si="36"/>
        <v>1</v>
      </c>
      <c r="K165" s="42">
        <f t="shared" si="37"/>
        <v>1</v>
      </c>
      <c r="L165" s="42">
        <f t="shared" si="34"/>
        <v>1</v>
      </c>
      <c r="M165" s="42">
        <f t="shared" si="38"/>
        <v>1</v>
      </c>
      <c r="N165" s="42">
        <f t="shared" si="39"/>
        <v>1</v>
      </c>
      <c r="O165" s="42">
        <f t="shared" si="40"/>
        <v>1</v>
      </c>
      <c r="P165" s="42">
        <f t="shared" si="41"/>
        <v>1</v>
      </c>
      <c r="Q165" s="42">
        <f t="shared" si="42"/>
        <v>1</v>
      </c>
      <c r="R165" s="42" t="s">
        <v>841</v>
      </c>
      <c r="S165" s="42">
        <v>0</v>
      </c>
      <c r="T165" s="42">
        <v>0</v>
      </c>
      <c r="U165" s="42">
        <v>0</v>
      </c>
      <c r="V165" s="68" t="s">
        <v>916</v>
      </c>
      <c r="W165" s="68">
        <v>0</v>
      </c>
      <c r="X165" s="70" t="s">
        <v>923</v>
      </c>
      <c r="Y165" s="71"/>
      <c r="AA165" s="71"/>
      <c r="AB165" s="71"/>
      <c r="AC165" s="71"/>
      <c r="AF165" s="71"/>
      <c r="AG165" s="71"/>
      <c r="AJ165" s="39">
        <f>'鱼属性|FishAttribute'!A60</f>
        <v>51</v>
      </c>
      <c r="AK165" s="73" t="str">
        <f>'鱼属性|FishAttribute'!B60</f>
        <v>xuanwoyu</v>
      </c>
      <c r="AL165" s="39">
        <f>IF(AND('鱼属性|FishAttribute'!C60=5,OR('鱼属性|FishAttribute'!A60&lt;51,'鱼属性|FishAttribute'!A60=52,'鱼属性|FishAttribute'!A60&gt;57)),6,'鱼属性|FishAttribute'!C60)</f>
        <v>5</v>
      </c>
      <c r="AM165" s="39">
        <f>'鱼属性|FishAttribute'!F60</f>
        <v>300</v>
      </c>
      <c r="AN165" s="74">
        <f>'鱼属性|FishAttribute'!C60</f>
        <v>5</v>
      </c>
      <c r="AO165" s="42">
        <f>'鱼属性|FishAttribute'!CB60</f>
        <v>1</v>
      </c>
      <c r="AP165" s="42">
        <f>'鱼属性|FishAttribute'!CC60</f>
        <v>1</v>
      </c>
      <c r="AQ165" s="42">
        <f>'鱼属性|FishAttribute'!CD60</f>
        <v>0</v>
      </c>
      <c r="AR165" s="42">
        <f>'鱼属性|FishAttribute'!CE60</f>
        <v>0</v>
      </c>
      <c r="AS165" s="42">
        <f>'鱼属性|FishAttribute'!CH60</f>
        <v>0</v>
      </c>
      <c r="AT165" s="42">
        <f>'鱼属性|FishAttribute'!CI60</f>
        <v>1</v>
      </c>
      <c r="AU165" s="42">
        <f>'鱼属性|FishAttribute'!CF60</f>
        <v>0</v>
      </c>
      <c r="AV165" s="42">
        <f>'鱼属性|FishAttribute'!CG60</f>
        <v>0</v>
      </c>
    </row>
    <row r="166" spans="1:48">
      <c r="A166" s="69" t="str">
        <f t="shared" si="26"/>
        <v>1064</v>
      </c>
      <c r="B166" s="50" t="str">
        <f t="shared" si="35"/>
        <v>track_1064</v>
      </c>
      <c r="C166" s="46">
        <f t="shared" si="27"/>
        <v>7</v>
      </c>
      <c r="D166" s="46">
        <f t="shared" si="28"/>
        <v>1</v>
      </c>
      <c r="E166" s="46">
        <f t="shared" si="29"/>
        <v>4</v>
      </c>
      <c r="F166" s="46">
        <f t="shared" si="30"/>
        <v>2</v>
      </c>
      <c r="G166" s="46">
        <f t="shared" si="31"/>
        <v>1</v>
      </c>
      <c r="H166" s="46">
        <f t="shared" si="32"/>
        <v>2</v>
      </c>
      <c r="I166" s="46">
        <f t="shared" si="33"/>
        <v>1</v>
      </c>
      <c r="J166" s="42">
        <f t="shared" si="36"/>
        <v>1</v>
      </c>
      <c r="K166" s="42">
        <f t="shared" si="37"/>
        <v>1</v>
      </c>
      <c r="L166" s="42">
        <f t="shared" si="34"/>
        <v>1</v>
      </c>
      <c r="M166" s="42">
        <f t="shared" si="38"/>
        <v>1</v>
      </c>
      <c r="N166" s="42">
        <f t="shared" si="39"/>
        <v>1</v>
      </c>
      <c r="O166" s="42">
        <f t="shared" si="40"/>
        <v>1</v>
      </c>
      <c r="P166" s="42">
        <f t="shared" si="41"/>
        <v>1</v>
      </c>
      <c r="Q166" s="42">
        <f t="shared" si="42"/>
        <v>1</v>
      </c>
      <c r="R166" s="42" t="s">
        <v>841</v>
      </c>
      <c r="S166" s="42">
        <v>0</v>
      </c>
      <c r="T166" s="42">
        <v>0</v>
      </c>
      <c r="U166" s="42">
        <v>0</v>
      </c>
      <c r="V166" s="68" t="s">
        <v>916</v>
      </c>
      <c r="W166" s="68">
        <v>0</v>
      </c>
      <c r="X166" s="70" t="s">
        <v>924</v>
      </c>
      <c r="Y166" s="71"/>
      <c r="AA166" s="71"/>
      <c r="AB166" s="71"/>
      <c r="AC166" s="71"/>
      <c r="AF166" s="71"/>
      <c r="AG166" s="71"/>
      <c r="AJ166" s="39">
        <f>'鱼属性|FishAttribute'!A61</f>
        <v>52</v>
      </c>
      <c r="AK166" s="73" t="str">
        <f>'鱼属性|FishAttribute'!B61</f>
        <v>baozhahetun</v>
      </c>
      <c r="AL166" s="39">
        <f>IF(AND('鱼属性|FishAttribute'!C61=5,OR('鱼属性|FishAttribute'!A61&lt;51,'鱼属性|FishAttribute'!A61=52,'鱼属性|FishAttribute'!A61&gt;57)),6,'鱼属性|FishAttribute'!C61)</f>
        <v>6</v>
      </c>
      <c r="AM166" s="39">
        <f>'鱼属性|FishAttribute'!F61</f>
        <v>400</v>
      </c>
      <c r="AN166" s="74">
        <f>'鱼属性|FishAttribute'!C61</f>
        <v>5</v>
      </c>
      <c r="AO166" s="42">
        <f>'鱼属性|FishAttribute'!CB61</f>
        <v>1</v>
      </c>
      <c r="AP166" s="42">
        <f>'鱼属性|FishAttribute'!CC61</f>
        <v>1</v>
      </c>
      <c r="AQ166" s="42">
        <f>'鱼属性|FishAttribute'!CD61</f>
        <v>1</v>
      </c>
      <c r="AR166" s="42">
        <f>'鱼属性|FishAttribute'!CE61</f>
        <v>0</v>
      </c>
      <c r="AS166" s="42">
        <f>'鱼属性|FishAttribute'!CH61</f>
        <v>0</v>
      </c>
      <c r="AT166" s="42">
        <f>'鱼属性|FishAttribute'!CI61</f>
        <v>1</v>
      </c>
      <c r="AU166" s="42">
        <f>'鱼属性|FishAttribute'!CF61</f>
        <v>0</v>
      </c>
      <c r="AV166" s="42">
        <f>'鱼属性|FishAttribute'!CG61</f>
        <v>0</v>
      </c>
    </row>
    <row r="167" spans="1:48">
      <c r="A167" s="69" t="str">
        <f t="shared" ref="A167:A230" si="43">RIGHT(X167,4)</f>
        <v>1065</v>
      </c>
      <c r="B167" s="50" t="str">
        <f t="shared" si="35"/>
        <v>track_1065</v>
      </c>
      <c r="C167" s="46">
        <f t="shared" ref="C167:C230" si="44">INT(RIGHT(LEFT(X167,8),2))</f>
        <v>7</v>
      </c>
      <c r="D167" s="46">
        <f t="shared" ref="D167:D230" si="45">INT(RIGHT(LEFT(X167,10),1))</f>
        <v>1</v>
      </c>
      <c r="E167" s="46">
        <f t="shared" ref="E167:E230" si="46">INT(RIGHT(LEFT(X167,11),1))</f>
        <v>4</v>
      </c>
      <c r="F167" s="46">
        <f t="shared" ref="F167:F230" si="47">INT(RIGHT(LEFT(X167,12),1))</f>
        <v>2</v>
      </c>
      <c r="G167" s="46">
        <f t="shared" ref="G167:G230" si="48">INT(RIGHT(LEFT(X167,13),1))</f>
        <v>1</v>
      </c>
      <c r="H167" s="46">
        <f t="shared" ref="H167:H230" si="49">INT(RIGHT(LEFT(X167,16),2))</f>
        <v>8</v>
      </c>
      <c r="I167" s="46">
        <f t="shared" ref="I167:I230" si="50">VLOOKUP(C167,AJ:AL,3,0)</f>
        <v>1</v>
      </c>
      <c r="J167" s="42">
        <f t="shared" si="36"/>
        <v>1</v>
      </c>
      <c r="K167" s="42">
        <f t="shared" si="37"/>
        <v>1</v>
      </c>
      <c r="L167" s="42">
        <f t="shared" si="34"/>
        <v>1</v>
      </c>
      <c r="M167" s="42">
        <f t="shared" si="38"/>
        <v>1</v>
      </c>
      <c r="N167" s="42">
        <f t="shared" si="39"/>
        <v>1</v>
      </c>
      <c r="O167" s="42">
        <f t="shared" si="40"/>
        <v>1</v>
      </c>
      <c r="P167" s="42">
        <f t="shared" si="41"/>
        <v>1</v>
      </c>
      <c r="Q167" s="42">
        <f t="shared" si="42"/>
        <v>1</v>
      </c>
      <c r="R167" s="42" t="s">
        <v>841</v>
      </c>
      <c r="S167" s="42">
        <v>0</v>
      </c>
      <c r="T167" s="42">
        <v>0</v>
      </c>
      <c r="U167" s="42">
        <v>0</v>
      </c>
      <c r="V167" s="68" t="s">
        <v>916</v>
      </c>
      <c r="W167" s="68">
        <v>0</v>
      </c>
      <c r="X167" s="70" t="s">
        <v>925</v>
      </c>
      <c r="Y167" s="71"/>
      <c r="AA167" s="71"/>
      <c r="AB167" s="71"/>
      <c r="AC167" s="71"/>
      <c r="AF167" s="71"/>
      <c r="AG167" s="71"/>
      <c r="AJ167" s="39">
        <f>'鱼属性|FishAttribute'!A62</f>
        <v>53</v>
      </c>
      <c r="AK167" s="73" t="str">
        <f>'鱼属性|FishAttribute'!B62</f>
        <v>sanxinggaozhao</v>
      </c>
      <c r="AL167" s="39">
        <f>IF(AND('鱼属性|FishAttribute'!C62=5,OR('鱼属性|FishAttribute'!A62&lt;51,'鱼属性|FishAttribute'!A62=52,'鱼属性|FishAttribute'!A62&gt;57)),6,'鱼属性|FishAttribute'!C62)</f>
        <v>5</v>
      </c>
      <c r="AM167" s="39">
        <f>'鱼属性|FishAttribute'!F62</f>
        <v>135</v>
      </c>
      <c r="AN167" s="74">
        <f>'鱼属性|FishAttribute'!C62</f>
        <v>5</v>
      </c>
      <c r="AO167" s="42">
        <f>'鱼属性|FishAttribute'!CB62</f>
        <v>1</v>
      </c>
      <c r="AP167" s="42">
        <f>'鱼属性|FishAttribute'!CC62</f>
        <v>1</v>
      </c>
      <c r="AQ167" s="42">
        <f>'鱼属性|FishAttribute'!CD62</f>
        <v>0</v>
      </c>
      <c r="AR167" s="42">
        <f>'鱼属性|FishAttribute'!CE62</f>
        <v>0</v>
      </c>
      <c r="AS167" s="42">
        <f>'鱼属性|FishAttribute'!CH62</f>
        <v>0</v>
      </c>
      <c r="AT167" s="42">
        <f>'鱼属性|FishAttribute'!CI62</f>
        <v>0</v>
      </c>
      <c r="AU167" s="42">
        <f>'鱼属性|FishAttribute'!CF62</f>
        <v>0</v>
      </c>
      <c r="AV167" s="42">
        <f>'鱼属性|FishAttribute'!CG62</f>
        <v>0</v>
      </c>
    </row>
    <row r="168" spans="1:48">
      <c r="A168" s="69" t="str">
        <f t="shared" si="43"/>
        <v>1066</v>
      </c>
      <c r="B168" s="50" t="str">
        <f t="shared" si="35"/>
        <v>track_1066</v>
      </c>
      <c r="C168" s="46">
        <f t="shared" si="44"/>
        <v>8</v>
      </c>
      <c r="D168" s="46">
        <f t="shared" si="45"/>
        <v>0</v>
      </c>
      <c r="E168" s="46">
        <f t="shared" si="46"/>
        <v>1</v>
      </c>
      <c r="F168" s="46">
        <f t="shared" si="47"/>
        <v>2</v>
      </c>
      <c r="G168" s="46">
        <f t="shared" si="48"/>
        <v>1</v>
      </c>
      <c r="H168" s="46">
        <f t="shared" si="49"/>
        <v>2</v>
      </c>
      <c r="I168" s="46">
        <f t="shared" si="50"/>
        <v>1</v>
      </c>
      <c r="J168" s="42">
        <f t="shared" si="36"/>
        <v>1</v>
      </c>
      <c r="K168" s="42">
        <f t="shared" si="37"/>
        <v>1</v>
      </c>
      <c r="L168" s="42">
        <f t="shared" ref="L168:L231" si="51">VLOOKUP(C168,AJ:AW,8,0)</f>
        <v>1</v>
      </c>
      <c r="M168" s="42">
        <f t="shared" si="38"/>
        <v>1</v>
      </c>
      <c r="N168" s="42">
        <f t="shared" si="39"/>
        <v>1</v>
      </c>
      <c r="O168" s="42">
        <f t="shared" si="40"/>
        <v>1</v>
      </c>
      <c r="P168" s="42">
        <f t="shared" si="41"/>
        <v>1</v>
      </c>
      <c r="Q168" s="42">
        <f t="shared" si="42"/>
        <v>1</v>
      </c>
      <c r="R168" s="42" t="s">
        <v>841</v>
      </c>
      <c r="S168" s="42">
        <v>0</v>
      </c>
      <c r="T168" s="42">
        <v>0</v>
      </c>
      <c r="U168" s="42" t="s">
        <v>926</v>
      </c>
      <c r="V168" s="68" t="s">
        <v>927</v>
      </c>
      <c r="W168" s="68">
        <v>0</v>
      </c>
      <c r="X168" s="70" t="s">
        <v>928</v>
      </c>
      <c r="Y168" s="71"/>
      <c r="AA168" s="71"/>
      <c r="AB168" s="71"/>
      <c r="AC168" s="71"/>
      <c r="AF168" s="71"/>
      <c r="AG168" s="71"/>
      <c r="AJ168" s="39">
        <f>'鱼属性|FishAttribute'!A63</f>
        <v>54</v>
      </c>
      <c r="AK168" s="73" t="str">
        <f>'鱼属性|FishAttribute'!B63</f>
        <v>sanyangkaitai</v>
      </c>
      <c r="AL168" s="39">
        <f>IF(AND('鱼属性|FishAttribute'!C63=5,OR('鱼属性|FishAttribute'!A63&lt;51,'鱼属性|FishAttribute'!A63=52,'鱼属性|FishAttribute'!A63&gt;57)),6,'鱼属性|FishAttribute'!C63)</f>
        <v>5</v>
      </c>
      <c r="AM168" s="39">
        <f>'鱼属性|FishAttribute'!F63</f>
        <v>150</v>
      </c>
      <c r="AN168" s="74">
        <f>'鱼属性|FishAttribute'!C63</f>
        <v>5</v>
      </c>
      <c r="AO168" s="42">
        <f>'鱼属性|FishAttribute'!CB63</f>
        <v>0</v>
      </c>
      <c r="AP168" s="42">
        <f>'鱼属性|FishAttribute'!CC63</f>
        <v>0</v>
      </c>
      <c r="AQ168" s="42">
        <f>'鱼属性|FishAttribute'!CD63</f>
        <v>1</v>
      </c>
      <c r="AR168" s="42">
        <f>'鱼属性|FishAttribute'!CE63</f>
        <v>1</v>
      </c>
      <c r="AS168" s="42">
        <f>'鱼属性|FishAttribute'!CH63</f>
        <v>0</v>
      </c>
      <c r="AT168" s="42">
        <f>'鱼属性|FishAttribute'!CI63</f>
        <v>1</v>
      </c>
      <c r="AU168" s="42">
        <f>'鱼属性|FishAttribute'!CF63</f>
        <v>1</v>
      </c>
      <c r="AV168" s="42">
        <f>'鱼属性|FishAttribute'!CG63</f>
        <v>0</v>
      </c>
    </row>
    <row r="169" spans="1:48">
      <c r="A169" s="69" t="str">
        <f t="shared" si="43"/>
        <v>1067</v>
      </c>
      <c r="B169" s="50" t="str">
        <f t="shared" si="35"/>
        <v>track_1067</v>
      </c>
      <c r="C169" s="46">
        <f t="shared" si="44"/>
        <v>8</v>
      </c>
      <c r="D169" s="46">
        <f t="shared" si="45"/>
        <v>0</v>
      </c>
      <c r="E169" s="46">
        <f t="shared" si="46"/>
        <v>1</v>
      </c>
      <c r="F169" s="46">
        <f t="shared" si="47"/>
        <v>4</v>
      </c>
      <c r="G169" s="46">
        <f t="shared" si="48"/>
        <v>1</v>
      </c>
      <c r="H169" s="46">
        <f t="shared" si="49"/>
        <v>7</v>
      </c>
      <c r="I169" s="46">
        <f t="shared" si="50"/>
        <v>1</v>
      </c>
      <c r="J169" s="42">
        <f t="shared" si="36"/>
        <v>1</v>
      </c>
      <c r="K169" s="42">
        <f t="shared" si="37"/>
        <v>1</v>
      </c>
      <c r="L169" s="42">
        <f t="shared" si="51"/>
        <v>1</v>
      </c>
      <c r="M169" s="42">
        <f t="shared" si="38"/>
        <v>1</v>
      </c>
      <c r="N169" s="42">
        <f t="shared" si="39"/>
        <v>1</v>
      </c>
      <c r="O169" s="42">
        <f t="shared" si="40"/>
        <v>1</v>
      </c>
      <c r="P169" s="42">
        <f t="shared" si="41"/>
        <v>1</v>
      </c>
      <c r="Q169" s="42">
        <f t="shared" si="42"/>
        <v>1</v>
      </c>
      <c r="R169" s="42" t="s">
        <v>841</v>
      </c>
      <c r="S169" s="42">
        <v>0</v>
      </c>
      <c r="T169" s="42">
        <v>0</v>
      </c>
      <c r="U169" s="42" t="s">
        <v>926</v>
      </c>
      <c r="V169" s="68" t="s">
        <v>927</v>
      </c>
      <c r="W169" s="68">
        <v>0</v>
      </c>
      <c r="X169" s="70" t="s">
        <v>929</v>
      </c>
      <c r="Y169" s="71"/>
      <c r="AA169" s="71"/>
      <c r="AB169" s="71"/>
      <c r="AC169" s="71"/>
      <c r="AF169" s="71"/>
      <c r="AG169" s="71"/>
      <c r="AJ169" s="39">
        <f>'鱼属性|FishAttribute'!A64</f>
        <v>55</v>
      </c>
      <c r="AK169" s="73" t="str">
        <f>'鱼属性|FishAttribute'!B64</f>
        <v>sijifacai</v>
      </c>
      <c r="AL169" s="39">
        <f>IF(AND('鱼属性|FishAttribute'!C64=5,OR('鱼属性|FishAttribute'!A64&lt;51,'鱼属性|FishAttribute'!A64=52,'鱼属性|FishAttribute'!A64&gt;57)),6,'鱼属性|FishAttribute'!C64)</f>
        <v>5</v>
      </c>
      <c r="AM169" s="39">
        <f>'鱼属性|FishAttribute'!F64</f>
        <v>155</v>
      </c>
      <c r="AN169" s="74">
        <f>'鱼属性|FishAttribute'!C64</f>
        <v>5</v>
      </c>
      <c r="AO169" s="42">
        <f>'鱼属性|FishAttribute'!CB64</f>
        <v>0</v>
      </c>
      <c r="AP169" s="42">
        <f>'鱼属性|FishAttribute'!CC64</f>
        <v>0</v>
      </c>
      <c r="AQ169" s="42">
        <f>'鱼属性|FishAttribute'!CD64</f>
        <v>1</v>
      </c>
      <c r="AR169" s="42">
        <f>'鱼属性|FishAttribute'!CE64</f>
        <v>1</v>
      </c>
      <c r="AS169" s="42">
        <f>'鱼属性|FishAttribute'!CH64</f>
        <v>0</v>
      </c>
      <c r="AT169" s="42">
        <f>'鱼属性|FishAttribute'!CI64</f>
        <v>1</v>
      </c>
      <c r="AU169" s="42">
        <f>'鱼属性|FishAttribute'!CF64</f>
        <v>1</v>
      </c>
      <c r="AV169" s="42">
        <f>'鱼属性|FishAttribute'!CG64</f>
        <v>0</v>
      </c>
    </row>
    <row r="170" spans="1:48">
      <c r="A170" s="69" t="str">
        <f t="shared" si="43"/>
        <v>1068</v>
      </c>
      <c r="B170" s="50" t="str">
        <f t="shared" si="35"/>
        <v>track_1068</v>
      </c>
      <c r="C170" s="46">
        <f t="shared" si="44"/>
        <v>8</v>
      </c>
      <c r="D170" s="46">
        <f t="shared" si="45"/>
        <v>0</v>
      </c>
      <c r="E170" s="46">
        <f t="shared" si="46"/>
        <v>2</v>
      </c>
      <c r="F170" s="46">
        <f t="shared" si="47"/>
        <v>4</v>
      </c>
      <c r="G170" s="46">
        <f t="shared" si="48"/>
        <v>1</v>
      </c>
      <c r="H170" s="46">
        <f t="shared" si="49"/>
        <v>3</v>
      </c>
      <c r="I170" s="46">
        <f t="shared" si="50"/>
        <v>1</v>
      </c>
      <c r="J170" s="42">
        <f t="shared" si="36"/>
        <v>1</v>
      </c>
      <c r="K170" s="42">
        <f t="shared" si="37"/>
        <v>1</v>
      </c>
      <c r="L170" s="42">
        <f t="shared" si="51"/>
        <v>1</v>
      </c>
      <c r="M170" s="42">
        <f t="shared" si="38"/>
        <v>1</v>
      </c>
      <c r="N170" s="42">
        <f t="shared" si="39"/>
        <v>1</v>
      </c>
      <c r="O170" s="42">
        <f t="shared" si="40"/>
        <v>1</v>
      </c>
      <c r="P170" s="42">
        <f t="shared" si="41"/>
        <v>1</v>
      </c>
      <c r="Q170" s="42">
        <f t="shared" si="42"/>
        <v>1</v>
      </c>
      <c r="R170" s="42" t="s">
        <v>841</v>
      </c>
      <c r="S170" s="42">
        <v>0</v>
      </c>
      <c r="T170" s="42">
        <v>0</v>
      </c>
      <c r="U170" s="42" t="s">
        <v>926</v>
      </c>
      <c r="V170" s="68" t="s">
        <v>927</v>
      </c>
      <c r="W170" s="68">
        <v>0</v>
      </c>
      <c r="X170" s="70" t="s">
        <v>930</v>
      </c>
      <c r="Y170" s="71"/>
      <c r="AA170" s="75"/>
      <c r="AB170" s="75"/>
      <c r="AC170" s="71"/>
      <c r="AF170" s="75"/>
      <c r="AG170" s="71"/>
      <c r="AJ170" s="39">
        <f>'鱼属性|FishAttribute'!A65</f>
        <v>56</v>
      </c>
      <c r="AK170" s="73" t="str">
        <f>'鱼属性|FishAttribute'!B65</f>
        <v>sixilinmen</v>
      </c>
      <c r="AL170" s="39">
        <f>IF(AND('鱼属性|FishAttribute'!C65=5,OR('鱼属性|FishAttribute'!A65&lt;51,'鱼属性|FishAttribute'!A65=52,'鱼属性|FishAttribute'!A65&gt;57)),6,'鱼属性|FishAttribute'!C65)</f>
        <v>5</v>
      </c>
      <c r="AM170" s="39">
        <f>'鱼属性|FishAttribute'!F65</f>
        <v>180</v>
      </c>
      <c r="AN170" s="74">
        <f>'鱼属性|FishAttribute'!C65</f>
        <v>5</v>
      </c>
      <c r="AO170" s="42">
        <f>'鱼属性|FishAttribute'!CB65</f>
        <v>0</v>
      </c>
      <c r="AP170" s="42">
        <f>'鱼属性|FishAttribute'!CC65</f>
        <v>0</v>
      </c>
      <c r="AQ170" s="42">
        <f>'鱼属性|FishAttribute'!CD65</f>
        <v>0</v>
      </c>
      <c r="AR170" s="42">
        <f>'鱼属性|FishAttribute'!CE65</f>
        <v>0</v>
      </c>
      <c r="AS170" s="42">
        <f>'鱼属性|FishAttribute'!CH65</f>
        <v>0</v>
      </c>
      <c r="AT170" s="42">
        <f>'鱼属性|FishAttribute'!CI65</f>
        <v>0</v>
      </c>
      <c r="AU170" s="42">
        <f>'鱼属性|FishAttribute'!CF65</f>
        <v>0</v>
      </c>
      <c r="AV170" s="42">
        <f>'鱼属性|FishAttribute'!CG65</f>
        <v>0</v>
      </c>
    </row>
    <row r="171" spans="1:48">
      <c r="A171" s="69" t="str">
        <f t="shared" si="43"/>
        <v>1069</v>
      </c>
      <c r="B171" s="50" t="str">
        <f t="shared" si="35"/>
        <v>track_1069</v>
      </c>
      <c r="C171" s="46">
        <f t="shared" si="44"/>
        <v>8</v>
      </c>
      <c r="D171" s="46">
        <f t="shared" si="45"/>
        <v>0</v>
      </c>
      <c r="E171" s="46">
        <f t="shared" si="46"/>
        <v>2</v>
      </c>
      <c r="F171" s="46">
        <f t="shared" si="47"/>
        <v>4</v>
      </c>
      <c r="G171" s="46">
        <f t="shared" si="48"/>
        <v>2</v>
      </c>
      <c r="H171" s="46">
        <f t="shared" si="49"/>
        <v>5</v>
      </c>
      <c r="I171" s="46">
        <f t="shared" si="50"/>
        <v>1</v>
      </c>
      <c r="J171" s="42">
        <f t="shared" si="36"/>
        <v>1</v>
      </c>
      <c r="K171" s="42">
        <f t="shared" si="37"/>
        <v>1</v>
      </c>
      <c r="L171" s="42">
        <f t="shared" si="51"/>
        <v>1</v>
      </c>
      <c r="M171" s="42">
        <f t="shared" si="38"/>
        <v>1</v>
      </c>
      <c r="N171" s="42">
        <f t="shared" si="39"/>
        <v>1</v>
      </c>
      <c r="O171" s="42">
        <f t="shared" si="40"/>
        <v>1</v>
      </c>
      <c r="P171" s="42">
        <f t="shared" si="41"/>
        <v>1</v>
      </c>
      <c r="Q171" s="42">
        <f t="shared" si="42"/>
        <v>1</v>
      </c>
      <c r="R171" s="42" t="s">
        <v>841</v>
      </c>
      <c r="S171" s="42">
        <v>0</v>
      </c>
      <c r="T171" s="42">
        <v>0</v>
      </c>
      <c r="U171" s="42" t="s">
        <v>926</v>
      </c>
      <c r="V171" s="68" t="s">
        <v>927</v>
      </c>
      <c r="W171" s="68">
        <v>0</v>
      </c>
      <c r="X171" s="70" t="s">
        <v>931</v>
      </c>
      <c r="Y171" s="71"/>
      <c r="AA171" s="75"/>
      <c r="AB171" s="75"/>
      <c r="AC171" s="71"/>
      <c r="AF171" s="75"/>
      <c r="AG171" s="71"/>
      <c r="AJ171" s="39">
        <f>'鱼属性|FishAttribute'!A66</f>
        <v>57</v>
      </c>
      <c r="AK171" s="73" t="str">
        <f>'鱼属性|FishAttribute'!B66</f>
        <v>wuzidengke</v>
      </c>
      <c r="AL171" s="39">
        <f>IF(AND('鱼属性|FishAttribute'!C66=5,OR('鱼属性|FishAttribute'!A66&lt;51,'鱼属性|FishAttribute'!A66=52,'鱼属性|FishAttribute'!A66&gt;57)),6,'鱼属性|FishAttribute'!C66)</f>
        <v>5</v>
      </c>
      <c r="AM171" s="39">
        <f>'鱼属性|FishAttribute'!F66</f>
        <v>200</v>
      </c>
      <c r="AN171" s="74">
        <f>'鱼属性|FishAttribute'!C66</f>
        <v>5</v>
      </c>
      <c r="AO171" s="42">
        <f>'鱼属性|FishAttribute'!CB66</f>
        <v>0</v>
      </c>
      <c r="AP171" s="42">
        <f>'鱼属性|FishAttribute'!CC66</f>
        <v>0</v>
      </c>
      <c r="AQ171" s="42">
        <f>'鱼属性|FishAttribute'!CD66</f>
        <v>1</v>
      </c>
      <c r="AR171" s="42">
        <f>'鱼属性|FishAttribute'!CE66</f>
        <v>1</v>
      </c>
      <c r="AS171" s="42">
        <f>'鱼属性|FishAttribute'!CH66</f>
        <v>0</v>
      </c>
      <c r="AT171" s="42">
        <f>'鱼属性|FishAttribute'!CI66</f>
        <v>1</v>
      </c>
      <c r="AU171" s="42">
        <f>'鱼属性|FishAttribute'!CF66</f>
        <v>1</v>
      </c>
      <c r="AV171" s="42">
        <f>'鱼属性|FishAttribute'!CG66</f>
        <v>0</v>
      </c>
    </row>
    <row r="172" spans="1:48">
      <c r="A172" s="69" t="str">
        <f t="shared" si="43"/>
        <v>1070</v>
      </c>
      <c r="B172" s="50" t="str">
        <f t="shared" si="35"/>
        <v>track_1070</v>
      </c>
      <c r="C172" s="46">
        <f t="shared" si="44"/>
        <v>8</v>
      </c>
      <c r="D172" s="46">
        <f t="shared" si="45"/>
        <v>0</v>
      </c>
      <c r="E172" s="46">
        <f t="shared" si="46"/>
        <v>3</v>
      </c>
      <c r="F172" s="46">
        <f t="shared" si="47"/>
        <v>4</v>
      </c>
      <c r="G172" s="46">
        <f t="shared" si="48"/>
        <v>1</v>
      </c>
      <c r="H172" s="46">
        <f t="shared" si="49"/>
        <v>6</v>
      </c>
      <c r="I172" s="46">
        <f t="shared" si="50"/>
        <v>1</v>
      </c>
      <c r="J172" s="42">
        <f t="shared" si="36"/>
        <v>1</v>
      </c>
      <c r="K172" s="42">
        <f t="shared" si="37"/>
        <v>1</v>
      </c>
      <c r="L172" s="42">
        <f t="shared" si="51"/>
        <v>1</v>
      </c>
      <c r="M172" s="42">
        <f t="shared" si="38"/>
        <v>1</v>
      </c>
      <c r="N172" s="42">
        <f t="shared" si="39"/>
        <v>1</v>
      </c>
      <c r="O172" s="42">
        <f t="shared" si="40"/>
        <v>1</v>
      </c>
      <c r="P172" s="42">
        <f t="shared" si="41"/>
        <v>1</v>
      </c>
      <c r="Q172" s="42">
        <f t="shared" si="42"/>
        <v>1</v>
      </c>
      <c r="R172" s="42" t="s">
        <v>841</v>
      </c>
      <c r="S172" s="42">
        <v>0</v>
      </c>
      <c r="T172" s="42">
        <v>0</v>
      </c>
      <c r="U172" s="42" t="s">
        <v>926</v>
      </c>
      <c r="V172" s="68" t="s">
        <v>927</v>
      </c>
      <c r="W172" s="68">
        <v>0</v>
      </c>
      <c r="X172" s="70" t="s">
        <v>932</v>
      </c>
      <c r="Y172" s="71"/>
      <c r="AA172" s="75"/>
      <c r="AB172" s="75"/>
      <c r="AC172" s="71"/>
      <c r="AF172" s="75"/>
      <c r="AG172" s="71"/>
      <c r="AJ172" s="39">
        <f>'鱼属性|FishAttribute'!A67</f>
        <v>58</v>
      </c>
      <c r="AK172" s="73" t="str">
        <f>'鱼属性|FishAttribute'!B67</f>
        <v>shenlong01</v>
      </c>
      <c r="AL172" s="39">
        <f>IF(AND('鱼属性|FishAttribute'!C67=5,OR('鱼属性|FishAttribute'!A67&lt;51,'鱼属性|FishAttribute'!A67=52,'鱼属性|FishAttribute'!A67&gt;57)),6,'鱼属性|FishAttribute'!C67)</f>
        <v>6</v>
      </c>
      <c r="AM172" s="39">
        <f>'鱼属性|FishAttribute'!F67</f>
        <v>1600</v>
      </c>
      <c r="AN172" s="74">
        <f>'鱼属性|FishAttribute'!C67</f>
        <v>6</v>
      </c>
      <c r="AO172" s="42">
        <f>'鱼属性|FishAttribute'!CB67</f>
        <v>0</v>
      </c>
      <c r="AP172" s="42">
        <f>'鱼属性|FishAttribute'!CC67</f>
        <v>0</v>
      </c>
      <c r="AQ172" s="42">
        <f>'鱼属性|FishAttribute'!CD67</f>
        <v>0</v>
      </c>
      <c r="AR172" s="42">
        <f>'鱼属性|FishAttribute'!CE67</f>
        <v>0</v>
      </c>
      <c r="AS172" s="42">
        <f>'鱼属性|FishAttribute'!CH67</f>
        <v>0</v>
      </c>
      <c r="AT172" s="42">
        <f>'鱼属性|FishAttribute'!CI67</f>
        <v>1</v>
      </c>
      <c r="AU172" s="42">
        <f>'鱼属性|FishAttribute'!CF67</f>
        <v>1</v>
      </c>
      <c r="AV172" s="42">
        <f>'鱼属性|FishAttribute'!CG67</f>
        <v>0</v>
      </c>
    </row>
    <row r="173" spans="1:48">
      <c r="A173" s="69" t="str">
        <f t="shared" si="43"/>
        <v>1071</v>
      </c>
      <c r="B173" s="50" t="str">
        <f t="shared" si="35"/>
        <v>track_1071</v>
      </c>
      <c r="C173" s="46">
        <f t="shared" si="44"/>
        <v>8</v>
      </c>
      <c r="D173" s="46">
        <f t="shared" si="45"/>
        <v>0</v>
      </c>
      <c r="E173" s="46">
        <f t="shared" si="46"/>
        <v>4</v>
      </c>
      <c r="F173" s="46">
        <f t="shared" si="47"/>
        <v>1</v>
      </c>
      <c r="G173" s="46">
        <f t="shared" si="48"/>
        <v>1</v>
      </c>
      <c r="H173" s="46">
        <f t="shared" si="49"/>
        <v>1</v>
      </c>
      <c r="I173" s="46">
        <f t="shared" si="50"/>
        <v>1</v>
      </c>
      <c r="J173" s="42">
        <f t="shared" si="36"/>
        <v>1</v>
      </c>
      <c r="K173" s="42">
        <f t="shared" si="37"/>
        <v>1</v>
      </c>
      <c r="L173" s="42">
        <f t="shared" si="51"/>
        <v>1</v>
      </c>
      <c r="M173" s="42">
        <f t="shared" si="38"/>
        <v>1</v>
      </c>
      <c r="N173" s="42">
        <f t="shared" si="39"/>
        <v>1</v>
      </c>
      <c r="O173" s="42">
        <f t="shared" si="40"/>
        <v>1</v>
      </c>
      <c r="P173" s="42">
        <f t="shared" si="41"/>
        <v>1</v>
      </c>
      <c r="Q173" s="42">
        <f t="shared" si="42"/>
        <v>1</v>
      </c>
      <c r="R173" s="42" t="s">
        <v>841</v>
      </c>
      <c r="S173" s="42">
        <v>0</v>
      </c>
      <c r="T173" s="42">
        <v>0</v>
      </c>
      <c r="U173" s="42" t="s">
        <v>926</v>
      </c>
      <c r="V173" s="68" t="s">
        <v>927</v>
      </c>
      <c r="W173" s="68">
        <v>0</v>
      </c>
      <c r="X173" s="70" t="s">
        <v>933</v>
      </c>
      <c r="Y173" s="71"/>
      <c r="AA173" s="75"/>
      <c r="AB173" s="75"/>
      <c r="AC173" s="71"/>
      <c r="AF173" s="75"/>
      <c r="AG173" s="71"/>
      <c r="AJ173" s="39">
        <f>'鱼属性|FishAttribute'!A68</f>
        <v>64</v>
      </c>
      <c r="AK173" s="73" t="str">
        <f>'鱼属性|FishAttribute'!B68</f>
        <v>fenghuang</v>
      </c>
      <c r="AL173" s="39">
        <f>IF(AND('鱼属性|FishAttribute'!C68=5,OR('鱼属性|FishAttribute'!A68&lt;51,'鱼属性|FishAttribute'!A68=52,'鱼属性|FishAttribute'!A68&gt;57)),6,'鱼属性|FishAttribute'!C68)</f>
        <v>6</v>
      </c>
      <c r="AM173" s="39">
        <f>'鱼属性|FishAttribute'!F68</f>
        <v>1500</v>
      </c>
      <c r="AN173" s="74">
        <f>'鱼属性|FishAttribute'!C68</f>
        <v>6</v>
      </c>
      <c r="AO173" s="42">
        <f>'鱼属性|FishAttribute'!CB68</f>
        <v>0</v>
      </c>
      <c r="AP173" s="42">
        <f>'鱼属性|FishAttribute'!CC68</f>
        <v>0</v>
      </c>
      <c r="AQ173" s="42">
        <f>'鱼属性|FishAttribute'!CD68</f>
        <v>0</v>
      </c>
      <c r="AR173" s="42">
        <f>'鱼属性|FishAttribute'!CE68</f>
        <v>1</v>
      </c>
      <c r="AS173" s="42">
        <f>'鱼属性|FishAttribute'!CH68</f>
        <v>0</v>
      </c>
      <c r="AT173" s="42">
        <f>'鱼属性|FishAttribute'!CI68</f>
        <v>1</v>
      </c>
      <c r="AU173" s="42">
        <f>'鱼属性|FishAttribute'!CF68</f>
        <v>0</v>
      </c>
      <c r="AV173" s="42">
        <f>'鱼属性|FishAttribute'!CG68</f>
        <v>0</v>
      </c>
    </row>
    <row r="174" spans="1:48">
      <c r="A174" s="69" t="str">
        <f t="shared" si="43"/>
        <v>1072</v>
      </c>
      <c r="B174" s="50" t="str">
        <f t="shared" si="35"/>
        <v>track_1072</v>
      </c>
      <c r="C174" s="46">
        <f t="shared" si="44"/>
        <v>8</v>
      </c>
      <c r="D174" s="46">
        <f t="shared" si="45"/>
        <v>0</v>
      </c>
      <c r="E174" s="46">
        <f t="shared" si="46"/>
        <v>4</v>
      </c>
      <c r="F174" s="46">
        <f t="shared" si="47"/>
        <v>2</v>
      </c>
      <c r="G174" s="46">
        <f t="shared" si="48"/>
        <v>1</v>
      </c>
      <c r="H174" s="46">
        <f t="shared" si="49"/>
        <v>4</v>
      </c>
      <c r="I174" s="46">
        <f t="shared" si="50"/>
        <v>1</v>
      </c>
      <c r="J174" s="42">
        <f t="shared" si="36"/>
        <v>1</v>
      </c>
      <c r="K174" s="42">
        <f t="shared" si="37"/>
        <v>1</v>
      </c>
      <c r="L174" s="42">
        <f t="shared" si="51"/>
        <v>1</v>
      </c>
      <c r="M174" s="42">
        <f t="shared" si="38"/>
        <v>1</v>
      </c>
      <c r="N174" s="42">
        <f t="shared" si="39"/>
        <v>1</v>
      </c>
      <c r="O174" s="42">
        <f t="shared" si="40"/>
        <v>1</v>
      </c>
      <c r="P174" s="42">
        <f t="shared" si="41"/>
        <v>1</v>
      </c>
      <c r="Q174" s="42">
        <f t="shared" si="42"/>
        <v>1</v>
      </c>
      <c r="R174" s="42" t="s">
        <v>841</v>
      </c>
      <c r="S174" s="42">
        <v>0</v>
      </c>
      <c r="T174" s="42">
        <v>0</v>
      </c>
      <c r="U174" s="42" t="s">
        <v>926</v>
      </c>
      <c r="V174" s="68" t="s">
        <v>927</v>
      </c>
      <c r="W174" s="68">
        <v>0</v>
      </c>
      <c r="X174" s="70" t="s">
        <v>934</v>
      </c>
      <c r="Y174" s="71"/>
      <c r="AA174" s="75"/>
      <c r="AB174" s="75"/>
      <c r="AC174" s="71"/>
      <c r="AF174" s="75"/>
      <c r="AG174" s="71"/>
      <c r="AJ174" s="39">
        <f>'鱼属性|FishAttribute'!A69</f>
        <v>65</v>
      </c>
      <c r="AK174" s="73" t="str">
        <f>'鱼属性|FishAttribute'!B69</f>
        <v>wulingzhu</v>
      </c>
      <c r="AL174" s="39">
        <f>IF(AND('鱼属性|FishAttribute'!C69=5,OR('鱼属性|FishAttribute'!A69&lt;51,'鱼属性|FishAttribute'!A69=52,'鱼属性|FishAttribute'!A69&gt;57)),6,'鱼属性|FishAttribute'!C69)</f>
        <v>6</v>
      </c>
      <c r="AM174" s="39">
        <f>'鱼属性|FishAttribute'!F69</f>
        <v>1200</v>
      </c>
      <c r="AN174" s="74">
        <f>'鱼属性|FishAttribute'!C69</f>
        <v>6</v>
      </c>
      <c r="AO174" s="42">
        <f>'鱼属性|FishAttribute'!CB69</f>
        <v>0</v>
      </c>
      <c r="AP174" s="42">
        <f>'鱼属性|FishAttribute'!CC69</f>
        <v>0</v>
      </c>
      <c r="AQ174" s="42">
        <f>'鱼属性|FishAttribute'!CD69</f>
        <v>0</v>
      </c>
      <c r="AR174" s="42">
        <f>'鱼属性|FishAttribute'!CE69</f>
        <v>1</v>
      </c>
      <c r="AS174" s="42">
        <f>'鱼属性|FishAttribute'!CH69</f>
        <v>0</v>
      </c>
      <c r="AT174" s="42">
        <f>'鱼属性|FishAttribute'!CI69</f>
        <v>0</v>
      </c>
      <c r="AU174" s="42">
        <f>'鱼属性|FishAttribute'!CF69</f>
        <v>1</v>
      </c>
      <c r="AV174" s="42">
        <f>'鱼属性|FishAttribute'!CG69</f>
        <v>0</v>
      </c>
    </row>
    <row r="175" spans="1:48">
      <c r="A175" s="69" t="str">
        <f t="shared" si="43"/>
        <v>1079</v>
      </c>
      <c r="B175" s="50" t="str">
        <f t="shared" si="35"/>
        <v>track_1079</v>
      </c>
      <c r="C175" s="46">
        <f t="shared" si="44"/>
        <v>10</v>
      </c>
      <c r="D175" s="46">
        <f t="shared" si="45"/>
        <v>0</v>
      </c>
      <c r="E175" s="46">
        <f t="shared" si="46"/>
        <v>1</v>
      </c>
      <c r="F175" s="46">
        <f t="shared" si="47"/>
        <v>2</v>
      </c>
      <c r="G175" s="46">
        <f t="shared" si="48"/>
        <v>1</v>
      </c>
      <c r="H175" s="46">
        <f t="shared" si="49"/>
        <v>6</v>
      </c>
      <c r="I175" s="46">
        <f t="shared" si="50"/>
        <v>1</v>
      </c>
      <c r="J175" s="42">
        <f t="shared" si="36"/>
        <v>1</v>
      </c>
      <c r="K175" s="42">
        <f t="shared" si="37"/>
        <v>1</v>
      </c>
      <c r="L175" s="42">
        <f t="shared" si="51"/>
        <v>1</v>
      </c>
      <c r="M175" s="42">
        <f t="shared" si="38"/>
        <v>1</v>
      </c>
      <c r="N175" s="42">
        <f t="shared" si="39"/>
        <v>1</v>
      </c>
      <c r="O175" s="42">
        <f t="shared" si="40"/>
        <v>0</v>
      </c>
      <c r="P175" s="42">
        <f t="shared" si="41"/>
        <v>0</v>
      </c>
      <c r="Q175" s="42">
        <f t="shared" si="42"/>
        <v>1</v>
      </c>
      <c r="R175" s="42" t="s">
        <v>841</v>
      </c>
      <c r="S175" s="42">
        <v>0</v>
      </c>
      <c r="T175" s="42">
        <v>0</v>
      </c>
      <c r="U175" s="42" t="s">
        <v>935</v>
      </c>
      <c r="V175" s="68" t="s">
        <v>896</v>
      </c>
      <c r="W175" s="68">
        <v>0</v>
      </c>
      <c r="X175" s="70" t="s">
        <v>936</v>
      </c>
      <c r="Y175" s="71"/>
      <c r="AC175" s="71"/>
      <c r="AG175" s="71"/>
      <c r="AJ175" s="39">
        <f>'鱼属性|FishAttribute'!A70</f>
        <v>66</v>
      </c>
      <c r="AK175" s="73" t="str">
        <f>'鱼属性|FishAttribute'!B70</f>
        <v>dawangwuzei</v>
      </c>
      <c r="AL175" s="39">
        <f>IF(AND('鱼属性|FishAttribute'!C70=5,OR('鱼属性|FishAttribute'!A70&lt;51,'鱼属性|FishAttribute'!A70=52,'鱼属性|FishAttribute'!A70&gt;57)),6,'鱼属性|FishAttribute'!C70)</f>
        <v>6</v>
      </c>
      <c r="AM175" s="39">
        <f>'鱼属性|FishAttribute'!F70</f>
        <v>900</v>
      </c>
      <c r="AN175" s="74">
        <f>'鱼属性|FishAttribute'!C70</f>
        <v>6</v>
      </c>
      <c r="AO175" s="42">
        <f>'鱼属性|FishAttribute'!CB70</f>
        <v>0</v>
      </c>
      <c r="AP175" s="42">
        <f>'鱼属性|FishAttribute'!CC70</f>
        <v>0</v>
      </c>
      <c r="AQ175" s="42">
        <f>'鱼属性|FishAttribute'!CD70</f>
        <v>0</v>
      </c>
      <c r="AR175" s="42">
        <f>'鱼属性|FishAttribute'!CE70</f>
        <v>1</v>
      </c>
      <c r="AS175" s="42">
        <f>'鱼属性|FishAttribute'!CH70</f>
        <v>0</v>
      </c>
      <c r="AT175" s="42">
        <f>'鱼属性|FishAttribute'!CI70</f>
        <v>0</v>
      </c>
      <c r="AU175" s="42">
        <f>'鱼属性|FishAttribute'!CF70</f>
        <v>1</v>
      </c>
      <c r="AV175" s="42">
        <f>'鱼属性|FishAttribute'!CG70</f>
        <v>0</v>
      </c>
    </row>
    <row r="176" spans="1:48">
      <c r="A176" s="69" t="str">
        <f t="shared" si="43"/>
        <v>1080</v>
      </c>
      <c r="B176" s="50" t="str">
        <f t="shared" si="35"/>
        <v>track_1080</v>
      </c>
      <c r="C176" s="46">
        <f t="shared" si="44"/>
        <v>10</v>
      </c>
      <c r="D176" s="46">
        <f t="shared" si="45"/>
        <v>0</v>
      </c>
      <c r="E176" s="46">
        <f t="shared" si="46"/>
        <v>1</v>
      </c>
      <c r="F176" s="46">
        <f t="shared" si="47"/>
        <v>4</v>
      </c>
      <c r="G176" s="46">
        <f t="shared" si="48"/>
        <v>1</v>
      </c>
      <c r="H176" s="46">
        <f t="shared" si="49"/>
        <v>2</v>
      </c>
      <c r="I176" s="46">
        <f t="shared" si="50"/>
        <v>1</v>
      </c>
      <c r="J176" s="42">
        <f t="shared" si="36"/>
        <v>1</v>
      </c>
      <c r="K176" s="42">
        <f t="shared" si="37"/>
        <v>1</v>
      </c>
      <c r="L176" s="42">
        <f t="shared" si="51"/>
        <v>1</v>
      </c>
      <c r="M176" s="42">
        <f t="shared" si="38"/>
        <v>1</v>
      </c>
      <c r="N176" s="42">
        <f t="shared" si="39"/>
        <v>1</v>
      </c>
      <c r="O176" s="42">
        <f t="shared" si="40"/>
        <v>0</v>
      </c>
      <c r="P176" s="42">
        <f t="shared" si="41"/>
        <v>0</v>
      </c>
      <c r="Q176" s="42">
        <f t="shared" si="42"/>
        <v>1</v>
      </c>
      <c r="R176" s="42" t="s">
        <v>841</v>
      </c>
      <c r="S176" s="42">
        <v>0</v>
      </c>
      <c r="T176" s="42">
        <v>0</v>
      </c>
      <c r="U176" s="42" t="s">
        <v>935</v>
      </c>
      <c r="V176" s="68" t="s">
        <v>896</v>
      </c>
      <c r="W176" s="68">
        <v>0</v>
      </c>
      <c r="X176" s="70" t="s">
        <v>937</v>
      </c>
      <c r="Y176" s="71"/>
      <c r="AC176" s="71"/>
      <c r="AG176" s="71"/>
      <c r="AJ176" s="39">
        <f>'鱼属性|FishAttribute'!A71</f>
        <v>67</v>
      </c>
      <c r="AK176" s="73" t="str">
        <f>'鱼属性|FishAttribute'!B71</f>
        <v>fantianyin</v>
      </c>
      <c r="AL176" s="39">
        <f>IF(AND('鱼属性|FishAttribute'!C71=5,OR('鱼属性|FishAttribute'!A71&lt;51,'鱼属性|FishAttribute'!A71=52,'鱼属性|FishAttribute'!A71&gt;57)),6,'鱼属性|FishAttribute'!C71)</f>
        <v>6</v>
      </c>
      <c r="AM176" s="39">
        <f>'鱼属性|FishAttribute'!F71</f>
        <v>1100</v>
      </c>
      <c r="AN176" s="74">
        <f>'鱼属性|FishAttribute'!C71</f>
        <v>6</v>
      </c>
      <c r="AO176" s="42">
        <f>'鱼属性|FishAttribute'!CB71</f>
        <v>0</v>
      </c>
      <c r="AP176" s="42">
        <f>'鱼属性|FishAttribute'!CC71</f>
        <v>0</v>
      </c>
      <c r="AQ176" s="42">
        <f>'鱼属性|FishAttribute'!CD71</f>
        <v>1</v>
      </c>
      <c r="AR176" s="42">
        <f>'鱼属性|FishAttribute'!CE71</f>
        <v>0</v>
      </c>
      <c r="AS176" s="42">
        <f>'鱼属性|FishAttribute'!CH71</f>
        <v>0</v>
      </c>
      <c r="AT176" s="42">
        <f>'鱼属性|FishAttribute'!CI71</f>
        <v>1</v>
      </c>
      <c r="AU176" s="42">
        <f>'鱼属性|FishAttribute'!CF71</f>
        <v>0</v>
      </c>
      <c r="AV176" s="42">
        <f>'鱼属性|FishAttribute'!CG71</f>
        <v>0</v>
      </c>
    </row>
    <row r="177" spans="1:48">
      <c r="A177" s="69" t="str">
        <f t="shared" si="43"/>
        <v>1081</v>
      </c>
      <c r="B177" s="50" t="str">
        <f t="shared" si="35"/>
        <v>track_1081</v>
      </c>
      <c r="C177" s="46">
        <f t="shared" si="44"/>
        <v>10</v>
      </c>
      <c r="D177" s="46">
        <f t="shared" si="45"/>
        <v>0</v>
      </c>
      <c r="E177" s="46">
        <f t="shared" si="46"/>
        <v>1</v>
      </c>
      <c r="F177" s="46">
        <f t="shared" si="47"/>
        <v>4</v>
      </c>
      <c r="G177" s="46">
        <f t="shared" si="48"/>
        <v>1</v>
      </c>
      <c r="H177" s="46">
        <f t="shared" si="49"/>
        <v>4</v>
      </c>
      <c r="I177" s="46">
        <f t="shared" si="50"/>
        <v>1</v>
      </c>
      <c r="J177" s="42">
        <f t="shared" si="36"/>
        <v>1</v>
      </c>
      <c r="K177" s="42">
        <f t="shared" si="37"/>
        <v>1</v>
      </c>
      <c r="L177" s="42">
        <f t="shared" si="51"/>
        <v>1</v>
      </c>
      <c r="M177" s="42">
        <f t="shared" si="38"/>
        <v>1</v>
      </c>
      <c r="N177" s="42">
        <f t="shared" si="39"/>
        <v>1</v>
      </c>
      <c r="O177" s="42">
        <f t="shared" si="40"/>
        <v>0</v>
      </c>
      <c r="P177" s="42">
        <f t="shared" si="41"/>
        <v>0</v>
      </c>
      <c r="Q177" s="42">
        <f t="shared" si="42"/>
        <v>1</v>
      </c>
      <c r="R177" s="42" t="s">
        <v>841</v>
      </c>
      <c r="S177" s="42">
        <v>0</v>
      </c>
      <c r="T177" s="42">
        <v>0</v>
      </c>
      <c r="U177" s="42" t="s">
        <v>935</v>
      </c>
      <c r="V177" s="68" t="s">
        <v>896</v>
      </c>
      <c r="W177" s="68">
        <v>0</v>
      </c>
      <c r="X177" s="70" t="s">
        <v>938</v>
      </c>
      <c r="Y177" s="72"/>
      <c r="AC177" s="71"/>
      <c r="AG177" s="71"/>
      <c r="AJ177" s="39">
        <f>'鱼属性|FishAttribute'!A72</f>
        <v>68</v>
      </c>
      <c r="AK177" s="73" t="str">
        <f>'鱼属性|FishAttribute'!B72</f>
        <v>yinyangjing</v>
      </c>
      <c r="AL177" s="39">
        <f>IF(AND('鱼属性|FishAttribute'!C72=5,OR('鱼属性|FishAttribute'!A72&lt;51,'鱼属性|FishAttribute'!A72=52,'鱼属性|FishAttribute'!A72&gt;57)),6,'鱼属性|FishAttribute'!C72)</f>
        <v>6</v>
      </c>
      <c r="AM177" s="39">
        <f>'鱼属性|FishAttribute'!F72</f>
        <v>1300</v>
      </c>
      <c r="AN177" s="74">
        <f>'鱼属性|FishAttribute'!C72</f>
        <v>6</v>
      </c>
      <c r="AO177" s="42">
        <f>'鱼属性|FishAttribute'!CB72</f>
        <v>0</v>
      </c>
      <c r="AP177" s="42">
        <f>'鱼属性|FishAttribute'!CC72</f>
        <v>0</v>
      </c>
      <c r="AQ177" s="42">
        <f>'鱼属性|FishAttribute'!CD72</f>
        <v>0</v>
      </c>
      <c r="AR177" s="42">
        <f>'鱼属性|FishAttribute'!CE72</f>
        <v>1</v>
      </c>
      <c r="AS177" s="42">
        <f>'鱼属性|FishAttribute'!CH72</f>
        <v>0</v>
      </c>
      <c r="AT177" s="42">
        <f>'鱼属性|FishAttribute'!CI72</f>
        <v>0</v>
      </c>
      <c r="AU177" s="42">
        <f>'鱼属性|FishAttribute'!CF72</f>
        <v>0</v>
      </c>
      <c r="AV177" s="42">
        <f>'鱼属性|FishAttribute'!CG72</f>
        <v>0</v>
      </c>
    </row>
    <row r="178" spans="1:48">
      <c r="A178" s="69" t="str">
        <f t="shared" si="43"/>
        <v>1082</v>
      </c>
      <c r="B178" s="50" t="str">
        <f t="shared" si="35"/>
        <v>track_1082</v>
      </c>
      <c r="C178" s="46">
        <f t="shared" si="44"/>
        <v>10</v>
      </c>
      <c r="D178" s="46">
        <f t="shared" si="45"/>
        <v>0</v>
      </c>
      <c r="E178" s="46">
        <f t="shared" si="46"/>
        <v>1</v>
      </c>
      <c r="F178" s="46">
        <f t="shared" si="47"/>
        <v>4</v>
      </c>
      <c r="G178" s="46">
        <f t="shared" si="48"/>
        <v>2</v>
      </c>
      <c r="H178" s="46">
        <f t="shared" si="49"/>
        <v>8</v>
      </c>
      <c r="I178" s="46">
        <f t="shared" si="50"/>
        <v>1</v>
      </c>
      <c r="J178" s="42">
        <f t="shared" si="36"/>
        <v>1</v>
      </c>
      <c r="K178" s="42">
        <f t="shared" si="37"/>
        <v>1</v>
      </c>
      <c r="L178" s="42">
        <f t="shared" si="51"/>
        <v>1</v>
      </c>
      <c r="M178" s="42">
        <f t="shared" si="38"/>
        <v>1</v>
      </c>
      <c r="N178" s="42">
        <f t="shared" si="39"/>
        <v>1</v>
      </c>
      <c r="O178" s="42">
        <f t="shared" si="40"/>
        <v>0</v>
      </c>
      <c r="P178" s="42">
        <f t="shared" si="41"/>
        <v>0</v>
      </c>
      <c r="Q178" s="42">
        <f t="shared" si="42"/>
        <v>1</v>
      </c>
      <c r="R178" s="42" t="s">
        <v>841</v>
      </c>
      <c r="S178" s="42">
        <v>0</v>
      </c>
      <c r="T178" s="42">
        <v>0</v>
      </c>
      <c r="U178" s="42" t="s">
        <v>935</v>
      </c>
      <c r="V178" s="68" t="s">
        <v>896</v>
      </c>
      <c r="W178" s="68" t="s">
        <v>291</v>
      </c>
      <c r="X178" s="70" t="s">
        <v>939</v>
      </c>
      <c r="Y178" s="72"/>
      <c r="AC178" s="71"/>
      <c r="AG178" s="71"/>
      <c r="AJ178" s="39">
        <f>'鱼属性|FishAttribute'!A73</f>
        <v>69</v>
      </c>
      <c r="AK178" s="73" t="str">
        <f>'鱼属性|FishAttribute'!B73</f>
        <v>wuseshenniu</v>
      </c>
      <c r="AL178" s="39">
        <f>IF(AND('鱼属性|FishAttribute'!C73=5,OR('鱼属性|FishAttribute'!A73&lt;51,'鱼属性|FishAttribute'!A73=52,'鱼属性|FishAttribute'!A73&gt;57)),6,'鱼属性|FishAttribute'!C73)</f>
        <v>6</v>
      </c>
      <c r="AM178" s="39">
        <f>'鱼属性|FishAttribute'!F73</f>
        <v>1250</v>
      </c>
      <c r="AN178" s="74">
        <f>'鱼属性|FishAttribute'!C73</f>
        <v>6</v>
      </c>
      <c r="AO178" s="42">
        <f>'鱼属性|FishAttribute'!CB73</f>
        <v>0</v>
      </c>
      <c r="AP178" s="42">
        <f>'鱼属性|FishAttribute'!CC73</f>
        <v>0</v>
      </c>
      <c r="AQ178" s="42">
        <f>'鱼属性|FishAttribute'!CD73</f>
        <v>0</v>
      </c>
      <c r="AR178" s="42">
        <f>'鱼属性|FishAttribute'!CE73</f>
        <v>1</v>
      </c>
      <c r="AS178" s="42">
        <f>'鱼属性|FishAttribute'!CH73</f>
        <v>0</v>
      </c>
      <c r="AT178" s="42">
        <f>'鱼属性|FishAttribute'!CI73</f>
        <v>0</v>
      </c>
      <c r="AU178" s="42">
        <f>'鱼属性|FishAttribute'!CF73</f>
        <v>1</v>
      </c>
      <c r="AV178" s="42">
        <f>'鱼属性|FishAttribute'!CG73</f>
        <v>0</v>
      </c>
    </row>
    <row r="179" spans="1:48">
      <c r="A179" s="69" t="str">
        <f t="shared" si="43"/>
        <v>1083</v>
      </c>
      <c r="B179" s="50" t="str">
        <f t="shared" si="35"/>
        <v>track_1083</v>
      </c>
      <c r="C179" s="46">
        <f t="shared" si="44"/>
        <v>10</v>
      </c>
      <c r="D179" s="46">
        <f t="shared" si="45"/>
        <v>0</v>
      </c>
      <c r="E179" s="46">
        <f t="shared" si="46"/>
        <v>1</v>
      </c>
      <c r="F179" s="46">
        <f t="shared" si="47"/>
        <v>4</v>
      </c>
      <c r="G179" s="46">
        <f t="shared" si="48"/>
        <v>4</v>
      </c>
      <c r="H179" s="46">
        <f t="shared" si="49"/>
        <v>9</v>
      </c>
      <c r="I179" s="46">
        <f t="shared" si="50"/>
        <v>1</v>
      </c>
      <c r="J179" s="42">
        <f t="shared" si="36"/>
        <v>1</v>
      </c>
      <c r="K179" s="42">
        <f t="shared" si="37"/>
        <v>1</v>
      </c>
      <c r="L179" s="42">
        <f t="shared" si="51"/>
        <v>1</v>
      </c>
      <c r="M179" s="42">
        <f t="shared" si="38"/>
        <v>1</v>
      </c>
      <c r="N179" s="42">
        <f t="shared" si="39"/>
        <v>1</v>
      </c>
      <c r="O179" s="42">
        <f t="shared" si="40"/>
        <v>0</v>
      </c>
      <c r="P179" s="42">
        <f t="shared" si="41"/>
        <v>0</v>
      </c>
      <c r="Q179" s="42">
        <f t="shared" si="42"/>
        <v>1</v>
      </c>
      <c r="R179" s="42" t="s">
        <v>841</v>
      </c>
      <c r="S179" s="42">
        <v>0</v>
      </c>
      <c r="T179" s="42">
        <v>0</v>
      </c>
      <c r="U179" s="42" t="s">
        <v>935</v>
      </c>
      <c r="V179" s="68" t="s">
        <v>896</v>
      </c>
      <c r="W179" s="68">
        <v>0</v>
      </c>
      <c r="X179" s="70" t="s">
        <v>940</v>
      </c>
      <c r="Y179" s="71"/>
      <c r="AC179" s="71"/>
      <c r="AG179" s="71"/>
      <c r="AJ179" s="39">
        <f>'鱼属性|FishAttribute'!A74</f>
        <v>70</v>
      </c>
      <c r="AK179" s="73" t="str">
        <f>'鱼属性|FishAttribute'!B74</f>
        <v>henggongyu</v>
      </c>
      <c r="AL179" s="39">
        <f>IF(AND('鱼属性|FishAttribute'!C74=5,OR('鱼属性|FishAttribute'!A74&lt;51,'鱼属性|FishAttribute'!A74=52,'鱼属性|FishAttribute'!A74&gt;57)),6,'鱼属性|FishAttribute'!C74)</f>
        <v>6</v>
      </c>
      <c r="AM179" s="39">
        <f>'鱼属性|FishAttribute'!F74</f>
        <v>400</v>
      </c>
      <c r="AN179" s="74">
        <f>'鱼属性|FishAttribute'!C74</f>
        <v>6</v>
      </c>
      <c r="AO179" s="42">
        <f>'鱼属性|FishAttribute'!CB74</f>
        <v>0</v>
      </c>
      <c r="AP179" s="42">
        <f>'鱼属性|FishAttribute'!CC74</f>
        <v>0</v>
      </c>
      <c r="AQ179" s="42">
        <f>'鱼属性|FishAttribute'!CD74</f>
        <v>1</v>
      </c>
      <c r="AR179" s="42">
        <f>'鱼属性|FishAttribute'!CE74</f>
        <v>0</v>
      </c>
      <c r="AS179" s="42">
        <f>'鱼属性|FishAttribute'!CH74</f>
        <v>1</v>
      </c>
      <c r="AT179" s="42">
        <f>'鱼属性|FishAttribute'!CI74</f>
        <v>1</v>
      </c>
      <c r="AU179" s="42">
        <f>'鱼属性|FishAttribute'!CF74</f>
        <v>1</v>
      </c>
      <c r="AV179" s="42">
        <f>'鱼属性|FishAttribute'!CG74</f>
        <v>0</v>
      </c>
    </row>
    <row r="180" spans="1:48">
      <c r="A180" s="69" t="str">
        <f t="shared" si="43"/>
        <v>1084</v>
      </c>
      <c r="B180" s="50" t="str">
        <f t="shared" si="35"/>
        <v>track_1084</v>
      </c>
      <c r="C180" s="46">
        <f t="shared" si="44"/>
        <v>10</v>
      </c>
      <c r="D180" s="46">
        <f t="shared" si="45"/>
        <v>0</v>
      </c>
      <c r="E180" s="46">
        <f t="shared" si="46"/>
        <v>2</v>
      </c>
      <c r="F180" s="46">
        <f t="shared" si="47"/>
        <v>4</v>
      </c>
      <c r="G180" s="46">
        <f t="shared" si="48"/>
        <v>2</v>
      </c>
      <c r="H180" s="46">
        <f t="shared" si="49"/>
        <v>7</v>
      </c>
      <c r="I180" s="46">
        <f t="shared" si="50"/>
        <v>1</v>
      </c>
      <c r="J180" s="42">
        <f t="shared" si="36"/>
        <v>1</v>
      </c>
      <c r="K180" s="42">
        <f t="shared" si="37"/>
        <v>1</v>
      </c>
      <c r="L180" s="42">
        <f t="shared" si="51"/>
        <v>1</v>
      </c>
      <c r="M180" s="42">
        <f t="shared" si="38"/>
        <v>1</v>
      </c>
      <c r="N180" s="42">
        <f t="shared" si="39"/>
        <v>1</v>
      </c>
      <c r="O180" s="42">
        <f t="shared" si="40"/>
        <v>0</v>
      </c>
      <c r="P180" s="42">
        <f t="shared" si="41"/>
        <v>0</v>
      </c>
      <c r="Q180" s="42">
        <f t="shared" si="42"/>
        <v>1</v>
      </c>
      <c r="R180" s="42" t="s">
        <v>841</v>
      </c>
      <c r="S180" s="42">
        <v>0</v>
      </c>
      <c r="T180" s="42">
        <v>0</v>
      </c>
      <c r="U180" s="42" t="s">
        <v>935</v>
      </c>
      <c r="V180" s="68" t="s">
        <v>896</v>
      </c>
      <c r="W180" s="68">
        <v>0</v>
      </c>
      <c r="X180" s="70" t="s">
        <v>941</v>
      </c>
      <c r="Y180" s="71"/>
      <c r="AC180" s="71"/>
      <c r="AD180" s="47"/>
      <c r="AG180" s="71"/>
      <c r="AH180" s="47"/>
      <c r="AJ180" s="39">
        <f>'鱼属性|FishAttribute'!A75</f>
        <v>71</v>
      </c>
      <c r="AK180" s="73" t="str">
        <f>'鱼属性|FishAttribute'!B75</f>
        <v>baozangjue</v>
      </c>
      <c r="AL180" s="39">
        <f>IF(AND('鱼属性|FishAttribute'!C75=5,OR('鱼属性|FishAttribute'!A75&lt;51,'鱼属性|FishAttribute'!A75=52,'鱼属性|FishAttribute'!A75&gt;57)),6,'鱼属性|FishAttribute'!C75)</f>
        <v>6</v>
      </c>
      <c r="AM180" s="39">
        <f>'鱼属性|FishAttribute'!F75</f>
        <v>550</v>
      </c>
      <c r="AN180" s="74">
        <f>'鱼属性|FishAttribute'!C75</f>
        <v>6</v>
      </c>
      <c r="AO180" s="42">
        <f>'鱼属性|FishAttribute'!CB75</f>
        <v>0</v>
      </c>
      <c r="AP180" s="42">
        <f>'鱼属性|FishAttribute'!CC75</f>
        <v>0</v>
      </c>
      <c r="AQ180" s="42">
        <f>'鱼属性|FishAttribute'!CD75</f>
        <v>1</v>
      </c>
      <c r="AR180" s="42">
        <f>'鱼属性|FishAttribute'!CE75</f>
        <v>1</v>
      </c>
      <c r="AS180" s="42">
        <f>'鱼属性|FishAttribute'!CH75</f>
        <v>1</v>
      </c>
      <c r="AT180" s="42">
        <f>'鱼属性|FishAttribute'!CI75</f>
        <v>0</v>
      </c>
      <c r="AU180" s="42">
        <f>'鱼属性|FishAttribute'!CF75</f>
        <v>0</v>
      </c>
      <c r="AV180" s="42">
        <f>'鱼属性|FishAttribute'!CG75</f>
        <v>0</v>
      </c>
    </row>
    <row r="181" spans="1:48">
      <c r="A181" s="69" t="str">
        <f t="shared" si="43"/>
        <v>1085</v>
      </c>
      <c r="B181" s="50" t="str">
        <f t="shared" si="35"/>
        <v>track_1085</v>
      </c>
      <c r="C181" s="46">
        <f t="shared" si="44"/>
        <v>10</v>
      </c>
      <c r="D181" s="46">
        <f t="shared" si="45"/>
        <v>0</v>
      </c>
      <c r="E181" s="46">
        <f t="shared" si="46"/>
        <v>3</v>
      </c>
      <c r="F181" s="46">
        <f t="shared" si="47"/>
        <v>2</v>
      </c>
      <c r="G181" s="46">
        <f t="shared" si="48"/>
        <v>1</v>
      </c>
      <c r="H181" s="46">
        <f t="shared" si="49"/>
        <v>1</v>
      </c>
      <c r="I181" s="46">
        <f t="shared" si="50"/>
        <v>1</v>
      </c>
      <c r="J181" s="42">
        <f t="shared" si="36"/>
        <v>1</v>
      </c>
      <c r="K181" s="42">
        <f t="shared" si="37"/>
        <v>1</v>
      </c>
      <c r="L181" s="42">
        <f t="shared" si="51"/>
        <v>1</v>
      </c>
      <c r="M181" s="42">
        <f t="shared" si="38"/>
        <v>1</v>
      </c>
      <c r="N181" s="42">
        <f t="shared" si="39"/>
        <v>1</v>
      </c>
      <c r="O181" s="42">
        <f t="shared" si="40"/>
        <v>0</v>
      </c>
      <c r="P181" s="42">
        <f t="shared" si="41"/>
        <v>0</v>
      </c>
      <c r="Q181" s="42">
        <f t="shared" si="42"/>
        <v>1</v>
      </c>
      <c r="R181" s="42" t="s">
        <v>841</v>
      </c>
      <c r="S181" s="42">
        <v>0</v>
      </c>
      <c r="T181" s="42">
        <v>0</v>
      </c>
      <c r="U181" s="42" t="s">
        <v>935</v>
      </c>
      <c r="V181" s="68" t="s">
        <v>896</v>
      </c>
      <c r="W181" s="68">
        <v>0</v>
      </c>
      <c r="X181" s="70" t="s">
        <v>942</v>
      </c>
      <c r="Y181" s="71"/>
      <c r="AC181" s="71"/>
      <c r="AD181" s="47"/>
      <c r="AG181" s="71"/>
      <c r="AH181" s="47"/>
      <c r="AJ181" s="39">
        <f>'鱼属性|FishAttribute'!A76</f>
        <v>72</v>
      </c>
      <c r="AK181" s="73" t="str">
        <f>'鱼属性|FishAttribute'!B76</f>
        <v>lianhuanzdx</v>
      </c>
      <c r="AL181" s="39">
        <f>IF(AND('鱼属性|FishAttribute'!C76=5,OR('鱼属性|FishAttribute'!A76&lt;51,'鱼属性|FishAttribute'!A76=52,'鱼属性|FishAttribute'!A76&gt;57)),6,'鱼属性|FishAttribute'!C76)</f>
        <v>6</v>
      </c>
      <c r="AM181" s="39">
        <f>'鱼属性|FishAttribute'!F76</f>
        <v>350</v>
      </c>
      <c r="AN181" s="74">
        <f>'鱼属性|FishAttribute'!C76</f>
        <v>5</v>
      </c>
      <c r="AO181" s="42">
        <f>'鱼属性|FishAttribute'!CB76</f>
        <v>1</v>
      </c>
      <c r="AP181" s="42">
        <f>'鱼属性|FishAttribute'!CC76</f>
        <v>1</v>
      </c>
      <c r="AQ181" s="42">
        <f>'鱼属性|FishAttribute'!CD76</f>
        <v>1</v>
      </c>
      <c r="AR181" s="42">
        <f>'鱼属性|FishAttribute'!CE76</f>
        <v>1</v>
      </c>
      <c r="AS181" s="42">
        <f>'鱼属性|FishAttribute'!CH76</f>
        <v>0</v>
      </c>
      <c r="AT181" s="42">
        <f>'鱼属性|FishAttribute'!CI76</f>
        <v>1</v>
      </c>
      <c r="AU181" s="42">
        <f>'鱼属性|FishAttribute'!CF76</f>
        <v>0</v>
      </c>
      <c r="AV181" s="42">
        <f>'鱼属性|FishAttribute'!CG76</f>
        <v>0</v>
      </c>
    </row>
    <row r="182" spans="1:48">
      <c r="A182" s="69" t="str">
        <f t="shared" si="43"/>
        <v>1086</v>
      </c>
      <c r="B182" s="50" t="str">
        <f t="shared" si="35"/>
        <v>track_1086</v>
      </c>
      <c r="C182" s="46">
        <f t="shared" si="44"/>
        <v>10</v>
      </c>
      <c r="D182" s="46">
        <f t="shared" si="45"/>
        <v>0</v>
      </c>
      <c r="E182" s="46">
        <f t="shared" si="46"/>
        <v>3</v>
      </c>
      <c r="F182" s="46">
        <f t="shared" si="47"/>
        <v>4</v>
      </c>
      <c r="G182" s="46">
        <f t="shared" si="48"/>
        <v>1</v>
      </c>
      <c r="H182" s="46">
        <f t="shared" si="49"/>
        <v>5</v>
      </c>
      <c r="I182" s="46">
        <f t="shared" si="50"/>
        <v>1</v>
      </c>
      <c r="J182" s="42">
        <f t="shared" si="36"/>
        <v>1</v>
      </c>
      <c r="K182" s="42">
        <f t="shared" si="37"/>
        <v>1</v>
      </c>
      <c r="L182" s="42">
        <f t="shared" si="51"/>
        <v>1</v>
      </c>
      <c r="M182" s="42">
        <f t="shared" si="38"/>
        <v>1</v>
      </c>
      <c r="N182" s="42">
        <f t="shared" si="39"/>
        <v>1</v>
      </c>
      <c r="O182" s="42">
        <f t="shared" si="40"/>
        <v>0</v>
      </c>
      <c r="P182" s="42">
        <f t="shared" si="41"/>
        <v>0</v>
      </c>
      <c r="Q182" s="42">
        <f t="shared" si="42"/>
        <v>1</v>
      </c>
      <c r="R182" s="42" t="s">
        <v>841</v>
      </c>
      <c r="S182" s="42">
        <v>0</v>
      </c>
      <c r="T182" s="42">
        <v>0</v>
      </c>
      <c r="U182" s="42" t="s">
        <v>935</v>
      </c>
      <c r="V182" s="68" t="s">
        <v>896</v>
      </c>
      <c r="W182" s="68">
        <v>0</v>
      </c>
      <c r="X182" s="70" t="s">
        <v>943</v>
      </c>
      <c r="Y182" s="71"/>
      <c r="AC182" s="71"/>
      <c r="AD182" s="47"/>
      <c r="AG182" s="71"/>
      <c r="AH182" s="47"/>
      <c r="AJ182" s="39">
        <f>'鱼属性|FishAttribute'!A77</f>
        <v>73</v>
      </c>
      <c r="AK182" s="73" t="str">
        <f>'鱼属性|FishAttribute'!B77</f>
        <v>shuimuboss</v>
      </c>
      <c r="AL182" s="39">
        <f>IF(AND('鱼属性|FishAttribute'!C77=5,OR('鱼属性|FishAttribute'!A77&lt;51,'鱼属性|FishAttribute'!A77=52,'鱼属性|FishAttribute'!A77&gt;57)),6,'鱼属性|FishAttribute'!C77)</f>
        <v>6</v>
      </c>
      <c r="AM182" s="39">
        <f>'鱼属性|FishAttribute'!F77</f>
        <v>450</v>
      </c>
      <c r="AN182" s="74">
        <f>'鱼属性|FishAttribute'!C77</f>
        <v>6</v>
      </c>
      <c r="AO182" s="42">
        <f>'鱼属性|FishAttribute'!CB77</f>
        <v>1</v>
      </c>
      <c r="AP182" s="42">
        <f>'鱼属性|FishAttribute'!CC77</f>
        <v>0</v>
      </c>
      <c r="AQ182" s="42">
        <f>'鱼属性|FishAttribute'!CD77</f>
        <v>0</v>
      </c>
      <c r="AR182" s="42">
        <f>'鱼属性|FishAttribute'!CE77</f>
        <v>0</v>
      </c>
      <c r="AS182" s="42">
        <f>'鱼属性|FishAttribute'!CH77</f>
        <v>0</v>
      </c>
      <c r="AT182" s="42">
        <f>'鱼属性|FishAttribute'!CI77</f>
        <v>0</v>
      </c>
      <c r="AU182" s="42">
        <f>'鱼属性|FishAttribute'!CF77</f>
        <v>0</v>
      </c>
      <c r="AV182" s="42">
        <f>'鱼属性|FishAttribute'!CG77</f>
        <v>0</v>
      </c>
    </row>
    <row r="183" spans="1:48">
      <c r="A183" s="69" t="str">
        <f t="shared" si="43"/>
        <v>1087</v>
      </c>
      <c r="B183" s="50" t="str">
        <f t="shared" si="35"/>
        <v>track_1087</v>
      </c>
      <c r="C183" s="46">
        <f t="shared" si="44"/>
        <v>10</v>
      </c>
      <c r="D183" s="46">
        <f t="shared" si="45"/>
        <v>0</v>
      </c>
      <c r="E183" s="46">
        <f t="shared" si="46"/>
        <v>4</v>
      </c>
      <c r="F183" s="46">
        <f t="shared" si="47"/>
        <v>3</v>
      </c>
      <c r="G183" s="46">
        <f t="shared" si="48"/>
        <v>1</v>
      </c>
      <c r="H183" s="46">
        <f t="shared" si="49"/>
        <v>3</v>
      </c>
      <c r="I183" s="46">
        <f t="shared" si="50"/>
        <v>1</v>
      </c>
      <c r="J183" s="42">
        <f t="shared" si="36"/>
        <v>1</v>
      </c>
      <c r="K183" s="42">
        <f t="shared" si="37"/>
        <v>1</v>
      </c>
      <c r="L183" s="42">
        <f t="shared" si="51"/>
        <v>1</v>
      </c>
      <c r="M183" s="42">
        <f t="shared" si="38"/>
        <v>1</v>
      </c>
      <c r="N183" s="42">
        <f t="shared" si="39"/>
        <v>1</v>
      </c>
      <c r="O183" s="42">
        <f t="shared" si="40"/>
        <v>0</v>
      </c>
      <c r="P183" s="42">
        <f t="shared" si="41"/>
        <v>0</v>
      </c>
      <c r="Q183" s="42">
        <f t="shared" si="42"/>
        <v>1</v>
      </c>
      <c r="R183" s="42" t="s">
        <v>841</v>
      </c>
      <c r="S183" s="42">
        <v>0</v>
      </c>
      <c r="T183" s="42">
        <v>0</v>
      </c>
      <c r="U183" s="42" t="s">
        <v>935</v>
      </c>
      <c r="V183" s="68" t="s">
        <v>896</v>
      </c>
      <c r="W183" s="68">
        <v>0</v>
      </c>
      <c r="X183" s="70" t="s">
        <v>944</v>
      </c>
      <c r="Y183" s="71"/>
      <c r="AC183" s="71"/>
      <c r="AD183" s="47"/>
      <c r="AG183" s="71"/>
      <c r="AH183" s="47"/>
      <c r="AJ183" s="39">
        <f>'鱼属性|FishAttribute'!A78</f>
        <v>74</v>
      </c>
      <c r="AK183" s="73" t="str">
        <f>'鱼属性|FishAttribute'!B78</f>
        <v>henggongyu</v>
      </c>
      <c r="AL183" s="39">
        <f>IF(AND('鱼属性|FishAttribute'!C78=5,OR('鱼属性|FishAttribute'!A78&lt;51,'鱼属性|FishAttribute'!A78=52,'鱼属性|FishAttribute'!A78&gt;57)),6,'鱼属性|FishAttribute'!C78)</f>
        <v>6</v>
      </c>
      <c r="AM183" s="39">
        <f>'鱼属性|FishAttribute'!F78</f>
        <v>300</v>
      </c>
      <c r="AN183" s="74">
        <f>'鱼属性|FishAttribute'!C78</f>
        <v>6</v>
      </c>
      <c r="AO183" s="42">
        <f>'鱼属性|FishAttribute'!CB78</f>
        <v>1</v>
      </c>
      <c r="AP183" s="42">
        <f>'鱼属性|FishAttribute'!CC78</f>
        <v>1</v>
      </c>
      <c r="AQ183" s="42">
        <f>'鱼属性|FishAttribute'!CD78</f>
        <v>0</v>
      </c>
      <c r="AR183" s="42">
        <f>'鱼属性|FishAttribute'!CE78</f>
        <v>0</v>
      </c>
      <c r="AS183" s="42">
        <f>'鱼属性|FishAttribute'!CH78</f>
        <v>0</v>
      </c>
      <c r="AT183" s="42">
        <f>'鱼属性|FishAttribute'!CI78</f>
        <v>0</v>
      </c>
      <c r="AU183" s="42">
        <f>'鱼属性|FishAttribute'!CF78</f>
        <v>0</v>
      </c>
      <c r="AV183" s="42">
        <f>'鱼属性|FishAttribute'!CG78</f>
        <v>0</v>
      </c>
    </row>
    <row r="184" spans="1:48">
      <c r="A184" s="69" t="str">
        <f t="shared" si="43"/>
        <v>1088</v>
      </c>
      <c r="B184" s="50" t="str">
        <f t="shared" si="35"/>
        <v>track_1088</v>
      </c>
      <c r="C184" s="46">
        <f t="shared" si="44"/>
        <v>11</v>
      </c>
      <c r="D184" s="46">
        <f t="shared" si="45"/>
        <v>0</v>
      </c>
      <c r="E184" s="46">
        <f t="shared" si="46"/>
        <v>1</v>
      </c>
      <c r="F184" s="46">
        <f t="shared" si="47"/>
        <v>2</v>
      </c>
      <c r="G184" s="46">
        <f t="shared" si="48"/>
        <v>1</v>
      </c>
      <c r="H184" s="46">
        <f t="shared" si="49"/>
        <v>2</v>
      </c>
      <c r="I184" s="46">
        <f t="shared" si="50"/>
        <v>1</v>
      </c>
      <c r="J184" s="42">
        <f t="shared" si="36"/>
        <v>0</v>
      </c>
      <c r="K184" s="42">
        <f t="shared" si="37"/>
        <v>0</v>
      </c>
      <c r="L184" s="42">
        <f t="shared" si="51"/>
        <v>1</v>
      </c>
      <c r="M184" s="42">
        <f t="shared" si="38"/>
        <v>1</v>
      </c>
      <c r="N184" s="42">
        <f t="shared" si="39"/>
        <v>1</v>
      </c>
      <c r="O184" s="42">
        <f t="shared" si="40"/>
        <v>1</v>
      </c>
      <c r="P184" s="42">
        <f t="shared" si="41"/>
        <v>1</v>
      </c>
      <c r="Q184" s="42">
        <f t="shared" si="42"/>
        <v>1</v>
      </c>
      <c r="R184" s="42" t="s">
        <v>841</v>
      </c>
      <c r="S184" s="42">
        <v>0</v>
      </c>
      <c r="T184" s="42">
        <v>0</v>
      </c>
      <c r="U184" s="42" t="s">
        <v>945</v>
      </c>
      <c r="V184" s="68" t="s">
        <v>946</v>
      </c>
      <c r="W184" s="68">
        <v>0</v>
      </c>
      <c r="X184" s="70" t="s">
        <v>947</v>
      </c>
      <c r="Y184" s="71"/>
      <c r="AC184" s="71"/>
      <c r="AD184" s="47"/>
      <c r="AG184" s="71"/>
      <c r="AH184" s="47"/>
      <c r="AJ184" s="39">
        <f>'鱼属性|FishAttribute'!A79</f>
        <v>75</v>
      </c>
      <c r="AK184" s="73" t="str">
        <f>'鱼属性|FishAttribute'!B79</f>
        <v>baozangjue</v>
      </c>
      <c r="AL184" s="39">
        <f>IF(AND('鱼属性|FishAttribute'!C79=5,OR('鱼属性|FishAttribute'!A79&lt;51,'鱼属性|FishAttribute'!A79=52,'鱼属性|FishAttribute'!A79&gt;57)),6,'鱼属性|FishAttribute'!C79)</f>
        <v>6</v>
      </c>
      <c r="AM184" s="39">
        <f>'鱼属性|FishAttribute'!F79</f>
        <v>375</v>
      </c>
      <c r="AN184" s="74">
        <f>'鱼属性|FishAttribute'!C79</f>
        <v>6</v>
      </c>
      <c r="AO184" s="42">
        <f>'鱼属性|FishAttribute'!CB79</f>
        <v>1</v>
      </c>
      <c r="AP184" s="42">
        <f>'鱼属性|FishAttribute'!CC79</f>
        <v>1</v>
      </c>
      <c r="AQ184" s="42">
        <f>'鱼属性|FishAttribute'!CD79</f>
        <v>0</v>
      </c>
      <c r="AR184" s="42">
        <f>'鱼属性|FishAttribute'!CE79</f>
        <v>0</v>
      </c>
      <c r="AS184" s="42">
        <f>'鱼属性|FishAttribute'!CH79</f>
        <v>0</v>
      </c>
      <c r="AT184" s="42">
        <f>'鱼属性|FishAttribute'!CI79</f>
        <v>0</v>
      </c>
      <c r="AU184" s="42">
        <f>'鱼属性|FishAttribute'!CF79</f>
        <v>0</v>
      </c>
      <c r="AV184" s="42">
        <f>'鱼属性|FishAttribute'!CG79</f>
        <v>0</v>
      </c>
    </row>
    <row r="185" spans="1:48">
      <c r="A185" s="69" t="str">
        <f t="shared" si="43"/>
        <v>1089</v>
      </c>
      <c r="B185" s="50" t="str">
        <f t="shared" si="35"/>
        <v>track_1089</v>
      </c>
      <c r="C185" s="46">
        <f t="shared" si="44"/>
        <v>11</v>
      </c>
      <c r="D185" s="46">
        <f t="shared" si="45"/>
        <v>0</v>
      </c>
      <c r="E185" s="46">
        <f t="shared" si="46"/>
        <v>1</v>
      </c>
      <c r="F185" s="46">
        <f t="shared" si="47"/>
        <v>2</v>
      </c>
      <c r="G185" s="46">
        <f t="shared" si="48"/>
        <v>1</v>
      </c>
      <c r="H185" s="46">
        <f t="shared" si="49"/>
        <v>4</v>
      </c>
      <c r="I185" s="46">
        <f t="shared" si="50"/>
        <v>1</v>
      </c>
      <c r="J185" s="42">
        <f t="shared" si="36"/>
        <v>0</v>
      </c>
      <c r="K185" s="42">
        <f t="shared" si="37"/>
        <v>0</v>
      </c>
      <c r="L185" s="42">
        <f t="shared" si="51"/>
        <v>1</v>
      </c>
      <c r="M185" s="42">
        <f t="shared" si="38"/>
        <v>1</v>
      </c>
      <c r="N185" s="42">
        <f t="shared" si="39"/>
        <v>1</v>
      </c>
      <c r="O185" s="42">
        <f t="shared" si="40"/>
        <v>1</v>
      </c>
      <c r="P185" s="42">
        <f t="shared" si="41"/>
        <v>1</v>
      </c>
      <c r="Q185" s="42">
        <f t="shared" si="42"/>
        <v>1</v>
      </c>
      <c r="R185" s="42" t="s">
        <v>841</v>
      </c>
      <c r="S185" s="42">
        <v>0</v>
      </c>
      <c r="T185" s="42">
        <v>0</v>
      </c>
      <c r="U185" s="42" t="s">
        <v>945</v>
      </c>
      <c r="V185" s="68" t="s">
        <v>946</v>
      </c>
      <c r="W185" s="68">
        <v>0</v>
      </c>
      <c r="X185" s="70" t="s">
        <v>948</v>
      </c>
      <c r="Y185" s="71"/>
      <c r="AC185" s="71"/>
      <c r="AD185" s="47"/>
      <c r="AG185" s="71"/>
      <c r="AH185" s="47"/>
      <c r="AJ185" s="39">
        <f>'鱼属性|FishAttribute'!A80</f>
        <v>76</v>
      </c>
      <c r="AK185" s="73" t="str">
        <f>'鱼属性|FishAttribute'!B80</f>
        <v>wulingzhu</v>
      </c>
      <c r="AL185" s="39">
        <f>IF(AND('鱼属性|FishAttribute'!C80=5,OR('鱼属性|FishAttribute'!A80&lt;51,'鱼属性|FishAttribute'!A80=52,'鱼属性|FishAttribute'!A80&gt;57)),6,'鱼属性|FishAttribute'!C80)</f>
        <v>6</v>
      </c>
      <c r="AM185" s="39">
        <f>'鱼属性|FishAttribute'!F80</f>
        <v>600</v>
      </c>
      <c r="AN185" s="74">
        <f>'鱼属性|FishAttribute'!C80</f>
        <v>6</v>
      </c>
      <c r="AO185" s="42">
        <f>'鱼属性|FishAttribute'!CB80</f>
        <v>0</v>
      </c>
      <c r="AP185" s="42">
        <f>'鱼属性|FishAttribute'!CC80</f>
        <v>1</v>
      </c>
      <c r="AQ185" s="42">
        <f>'鱼属性|FishAttribute'!CD80</f>
        <v>1</v>
      </c>
      <c r="AR185" s="42">
        <f>'鱼属性|FishAttribute'!CE80</f>
        <v>0</v>
      </c>
      <c r="AS185" s="42">
        <f>'鱼属性|FishAttribute'!CH80</f>
        <v>0</v>
      </c>
      <c r="AT185" s="42">
        <f>'鱼属性|FishAttribute'!CI80</f>
        <v>0</v>
      </c>
      <c r="AU185" s="42">
        <f>'鱼属性|FishAttribute'!CF80</f>
        <v>0</v>
      </c>
      <c r="AV185" s="42">
        <f>'鱼属性|FishAttribute'!CG80</f>
        <v>0</v>
      </c>
    </row>
    <row r="186" spans="1:48">
      <c r="A186" s="69" t="str">
        <f t="shared" si="43"/>
        <v>1090</v>
      </c>
      <c r="B186" s="50" t="str">
        <f t="shared" si="35"/>
        <v>track_1090</v>
      </c>
      <c r="C186" s="46">
        <f t="shared" si="44"/>
        <v>11</v>
      </c>
      <c r="D186" s="46">
        <f t="shared" si="45"/>
        <v>0</v>
      </c>
      <c r="E186" s="46">
        <f t="shared" si="46"/>
        <v>1</v>
      </c>
      <c r="F186" s="46">
        <f t="shared" si="47"/>
        <v>3</v>
      </c>
      <c r="G186" s="46">
        <f t="shared" si="48"/>
        <v>2</v>
      </c>
      <c r="H186" s="46">
        <f t="shared" si="49"/>
        <v>9</v>
      </c>
      <c r="I186" s="46">
        <f t="shared" si="50"/>
        <v>1</v>
      </c>
      <c r="J186" s="42">
        <f t="shared" si="36"/>
        <v>0</v>
      </c>
      <c r="K186" s="42">
        <f t="shared" si="37"/>
        <v>0</v>
      </c>
      <c r="L186" s="42">
        <f t="shared" si="51"/>
        <v>1</v>
      </c>
      <c r="M186" s="42">
        <f t="shared" si="38"/>
        <v>1</v>
      </c>
      <c r="N186" s="42">
        <f t="shared" si="39"/>
        <v>1</v>
      </c>
      <c r="O186" s="42">
        <f t="shared" si="40"/>
        <v>1</v>
      </c>
      <c r="P186" s="42">
        <f t="shared" si="41"/>
        <v>1</v>
      </c>
      <c r="Q186" s="42">
        <f t="shared" si="42"/>
        <v>1</v>
      </c>
      <c r="R186" s="42" t="s">
        <v>841</v>
      </c>
      <c r="S186" s="42">
        <v>0</v>
      </c>
      <c r="T186" s="42">
        <v>0</v>
      </c>
      <c r="U186" s="42" t="s">
        <v>945</v>
      </c>
      <c r="V186" s="68" t="s">
        <v>946</v>
      </c>
      <c r="W186" s="68">
        <v>0</v>
      </c>
      <c r="X186" s="70" t="s">
        <v>949</v>
      </c>
      <c r="Y186" s="71"/>
      <c r="AC186" s="71"/>
      <c r="AD186" s="47"/>
      <c r="AG186" s="71"/>
      <c r="AH186" s="47"/>
      <c r="AJ186" s="39">
        <f>'鱼属性|FishAttribute'!A81</f>
        <v>77</v>
      </c>
      <c r="AK186" s="73" t="str">
        <f>'鱼属性|FishAttribute'!B81</f>
        <v>wuseshenniu</v>
      </c>
      <c r="AL186" s="39">
        <f>IF(AND('鱼属性|FishAttribute'!C81=5,OR('鱼属性|FishAttribute'!A81&lt;51,'鱼属性|FishAttribute'!A81=52,'鱼属性|FishAttribute'!A81&gt;57)),6,'鱼属性|FishAttribute'!C81)</f>
        <v>6</v>
      </c>
      <c r="AM186" s="39">
        <f>'鱼属性|FishAttribute'!F81</f>
        <v>625</v>
      </c>
      <c r="AN186" s="74">
        <f>'鱼属性|FishAttribute'!C81</f>
        <v>6</v>
      </c>
      <c r="AO186" s="42">
        <f>'鱼属性|FishAttribute'!CB81</f>
        <v>0</v>
      </c>
      <c r="AP186" s="42">
        <f>'鱼属性|FishAttribute'!CC81</f>
        <v>1</v>
      </c>
      <c r="AQ186" s="42">
        <f>'鱼属性|FishAttribute'!CD81</f>
        <v>1</v>
      </c>
      <c r="AR186" s="42">
        <f>'鱼属性|FishAttribute'!CE81</f>
        <v>0</v>
      </c>
      <c r="AS186" s="42">
        <f>'鱼属性|FishAttribute'!CH81</f>
        <v>0</v>
      </c>
      <c r="AT186" s="42">
        <f>'鱼属性|FishAttribute'!CI81</f>
        <v>0</v>
      </c>
      <c r="AU186" s="42">
        <f>'鱼属性|FishAttribute'!CF81</f>
        <v>0</v>
      </c>
      <c r="AV186" s="42">
        <f>'鱼属性|FishAttribute'!CG81</f>
        <v>0</v>
      </c>
    </row>
    <row r="187" spans="1:48">
      <c r="A187" s="69" t="str">
        <f t="shared" si="43"/>
        <v>1091</v>
      </c>
      <c r="B187" s="50" t="str">
        <f t="shared" si="35"/>
        <v>track_1091</v>
      </c>
      <c r="C187" s="46">
        <f t="shared" si="44"/>
        <v>11</v>
      </c>
      <c r="D187" s="46">
        <f t="shared" si="45"/>
        <v>0</v>
      </c>
      <c r="E187" s="46">
        <f t="shared" si="46"/>
        <v>1</v>
      </c>
      <c r="F187" s="46">
        <f t="shared" si="47"/>
        <v>3</v>
      </c>
      <c r="G187" s="46">
        <f t="shared" si="48"/>
        <v>4</v>
      </c>
      <c r="H187" s="46">
        <f t="shared" si="49"/>
        <v>11</v>
      </c>
      <c r="I187" s="46">
        <f t="shared" si="50"/>
        <v>1</v>
      </c>
      <c r="J187" s="42">
        <f t="shared" si="36"/>
        <v>0</v>
      </c>
      <c r="K187" s="42">
        <f t="shared" si="37"/>
        <v>0</v>
      </c>
      <c r="L187" s="42">
        <f t="shared" si="51"/>
        <v>1</v>
      </c>
      <c r="M187" s="42">
        <f t="shared" si="38"/>
        <v>1</v>
      </c>
      <c r="N187" s="42">
        <f t="shared" si="39"/>
        <v>1</v>
      </c>
      <c r="O187" s="42">
        <f t="shared" si="40"/>
        <v>1</v>
      </c>
      <c r="P187" s="42">
        <f t="shared" si="41"/>
        <v>1</v>
      </c>
      <c r="Q187" s="42">
        <f t="shared" si="42"/>
        <v>1</v>
      </c>
      <c r="R187" s="42" t="s">
        <v>841</v>
      </c>
      <c r="S187" s="42">
        <v>0</v>
      </c>
      <c r="T187" s="42">
        <v>0</v>
      </c>
      <c r="U187" s="42" t="s">
        <v>945</v>
      </c>
      <c r="V187" s="68" t="s">
        <v>946</v>
      </c>
      <c r="W187" s="68">
        <v>0</v>
      </c>
      <c r="X187" s="70" t="s">
        <v>950</v>
      </c>
      <c r="Y187" s="71"/>
      <c r="AC187" s="71"/>
      <c r="AD187" s="47"/>
      <c r="AG187" s="71"/>
      <c r="AH187" s="47"/>
      <c r="AJ187" s="39">
        <f>'鱼属性|FishAttribute'!A82</f>
        <v>78</v>
      </c>
      <c r="AK187" s="73" t="str">
        <f>'鱼属性|FishAttribute'!B82</f>
        <v>huahudiao</v>
      </c>
      <c r="AL187" s="39">
        <f>IF(AND('鱼属性|FishAttribute'!C82=5,OR('鱼属性|FishAttribute'!A82&lt;51,'鱼属性|FishAttribute'!A82=52,'鱼属性|FishAttribute'!A82&gt;57)),6,'鱼属性|FishAttribute'!C82)</f>
        <v>6</v>
      </c>
      <c r="AM187" s="39">
        <f>'鱼属性|FishAttribute'!F82</f>
        <v>1950</v>
      </c>
      <c r="AN187" s="74">
        <f>'鱼属性|FishAttribute'!C82</f>
        <v>6</v>
      </c>
      <c r="AO187" s="42">
        <f>'鱼属性|FishAttribute'!CB82</f>
        <v>0</v>
      </c>
      <c r="AP187" s="42">
        <f>'鱼属性|FishAttribute'!CC82</f>
        <v>0</v>
      </c>
      <c r="AQ187" s="42">
        <f>'鱼属性|FishAttribute'!CD82</f>
        <v>0</v>
      </c>
      <c r="AR187" s="42">
        <f>'鱼属性|FishAttribute'!CE82</f>
        <v>1</v>
      </c>
      <c r="AS187" s="42">
        <f>'鱼属性|FishAttribute'!CH82</f>
        <v>0</v>
      </c>
      <c r="AT187" s="42">
        <f>'鱼属性|FishAttribute'!CI82</f>
        <v>1</v>
      </c>
      <c r="AU187" s="42">
        <f>'鱼属性|FishAttribute'!CF82</f>
        <v>1</v>
      </c>
      <c r="AV187" s="42">
        <f>'鱼属性|FishAttribute'!CG82</f>
        <v>0</v>
      </c>
    </row>
    <row r="188" spans="1:48">
      <c r="A188" s="69" t="str">
        <f t="shared" si="43"/>
        <v>1092</v>
      </c>
      <c r="B188" s="50" t="str">
        <f t="shared" si="35"/>
        <v>track_1092</v>
      </c>
      <c r="C188" s="46">
        <f t="shared" si="44"/>
        <v>11</v>
      </c>
      <c r="D188" s="46">
        <f t="shared" si="45"/>
        <v>0</v>
      </c>
      <c r="E188" s="46">
        <f t="shared" si="46"/>
        <v>2</v>
      </c>
      <c r="F188" s="46">
        <f t="shared" si="47"/>
        <v>4</v>
      </c>
      <c r="G188" s="46">
        <f t="shared" si="48"/>
        <v>1</v>
      </c>
      <c r="H188" s="46">
        <f t="shared" si="49"/>
        <v>3</v>
      </c>
      <c r="I188" s="46">
        <f t="shared" si="50"/>
        <v>1</v>
      </c>
      <c r="J188" s="42">
        <f t="shared" si="36"/>
        <v>0</v>
      </c>
      <c r="K188" s="42">
        <f t="shared" si="37"/>
        <v>0</v>
      </c>
      <c r="L188" s="42">
        <f t="shared" si="51"/>
        <v>1</v>
      </c>
      <c r="M188" s="42">
        <f t="shared" si="38"/>
        <v>1</v>
      </c>
      <c r="N188" s="42">
        <f t="shared" si="39"/>
        <v>1</v>
      </c>
      <c r="O188" s="42">
        <f t="shared" si="40"/>
        <v>1</v>
      </c>
      <c r="P188" s="42">
        <f t="shared" si="41"/>
        <v>1</v>
      </c>
      <c r="Q188" s="42">
        <f t="shared" si="42"/>
        <v>1</v>
      </c>
      <c r="R188" s="42" t="s">
        <v>841</v>
      </c>
      <c r="S188" s="42">
        <v>0</v>
      </c>
      <c r="T188" s="42">
        <v>0</v>
      </c>
      <c r="U188" s="42" t="s">
        <v>945</v>
      </c>
      <c r="V188" s="68" t="s">
        <v>946</v>
      </c>
      <c r="W188" s="68">
        <v>0</v>
      </c>
      <c r="X188" s="70" t="s">
        <v>951</v>
      </c>
      <c r="Y188" s="71"/>
      <c r="AC188" s="71"/>
      <c r="AD188" s="47"/>
      <c r="AG188" s="71"/>
      <c r="AH188" s="47"/>
      <c r="AJ188" s="39">
        <f>'鱼属性|FishAttribute'!A83</f>
        <v>79</v>
      </c>
      <c r="AK188" s="73" t="str">
        <f>'鱼属性|FishAttribute'!B83</f>
        <v>kuiniugu</v>
      </c>
      <c r="AL188" s="39">
        <f>IF(AND('鱼属性|FishAttribute'!C83=5,OR('鱼属性|FishAttribute'!A83&lt;51,'鱼属性|FishAttribute'!A83=52,'鱼属性|FishAttribute'!A83&gt;57)),6,'鱼属性|FishAttribute'!C83)</f>
        <v>6</v>
      </c>
      <c r="AM188" s="39">
        <f>'鱼属性|FishAttribute'!F83</f>
        <v>1150</v>
      </c>
      <c r="AN188" s="74">
        <f>'鱼属性|FishAttribute'!C83</f>
        <v>6</v>
      </c>
      <c r="AO188" s="42">
        <f>'鱼属性|FishAttribute'!CB83</f>
        <v>0</v>
      </c>
      <c r="AP188" s="42">
        <f>'鱼属性|FishAttribute'!CC83</f>
        <v>0</v>
      </c>
      <c r="AQ188" s="42">
        <f>'鱼属性|FishAttribute'!CD83</f>
        <v>0</v>
      </c>
      <c r="AR188" s="42">
        <f>'鱼属性|FishAttribute'!CE83</f>
        <v>1</v>
      </c>
      <c r="AS188" s="42">
        <f>'鱼属性|FishAttribute'!CH83</f>
        <v>0</v>
      </c>
      <c r="AT188" s="42">
        <f>'鱼属性|FishAttribute'!CI83</f>
        <v>0</v>
      </c>
      <c r="AU188" s="42">
        <f>'鱼属性|FishAttribute'!CF83</f>
        <v>1</v>
      </c>
      <c r="AV188" s="42">
        <f>'鱼属性|FishAttribute'!CG83</f>
        <v>0</v>
      </c>
    </row>
    <row r="189" spans="1:48">
      <c r="A189" s="69" t="str">
        <f t="shared" si="43"/>
        <v>1093</v>
      </c>
      <c r="B189" s="50" t="str">
        <f t="shared" si="35"/>
        <v>track_1093</v>
      </c>
      <c r="C189" s="46">
        <f t="shared" si="44"/>
        <v>11</v>
      </c>
      <c r="D189" s="46">
        <f t="shared" si="45"/>
        <v>0</v>
      </c>
      <c r="E189" s="46">
        <f t="shared" si="46"/>
        <v>3</v>
      </c>
      <c r="F189" s="46">
        <f t="shared" si="47"/>
        <v>2</v>
      </c>
      <c r="G189" s="46">
        <f t="shared" si="48"/>
        <v>1</v>
      </c>
      <c r="H189" s="46">
        <f t="shared" si="49"/>
        <v>8</v>
      </c>
      <c r="I189" s="46">
        <f t="shared" si="50"/>
        <v>1</v>
      </c>
      <c r="J189" s="42">
        <f t="shared" si="36"/>
        <v>0</v>
      </c>
      <c r="K189" s="42">
        <f t="shared" si="37"/>
        <v>0</v>
      </c>
      <c r="L189" s="42">
        <f t="shared" si="51"/>
        <v>1</v>
      </c>
      <c r="M189" s="42">
        <f t="shared" si="38"/>
        <v>1</v>
      </c>
      <c r="N189" s="42">
        <f t="shared" si="39"/>
        <v>1</v>
      </c>
      <c r="O189" s="42">
        <f t="shared" si="40"/>
        <v>1</v>
      </c>
      <c r="P189" s="42">
        <f t="shared" si="41"/>
        <v>1</v>
      </c>
      <c r="Q189" s="42">
        <f t="shared" si="42"/>
        <v>1</v>
      </c>
      <c r="R189" s="42" t="s">
        <v>841</v>
      </c>
      <c r="S189" s="42">
        <v>0</v>
      </c>
      <c r="T189" s="42">
        <v>0</v>
      </c>
      <c r="U189" s="42" t="s">
        <v>945</v>
      </c>
      <c r="V189" s="68" t="s">
        <v>946</v>
      </c>
      <c r="W189" s="68">
        <v>0</v>
      </c>
      <c r="X189" s="70" t="s">
        <v>952</v>
      </c>
      <c r="Y189" s="71"/>
      <c r="AC189" s="71"/>
      <c r="AG189" s="71"/>
      <c r="AJ189" s="39">
        <f>'鱼属性|FishAttribute'!A84</f>
        <v>80</v>
      </c>
      <c r="AK189" s="73" t="str">
        <f>'鱼属性|FishAttribute'!B84</f>
        <v>zhuxianjian</v>
      </c>
      <c r="AL189" s="39">
        <f>IF(AND('鱼属性|FishAttribute'!C84=5,OR('鱼属性|FishAttribute'!A84&lt;51,'鱼属性|FishAttribute'!A84=52,'鱼属性|FishAttribute'!A84&gt;57)),6,'鱼属性|FishAttribute'!C84)</f>
        <v>6</v>
      </c>
      <c r="AM189" s="39">
        <f>'鱼属性|FishAttribute'!F84</f>
        <v>1400</v>
      </c>
      <c r="AN189" s="74">
        <f>'鱼属性|FishAttribute'!C84</f>
        <v>6</v>
      </c>
      <c r="AO189" s="42">
        <f>'鱼属性|FishAttribute'!CB84</f>
        <v>0</v>
      </c>
      <c r="AP189" s="42">
        <f>'鱼属性|FishAttribute'!CC84</f>
        <v>0</v>
      </c>
      <c r="AQ189" s="42">
        <f>'鱼属性|FishAttribute'!CD84</f>
        <v>0</v>
      </c>
      <c r="AR189" s="42">
        <f>'鱼属性|FishAttribute'!CE84</f>
        <v>0</v>
      </c>
      <c r="AS189" s="42">
        <f>'鱼属性|FishAttribute'!CH84</f>
        <v>0</v>
      </c>
      <c r="AT189" s="42">
        <f>'鱼属性|FishAttribute'!CI84</f>
        <v>1</v>
      </c>
      <c r="AU189" s="42">
        <f>'鱼属性|FishAttribute'!CF84</f>
        <v>1</v>
      </c>
      <c r="AV189" s="42">
        <f>'鱼属性|FishAttribute'!CG84</f>
        <v>0</v>
      </c>
    </row>
    <row r="190" spans="1:48">
      <c r="A190" s="69" t="str">
        <f t="shared" si="43"/>
        <v>1094</v>
      </c>
      <c r="B190" s="50" t="str">
        <f t="shared" si="35"/>
        <v>track_1094</v>
      </c>
      <c r="C190" s="46">
        <f t="shared" si="44"/>
        <v>11</v>
      </c>
      <c r="D190" s="46">
        <f t="shared" si="45"/>
        <v>0</v>
      </c>
      <c r="E190" s="46">
        <f t="shared" si="46"/>
        <v>3</v>
      </c>
      <c r="F190" s="46">
        <f t="shared" si="47"/>
        <v>4</v>
      </c>
      <c r="G190" s="46">
        <f t="shared" si="48"/>
        <v>1</v>
      </c>
      <c r="H190" s="46">
        <f t="shared" si="49"/>
        <v>5</v>
      </c>
      <c r="I190" s="46">
        <f t="shared" si="50"/>
        <v>1</v>
      </c>
      <c r="J190" s="42">
        <f t="shared" si="36"/>
        <v>0</v>
      </c>
      <c r="K190" s="42">
        <f t="shared" si="37"/>
        <v>0</v>
      </c>
      <c r="L190" s="42">
        <f t="shared" si="51"/>
        <v>1</v>
      </c>
      <c r="M190" s="42">
        <f t="shared" si="38"/>
        <v>1</v>
      </c>
      <c r="N190" s="42">
        <f t="shared" si="39"/>
        <v>1</v>
      </c>
      <c r="O190" s="42">
        <f t="shared" si="40"/>
        <v>1</v>
      </c>
      <c r="P190" s="42">
        <f t="shared" si="41"/>
        <v>1</v>
      </c>
      <c r="Q190" s="42">
        <f t="shared" si="42"/>
        <v>1</v>
      </c>
      <c r="R190" s="42" t="s">
        <v>841</v>
      </c>
      <c r="S190" s="42">
        <v>0</v>
      </c>
      <c r="T190" s="42">
        <v>0</v>
      </c>
      <c r="U190" s="42" t="s">
        <v>945</v>
      </c>
      <c r="V190" s="68" t="s">
        <v>946</v>
      </c>
      <c r="W190" s="68">
        <v>0</v>
      </c>
      <c r="X190" s="70" t="s">
        <v>953</v>
      </c>
      <c r="Y190" s="71"/>
      <c r="AC190" s="71"/>
      <c r="AG190" s="71"/>
      <c r="AJ190" s="39">
        <f>'鱼属性|FishAttribute'!A85</f>
        <v>81</v>
      </c>
      <c r="AK190" s="73" t="str">
        <f>'鱼属性|FishAttribute'!B85</f>
        <v>baihu</v>
      </c>
      <c r="AL190" s="39">
        <f>IF(AND('鱼属性|FishAttribute'!C85=5,OR('鱼属性|FishAttribute'!A85&lt;51,'鱼属性|FishAttribute'!A85=52,'鱼属性|FishAttribute'!A85&gt;57)),6,'鱼属性|FishAttribute'!C85)</f>
        <v>6</v>
      </c>
      <c r="AM190" s="39">
        <f>'鱼属性|FishAttribute'!F85</f>
        <v>1800</v>
      </c>
      <c r="AN190" s="74">
        <f>'鱼属性|FishAttribute'!C85</f>
        <v>6</v>
      </c>
      <c r="AO190" s="42">
        <f>'鱼属性|FishAttribute'!CB85</f>
        <v>0</v>
      </c>
      <c r="AP190" s="42">
        <f>'鱼属性|FishAttribute'!CC85</f>
        <v>0</v>
      </c>
      <c r="AQ190" s="42">
        <f>'鱼属性|FishAttribute'!CD85</f>
        <v>0</v>
      </c>
      <c r="AR190" s="42">
        <f>'鱼属性|FishAttribute'!CE85</f>
        <v>0</v>
      </c>
      <c r="AS190" s="42">
        <f>'鱼属性|FishAttribute'!CH85</f>
        <v>0</v>
      </c>
      <c r="AT190" s="42">
        <f>'鱼属性|FishAttribute'!CI85</f>
        <v>1</v>
      </c>
      <c r="AU190" s="42">
        <f>'鱼属性|FishAttribute'!CF85</f>
        <v>1</v>
      </c>
      <c r="AV190" s="42">
        <f>'鱼属性|FishAttribute'!CG85</f>
        <v>0</v>
      </c>
    </row>
    <row r="191" spans="1:48">
      <c r="A191" s="69" t="str">
        <f t="shared" si="43"/>
        <v>1095</v>
      </c>
      <c r="B191" s="50" t="str">
        <f t="shared" si="35"/>
        <v>track_1095</v>
      </c>
      <c r="C191" s="46">
        <f t="shared" si="44"/>
        <v>11</v>
      </c>
      <c r="D191" s="46">
        <f t="shared" si="45"/>
        <v>0</v>
      </c>
      <c r="E191" s="46">
        <f t="shared" si="46"/>
        <v>3</v>
      </c>
      <c r="F191" s="46">
        <f t="shared" si="47"/>
        <v>4</v>
      </c>
      <c r="G191" s="46">
        <f t="shared" si="48"/>
        <v>1</v>
      </c>
      <c r="H191" s="46">
        <f t="shared" si="49"/>
        <v>6</v>
      </c>
      <c r="I191" s="46">
        <f t="shared" si="50"/>
        <v>1</v>
      </c>
      <c r="J191" s="42">
        <f t="shared" si="36"/>
        <v>0</v>
      </c>
      <c r="K191" s="42">
        <f t="shared" si="37"/>
        <v>0</v>
      </c>
      <c r="L191" s="42">
        <f t="shared" si="51"/>
        <v>1</v>
      </c>
      <c r="M191" s="42">
        <f t="shared" si="38"/>
        <v>1</v>
      </c>
      <c r="N191" s="42">
        <f t="shared" si="39"/>
        <v>1</v>
      </c>
      <c r="O191" s="42">
        <f t="shared" si="40"/>
        <v>1</v>
      </c>
      <c r="P191" s="42">
        <f t="shared" si="41"/>
        <v>1</v>
      </c>
      <c r="Q191" s="42">
        <f t="shared" si="42"/>
        <v>1</v>
      </c>
      <c r="R191" s="42" t="s">
        <v>841</v>
      </c>
      <c r="S191" s="42">
        <v>0</v>
      </c>
      <c r="T191" s="42">
        <v>0</v>
      </c>
      <c r="U191" s="42" t="s">
        <v>945</v>
      </c>
      <c r="V191" s="68" t="s">
        <v>946</v>
      </c>
      <c r="W191" s="68">
        <v>0</v>
      </c>
      <c r="X191" s="70" t="s">
        <v>954</v>
      </c>
      <c r="Y191" s="71"/>
      <c r="AC191" s="71"/>
      <c r="AG191" s="71"/>
      <c r="AJ191" s="39">
        <f>'鱼属性|FishAttribute'!A86</f>
        <v>82</v>
      </c>
      <c r="AK191" s="73" t="str">
        <f>'鱼属性|FishAttribute'!B86</f>
        <v>duobaodaoren</v>
      </c>
      <c r="AL191" s="39">
        <f>IF(AND('鱼属性|FishAttribute'!C86=5,OR('鱼属性|FishAttribute'!A86&lt;51,'鱼属性|FishAttribute'!A86=52,'鱼属性|FishAttribute'!A86&gt;57)),6,'鱼属性|FishAttribute'!C86)</f>
        <v>6</v>
      </c>
      <c r="AM191" s="39">
        <f>'鱼属性|FishAttribute'!F86</f>
        <v>1700</v>
      </c>
      <c r="AN191" s="74">
        <f>'鱼属性|FishAttribute'!C86</f>
        <v>6</v>
      </c>
      <c r="AO191" s="42">
        <f>'鱼属性|FishAttribute'!CB86</f>
        <v>0</v>
      </c>
      <c r="AP191" s="42">
        <f>'鱼属性|FishAttribute'!CC86</f>
        <v>0</v>
      </c>
      <c r="AQ191" s="42">
        <f>'鱼属性|FishAttribute'!CD86</f>
        <v>0</v>
      </c>
      <c r="AR191" s="42">
        <f>'鱼属性|FishAttribute'!CE86</f>
        <v>1</v>
      </c>
      <c r="AS191" s="42">
        <f>'鱼属性|FishAttribute'!CH86</f>
        <v>0</v>
      </c>
      <c r="AT191" s="42">
        <f>'鱼属性|FishAttribute'!CI86</f>
        <v>1</v>
      </c>
      <c r="AU191" s="42">
        <f>'鱼属性|FishAttribute'!CF86</f>
        <v>1</v>
      </c>
      <c r="AV191" s="42">
        <f>'鱼属性|FishAttribute'!CG86</f>
        <v>0</v>
      </c>
    </row>
    <row r="192" spans="1:48">
      <c r="A192" s="69" t="str">
        <f t="shared" si="43"/>
        <v>1096</v>
      </c>
      <c r="B192" s="50" t="str">
        <f t="shared" si="35"/>
        <v>track_1096</v>
      </c>
      <c r="C192" s="46">
        <f t="shared" si="44"/>
        <v>11</v>
      </c>
      <c r="D192" s="46">
        <f t="shared" si="45"/>
        <v>0</v>
      </c>
      <c r="E192" s="46">
        <f t="shared" si="46"/>
        <v>4</v>
      </c>
      <c r="F192" s="46">
        <f t="shared" si="47"/>
        <v>2</v>
      </c>
      <c r="G192" s="46">
        <f t="shared" si="48"/>
        <v>1</v>
      </c>
      <c r="H192" s="46">
        <f t="shared" si="49"/>
        <v>7</v>
      </c>
      <c r="I192" s="46">
        <f t="shared" si="50"/>
        <v>1</v>
      </c>
      <c r="J192" s="42">
        <f t="shared" si="36"/>
        <v>0</v>
      </c>
      <c r="K192" s="42">
        <f t="shared" si="37"/>
        <v>0</v>
      </c>
      <c r="L192" s="42">
        <f t="shared" si="51"/>
        <v>1</v>
      </c>
      <c r="M192" s="42">
        <f t="shared" si="38"/>
        <v>1</v>
      </c>
      <c r="N192" s="42">
        <f t="shared" si="39"/>
        <v>1</v>
      </c>
      <c r="O192" s="42">
        <f t="shared" si="40"/>
        <v>1</v>
      </c>
      <c r="P192" s="42">
        <f t="shared" si="41"/>
        <v>1</v>
      </c>
      <c r="Q192" s="42">
        <f t="shared" si="42"/>
        <v>1</v>
      </c>
      <c r="R192" s="42" t="s">
        <v>841</v>
      </c>
      <c r="S192" s="42">
        <v>0</v>
      </c>
      <c r="T192" s="42">
        <v>0</v>
      </c>
      <c r="U192" s="42" t="s">
        <v>945</v>
      </c>
      <c r="V192" s="68" t="s">
        <v>946</v>
      </c>
      <c r="W192" s="68">
        <v>0</v>
      </c>
      <c r="X192" s="70" t="s">
        <v>955</v>
      </c>
      <c r="Y192" s="71"/>
      <c r="AC192" s="71"/>
      <c r="AG192" s="71"/>
      <c r="AJ192" s="39">
        <f>'鱼属性|FishAttribute'!A87</f>
        <v>83</v>
      </c>
      <c r="AK192" s="73" t="str">
        <f>'鱼属性|FishAttribute'!B87</f>
        <v>xuanwu</v>
      </c>
      <c r="AL192" s="39">
        <f>IF(AND('鱼属性|FishAttribute'!C87=5,OR('鱼属性|FishAttribute'!A87&lt;51,'鱼属性|FishAttribute'!A87=52,'鱼属性|FishAttribute'!A87&gt;57)),6,'鱼属性|FishAttribute'!C87)</f>
        <v>6</v>
      </c>
      <c r="AM192" s="39">
        <f>'鱼属性|FishAttribute'!F87</f>
        <v>850</v>
      </c>
      <c r="AN192" s="74">
        <f>'鱼属性|FishAttribute'!C87</f>
        <v>6</v>
      </c>
      <c r="AO192" s="42">
        <f>'鱼属性|FishAttribute'!CB87</f>
        <v>0</v>
      </c>
      <c r="AP192" s="42">
        <f>'鱼属性|FishAttribute'!CC87</f>
        <v>1</v>
      </c>
      <c r="AQ192" s="42">
        <f>'鱼属性|FishAttribute'!CD87</f>
        <v>0</v>
      </c>
      <c r="AR192" s="42">
        <f>'鱼属性|FishAttribute'!CE87</f>
        <v>0</v>
      </c>
      <c r="AS192" s="42">
        <f>'鱼属性|FishAttribute'!CH87</f>
        <v>0</v>
      </c>
      <c r="AT192" s="42">
        <f>'鱼属性|FishAttribute'!CI87</f>
        <v>1</v>
      </c>
      <c r="AU192" s="42">
        <f>'鱼属性|FishAttribute'!CF87</f>
        <v>0</v>
      </c>
      <c r="AV192" s="42">
        <f>'鱼属性|FishAttribute'!CG87</f>
        <v>0</v>
      </c>
    </row>
    <row r="193" spans="1:48">
      <c r="A193" s="69" t="str">
        <f t="shared" si="43"/>
        <v>1097</v>
      </c>
      <c r="B193" s="50" t="str">
        <f t="shared" si="35"/>
        <v>track_1097</v>
      </c>
      <c r="C193" s="46">
        <f t="shared" si="44"/>
        <v>11</v>
      </c>
      <c r="D193" s="46">
        <f t="shared" si="45"/>
        <v>0</v>
      </c>
      <c r="E193" s="46">
        <f t="shared" si="46"/>
        <v>4</v>
      </c>
      <c r="F193" s="46">
        <f t="shared" si="47"/>
        <v>2</v>
      </c>
      <c r="G193" s="46">
        <f t="shared" si="48"/>
        <v>2</v>
      </c>
      <c r="H193" s="46">
        <f t="shared" si="49"/>
        <v>1</v>
      </c>
      <c r="I193" s="46">
        <f t="shared" si="50"/>
        <v>1</v>
      </c>
      <c r="J193" s="42">
        <f t="shared" si="36"/>
        <v>0</v>
      </c>
      <c r="K193" s="42">
        <f t="shared" si="37"/>
        <v>0</v>
      </c>
      <c r="L193" s="42">
        <f t="shared" si="51"/>
        <v>1</v>
      </c>
      <c r="M193" s="42">
        <f t="shared" si="38"/>
        <v>1</v>
      </c>
      <c r="N193" s="42">
        <f t="shared" si="39"/>
        <v>1</v>
      </c>
      <c r="O193" s="42">
        <f t="shared" si="40"/>
        <v>1</v>
      </c>
      <c r="P193" s="42">
        <f t="shared" si="41"/>
        <v>1</v>
      </c>
      <c r="Q193" s="42">
        <f t="shared" si="42"/>
        <v>1</v>
      </c>
      <c r="R193" s="42" t="s">
        <v>841</v>
      </c>
      <c r="S193" s="42">
        <v>0</v>
      </c>
      <c r="T193" s="42">
        <v>0</v>
      </c>
      <c r="U193" s="42" t="s">
        <v>945</v>
      </c>
      <c r="V193" s="68" t="s">
        <v>946</v>
      </c>
      <c r="W193" s="68">
        <v>0</v>
      </c>
      <c r="X193" s="70" t="s">
        <v>956</v>
      </c>
      <c r="Y193" s="71"/>
      <c r="AC193" s="71"/>
      <c r="AG193" s="71"/>
      <c r="AJ193" s="39">
        <f>'鱼属性|FishAttribute'!A88</f>
        <v>84</v>
      </c>
      <c r="AK193" s="73" t="str">
        <f>'鱼属性|FishAttribute'!B88</f>
        <v>shejitu</v>
      </c>
      <c r="AL193" s="39">
        <f>IF(AND('鱼属性|FishAttribute'!C88=5,OR('鱼属性|FishAttribute'!A88&lt;51,'鱼属性|FishAttribute'!A88=52,'鱼属性|FishAttribute'!A88&gt;57)),6,'鱼属性|FishAttribute'!C88)</f>
        <v>6</v>
      </c>
      <c r="AM193" s="39">
        <f>'鱼属性|FishAttribute'!F88</f>
        <v>750</v>
      </c>
      <c r="AN193" s="74">
        <f>'鱼属性|FishAttribute'!C88</f>
        <v>6</v>
      </c>
      <c r="AO193" s="42">
        <f>'鱼属性|FishAttribute'!CB88</f>
        <v>0</v>
      </c>
      <c r="AP193" s="42">
        <f>'鱼属性|FishAttribute'!CC88</f>
        <v>1</v>
      </c>
      <c r="AQ193" s="42">
        <f>'鱼属性|FishAttribute'!CD88</f>
        <v>1</v>
      </c>
      <c r="AR193" s="42">
        <f>'鱼属性|FishAttribute'!CE88</f>
        <v>0</v>
      </c>
      <c r="AS193" s="42">
        <f>'鱼属性|FishAttribute'!CH88</f>
        <v>0</v>
      </c>
      <c r="AT193" s="42">
        <f>'鱼属性|FishAttribute'!CI88</f>
        <v>0</v>
      </c>
      <c r="AU193" s="42">
        <f>'鱼属性|FishAttribute'!CF88</f>
        <v>0</v>
      </c>
      <c r="AV193" s="42">
        <f>'鱼属性|FishAttribute'!CG88</f>
        <v>0</v>
      </c>
    </row>
    <row r="194" spans="1:48">
      <c r="A194" s="69" t="str">
        <f t="shared" si="43"/>
        <v>1098</v>
      </c>
      <c r="B194" s="50" t="str">
        <f t="shared" si="35"/>
        <v>track_1098</v>
      </c>
      <c r="C194" s="46">
        <f t="shared" si="44"/>
        <v>12</v>
      </c>
      <c r="D194" s="46">
        <f t="shared" si="45"/>
        <v>0</v>
      </c>
      <c r="E194" s="46">
        <f t="shared" si="46"/>
        <v>1</v>
      </c>
      <c r="F194" s="46">
        <f t="shared" si="47"/>
        <v>2</v>
      </c>
      <c r="G194" s="46">
        <f t="shared" si="48"/>
        <v>2</v>
      </c>
      <c r="H194" s="46">
        <f t="shared" si="49"/>
        <v>7</v>
      </c>
      <c r="I194" s="46">
        <f t="shared" si="50"/>
        <v>2</v>
      </c>
      <c r="J194" s="42">
        <f t="shared" si="36"/>
        <v>1</v>
      </c>
      <c r="K194" s="42">
        <f t="shared" si="37"/>
        <v>1</v>
      </c>
      <c r="L194" s="42">
        <f t="shared" si="51"/>
        <v>0</v>
      </c>
      <c r="M194" s="42">
        <f t="shared" si="38"/>
        <v>0</v>
      </c>
      <c r="N194" s="42">
        <f t="shared" si="39"/>
        <v>1</v>
      </c>
      <c r="O194" s="42">
        <f t="shared" si="40"/>
        <v>0</v>
      </c>
      <c r="P194" s="42">
        <f t="shared" si="41"/>
        <v>0</v>
      </c>
      <c r="Q194" s="42">
        <f t="shared" si="42"/>
        <v>0</v>
      </c>
      <c r="R194" s="42" t="s">
        <v>841</v>
      </c>
      <c r="S194" s="42">
        <v>0</v>
      </c>
      <c r="T194" s="42">
        <v>0</v>
      </c>
      <c r="U194" s="42" t="s">
        <v>957</v>
      </c>
      <c r="V194" s="68" t="s">
        <v>907</v>
      </c>
      <c r="W194" s="68">
        <v>0</v>
      </c>
      <c r="X194" s="70" t="s">
        <v>958</v>
      </c>
      <c r="Y194" s="71"/>
      <c r="AC194" s="71"/>
      <c r="AG194" s="71"/>
      <c r="AJ194" s="39">
        <f>'鱼属性|FishAttribute'!A89</f>
        <v>85</v>
      </c>
      <c r="AK194" s="73" t="str">
        <f>'鱼属性|FishAttribute'!B89</f>
        <v>shejituskill</v>
      </c>
      <c r="AL194" s="39">
        <f>IF(AND('鱼属性|FishAttribute'!C89=5,OR('鱼属性|FishAttribute'!A89&lt;51,'鱼属性|FishAttribute'!A89=52,'鱼属性|FishAttribute'!A89&gt;57)),6,'鱼属性|FishAttribute'!C89)</f>
        <v>6</v>
      </c>
      <c r="AM194" s="39">
        <f>'鱼属性|FishAttribute'!F89</f>
        <v>60</v>
      </c>
      <c r="AN194" s="74">
        <f>'鱼属性|FishAttribute'!C89</f>
        <v>5</v>
      </c>
      <c r="AO194" s="42">
        <f>'鱼属性|FishAttribute'!CB89</f>
        <v>0</v>
      </c>
      <c r="AP194" s="42">
        <f>'鱼属性|FishAttribute'!CC89</f>
        <v>0</v>
      </c>
      <c r="AQ194" s="42">
        <f>'鱼属性|FishAttribute'!CD89</f>
        <v>0</v>
      </c>
      <c r="AR194" s="42">
        <f>'鱼属性|FishAttribute'!CE89</f>
        <v>0</v>
      </c>
      <c r="AS194" s="42">
        <f>'鱼属性|FishAttribute'!CH89</f>
        <v>0</v>
      </c>
      <c r="AT194" s="42">
        <f>'鱼属性|FishAttribute'!CI89</f>
        <v>0</v>
      </c>
      <c r="AU194" s="42">
        <f>'鱼属性|FishAttribute'!CF89</f>
        <v>0</v>
      </c>
      <c r="AV194" s="42">
        <f>'鱼属性|FishAttribute'!CG89</f>
        <v>0</v>
      </c>
    </row>
    <row r="195" spans="1:48">
      <c r="A195" s="69" t="str">
        <f t="shared" si="43"/>
        <v>1099</v>
      </c>
      <c r="B195" s="50" t="str">
        <f t="shared" si="35"/>
        <v>track_1099</v>
      </c>
      <c r="C195" s="46">
        <f t="shared" si="44"/>
        <v>12</v>
      </c>
      <c r="D195" s="46">
        <f t="shared" si="45"/>
        <v>0</v>
      </c>
      <c r="E195" s="46">
        <f t="shared" si="46"/>
        <v>1</v>
      </c>
      <c r="F195" s="46">
        <f t="shared" si="47"/>
        <v>3</v>
      </c>
      <c r="G195" s="46">
        <f t="shared" si="48"/>
        <v>4</v>
      </c>
      <c r="H195" s="46">
        <f t="shared" si="49"/>
        <v>6</v>
      </c>
      <c r="I195" s="46">
        <f t="shared" si="50"/>
        <v>2</v>
      </c>
      <c r="J195" s="42">
        <f t="shared" si="36"/>
        <v>1</v>
      </c>
      <c r="K195" s="42">
        <f t="shared" si="37"/>
        <v>1</v>
      </c>
      <c r="L195" s="42">
        <f t="shared" si="51"/>
        <v>0</v>
      </c>
      <c r="M195" s="42">
        <f t="shared" si="38"/>
        <v>0</v>
      </c>
      <c r="N195" s="42">
        <f t="shared" si="39"/>
        <v>1</v>
      </c>
      <c r="O195" s="42">
        <f t="shared" si="40"/>
        <v>0</v>
      </c>
      <c r="P195" s="42">
        <f t="shared" si="41"/>
        <v>0</v>
      </c>
      <c r="Q195" s="42">
        <f t="shared" si="42"/>
        <v>0</v>
      </c>
      <c r="R195" s="42" t="s">
        <v>841</v>
      </c>
      <c r="S195" s="42">
        <v>0</v>
      </c>
      <c r="T195" s="42">
        <v>0</v>
      </c>
      <c r="U195" s="42" t="s">
        <v>957</v>
      </c>
      <c r="V195" s="68" t="s">
        <v>907</v>
      </c>
      <c r="W195" s="68">
        <v>0</v>
      </c>
      <c r="X195" s="70" t="s">
        <v>959</v>
      </c>
      <c r="Y195" s="71"/>
      <c r="AC195" s="71"/>
      <c r="AG195" s="71"/>
      <c r="AJ195" s="39">
        <f>'鱼属性|FishAttribute'!A90</f>
        <v>86</v>
      </c>
      <c r="AK195" s="73" t="str">
        <f>'鱼属性|FishAttribute'!B90</f>
        <v>fenglong</v>
      </c>
      <c r="AL195" s="39">
        <f>IF(AND('鱼属性|FishAttribute'!C90=5,OR('鱼属性|FishAttribute'!A90&lt;51,'鱼属性|FishAttribute'!A90=52,'鱼属性|FishAttribute'!A90&gt;57)),6,'鱼属性|FishAttribute'!C90)</f>
        <v>6</v>
      </c>
      <c r="AM195" s="39">
        <f>'鱼属性|FishAttribute'!F90</f>
        <v>2500</v>
      </c>
      <c r="AN195" s="74">
        <f>'鱼属性|FishAttribute'!C90</f>
        <v>6</v>
      </c>
      <c r="AO195" s="42">
        <f>'鱼属性|FishAttribute'!CB90</f>
        <v>0</v>
      </c>
      <c r="AP195" s="42">
        <f>'鱼属性|FishAttribute'!CC90</f>
        <v>0</v>
      </c>
      <c r="AQ195" s="42">
        <f>'鱼属性|FishAttribute'!CD90</f>
        <v>0</v>
      </c>
      <c r="AR195" s="42">
        <f>'鱼属性|FishAttribute'!CE90</f>
        <v>0</v>
      </c>
      <c r="AS195" s="42">
        <f>'鱼属性|FishAttribute'!CH90</f>
        <v>0</v>
      </c>
      <c r="AT195" s="42">
        <f>'鱼属性|FishAttribute'!CI90</f>
        <v>0</v>
      </c>
      <c r="AU195" s="42">
        <f>'鱼属性|FishAttribute'!CF90</f>
        <v>0</v>
      </c>
      <c r="AV195" s="42">
        <f>'鱼属性|FishAttribute'!CG90</f>
        <v>1</v>
      </c>
    </row>
    <row r="196" spans="1:48">
      <c r="A196" s="69" t="str">
        <f t="shared" si="43"/>
        <v>1100</v>
      </c>
      <c r="B196" s="50" t="str">
        <f t="shared" si="35"/>
        <v>track_1100</v>
      </c>
      <c r="C196" s="46">
        <f t="shared" si="44"/>
        <v>12</v>
      </c>
      <c r="D196" s="46">
        <f t="shared" si="45"/>
        <v>0</v>
      </c>
      <c r="E196" s="46">
        <f t="shared" si="46"/>
        <v>2</v>
      </c>
      <c r="F196" s="46">
        <f t="shared" si="47"/>
        <v>4</v>
      </c>
      <c r="G196" s="46">
        <f t="shared" si="48"/>
        <v>1</v>
      </c>
      <c r="H196" s="46">
        <f t="shared" si="49"/>
        <v>1</v>
      </c>
      <c r="I196" s="46">
        <f t="shared" si="50"/>
        <v>2</v>
      </c>
      <c r="J196" s="42">
        <f t="shared" si="36"/>
        <v>1</v>
      </c>
      <c r="K196" s="42">
        <f t="shared" si="37"/>
        <v>1</v>
      </c>
      <c r="L196" s="42">
        <f t="shared" si="51"/>
        <v>0</v>
      </c>
      <c r="M196" s="42">
        <f t="shared" si="38"/>
        <v>0</v>
      </c>
      <c r="N196" s="42">
        <f t="shared" si="39"/>
        <v>1</v>
      </c>
      <c r="O196" s="42">
        <f t="shared" si="40"/>
        <v>0</v>
      </c>
      <c r="P196" s="42">
        <f t="shared" si="41"/>
        <v>0</v>
      </c>
      <c r="Q196" s="42">
        <f t="shared" si="42"/>
        <v>0</v>
      </c>
      <c r="R196" s="42" t="s">
        <v>841</v>
      </c>
      <c r="S196" s="42">
        <v>0</v>
      </c>
      <c r="T196" s="42">
        <v>0</v>
      </c>
      <c r="U196" s="42" t="s">
        <v>957</v>
      </c>
      <c r="V196" s="68" t="s">
        <v>907</v>
      </c>
      <c r="W196" s="68">
        <v>0</v>
      </c>
      <c r="X196" s="70" t="s">
        <v>960</v>
      </c>
      <c r="Y196" s="71"/>
      <c r="AC196" s="71"/>
      <c r="AG196" s="71"/>
      <c r="AJ196" s="39">
        <f>'鱼属性|FishAttribute'!A91</f>
        <v>87</v>
      </c>
      <c r="AK196" s="73" t="str">
        <f>'鱼属性|FishAttribute'!B91</f>
        <v>longsixiangshi</v>
      </c>
      <c r="AL196" s="39">
        <f>IF(AND('鱼属性|FishAttribute'!C91=5,OR('鱼属性|FishAttribute'!A91&lt;51,'鱼属性|FishAttribute'!A91=52,'鱼属性|FishAttribute'!A91&gt;57)),6,'鱼属性|FishAttribute'!C91)</f>
        <v>6</v>
      </c>
      <c r="AM196" s="39">
        <f>'鱼属性|FishAttribute'!F91</f>
        <v>120</v>
      </c>
      <c r="AN196" s="74">
        <f>'鱼属性|FishAttribute'!C91</f>
        <v>5</v>
      </c>
      <c r="AO196" s="42">
        <f>'鱼属性|FishAttribute'!CB91</f>
        <v>0</v>
      </c>
      <c r="AP196" s="42">
        <f>'鱼属性|FishAttribute'!CC91</f>
        <v>0</v>
      </c>
      <c r="AQ196" s="42">
        <f>'鱼属性|FishAttribute'!CD91</f>
        <v>0</v>
      </c>
      <c r="AR196" s="42">
        <f>'鱼属性|FishAttribute'!CE91</f>
        <v>0</v>
      </c>
      <c r="AS196" s="42">
        <f>'鱼属性|FishAttribute'!CH91</f>
        <v>0</v>
      </c>
      <c r="AT196" s="42">
        <f>'鱼属性|FishAttribute'!CI91</f>
        <v>0</v>
      </c>
      <c r="AU196" s="42">
        <f>'鱼属性|FishAttribute'!CF91</f>
        <v>0</v>
      </c>
      <c r="AV196" s="42">
        <f>'鱼属性|FishAttribute'!CG91</f>
        <v>0</v>
      </c>
    </row>
    <row r="197" spans="1:48">
      <c r="A197" s="69" t="str">
        <f t="shared" si="43"/>
        <v>1101</v>
      </c>
      <c r="B197" s="50" t="str">
        <f t="shared" si="35"/>
        <v>track_1101</v>
      </c>
      <c r="C197" s="46">
        <f t="shared" si="44"/>
        <v>12</v>
      </c>
      <c r="D197" s="46">
        <f t="shared" si="45"/>
        <v>0</v>
      </c>
      <c r="E197" s="46">
        <f t="shared" si="46"/>
        <v>2</v>
      </c>
      <c r="F197" s="46">
        <f t="shared" si="47"/>
        <v>4</v>
      </c>
      <c r="G197" s="46">
        <f t="shared" si="48"/>
        <v>2</v>
      </c>
      <c r="H197" s="46">
        <f t="shared" si="49"/>
        <v>5</v>
      </c>
      <c r="I197" s="46">
        <f t="shared" si="50"/>
        <v>2</v>
      </c>
      <c r="J197" s="42">
        <f t="shared" si="36"/>
        <v>1</v>
      </c>
      <c r="K197" s="42">
        <f t="shared" si="37"/>
        <v>1</v>
      </c>
      <c r="L197" s="42">
        <f t="shared" si="51"/>
        <v>0</v>
      </c>
      <c r="M197" s="42">
        <f t="shared" si="38"/>
        <v>0</v>
      </c>
      <c r="N197" s="42">
        <f t="shared" si="39"/>
        <v>1</v>
      </c>
      <c r="O197" s="42">
        <f t="shared" si="40"/>
        <v>0</v>
      </c>
      <c r="P197" s="42">
        <f t="shared" si="41"/>
        <v>0</v>
      </c>
      <c r="Q197" s="42">
        <f t="shared" si="42"/>
        <v>0</v>
      </c>
      <c r="R197" s="42" t="s">
        <v>841</v>
      </c>
      <c r="S197" s="42">
        <v>0</v>
      </c>
      <c r="T197" s="42">
        <v>0</v>
      </c>
      <c r="U197" s="42" t="s">
        <v>957</v>
      </c>
      <c r="V197" s="68" t="s">
        <v>907</v>
      </c>
      <c r="W197" s="68">
        <v>0</v>
      </c>
      <c r="X197" s="70" t="s">
        <v>961</v>
      </c>
      <c r="Y197" s="76"/>
      <c r="AC197" s="71"/>
      <c r="AG197" s="71"/>
      <c r="AJ197" s="39">
        <f>'鱼属性|FishAttribute'!A92</f>
        <v>0</v>
      </c>
      <c r="AK197" s="73">
        <f>'鱼属性|FishAttribute'!B92</f>
        <v>0</v>
      </c>
      <c r="AL197" s="39">
        <f>IF(AND('鱼属性|FishAttribute'!C92=5,OR('鱼属性|FishAttribute'!A92&lt;51,'鱼属性|FishAttribute'!A92=52,'鱼属性|FishAttribute'!A92&gt;57)),6,'鱼属性|FishAttribute'!C92)</f>
        <v>0</v>
      </c>
      <c r="AM197" s="39">
        <f>'鱼属性|FishAttribute'!F92</f>
        <v>0</v>
      </c>
      <c r="AN197" s="74">
        <f>'鱼属性|FishAttribute'!C92</f>
        <v>0</v>
      </c>
      <c r="AO197" s="42">
        <f>'鱼属性|FishAttribute'!CB92</f>
        <v>0</v>
      </c>
      <c r="AP197" s="42">
        <f>'鱼属性|FishAttribute'!CC92</f>
        <v>0</v>
      </c>
      <c r="AQ197" s="42">
        <f>'鱼属性|FishAttribute'!CD92</f>
        <v>0</v>
      </c>
      <c r="AR197" s="42">
        <f>'鱼属性|FishAttribute'!CE92</f>
        <v>0</v>
      </c>
      <c r="AS197" s="42">
        <f>'鱼属性|FishAttribute'!CH92</f>
        <v>0</v>
      </c>
      <c r="AT197" s="42">
        <f>'鱼属性|FishAttribute'!CI92</f>
        <v>0</v>
      </c>
      <c r="AU197" s="42">
        <f>'鱼属性|FishAttribute'!CF92</f>
        <v>0</v>
      </c>
      <c r="AV197" s="42">
        <f>'鱼属性|FishAttribute'!CG92</f>
        <v>0</v>
      </c>
    </row>
    <row r="198" spans="1:48">
      <c r="A198" s="69" t="str">
        <f t="shared" si="43"/>
        <v>1102</v>
      </c>
      <c r="B198" s="50" t="str">
        <f t="shared" ref="B198:B261" si="52">"track_"&amp;A198</f>
        <v>track_1102</v>
      </c>
      <c r="C198" s="46">
        <f t="shared" si="44"/>
        <v>12</v>
      </c>
      <c r="D198" s="46">
        <f t="shared" si="45"/>
        <v>0</v>
      </c>
      <c r="E198" s="46">
        <f t="shared" si="46"/>
        <v>3</v>
      </c>
      <c r="F198" s="46">
        <f t="shared" si="47"/>
        <v>4</v>
      </c>
      <c r="G198" s="46">
        <f t="shared" si="48"/>
        <v>1</v>
      </c>
      <c r="H198" s="46">
        <f t="shared" si="49"/>
        <v>4</v>
      </c>
      <c r="I198" s="46">
        <f t="shared" si="50"/>
        <v>2</v>
      </c>
      <c r="J198" s="42">
        <f t="shared" ref="J198:J261" si="53">VLOOKUP(C198,AJ:AO,6,0)</f>
        <v>1</v>
      </c>
      <c r="K198" s="42">
        <f t="shared" ref="K198:K261" si="54">VLOOKUP(C198,AJ:AP,7,0)</f>
        <v>1</v>
      </c>
      <c r="L198" s="42">
        <f t="shared" si="51"/>
        <v>0</v>
      </c>
      <c r="M198" s="42">
        <f t="shared" ref="M198:M261" si="55">VLOOKUP(C198,AJ:AR,9,0)</f>
        <v>0</v>
      </c>
      <c r="N198" s="42">
        <f t="shared" ref="N198:N261" si="56">VLOOKUP(C198,AJ:AS,10,0)</f>
        <v>1</v>
      </c>
      <c r="O198" s="42">
        <f t="shared" ref="O198:O261" si="57">VLOOKUP(C198,AJ:AT,11,0)</f>
        <v>0</v>
      </c>
      <c r="P198" s="42">
        <f t="shared" ref="P198:P261" si="58">VLOOKUP(C198,AJ:AU,12,0)</f>
        <v>0</v>
      </c>
      <c r="Q198" s="42">
        <f t="shared" ref="Q198:Q261" si="59">VLOOKUP(C198,AJ:AV,13,0)</f>
        <v>0</v>
      </c>
      <c r="R198" s="42" t="s">
        <v>841</v>
      </c>
      <c r="S198" s="42">
        <v>0</v>
      </c>
      <c r="T198" s="42">
        <v>0</v>
      </c>
      <c r="U198" s="42" t="s">
        <v>957</v>
      </c>
      <c r="V198" s="68" t="s">
        <v>907</v>
      </c>
      <c r="W198" s="68">
        <v>0</v>
      </c>
      <c r="X198" s="70" t="s">
        <v>962</v>
      </c>
      <c r="AC198" s="71"/>
      <c r="AG198" s="71"/>
      <c r="AJ198" s="39">
        <f>'鱼属性|FishAttribute'!A93</f>
        <v>0</v>
      </c>
      <c r="AK198" s="73">
        <f>'鱼属性|FishAttribute'!B93</f>
        <v>0</v>
      </c>
      <c r="AL198" s="39">
        <f>IF(AND('鱼属性|FishAttribute'!C93=5,OR('鱼属性|FishAttribute'!A93&lt;51,'鱼属性|FishAttribute'!A93=52,'鱼属性|FishAttribute'!A93&gt;57)),6,'鱼属性|FishAttribute'!C93)</f>
        <v>0</v>
      </c>
      <c r="AM198" s="39">
        <f>'鱼属性|FishAttribute'!F93</f>
        <v>0</v>
      </c>
      <c r="AN198" s="74">
        <f>'鱼属性|FishAttribute'!C93</f>
        <v>0</v>
      </c>
      <c r="AO198" s="42">
        <f>'鱼属性|FishAttribute'!CB93</f>
        <v>0</v>
      </c>
      <c r="AP198" s="42">
        <f>'鱼属性|FishAttribute'!CC93</f>
        <v>0</v>
      </c>
      <c r="AQ198" s="42">
        <f>'鱼属性|FishAttribute'!CD93</f>
        <v>0</v>
      </c>
      <c r="AR198" s="42">
        <f>'鱼属性|FishAttribute'!CE93</f>
        <v>0</v>
      </c>
      <c r="AS198" s="42">
        <f>'鱼属性|FishAttribute'!CH93</f>
        <v>0</v>
      </c>
      <c r="AT198" s="42">
        <f>'鱼属性|FishAttribute'!CI93</f>
        <v>0</v>
      </c>
      <c r="AU198" s="42">
        <f>'鱼属性|FishAttribute'!CF93</f>
        <v>0</v>
      </c>
      <c r="AV198" s="42">
        <f>'鱼属性|FishAttribute'!CG93</f>
        <v>0</v>
      </c>
    </row>
    <row r="199" spans="1:48">
      <c r="A199" s="69" t="str">
        <f t="shared" si="43"/>
        <v>1103</v>
      </c>
      <c r="B199" s="50" t="str">
        <f t="shared" si="52"/>
        <v>track_1103</v>
      </c>
      <c r="C199" s="46">
        <f t="shared" si="44"/>
        <v>12</v>
      </c>
      <c r="D199" s="46">
        <f t="shared" si="45"/>
        <v>0</v>
      </c>
      <c r="E199" s="46">
        <f t="shared" si="46"/>
        <v>3</v>
      </c>
      <c r="F199" s="46">
        <f t="shared" si="47"/>
        <v>4</v>
      </c>
      <c r="G199" s="46">
        <f t="shared" si="48"/>
        <v>2</v>
      </c>
      <c r="H199" s="46">
        <f t="shared" si="49"/>
        <v>8</v>
      </c>
      <c r="I199" s="46">
        <f t="shared" si="50"/>
        <v>2</v>
      </c>
      <c r="J199" s="42">
        <f t="shared" si="53"/>
        <v>1</v>
      </c>
      <c r="K199" s="42">
        <f t="shared" si="54"/>
        <v>1</v>
      </c>
      <c r="L199" s="42">
        <f t="shared" si="51"/>
        <v>0</v>
      </c>
      <c r="M199" s="42">
        <f t="shared" si="55"/>
        <v>0</v>
      </c>
      <c r="N199" s="42">
        <f t="shared" si="56"/>
        <v>1</v>
      </c>
      <c r="O199" s="42">
        <f t="shared" si="57"/>
        <v>0</v>
      </c>
      <c r="P199" s="42">
        <f t="shared" si="58"/>
        <v>0</v>
      </c>
      <c r="Q199" s="42">
        <f t="shared" si="59"/>
        <v>0</v>
      </c>
      <c r="R199" s="42" t="s">
        <v>841</v>
      </c>
      <c r="S199" s="42">
        <v>0</v>
      </c>
      <c r="T199" s="42">
        <v>0</v>
      </c>
      <c r="U199" s="42" t="s">
        <v>957</v>
      </c>
      <c r="V199" s="68" t="s">
        <v>907</v>
      </c>
      <c r="W199" s="68">
        <v>0</v>
      </c>
      <c r="X199" s="70" t="s">
        <v>963</v>
      </c>
      <c r="AC199" s="71"/>
      <c r="AG199" s="71"/>
      <c r="AJ199" s="39">
        <f>'鱼属性|FishAttribute'!A94</f>
        <v>0</v>
      </c>
      <c r="AK199" s="73">
        <f>'鱼属性|FishAttribute'!B94</f>
        <v>0</v>
      </c>
      <c r="AL199" s="39">
        <f>IF(AND('鱼属性|FishAttribute'!C94=5,OR('鱼属性|FishAttribute'!A94&lt;51,'鱼属性|FishAttribute'!A94=52,'鱼属性|FishAttribute'!A94&gt;57)),6,'鱼属性|FishAttribute'!C94)</f>
        <v>0</v>
      </c>
      <c r="AM199" s="39">
        <f>'鱼属性|FishAttribute'!F94</f>
        <v>0</v>
      </c>
      <c r="AN199" s="74">
        <f>'鱼属性|FishAttribute'!C94</f>
        <v>0</v>
      </c>
      <c r="AO199" s="42">
        <f>'鱼属性|FishAttribute'!CB94</f>
        <v>0</v>
      </c>
      <c r="AP199" s="42">
        <f>'鱼属性|FishAttribute'!CC94</f>
        <v>0</v>
      </c>
      <c r="AQ199" s="42">
        <f>'鱼属性|FishAttribute'!CD94</f>
        <v>0</v>
      </c>
      <c r="AR199" s="42">
        <f>'鱼属性|FishAttribute'!CE94</f>
        <v>0</v>
      </c>
      <c r="AS199" s="42">
        <f>'鱼属性|FishAttribute'!CH94</f>
        <v>0</v>
      </c>
      <c r="AT199" s="42">
        <f>'鱼属性|FishAttribute'!CI94</f>
        <v>0</v>
      </c>
      <c r="AU199" s="42">
        <f>'鱼属性|FishAttribute'!CF94</f>
        <v>0</v>
      </c>
      <c r="AV199" s="42">
        <f>'鱼属性|FishAttribute'!CG94</f>
        <v>0</v>
      </c>
    </row>
    <row r="200" spans="1:48">
      <c r="A200" s="69" t="str">
        <f t="shared" si="43"/>
        <v>1104</v>
      </c>
      <c r="B200" s="50" t="str">
        <f t="shared" si="52"/>
        <v>track_1104</v>
      </c>
      <c r="C200" s="46">
        <f t="shared" si="44"/>
        <v>12</v>
      </c>
      <c r="D200" s="46">
        <f t="shared" si="45"/>
        <v>0</v>
      </c>
      <c r="E200" s="46">
        <f t="shared" si="46"/>
        <v>4</v>
      </c>
      <c r="F200" s="46">
        <f t="shared" si="47"/>
        <v>2</v>
      </c>
      <c r="G200" s="46">
        <f t="shared" si="48"/>
        <v>1</v>
      </c>
      <c r="H200" s="46">
        <f t="shared" si="49"/>
        <v>3</v>
      </c>
      <c r="I200" s="46">
        <f t="shared" si="50"/>
        <v>2</v>
      </c>
      <c r="J200" s="42">
        <f t="shared" si="53"/>
        <v>1</v>
      </c>
      <c r="K200" s="42">
        <f t="shared" si="54"/>
        <v>1</v>
      </c>
      <c r="L200" s="42">
        <f t="shared" si="51"/>
        <v>0</v>
      </c>
      <c r="M200" s="42">
        <f t="shared" si="55"/>
        <v>0</v>
      </c>
      <c r="N200" s="42">
        <f t="shared" si="56"/>
        <v>1</v>
      </c>
      <c r="O200" s="42">
        <f t="shared" si="57"/>
        <v>0</v>
      </c>
      <c r="P200" s="42">
        <f t="shared" si="58"/>
        <v>0</v>
      </c>
      <c r="Q200" s="42">
        <f t="shared" si="59"/>
        <v>0</v>
      </c>
      <c r="R200" s="42" t="s">
        <v>841</v>
      </c>
      <c r="S200" s="42">
        <v>0</v>
      </c>
      <c r="T200" s="42">
        <v>0</v>
      </c>
      <c r="U200" s="42" t="s">
        <v>957</v>
      </c>
      <c r="V200" s="68" t="s">
        <v>907</v>
      </c>
      <c r="W200" s="68">
        <v>0</v>
      </c>
      <c r="X200" s="70" t="s">
        <v>964</v>
      </c>
      <c r="AC200" s="71"/>
      <c r="AG200" s="71"/>
      <c r="AJ200" s="39">
        <f>'鱼属性|FishAttribute'!A95</f>
        <v>0</v>
      </c>
      <c r="AK200" s="73">
        <f>'鱼属性|FishAttribute'!B95</f>
        <v>0</v>
      </c>
      <c r="AL200" s="39">
        <f>IF(AND('鱼属性|FishAttribute'!C95=5,OR('鱼属性|FishAttribute'!A95&lt;51,'鱼属性|FishAttribute'!A95=52,'鱼属性|FishAttribute'!A95&gt;57)),6,'鱼属性|FishAttribute'!C95)</f>
        <v>0</v>
      </c>
      <c r="AM200" s="39">
        <f>'鱼属性|FishAttribute'!F95</f>
        <v>0</v>
      </c>
      <c r="AN200" s="74">
        <f>'鱼属性|FishAttribute'!C95</f>
        <v>0</v>
      </c>
      <c r="AO200" s="42">
        <f>'鱼属性|FishAttribute'!CB95</f>
        <v>0</v>
      </c>
      <c r="AP200" s="42">
        <f>'鱼属性|FishAttribute'!CC95</f>
        <v>0</v>
      </c>
      <c r="AQ200" s="42">
        <f>'鱼属性|FishAttribute'!CD95</f>
        <v>0</v>
      </c>
      <c r="AR200" s="42">
        <f>'鱼属性|FishAttribute'!CE95</f>
        <v>0</v>
      </c>
      <c r="AS200" s="42">
        <f>'鱼属性|FishAttribute'!CH95</f>
        <v>0</v>
      </c>
      <c r="AT200" s="42">
        <f>'鱼属性|FishAttribute'!CI95</f>
        <v>0</v>
      </c>
      <c r="AU200" s="42">
        <f>'鱼属性|FishAttribute'!CF95</f>
        <v>0</v>
      </c>
      <c r="AV200" s="42">
        <f>'鱼属性|FishAttribute'!CG95</f>
        <v>0</v>
      </c>
    </row>
    <row r="201" spans="1:48">
      <c r="A201" s="69" t="str">
        <f t="shared" si="43"/>
        <v>1105</v>
      </c>
      <c r="B201" s="50" t="str">
        <f t="shared" si="52"/>
        <v>track_1105</v>
      </c>
      <c r="C201" s="46">
        <f t="shared" si="44"/>
        <v>12</v>
      </c>
      <c r="D201" s="46">
        <f t="shared" si="45"/>
        <v>0</v>
      </c>
      <c r="E201" s="46">
        <f t="shared" si="46"/>
        <v>4</v>
      </c>
      <c r="F201" s="46">
        <f t="shared" si="47"/>
        <v>2</v>
      </c>
      <c r="G201" s="46">
        <f t="shared" si="48"/>
        <v>2</v>
      </c>
      <c r="H201" s="46">
        <f t="shared" si="49"/>
        <v>2</v>
      </c>
      <c r="I201" s="46">
        <f t="shared" si="50"/>
        <v>2</v>
      </c>
      <c r="J201" s="42">
        <f t="shared" si="53"/>
        <v>1</v>
      </c>
      <c r="K201" s="42">
        <f t="shared" si="54"/>
        <v>1</v>
      </c>
      <c r="L201" s="42">
        <f t="shared" si="51"/>
        <v>0</v>
      </c>
      <c r="M201" s="42">
        <f t="shared" si="55"/>
        <v>0</v>
      </c>
      <c r="N201" s="42">
        <f t="shared" si="56"/>
        <v>1</v>
      </c>
      <c r="O201" s="42">
        <f t="shared" si="57"/>
        <v>0</v>
      </c>
      <c r="P201" s="42">
        <f t="shared" si="58"/>
        <v>0</v>
      </c>
      <c r="Q201" s="42">
        <f t="shared" si="59"/>
        <v>0</v>
      </c>
      <c r="R201" s="42" t="s">
        <v>841</v>
      </c>
      <c r="S201" s="42">
        <v>0</v>
      </c>
      <c r="T201" s="42">
        <v>0</v>
      </c>
      <c r="U201" s="42" t="s">
        <v>957</v>
      </c>
      <c r="V201" s="68" t="s">
        <v>907</v>
      </c>
      <c r="W201" s="68">
        <v>0</v>
      </c>
      <c r="X201" s="70" t="s">
        <v>965</v>
      </c>
      <c r="AC201" s="71"/>
      <c r="AG201" s="71"/>
      <c r="AJ201" s="39">
        <f>'鱼属性|FishAttribute'!A96</f>
        <v>0</v>
      </c>
      <c r="AK201" s="73">
        <f>'鱼属性|FishAttribute'!B96</f>
        <v>0</v>
      </c>
      <c r="AL201" s="39">
        <f>IF(AND('鱼属性|FishAttribute'!C96=5,OR('鱼属性|FishAttribute'!A96&lt;51,'鱼属性|FishAttribute'!A96=52,'鱼属性|FishAttribute'!A96&gt;57)),6,'鱼属性|FishAttribute'!C96)</f>
        <v>0</v>
      </c>
      <c r="AM201" s="39">
        <f>'鱼属性|FishAttribute'!F96</f>
        <v>0</v>
      </c>
      <c r="AN201" s="74">
        <f>'鱼属性|FishAttribute'!C96</f>
        <v>0</v>
      </c>
      <c r="AO201" s="42">
        <f>'鱼属性|FishAttribute'!CB96</f>
        <v>0</v>
      </c>
      <c r="AP201" s="42">
        <f>'鱼属性|FishAttribute'!CC96</f>
        <v>0</v>
      </c>
      <c r="AQ201" s="42">
        <f>'鱼属性|FishAttribute'!CD96</f>
        <v>0</v>
      </c>
      <c r="AR201" s="42">
        <f>'鱼属性|FishAttribute'!CE96</f>
        <v>0</v>
      </c>
      <c r="AS201" s="42">
        <f>'鱼属性|FishAttribute'!CH96</f>
        <v>0</v>
      </c>
      <c r="AT201" s="42">
        <f>'鱼属性|FishAttribute'!CI96</f>
        <v>0</v>
      </c>
      <c r="AU201" s="42">
        <f>'鱼属性|FishAttribute'!CF96</f>
        <v>0</v>
      </c>
      <c r="AV201" s="42">
        <f>'鱼属性|FishAttribute'!CG96</f>
        <v>0</v>
      </c>
    </row>
    <row r="202" spans="1:48">
      <c r="A202" s="69" t="str">
        <f t="shared" si="43"/>
        <v>1106</v>
      </c>
      <c r="B202" s="50" t="str">
        <f t="shared" si="52"/>
        <v>track_1106</v>
      </c>
      <c r="C202" s="46">
        <f t="shared" si="44"/>
        <v>13</v>
      </c>
      <c r="D202" s="46">
        <f t="shared" si="45"/>
        <v>1</v>
      </c>
      <c r="E202" s="46">
        <f t="shared" si="46"/>
        <v>2</v>
      </c>
      <c r="F202" s="46">
        <f t="shared" si="47"/>
        <v>3</v>
      </c>
      <c r="G202" s="46">
        <f t="shared" si="48"/>
        <v>1</v>
      </c>
      <c r="H202" s="46">
        <f t="shared" si="49"/>
        <v>3</v>
      </c>
      <c r="I202" s="46">
        <f t="shared" si="50"/>
        <v>2</v>
      </c>
      <c r="J202" s="42">
        <f t="shared" si="53"/>
        <v>1</v>
      </c>
      <c r="K202" s="42">
        <f t="shared" si="54"/>
        <v>1</v>
      </c>
      <c r="L202" s="42">
        <f t="shared" si="51"/>
        <v>1</v>
      </c>
      <c r="M202" s="42">
        <f t="shared" si="55"/>
        <v>1</v>
      </c>
      <c r="N202" s="42">
        <f t="shared" si="56"/>
        <v>1</v>
      </c>
      <c r="O202" s="42">
        <f t="shared" si="57"/>
        <v>1</v>
      </c>
      <c r="P202" s="42">
        <f t="shared" si="58"/>
        <v>1</v>
      </c>
      <c r="Q202" s="42">
        <f t="shared" si="59"/>
        <v>1</v>
      </c>
      <c r="R202" s="42" t="s">
        <v>841</v>
      </c>
      <c r="S202" s="42">
        <v>0</v>
      </c>
      <c r="T202" s="42">
        <v>0</v>
      </c>
      <c r="U202" s="42" t="s">
        <v>966</v>
      </c>
      <c r="V202" s="68" t="s">
        <v>967</v>
      </c>
      <c r="W202" s="68">
        <v>0</v>
      </c>
      <c r="X202" s="77" t="s">
        <v>968</v>
      </c>
      <c r="AC202" s="71"/>
      <c r="AG202" s="71"/>
      <c r="AJ202" s="39">
        <f>'鱼属性|FishAttribute'!A97</f>
        <v>0</v>
      </c>
      <c r="AK202" s="73">
        <f>'鱼属性|FishAttribute'!B97</f>
        <v>0</v>
      </c>
      <c r="AL202" s="39">
        <f>IF(AND('鱼属性|FishAttribute'!C97=5,OR('鱼属性|FishAttribute'!A97&lt;51,'鱼属性|FishAttribute'!A97=52,'鱼属性|FishAttribute'!A97&gt;57)),6,'鱼属性|FishAttribute'!C97)</f>
        <v>0</v>
      </c>
      <c r="AM202" s="39">
        <f>'鱼属性|FishAttribute'!F97</f>
        <v>0</v>
      </c>
      <c r="AN202" s="74">
        <f>'鱼属性|FishAttribute'!C97</f>
        <v>0</v>
      </c>
      <c r="AO202" s="42">
        <f>'鱼属性|FishAttribute'!CB97</f>
        <v>0</v>
      </c>
      <c r="AP202" s="42">
        <f>'鱼属性|FishAttribute'!CC97</f>
        <v>0</v>
      </c>
      <c r="AQ202" s="42">
        <f>'鱼属性|FishAttribute'!CD97</f>
        <v>0</v>
      </c>
      <c r="AR202" s="42">
        <f>'鱼属性|FishAttribute'!CE97</f>
        <v>0</v>
      </c>
      <c r="AS202" s="42">
        <f>'鱼属性|FishAttribute'!CH97</f>
        <v>0</v>
      </c>
      <c r="AT202" s="42">
        <f>'鱼属性|FishAttribute'!CI97</f>
        <v>0</v>
      </c>
      <c r="AU202" s="42">
        <f>'鱼属性|FishAttribute'!CF97</f>
        <v>0</v>
      </c>
      <c r="AV202" s="42">
        <f>'鱼属性|FishAttribute'!CG97</f>
        <v>0</v>
      </c>
    </row>
    <row r="203" spans="1:48">
      <c r="A203" s="69" t="str">
        <f t="shared" si="43"/>
        <v>1107</v>
      </c>
      <c r="B203" s="50" t="str">
        <f t="shared" si="52"/>
        <v>track_1107</v>
      </c>
      <c r="C203" s="46">
        <f t="shared" si="44"/>
        <v>13</v>
      </c>
      <c r="D203" s="46">
        <f t="shared" si="45"/>
        <v>1</v>
      </c>
      <c r="E203" s="46">
        <f t="shared" si="46"/>
        <v>1</v>
      </c>
      <c r="F203" s="46">
        <f t="shared" si="47"/>
        <v>3</v>
      </c>
      <c r="G203" s="46">
        <f t="shared" si="48"/>
        <v>2</v>
      </c>
      <c r="H203" s="46">
        <f t="shared" si="49"/>
        <v>2</v>
      </c>
      <c r="I203" s="46">
        <f t="shared" si="50"/>
        <v>2</v>
      </c>
      <c r="J203" s="42">
        <f t="shared" si="53"/>
        <v>1</v>
      </c>
      <c r="K203" s="42">
        <f t="shared" si="54"/>
        <v>1</v>
      </c>
      <c r="L203" s="42">
        <f t="shared" si="51"/>
        <v>1</v>
      </c>
      <c r="M203" s="42">
        <f t="shared" si="55"/>
        <v>1</v>
      </c>
      <c r="N203" s="42">
        <f t="shared" si="56"/>
        <v>1</v>
      </c>
      <c r="O203" s="42">
        <f t="shared" si="57"/>
        <v>1</v>
      </c>
      <c r="P203" s="42">
        <f t="shared" si="58"/>
        <v>1</v>
      </c>
      <c r="Q203" s="42">
        <f t="shared" si="59"/>
        <v>1</v>
      </c>
      <c r="R203" s="42" t="s">
        <v>841</v>
      </c>
      <c r="S203" s="42">
        <v>0</v>
      </c>
      <c r="T203" s="42">
        <v>0</v>
      </c>
      <c r="U203" s="42" t="s">
        <v>966</v>
      </c>
      <c r="V203" s="68" t="s">
        <v>967</v>
      </c>
      <c r="W203" s="68">
        <v>0</v>
      </c>
      <c r="X203" s="70" t="s">
        <v>969</v>
      </c>
      <c r="Y203" s="76"/>
      <c r="AC203" s="71"/>
      <c r="AG203" s="71"/>
      <c r="AJ203" s="39">
        <f>'鱼属性|FishAttribute'!A98</f>
        <v>0</v>
      </c>
      <c r="AK203" s="73">
        <f>'鱼属性|FishAttribute'!B98</f>
        <v>0</v>
      </c>
      <c r="AL203" s="39">
        <f>IF(AND('鱼属性|FishAttribute'!C98=5,OR('鱼属性|FishAttribute'!A98&lt;51,'鱼属性|FishAttribute'!A98=52,'鱼属性|FishAttribute'!A98&gt;57)),6,'鱼属性|FishAttribute'!C98)</f>
        <v>0</v>
      </c>
      <c r="AM203" s="39">
        <f>'鱼属性|FishAttribute'!F98</f>
        <v>0</v>
      </c>
      <c r="AN203" s="74">
        <f>'鱼属性|FishAttribute'!C98</f>
        <v>0</v>
      </c>
      <c r="AO203" s="42">
        <f>'鱼属性|FishAttribute'!CB98</f>
        <v>0</v>
      </c>
      <c r="AP203" s="42">
        <f>'鱼属性|FishAttribute'!CC98</f>
        <v>0</v>
      </c>
      <c r="AQ203" s="42">
        <f>'鱼属性|FishAttribute'!CD98</f>
        <v>0</v>
      </c>
      <c r="AR203" s="42">
        <f>'鱼属性|FishAttribute'!CE98</f>
        <v>0</v>
      </c>
      <c r="AS203" s="42">
        <f>'鱼属性|FishAttribute'!CH98</f>
        <v>0</v>
      </c>
      <c r="AT203" s="42">
        <f>'鱼属性|FishAttribute'!CI98</f>
        <v>0</v>
      </c>
      <c r="AU203" s="42">
        <f>'鱼属性|FishAttribute'!CF98</f>
        <v>0</v>
      </c>
      <c r="AV203" s="42">
        <f>'鱼属性|FishAttribute'!CG98</f>
        <v>0</v>
      </c>
    </row>
    <row r="204" spans="1:48">
      <c r="A204" s="69" t="str">
        <f t="shared" si="43"/>
        <v>1108</v>
      </c>
      <c r="B204" s="50" t="str">
        <f t="shared" si="52"/>
        <v>track_1108</v>
      </c>
      <c r="C204" s="46">
        <f t="shared" si="44"/>
        <v>13</v>
      </c>
      <c r="D204" s="46">
        <f t="shared" si="45"/>
        <v>1</v>
      </c>
      <c r="E204" s="46">
        <f t="shared" si="46"/>
        <v>2</v>
      </c>
      <c r="F204" s="46">
        <f t="shared" si="47"/>
        <v>3</v>
      </c>
      <c r="G204" s="46">
        <f t="shared" si="48"/>
        <v>1</v>
      </c>
      <c r="H204" s="46">
        <f t="shared" si="49"/>
        <v>7</v>
      </c>
      <c r="I204" s="46">
        <f t="shared" si="50"/>
        <v>2</v>
      </c>
      <c r="J204" s="42">
        <f t="shared" si="53"/>
        <v>1</v>
      </c>
      <c r="K204" s="42">
        <f t="shared" si="54"/>
        <v>1</v>
      </c>
      <c r="L204" s="42">
        <f t="shared" si="51"/>
        <v>1</v>
      </c>
      <c r="M204" s="42">
        <f t="shared" si="55"/>
        <v>1</v>
      </c>
      <c r="N204" s="42">
        <f t="shared" si="56"/>
        <v>1</v>
      </c>
      <c r="O204" s="42">
        <f t="shared" si="57"/>
        <v>1</v>
      </c>
      <c r="P204" s="42">
        <f t="shared" si="58"/>
        <v>1</v>
      </c>
      <c r="Q204" s="42">
        <f t="shared" si="59"/>
        <v>1</v>
      </c>
      <c r="R204" s="42" t="s">
        <v>841</v>
      </c>
      <c r="S204" s="42">
        <v>0</v>
      </c>
      <c r="T204" s="42">
        <v>0</v>
      </c>
      <c r="U204" s="42" t="s">
        <v>966</v>
      </c>
      <c r="V204" s="68" t="s">
        <v>967</v>
      </c>
      <c r="W204" s="68">
        <v>0</v>
      </c>
      <c r="X204" s="77" t="s">
        <v>970</v>
      </c>
      <c r="Y204" s="64"/>
      <c r="AC204" s="71"/>
      <c r="AG204" s="71"/>
      <c r="AJ204" s="39">
        <f>'鱼属性|FishAttribute'!A99</f>
        <v>0</v>
      </c>
      <c r="AK204" s="73">
        <f>'鱼属性|FishAttribute'!B99</f>
        <v>0</v>
      </c>
      <c r="AL204" s="39">
        <f>IF(AND('鱼属性|FishAttribute'!C99=5,OR('鱼属性|FishAttribute'!A99&lt;51,'鱼属性|FishAttribute'!A99=52,'鱼属性|FishAttribute'!A99&gt;57)),6,'鱼属性|FishAttribute'!C99)</f>
        <v>0</v>
      </c>
      <c r="AM204" s="39">
        <f>'鱼属性|FishAttribute'!F99</f>
        <v>0</v>
      </c>
      <c r="AN204" s="74">
        <f>'鱼属性|FishAttribute'!C99</f>
        <v>0</v>
      </c>
      <c r="AO204" s="42">
        <f>'鱼属性|FishAttribute'!CB99</f>
        <v>0</v>
      </c>
      <c r="AP204" s="42">
        <f>'鱼属性|FishAttribute'!CC99</f>
        <v>0</v>
      </c>
      <c r="AQ204" s="42">
        <f>'鱼属性|FishAttribute'!CD99</f>
        <v>0</v>
      </c>
      <c r="AR204" s="42">
        <f>'鱼属性|FishAttribute'!CE99</f>
        <v>0</v>
      </c>
      <c r="AS204" s="42">
        <f>'鱼属性|FishAttribute'!CH99</f>
        <v>0</v>
      </c>
      <c r="AT204" s="42">
        <f>'鱼属性|FishAttribute'!CI99</f>
        <v>0</v>
      </c>
      <c r="AU204" s="42">
        <f>'鱼属性|FishAttribute'!CF99</f>
        <v>0</v>
      </c>
      <c r="AV204" s="42">
        <f>'鱼属性|FishAttribute'!CG99</f>
        <v>0</v>
      </c>
    </row>
    <row r="205" spans="1:48">
      <c r="A205" s="69" t="str">
        <f t="shared" si="43"/>
        <v>1109</v>
      </c>
      <c r="B205" s="50" t="str">
        <f t="shared" si="52"/>
        <v>track_1109</v>
      </c>
      <c r="C205" s="46">
        <f t="shared" si="44"/>
        <v>13</v>
      </c>
      <c r="D205" s="46">
        <f t="shared" si="45"/>
        <v>1</v>
      </c>
      <c r="E205" s="46">
        <f t="shared" si="46"/>
        <v>4</v>
      </c>
      <c r="F205" s="46">
        <f t="shared" si="47"/>
        <v>3</v>
      </c>
      <c r="G205" s="46">
        <f t="shared" si="48"/>
        <v>1</v>
      </c>
      <c r="H205" s="46">
        <f t="shared" si="49"/>
        <v>1</v>
      </c>
      <c r="I205" s="46">
        <f t="shared" si="50"/>
        <v>2</v>
      </c>
      <c r="J205" s="42">
        <f t="shared" si="53"/>
        <v>1</v>
      </c>
      <c r="K205" s="42">
        <f t="shared" si="54"/>
        <v>1</v>
      </c>
      <c r="L205" s="42">
        <f t="shared" si="51"/>
        <v>1</v>
      </c>
      <c r="M205" s="42">
        <f t="shared" si="55"/>
        <v>1</v>
      </c>
      <c r="N205" s="42">
        <f t="shared" si="56"/>
        <v>1</v>
      </c>
      <c r="O205" s="42">
        <f t="shared" si="57"/>
        <v>1</v>
      </c>
      <c r="P205" s="42">
        <f t="shared" si="58"/>
        <v>1</v>
      </c>
      <c r="Q205" s="42">
        <f t="shared" si="59"/>
        <v>1</v>
      </c>
      <c r="R205" s="42" t="s">
        <v>841</v>
      </c>
      <c r="S205" s="42">
        <v>0</v>
      </c>
      <c r="T205" s="42">
        <v>0</v>
      </c>
      <c r="U205" s="42" t="s">
        <v>966</v>
      </c>
      <c r="V205" s="68" t="s">
        <v>967</v>
      </c>
      <c r="W205" s="68">
        <v>0</v>
      </c>
      <c r="X205" s="77" t="s">
        <v>971</v>
      </c>
      <c r="Y205" s="64"/>
      <c r="AC205" s="71"/>
      <c r="AG205" s="71"/>
      <c r="AJ205" s="78"/>
      <c r="AK205" s="78"/>
      <c r="AL205" s="78"/>
      <c r="AM205" s="78"/>
      <c r="AU205" s="42"/>
      <c r="AV205" s="42"/>
    </row>
    <row r="206" spans="1:48">
      <c r="A206" s="69" t="str">
        <f t="shared" si="43"/>
        <v>1110</v>
      </c>
      <c r="B206" s="50" t="str">
        <f t="shared" si="52"/>
        <v>track_1110</v>
      </c>
      <c r="C206" s="46">
        <f t="shared" si="44"/>
        <v>13</v>
      </c>
      <c r="D206" s="46">
        <f t="shared" si="45"/>
        <v>1</v>
      </c>
      <c r="E206" s="46">
        <f t="shared" si="46"/>
        <v>1</v>
      </c>
      <c r="F206" s="46">
        <f t="shared" si="47"/>
        <v>3</v>
      </c>
      <c r="G206" s="46">
        <f t="shared" si="48"/>
        <v>1</v>
      </c>
      <c r="H206" s="46">
        <f t="shared" si="49"/>
        <v>5</v>
      </c>
      <c r="I206" s="46">
        <f t="shared" si="50"/>
        <v>2</v>
      </c>
      <c r="J206" s="42">
        <f t="shared" si="53"/>
        <v>1</v>
      </c>
      <c r="K206" s="42">
        <f t="shared" si="54"/>
        <v>1</v>
      </c>
      <c r="L206" s="42">
        <f t="shared" si="51"/>
        <v>1</v>
      </c>
      <c r="M206" s="42">
        <f t="shared" si="55"/>
        <v>1</v>
      </c>
      <c r="N206" s="42">
        <f t="shared" si="56"/>
        <v>1</v>
      </c>
      <c r="O206" s="42">
        <f t="shared" si="57"/>
        <v>1</v>
      </c>
      <c r="P206" s="42">
        <f t="shared" si="58"/>
        <v>1</v>
      </c>
      <c r="Q206" s="42">
        <f t="shared" si="59"/>
        <v>1</v>
      </c>
      <c r="R206" s="42" t="s">
        <v>841</v>
      </c>
      <c r="S206" s="42">
        <v>0</v>
      </c>
      <c r="T206" s="42">
        <v>0</v>
      </c>
      <c r="U206" s="42" t="s">
        <v>966</v>
      </c>
      <c r="V206" s="68" t="s">
        <v>967</v>
      </c>
      <c r="W206" s="68">
        <v>0</v>
      </c>
      <c r="X206" s="77" t="s">
        <v>972</v>
      </c>
      <c r="Y206" s="64"/>
      <c r="AC206" s="71"/>
      <c r="AG206" s="71"/>
      <c r="AJ206" s="78"/>
      <c r="AK206" s="78"/>
      <c r="AL206" s="78"/>
      <c r="AM206" s="78"/>
      <c r="AU206" s="42"/>
      <c r="AV206" s="42"/>
    </row>
    <row r="207" spans="1:48">
      <c r="A207" s="69" t="str">
        <f t="shared" si="43"/>
        <v>1111</v>
      </c>
      <c r="B207" s="50" t="str">
        <f t="shared" si="52"/>
        <v>track_1111</v>
      </c>
      <c r="C207" s="46">
        <f t="shared" si="44"/>
        <v>13</v>
      </c>
      <c r="D207" s="46">
        <f t="shared" si="45"/>
        <v>1</v>
      </c>
      <c r="E207" s="46">
        <f t="shared" si="46"/>
        <v>3</v>
      </c>
      <c r="F207" s="46">
        <f t="shared" si="47"/>
        <v>4</v>
      </c>
      <c r="G207" s="46">
        <f t="shared" si="48"/>
        <v>1</v>
      </c>
      <c r="H207" s="46">
        <f t="shared" si="49"/>
        <v>6</v>
      </c>
      <c r="I207" s="46">
        <f t="shared" si="50"/>
        <v>2</v>
      </c>
      <c r="J207" s="42">
        <f t="shared" si="53"/>
        <v>1</v>
      </c>
      <c r="K207" s="42">
        <f t="shared" si="54"/>
        <v>1</v>
      </c>
      <c r="L207" s="42">
        <f t="shared" si="51"/>
        <v>1</v>
      </c>
      <c r="M207" s="42">
        <f t="shared" si="55"/>
        <v>1</v>
      </c>
      <c r="N207" s="42">
        <f t="shared" si="56"/>
        <v>1</v>
      </c>
      <c r="O207" s="42">
        <f t="shared" si="57"/>
        <v>1</v>
      </c>
      <c r="P207" s="42">
        <f t="shared" si="58"/>
        <v>1</v>
      </c>
      <c r="Q207" s="42">
        <f t="shared" si="59"/>
        <v>1</v>
      </c>
      <c r="R207" s="42" t="s">
        <v>841</v>
      </c>
      <c r="S207" s="42">
        <v>0</v>
      </c>
      <c r="T207" s="42">
        <v>0</v>
      </c>
      <c r="U207" s="42" t="s">
        <v>966</v>
      </c>
      <c r="V207" s="68" t="s">
        <v>967</v>
      </c>
      <c r="W207" s="68">
        <v>0</v>
      </c>
      <c r="X207" s="77" t="s">
        <v>973</v>
      </c>
      <c r="Y207" s="64"/>
      <c r="AC207" s="71"/>
      <c r="AG207" s="71"/>
      <c r="AJ207" s="78"/>
      <c r="AK207" s="78"/>
      <c r="AL207" s="78"/>
      <c r="AM207" s="78"/>
      <c r="AU207" s="42"/>
      <c r="AV207" s="42"/>
    </row>
    <row r="208" spans="1:48">
      <c r="A208" s="69" t="str">
        <f t="shared" si="43"/>
        <v>1112</v>
      </c>
      <c r="B208" s="50" t="str">
        <f t="shared" si="52"/>
        <v>track_1112</v>
      </c>
      <c r="C208" s="46">
        <f t="shared" si="44"/>
        <v>13</v>
      </c>
      <c r="D208" s="46">
        <f t="shared" si="45"/>
        <v>1</v>
      </c>
      <c r="E208" s="46">
        <f t="shared" si="46"/>
        <v>2</v>
      </c>
      <c r="F208" s="46">
        <f t="shared" si="47"/>
        <v>4</v>
      </c>
      <c r="G208" s="46">
        <f t="shared" si="48"/>
        <v>1</v>
      </c>
      <c r="H208" s="46">
        <f t="shared" si="49"/>
        <v>4</v>
      </c>
      <c r="I208" s="46">
        <f t="shared" si="50"/>
        <v>2</v>
      </c>
      <c r="J208" s="42">
        <f t="shared" si="53"/>
        <v>1</v>
      </c>
      <c r="K208" s="42">
        <f t="shared" si="54"/>
        <v>1</v>
      </c>
      <c r="L208" s="42">
        <f t="shared" si="51"/>
        <v>1</v>
      </c>
      <c r="M208" s="42">
        <f t="shared" si="55"/>
        <v>1</v>
      </c>
      <c r="N208" s="42">
        <f t="shared" si="56"/>
        <v>1</v>
      </c>
      <c r="O208" s="42">
        <f t="shared" si="57"/>
        <v>1</v>
      </c>
      <c r="P208" s="42">
        <f t="shared" si="58"/>
        <v>1</v>
      </c>
      <c r="Q208" s="42">
        <f t="shared" si="59"/>
        <v>1</v>
      </c>
      <c r="R208" s="42" t="s">
        <v>841</v>
      </c>
      <c r="S208" s="42">
        <v>0</v>
      </c>
      <c r="T208" s="42">
        <v>0</v>
      </c>
      <c r="U208" s="42" t="s">
        <v>966</v>
      </c>
      <c r="V208" s="68" t="s">
        <v>967</v>
      </c>
      <c r="W208" s="68">
        <v>0</v>
      </c>
      <c r="X208" s="77" t="s">
        <v>974</v>
      </c>
      <c r="Y208" s="64"/>
      <c r="Z208" s="46" t="s">
        <v>975</v>
      </c>
      <c r="AC208" s="71"/>
      <c r="AG208" s="71"/>
      <c r="AJ208" s="78"/>
      <c r="AK208" s="78"/>
      <c r="AL208" s="78"/>
      <c r="AM208" s="78"/>
      <c r="AU208" s="42"/>
      <c r="AV208" s="42"/>
    </row>
    <row r="209" spans="1:48">
      <c r="A209" s="69" t="str">
        <f t="shared" si="43"/>
        <v>1113</v>
      </c>
      <c r="B209" s="50" t="str">
        <f t="shared" si="52"/>
        <v>track_1113</v>
      </c>
      <c r="C209" s="46">
        <f t="shared" si="44"/>
        <v>14</v>
      </c>
      <c r="D209" s="46">
        <f t="shared" si="45"/>
        <v>1</v>
      </c>
      <c r="E209" s="46">
        <f t="shared" si="46"/>
        <v>3</v>
      </c>
      <c r="F209" s="46">
        <f t="shared" si="47"/>
        <v>4</v>
      </c>
      <c r="G209" s="46">
        <f t="shared" si="48"/>
        <v>1</v>
      </c>
      <c r="H209" s="46">
        <f t="shared" si="49"/>
        <v>7</v>
      </c>
      <c r="I209" s="46">
        <f t="shared" si="50"/>
        <v>2</v>
      </c>
      <c r="J209" s="42">
        <f t="shared" si="53"/>
        <v>0</v>
      </c>
      <c r="K209" s="42">
        <f t="shared" si="54"/>
        <v>0</v>
      </c>
      <c r="L209" s="42">
        <f t="shared" si="51"/>
        <v>1</v>
      </c>
      <c r="M209" s="42">
        <f t="shared" si="55"/>
        <v>1</v>
      </c>
      <c r="N209" s="42">
        <f t="shared" si="56"/>
        <v>0</v>
      </c>
      <c r="O209" s="42">
        <f t="shared" si="57"/>
        <v>1</v>
      </c>
      <c r="P209" s="42">
        <f t="shared" si="58"/>
        <v>1</v>
      </c>
      <c r="Q209" s="42">
        <f t="shared" si="59"/>
        <v>1</v>
      </c>
      <c r="R209" s="42" t="s">
        <v>841</v>
      </c>
      <c r="S209" s="42">
        <v>0</v>
      </c>
      <c r="T209" s="42">
        <v>0</v>
      </c>
      <c r="U209" s="42">
        <v>0</v>
      </c>
      <c r="V209" s="68" t="s">
        <v>291</v>
      </c>
      <c r="W209" s="68">
        <v>0</v>
      </c>
      <c r="X209" s="77" t="s">
        <v>976</v>
      </c>
      <c r="Y209" s="64"/>
      <c r="Z209" s="46" t="s">
        <v>977</v>
      </c>
      <c r="AC209" s="71"/>
      <c r="AG209" s="71"/>
      <c r="AJ209" s="78"/>
      <c r="AK209" s="78"/>
      <c r="AL209" s="78"/>
      <c r="AM209" s="78"/>
      <c r="AU209" s="42"/>
      <c r="AV209" s="42"/>
    </row>
    <row r="210" spans="1:48">
      <c r="A210" s="69" t="str">
        <f t="shared" si="43"/>
        <v>1114</v>
      </c>
      <c r="B210" s="50" t="str">
        <f t="shared" si="52"/>
        <v>track_1114</v>
      </c>
      <c r="C210" s="46">
        <f t="shared" si="44"/>
        <v>14</v>
      </c>
      <c r="D210" s="46">
        <f t="shared" si="45"/>
        <v>1</v>
      </c>
      <c r="E210" s="46">
        <f t="shared" si="46"/>
        <v>1</v>
      </c>
      <c r="F210" s="46">
        <f t="shared" si="47"/>
        <v>3</v>
      </c>
      <c r="G210" s="46">
        <f t="shared" si="48"/>
        <v>1</v>
      </c>
      <c r="H210" s="46">
        <f t="shared" si="49"/>
        <v>8</v>
      </c>
      <c r="I210" s="46">
        <f t="shared" si="50"/>
        <v>2</v>
      </c>
      <c r="J210" s="42">
        <f t="shared" si="53"/>
        <v>0</v>
      </c>
      <c r="K210" s="42">
        <f t="shared" si="54"/>
        <v>0</v>
      </c>
      <c r="L210" s="42">
        <f t="shared" si="51"/>
        <v>1</v>
      </c>
      <c r="M210" s="42">
        <f t="shared" si="55"/>
        <v>1</v>
      </c>
      <c r="N210" s="42">
        <f t="shared" si="56"/>
        <v>0</v>
      </c>
      <c r="O210" s="42">
        <f t="shared" si="57"/>
        <v>1</v>
      </c>
      <c r="P210" s="42">
        <f t="shared" si="58"/>
        <v>1</v>
      </c>
      <c r="Q210" s="42">
        <f t="shared" si="59"/>
        <v>1</v>
      </c>
      <c r="R210" s="42" t="s">
        <v>841</v>
      </c>
      <c r="S210" s="42">
        <v>0</v>
      </c>
      <c r="T210" s="42">
        <v>0</v>
      </c>
      <c r="U210" s="42">
        <v>0</v>
      </c>
      <c r="V210" s="68" t="s">
        <v>291</v>
      </c>
      <c r="W210" s="68">
        <v>0</v>
      </c>
      <c r="X210" s="77" t="s">
        <v>978</v>
      </c>
      <c r="Y210" s="64"/>
      <c r="Z210" s="46" t="s">
        <v>979</v>
      </c>
      <c r="AC210" s="71"/>
      <c r="AG210" s="71"/>
      <c r="AJ210" s="78"/>
      <c r="AK210" s="78"/>
      <c r="AL210" s="78"/>
      <c r="AM210" s="78"/>
      <c r="AU210" s="42"/>
      <c r="AV210" s="42"/>
    </row>
    <row r="211" spans="1:48">
      <c r="A211" s="69" t="str">
        <f t="shared" si="43"/>
        <v>1115</v>
      </c>
      <c r="B211" s="50" t="str">
        <f t="shared" si="52"/>
        <v>track_1115</v>
      </c>
      <c r="C211" s="46">
        <f t="shared" si="44"/>
        <v>14</v>
      </c>
      <c r="D211" s="46">
        <f t="shared" si="45"/>
        <v>1</v>
      </c>
      <c r="E211" s="46">
        <f t="shared" si="46"/>
        <v>4</v>
      </c>
      <c r="F211" s="46">
        <f t="shared" si="47"/>
        <v>1</v>
      </c>
      <c r="G211" s="46">
        <f t="shared" si="48"/>
        <v>1</v>
      </c>
      <c r="H211" s="46">
        <f t="shared" si="49"/>
        <v>4</v>
      </c>
      <c r="I211" s="46">
        <f t="shared" si="50"/>
        <v>2</v>
      </c>
      <c r="J211" s="42">
        <f t="shared" si="53"/>
        <v>0</v>
      </c>
      <c r="K211" s="42">
        <f t="shared" si="54"/>
        <v>0</v>
      </c>
      <c r="L211" s="42">
        <f t="shared" si="51"/>
        <v>1</v>
      </c>
      <c r="M211" s="42">
        <f t="shared" si="55"/>
        <v>1</v>
      </c>
      <c r="N211" s="42">
        <f t="shared" si="56"/>
        <v>0</v>
      </c>
      <c r="O211" s="42">
        <f t="shared" si="57"/>
        <v>1</v>
      </c>
      <c r="P211" s="42">
        <f t="shared" si="58"/>
        <v>1</v>
      </c>
      <c r="Q211" s="42">
        <f t="shared" si="59"/>
        <v>1</v>
      </c>
      <c r="R211" s="42" t="s">
        <v>841</v>
      </c>
      <c r="S211" s="42">
        <v>0</v>
      </c>
      <c r="T211" s="42">
        <v>0</v>
      </c>
      <c r="U211" s="42">
        <v>0</v>
      </c>
      <c r="V211" s="68" t="s">
        <v>291</v>
      </c>
      <c r="W211" s="68">
        <v>0</v>
      </c>
      <c r="X211" s="77" t="s">
        <v>980</v>
      </c>
      <c r="Y211" s="64"/>
      <c r="Z211" s="46" t="s">
        <v>981</v>
      </c>
      <c r="AC211" s="71"/>
      <c r="AG211" s="71"/>
      <c r="AJ211" s="78"/>
      <c r="AK211" s="78"/>
      <c r="AL211" s="78"/>
      <c r="AM211" s="78"/>
      <c r="AU211" s="42"/>
      <c r="AV211" s="42"/>
    </row>
    <row r="212" spans="1:48">
      <c r="A212" s="69" t="str">
        <f t="shared" si="43"/>
        <v>1116</v>
      </c>
      <c r="B212" s="50" t="str">
        <f t="shared" si="52"/>
        <v>track_1116</v>
      </c>
      <c r="C212" s="46">
        <f t="shared" si="44"/>
        <v>14</v>
      </c>
      <c r="D212" s="46">
        <f t="shared" si="45"/>
        <v>1</v>
      </c>
      <c r="E212" s="46">
        <f t="shared" si="46"/>
        <v>3</v>
      </c>
      <c r="F212" s="46">
        <f t="shared" si="47"/>
        <v>1</v>
      </c>
      <c r="G212" s="46">
        <f t="shared" si="48"/>
        <v>1</v>
      </c>
      <c r="H212" s="46">
        <f t="shared" si="49"/>
        <v>3</v>
      </c>
      <c r="I212" s="46">
        <f t="shared" si="50"/>
        <v>2</v>
      </c>
      <c r="J212" s="42">
        <f t="shared" si="53"/>
        <v>0</v>
      </c>
      <c r="K212" s="42">
        <f t="shared" si="54"/>
        <v>0</v>
      </c>
      <c r="L212" s="42">
        <f t="shared" si="51"/>
        <v>1</v>
      </c>
      <c r="M212" s="42">
        <f t="shared" si="55"/>
        <v>1</v>
      </c>
      <c r="N212" s="42">
        <f t="shared" si="56"/>
        <v>0</v>
      </c>
      <c r="O212" s="42">
        <f t="shared" si="57"/>
        <v>1</v>
      </c>
      <c r="P212" s="42">
        <f t="shared" si="58"/>
        <v>1</v>
      </c>
      <c r="Q212" s="42">
        <f t="shared" si="59"/>
        <v>1</v>
      </c>
      <c r="R212" s="42" t="s">
        <v>841</v>
      </c>
      <c r="S212" s="42">
        <v>0</v>
      </c>
      <c r="T212" s="42">
        <v>0</v>
      </c>
      <c r="U212" s="42">
        <v>0</v>
      </c>
      <c r="V212" s="68" t="s">
        <v>291</v>
      </c>
      <c r="W212" s="68">
        <v>0</v>
      </c>
      <c r="X212" s="77" t="s">
        <v>982</v>
      </c>
      <c r="Y212" s="64"/>
      <c r="AC212" s="71"/>
      <c r="AG212" s="71"/>
      <c r="AJ212" s="78"/>
      <c r="AK212" s="78"/>
      <c r="AL212" s="78"/>
      <c r="AM212" s="78"/>
      <c r="AU212" s="42"/>
      <c r="AV212" s="42"/>
    </row>
    <row r="213" spans="1:48">
      <c r="A213" s="69" t="str">
        <f t="shared" si="43"/>
        <v>1117</v>
      </c>
      <c r="B213" s="50" t="str">
        <f t="shared" si="52"/>
        <v>track_1117</v>
      </c>
      <c r="C213" s="46">
        <f t="shared" si="44"/>
        <v>14</v>
      </c>
      <c r="D213" s="46">
        <f t="shared" si="45"/>
        <v>1</v>
      </c>
      <c r="E213" s="46">
        <f t="shared" si="46"/>
        <v>4</v>
      </c>
      <c r="F213" s="46">
        <f t="shared" si="47"/>
        <v>2</v>
      </c>
      <c r="G213" s="46">
        <f t="shared" si="48"/>
        <v>1</v>
      </c>
      <c r="H213" s="46">
        <f t="shared" si="49"/>
        <v>2</v>
      </c>
      <c r="I213" s="46">
        <f t="shared" si="50"/>
        <v>2</v>
      </c>
      <c r="J213" s="42">
        <f t="shared" si="53"/>
        <v>0</v>
      </c>
      <c r="K213" s="42">
        <f t="shared" si="54"/>
        <v>0</v>
      </c>
      <c r="L213" s="42">
        <f t="shared" si="51"/>
        <v>1</v>
      </c>
      <c r="M213" s="42">
        <f t="shared" si="55"/>
        <v>1</v>
      </c>
      <c r="N213" s="42">
        <f t="shared" si="56"/>
        <v>0</v>
      </c>
      <c r="O213" s="42">
        <f t="shared" si="57"/>
        <v>1</v>
      </c>
      <c r="P213" s="42">
        <f t="shared" si="58"/>
        <v>1</v>
      </c>
      <c r="Q213" s="42">
        <f t="shared" si="59"/>
        <v>1</v>
      </c>
      <c r="R213" s="42" t="s">
        <v>841</v>
      </c>
      <c r="S213" s="42">
        <v>0</v>
      </c>
      <c r="T213" s="46">
        <v>0</v>
      </c>
      <c r="U213" s="46">
        <v>0</v>
      </c>
      <c r="V213" s="68" t="s">
        <v>291</v>
      </c>
      <c r="W213" s="68">
        <v>0</v>
      </c>
      <c r="X213" s="77" t="s">
        <v>983</v>
      </c>
      <c r="Y213" s="64"/>
      <c r="AC213" s="71"/>
      <c r="AG213" s="71"/>
      <c r="AJ213" s="78"/>
      <c r="AK213" s="78"/>
      <c r="AL213" s="78"/>
      <c r="AM213" s="78"/>
      <c r="AU213" s="42"/>
      <c r="AV213" s="42"/>
    </row>
    <row r="214" spans="1:48">
      <c r="A214" s="69" t="str">
        <f t="shared" si="43"/>
        <v>1118</v>
      </c>
      <c r="B214" s="50" t="str">
        <f t="shared" si="52"/>
        <v>track_1118</v>
      </c>
      <c r="C214" s="46">
        <f t="shared" si="44"/>
        <v>14</v>
      </c>
      <c r="D214" s="46">
        <f t="shared" si="45"/>
        <v>1</v>
      </c>
      <c r="E214" s="46">
        <f t="shared" si="46"/>
        <v>1</v>
      </c>
      <c r="F214" s="46">
        <f t="shared" si="47"/>
        <v>4</v>
      </c>
      <c r="G214" s="46">
        <f t="shared" si="48"/>
        <v>1</v>
      </c>
      <c r="H214" s="46">
        <f t="shared" si="49"/>
        <v>5</v>
      </c>
      <c r="I214" s="46">
        <f t="shared" si="50"/>
        <v>2</v>
      </c>
      <c r="J214" s="42">
        <f t="shared" si="53"/>
        <v>0</v>
      </c>
      <c r="K214" s="42">
        <f t="shared" si="54"/>
        <v>0</v>
      </c>
      <c r="L214" s="42">
        <f t="shared" si="51"/>
        <v>1</v>
      </c>
      <c r="M214" s="42">
        <f t="shared" si="55"/>
        <v>1</v>
      </c>
      <c r="N214" s="42">
        <f t="shared" si="56"/>
        <v>0</v>
      </c>
      <c r="O214" s="42">
        <f t="shared" si="57"/>
        <v>1</v>
      </c>
      <c r="P214" s="42">
        <f t="shared" si="58"/>
        <v>1</v>
      </c>
      <c r="Q214" s="42">
        <f t="shared" si="59"/>
        <v>1</v>
      </c>
      <c r="R214" s="42" t="s">
        <v>841</v>
      </c>
      <c r="S214" s="42">
        <v>0</v>
      </c>
      <c r="T214" s="46">
        <v>0</v>
      </c>
      <c r="U214" s="46">
        <v>0</v>
      </c>
      <c r="V214" s="68" t="s">
        <v>291</v>
      </c>
      <c r="W214" s="68">
        <v>0</v>
      </c>
      <c r="X214" s="77" t="s">
        <v>984</v>
      </c>
      <c r="Y214" s="64"/>
      <c r="AC214" s="71"/>
      <c r="AG214" s="71"/>
      <c r="AJ214" s="78"/>
      <c r="AK214" s="78"/>
      <c r="AL214" s="78"/>
      <c r="AM214" s="78"/>
      <c r="AU214" s="42"/>
      <c r="AV214" s="42"/>
    </row>
    <row r="215" spans="1:48">
      <c r="A215" s="69" t="str">
        <f t="shared" si="43"/>
        <v>1119</v>
      </c>
      <c r="B215" s="50" t="str">
        <f t="shared" si="52"/>
        <v>track_1119</v>
      </c>
      <c r="C215" s="46">
        <f t="shared" si="44"/>
        <v>14</v>
      </c>
      <c r="D215" s="46">
        <f t="shared" si="45"/>
        <v>1</v>
      </c>
      <c r="E215" s="46">
        <f t="shared" si="46"/>
        <v>3</v>
      </c>
      <c r="F215" s="46">
        <f t="shared" si="47"/>
        <v>4</v>
      </c>
      <c r="G215" s="46">
        <f t="shared" si="48"/>
        <v>2</v>
      </c>
      <c r="H215" s="46">
        <f t="shared" si="49"/>
        <v>6</v>
      </c>
      <c r="I215" s="46">
        <f t="shared" si="50"/>
        <v>2</v>
      </c>
      <c r="J215" s="42">
        <f t="shared" si="53"/>
        <v>0</v>
      </c>
      <c r="K215" s="42">
        <f t="shared" si="54"/>
        <v>0</v>
      </c>
      <c r="L215" s="42">
        <f t="shared" si="51"/>
        <v>1</v>
      </c>
      <c r="M215" s="42">
        <f t="shared" si="55"/>
        <v>1</v>
      </c>
      <c r="N215" s="42">
        <f t="shared" si="56"/>
        <v>0</v>
      </c>
      <c r="O215" s="42">
        <f t="shared" si="57"/>
        <v>1</v>
      </c>
      <c r="P215" s="42">
        <f t="shared" si="58"/>
        <v>1</v>
      </c>
      <c r="Q215" s="42">
        <f t="shared" si="59"/>
        <v>1</v>
      </c>
      <c r="R215" s="42" t="s">
        <v>841</v>
      </c>
      <c r="S215" s="42">
        <v>0</v>
      </c>
      <c r="T215" s="46">
        <v>0</v>
      </c>
      <c r="U215" s="46">
        <v>0</v>
      </c>
      <c r="V215" s="68" t="s">
        <v>291</v>
      </c>
      <c r="W215" s="68">
        <v>0</v>
      </c>
      <c r="X215" s="77" t="s">
        <v>985</v>
      </c>
      <c r="Y215" s="64"/>
      <c r="AC215" s="71"/>
      <c r="AG215" s="71"/>
      <c r="AJ215" s="78"/>
      <c r="AK215" s="78"/>
      <c r="AL215" s="78"/>
      <c r="AM215" s="78"/>
      <c r="AU215" s="42"/>
      <c r="AV215" s="42"/>
    </row>
    <row r="216" spans="1:48">
      <c r="A216" s="69" t="str">
        <f t="shared" si="43"/>
        <v>1120</v>
      </c>
      <c r="B216" s="50" t="str">
        <f t="shared" si="52"/>
        <v>track_1120</v>
      </c>
      <c r="C216" s="46">
        <f t="shared" si="44"/>
        <v>14</v>
      </c>
      <c r="D216" s="46">
        <f t="shared" si="45"/>
        <v>1</v>
      </c>
      <c r="E216" s="46">
        <f t="shared" si="46"/>
        <v>4</v>
      </c>
      <c r="F216" s="46">
        <f t="shared" si="47"/>
        <v>2</v>
      </c>
      <c r="G216" s="46">
        <f t="shared" si="48"/>
        <v>2</v>
      </c>
      <c r="H216" s="46">
        <f t="shared" si="49"/>
        <v>1</v>
      </c>
      <c r="I216" s="46">
        <f t="shared" si="50"/>
        <v>2</v>
      </c>
      <c r="J216" s="42">
        <f t="shared" si="53"/>
        <v>0</v>
      </c>
      <c r="K216" s="42">
        <f t="shared" si="54"/>
        <v>0</v>
      </c>
      <c r="L216" s="42">
        <f t="shared" si="51"/>
        <v>1</v>
      </c>
      <c r="M216" s="42">
        <f t="shared" si="55"/>
        <v>1</v>
      </c>
      <c r="N216" s="42">
        <f t="shared" si="56"/>
        <v>0</v>
      </c>
      <c r="O216" s="42">
        <f t="shared" si="57"/>
        <v>1</v>
      </c>
      <c r="P216" s="42">
        <f t="shared" si="58"/>
        <v>1</v>
      </c>
      <c r="Q216" s="42">
        <f t="shared" si="59"/>
        <v>1</v>
      </c>
      <c r="R216" s="42" t="s">
        <v>841</v>
      </c>
      <c r="S216" s="42">
        <v>0</v>
      </c>
      <c r="T216" s="46">
        <v>0</v>
      </c>
      <c r="U216" s="46">
        <v>0</v>
      </c>
      <c r="V216" s="68" t="s">
        <v>291</v>
      </c>
      <c r="W216" s="68">
        <v>0</v>
      </c>
      <c r="X216" s="77" t="s">
        <v>986</v>
      </c>
      <c r="Y216" s="64"/>
      <c r="AC216" s="71"/>
      <c r="AG216" s="71"/>
      <c r="AJ216" s="78"/>
      <c r="AK216" s="78"/>
      <c r="AL216" s="78"/>
      <c r="AM216" s="78"/>
      <c r="AU216" s="42"/>
      <c r="AV216" s="42"/>
    </row>
    <row r="217" spans="1:48">
      <c r="A217" s="69" t="str">
        <f t="shared" si="43"/>
        <v>1121</v>
      </c>
      <c r="B217" s="50" t="str">
        <f t="shared" si="52"/>
        <v>track_1121</v>
      </c>
      <c r="C217" s="46">
        <f t="shared" si="44"/>
        <v>15</v>
      </c>
      <c r="D217" s="46">
        <f t="shared" si="45"/>
        <v>0</v>
      </c>
      <c r="E217" s="46">
        <f t="shared" si="46"/>
        <v>1</v>
      </c>
      <c r="F217" s="46">
        <f t="shared" si="47"/>
        <v>3</v>
      </c>
      <c r="G217" s="46">
        <f t="shared" si="48"/>
        <v>1</v>
      </c>
      <c r="H217" s="46">
        <f t="shared" si="49"/>
        <v>1</v>
      </c>
      <c r="I217" s="46">
        <f t="shared" si="50"/>
        <v>2</v>
      </c>
      <c r="J217" s="42">
        <f t="shared" si="53"/>
        <v>1</v>
      </c>
      <c r="K217" s="42">
        <f t="shared" si="54"/>
        <v>1</v>
      </c>
      <c r="L217" s="42">
        <f t="shared" si="51"/>
        <v>0</v>
      </c>
      <c r="M217" s="42">
        <f t="shared" si="55"/>
        <v>0</v>
      </c>
      <c r="N217" s="42">
        <f t="shared" si="56"/>
        <v>1</v>
      </c>
      <c r="O217" s="42">
        <f t="shared" si="57"/>
        <v>0</v>
      </c>
      <c r="P217" s="42">
        <f t="shared" si="58"/>
        <v>0</v>
      </c>
      <c r="Q217" s="42">
        <f t="shared" si="59"/>
        <v>0</v>
      </c>
      <c r="R217" s="42" t="s">
        <v>841</v>
      </c>
      <c r="S217" s="42">
        <v>0</v>
      </c>
      <c r="T217" s="46">
        <v>0</v>
      </c>
      <c r="U217" s="46" t="s">
        <v>987</v>
      </c>
      <c r="V217" s="68" t="s">
        <v>988</v>
      </c>
      <c r="W217" s="68">
        <v>0</v>
      </c>
      <c r="X217" s="77" t="s">
        <v>989</v>
      </c>
      <c r="AC217" s="71"/>
      <c r="AG217" s="71"/>
      <c r="AJ217" s="78"/>
      <c r="AK217" s="78"/>
      <c r="AL217" s="78"/>
      <c r="AM217" s="78"/>
      <c r="AU217" s="42"/>
      <c r="AV217" s="42"/>
    </row>
    <row r="218" spans="1:48">
      <c r="A218" s="69" t="str">
        <f t="shared" si="43"/>
        <v>1122</v>
      </c>
      <c r="B218" s="50" t="str">
        <f t="shared" si="52"/>
        <v>track_1122</v>
      </c>
      <c r="C218" s="46">
        <f t="shared" si="44"/>
        <v>15</v>
      </c>
      <c r="D218" s="46">
        <f t="shared" si="45"/>
        <v>0</v>
      </c>
      <c r="E218" s="46">
        <f t="shared" si="46"/>
        <v>2</v>
      </c>
      <c r="F218" s="46">
        <f t="shared" si="47"/>
        <v>4</v>
      </c>
      <c r="G218" s="46">
        <f t="shared" si="48"/>
        <v>1</v>
      </c>
      <c r="H218" s="46">
        <f t="shared" si="49"/>
        <v>3</v>
      </c>
      <c r="I218" s="46">
        <f t="shared" si="50"/>
        <v>2</v>
      </c>
      <c r="J218" s="42">
        <f t="shared" si="53"/>
        <v>1</v>
      </c>
      <c r="K218" s="42">
        <f t="shared" si="54"/>
        <v>1</v>
      </c>
      <c r="L218" s="42">
        <f t="shared" si="51"/>
        <v>0</v>
      </c>
      <c r="M218" s="42">
        <f t="shared" si="55"/>
        <v>0</v>
      </c>
      <c r="N218" s="42">
        <f t="shared" si="56"/>
        <v>1</v>
      </c>
      <c r="O218" s="42">
        <f t="shared" si="57"/>
        <v>0</v>
      </c>
      <c r="P218" s="42">
        <f t="shared" si="58"/>
        <v>0</v>
      </c>
      <c r="Q218" s="42">
        <f t="shared" si="59"/>
        <v>0</v>
      </c>
      <c r="R218" s="42" t="s">
        <v>841</v>
      </c>
      <c r="S218" s="42">
        <v>0</v>
      </c>
      <c r="T218" s="46">
        <v>0</v>
      </c>
      <c r="U218" s="46" t="s">
        <v>987</v>
      </c>
      <c r="V218" s="68" t="s">
        <v>988</v>
      </c>
      <c r="W218" s="68">
        <v>0</v>
      </c>
      <c r="X218" s="77" t="s">
        <v>990</v>
      </c>
      <c r="Y218" s="64"/>
      <c r="AC218" s="71"/>
      <c r="AG218" s="71"/>
      <c r="AJ218" s="78"/>
      <c r="AK218" s="78"/>
      <c r="AL218" s="78"/>
      <c r="AM218" s="78"/>
      <c r="AU218" s="42"/>
      <c r="AV218" s="42"/>
    </row>
    <row r="219" spans="1:48">
      <c r="A219" s="69" t="str">
        <f t="shared" si="43"/>
        <v>1123</v>
      </c>
      <c r="B219" s="50" t="str">
        <f t="shared" si="52"/>
        <v>track_1123</v>
      </c>
      <c r="C219" s="46">
        <f t="shared" si="44"/>
        <v>15</v>
      </c>
      <c r="D219" s="46">
        <f t="shared" si="45"/>
        <v>0</v>
      </c>
      <c r="E219" s="46">
        <f t="shared" si="46"/>
        <v>3</v>
      </c>
      <c r="F219" s="46">
        <f t="shared" si="47"/>
        <v>1</v>
      </c>
      <c r="G219" s="46">
        <f t="shared" si="48"/>
        <v>1</v>
      </c>
      <c r="H219" s="46">
        <f t="shared" si="49"/>
        <v>4</v>
      </c>
      <c r="I219" s="46">
        <f t="shared" si="50"/>
        <v>2</v>
      </c>
      <c r="J219" s="42">
        <f t="shared" si="53"/>
        <v>1</v>
      </c>
      <c r="K219" s="42">
        <f t="shared" si="54"/>
        <v>1</v>
      </c>
      <c r="L219" s="42">
        <f t="shared" si="51"/>
        <v>0</v>
      </c>
      <c r="M219" s="42">
        <f t="shared" si="55"/>
        <v>0</v>
      </c>
      <c r="N219" s="42">
        <f t="shared" si="56"/>
        <v>1</v>
      </c>
      <c r="O219" s="42">
        <f t="shared" si="57"/>
        <v>0</v>
      </c>
      <c r="P219" s="42">
        <f t="shared" si="58"/>
        <v>0</v>
      </c>
      <c r="Q219" s="42">
        <f t="shared" si="59"/>
        <v>0</v>
      </c>
      <c r="R219" s="42" t="s">
        <v>841</v>
      </c>
      <c r="S219" s="42">
        <v>0</v>
      </c>
      <c r="T219" s="46">
        <v>0</v>
      </c>
      <c r="U219" s="46" t="s">
        <v>987</v>
      </c>
      <c r="V219" s="68" t="s">
        <v>988</v>
      </c>
      <c r="W219" s="68">
        <v>0</v>
      </c>
      <c r="X219" s="77" t="s">
        <v>991</v>
      </c>
      <c r="Y219" s="64"/>
      <c r="AC219" s="71"/>
      <c r="AG219" s="71"/>
      <c r="AJ219" s="78"/>
      <c r="AK219" s="78"/>
      <c r="AL219" s="78"/>
      <c r="AM219" s="78"/>
      <c r="AU219" s="42"/>
      <c r="AV219" s="42"/>
    </row>
    <row r="220" spans="1:48">
      <c r="A220" s="69" t="str">
        <f t="shared" si="43"/>
        <v>1124</v>
      </c>
      <c r="B220" s="50" t="str">
        <f t="shared" si="52"/>
        <v>track_1124</v>
      </c>
      <c r="C220" s="46">
        <f t="shared" si="44"/>
        <v>15</v>
      </c>
      <c r="D220" s="46">
        <f t="shared" si="45"/>
        <v>0</v>
      </c>
      <c r="E220" s="46">
        <f t="shared" si="46"/>
        <v>3</v>
      </c>
      <c r="F220" s="46">
        <f t="shared" si="47"/>
        <v>2</v>
      </c>
      <c r="G220" s="46">
        <f t="shared" si="48"/>
        <v>1</v>
      </c>
      <c r="H220" s="46">
        <f t="shared" si="49"/>
        <v>5</v>
      </c>
      <c r="I220" s="46">
        <f t="shared" si="50"/>
        <v>2</v>
      </c>
      <c r="J220" s="42">
        <f t="shared" si="53"/>
        <v>1</v>
      </c>
      <c r="K220" s="42">
        <f t="shared" si="54"/>
        <v>1</v>
      </c>
      <c r="L220" s="42">
        <f t="shared" si="51"/>
        <v>0</v>
      </c>
      <c r="M220" s="42">
        <f t="shared" si="55"/>
        <v>0</v>
      </c>
      <c r="N220" s="42">
        <f t="shared" si="56"/>
        <v>1</v>
      </c>
      <c r="O220" s="42">
        <f t="shared" si="57"/>
        <v>0</v>
      </c>
      <c r="P220" s="42">
        <f t="shared" si="58"/>
        <v>0</v>
      </c>
      <c r="Q220" s="42">
        <f t="shared" si="59"/>
        <v>0</v>
      </c>
      <c r="R220" s="42" t="s">
        <v>841</v>
      </c>
      <c r="S220" s="42">
        <v>0</v>
      </c>
      <c r="T220" s="46">
        <v>0</v>
      </c>
      <c r="U220" s="46" t="s">
        <v>987</v>
      </c>
      <c r="V220" s="68" t="s">
        <v>988</v>
      </c>
      <c r="W220" s="68">
        <v>0</v>
      </c>
      <c r="X220" s="77" t="s">
        <v>992</v>
      </c>
      <c r="Y220" s="64"/>
      <c r="AC220" s="71"/>
      <c r="AG220" s="71"/>
      <c r="AJ220" s="78"/>
      <c r="AK220" s="78"/>
      <c r="AL220" s="78"/>
      <c r="AM220" s="78"/>
      <c r="AU220" s="42"/>
      <c r="AV220" s="42"/>
    </row>
    <row r="221" spans="1:48">
      <c r="A221" s="69" t="str">
        <f t="shared" si="43"/>
        <v>1125</v>
      </c>
      <c r="B221" s="50" t="str">
        <f t="shared" si="52"/>
        <v>track_1125</v>
      </c>
      <c r="C221" s="46">
        <f t="shared" si="44"/>
        <v>15</v>
      </c>
      <c r="D221" s="46">
        <f t="shared" si="45"/>
        <v>0</v>
      </c>
      <c r="E221" s="46">
        <f t="shared" si="46"/>
        <v>1</v>
      </c>
      <c r="F221" s="46">
        <f t="shared" si="47"/>
        <v>4</v>
      </c>
      <c r="G221" s="46">
        <f t="shared" si="48"/>
        <v>1</v>
      </c>
      <c r="H221" s="46">
        <f t="shared" si="49"/>
        <v>7</v>
      </c>
      <c r="I221" s="46">
        <f t="shared" si="50"/>
        <v>2</v>
      </c>
      <c r="J221" s="42">
        <f t="shared" si="53"/>
        <v>1</v>
      </c>
      <c r="K221" s="42">
        <f t="shared" si="54"/>
        <v>1</v>
      </c>
      <c r="L221" s="42">
        <f t="shared" si="51"/>
        <v>0</v>
      </c>
      <c r="M221" s="42">
        <f t="shared" si="55"/>
        <v>0</v>
      </c>
      <c r="N221" s="42">
        <f t="shared" si="56"/>
        <v>1</v>
      </c>
      <c r="O221" s="42">
        <f t="shared" si="57"/>
        <v>0</v>
      </c>
      <c r="P221" s="42">
        <f t="shared" si="58"/>
        <v>0</v>
      </c>
      <c r="Q221" s="42">
        <f t="shared" si="59"/>
        <v>0</v>
      </c>
      <c r="R221" s="42" t="s">
        <v>841</v>
      </c>
      <c r="S221" s="42">
        <v>0</v>
      </c>
      <c r="T221" s="46">
        <v>0</v>
      </c>
      <c r="U221" s="46" t="s">
        <v>987</v>
      </c>
      <c r="V221" s="68" t="s">
        <v>988</v>
      </c>
      <c r="W221" s="68">
        <v>0</v>
      </c>
      <c r="X221" s="77" t="s">
        <v>993</v>
      </c>
      <c r="Y221" s="64"/>
      <c r="AC221" s="71"/>
      <c r="AG221" s="71"/>
      <c r="AJ221" s="78"/>
      <c r="AK221" s="78"/>
      <c r="AL221" s="78"/>
      <c r="AM221" s="78"/>
      <c r="AU221" s="42"/>
      <c r="AV221" s="42"/>
    </row>
    <row r="222" spans="1:48">
      <c r="A222" s="69" t="str">
        <f t="shared" si="43"/>
        <v>1126</v>
      </c>
      <c r="B222" s="50" t="str">
        <f t="shared" si="52"/>
        <v>track_1126</v>
      </c>
      <c r="C222" s="46">
        <f t="shared" si="44"/>
        <v>15</v>
      </c>
      <c r="D222" s="46">
        <f t="shared" si="45"/>
        <v>0</v>
      </c>
      <c r="E222" s="46">
        <f t="shared" si="46"/>
        <v>4</v>
      </c>
      <c r="F222" s="46">
        <f t="shared" si="47"/>
        <v>2</v>
      </c>
      <c r="G222" s="46">
        <f t="shared" si="48"/>
        <v>1</v>
      </c>
      <c r="H222" s="46">
        <f t="shared" si="49"/>
        <v>2</v>
      </c>
      <c r="I222" s="46">
        <f t="shared" si="50"/>
        <v>2</v>
      </c>
      <c r="J222" s="42">
        <f t="shared" si="53"/>
        <v>1</v>
      </c>
      <c r="K222" s="42">
        <f t="shared" si="54"/>
        <v>1</v>
      </c>
      <c r="L222" s="42">
        <f t="shared" si="51"/>
        <v>0</v>
      </c>
      <c r="M222" s="42">
        <f t="shared" si="55"/>
        <v>0</v>
      </c>
      <c r="N222" s="42">
        <f t="shared" si="56"/>
        <v>1</v>
      </c>
      <c r="O222" s="42">
        <f t="shared" si="57"/>
        <v>0</v>
      </c>
      <c r="P222" s="42">
        <f t="shared" si="58"/>
        <v>0</v>
      </c>
      <c r="Q222" s="42">
        <f t="shared" si="59"/>
        <v>0</v>
      </c>
      <c r="R222" s="42" t="s">
        <v>841</v>
      </c>
      <c r="S222" s="42">
        <v>0</v>
      </c>
      <c r="T222" s="46">
        <v>0</v>
      </c>
      <c r="U222" s="46" t="s">
        <v>987</v>
      </c>
      <c r="V222" s="68" t="s">
        <v>988</v>
      </c>
      <c r="W222" s="68">
        <v>0</v>
      </c>
      <c r="X222" s="77" t="s">
        <v>994</v>
      </c>
      <c r="AC222" s="71"/>
      <c r="AG222" s="71"/>
      <c r="AJ222" s="78"/>
      <c r="AK222" s="78"/>
      <c r="AL222" s="78"/>
      <c r="AM222" s="78"/>
      <c r="AU222" s="42"/>
      <c r="AV222" s="42"/>
    </row>
    <row r="223" spans="1:48">
      <c r="A223" s="69" t="str">
        <f t="shared" si="43"/>
        <v>1127</v>
      </c>
      <c r="B223" s="50" t="str">
        <f t="shared" si="52"/>
        <v>track_1127</v>
      </c>
      <c r="C223" s="46">
        <f t="shared" si="44"/>
        <v>15</v>
      </c>
      <c r="D223" s="46">
        <f t="shared" si="45"/>
        <v>0</v>
      </c>
      <c r="E223" s="46">
        <f t="shared" si="46"/>
        <v>3</v>
      </c>
      <c r="F223" s="46">
        <f t="shared" si="47"/>
        <v>4</v>
      </c>
      <c r="G223" s="46">
        <f t="shared" si="48"/>
        <v>1</v>
      </c>
      <c r="H223" s="46">
        <f t="shared" si="49"/>
        <v>6</v>
      </c>
      <c r="I223" s="46">
        <f t="shared" si="50"/>
        <v>2</v>
      </c>
      <c r="J223" s="42">
        <f t="shared" si="53"/>
        <v>1</v>
      </c>
      <c r="K223" s="42">
        <f t="shared" si="54"/>
        <v>1</v>
      </c>
      <c r="L223" s="42">
        <f t="shared" si="51"/>
        <v>0</v>
      </c>
      <c r="M223" s="42">
        <f t="shared" si="55"/>
        <v>0</v>
      </c>
      <c r="N223" s="42">
        <f t="shared" si="56"/>
        <v>1</v>
      </c>
      <c r="O223" s="42">
        <f t="shared" si="57"/>
        <v>0</v>
      </c>
      <c r="P223" s="42">
        <f t="shared" si="58"/>
        <v>0</v>
      </c>
      <c r="Q223" s="42">
        <f t="shared" si="59"/>
        <v>0</v>
      </c>
      <c r="R223" s="42" t="s">
        <v>841</v>
      </c>
      <c r="S223" s="42">
        <v>0</v>
      </c>
      <c r="T223" s="46">
        <v>0</v>
      </c>
      <c r="U223" s="46" t="s">
        <v>987</v>
      </c>
      <c r="V223" s="68" t="s">
        <v>988</v>
      </c>
      <c r="W223" s="68">
        <v>0</v>
      </c>
      <c r="X223" s="77" t="s">
        <v>995</v>
      </c>
      <c r="AC223" s="71"/>
      <c r="AG223" s="71"/>
      <c r="AJ223" s="78"/>
      <c r="AK223" s="78"/>
      <c r="AL223" s="78"/>
      <c r="AM223" s="78"/>
      <c r="AU223" s="42"/>
      <c r="AV223" s="42"/>
    </row>
    <row r="224" spans="1:48">
      <c r="A224" s="69" t="str">
        <f t="shared" si="43"/>
        <v>1128</v>
      </c>
      <c r="B224" s="50" t="str">
        <f t="shared" si="52"/>
        <v>track_1128</v>
      </c>
      <c r="C224" s="46">
        <f t="shared" si="44"/>
        <v>16</v>
      </c>
      <c r="D224" s="46">
        <f t="shared" si="45"/>
        <v>1</v>
      </c>
      <c r="E224" s="46">
        <f t="shared" si="46"/>
        <v>1</v>
      </c>
      <c r="F224" s="46">
        <f t="shared" si="47"/>
        <v>3</v>
      </c>
      <c r="G224" s="46">
        <f t="shared" si="48"/>
        <v>1</v>
      </c>
      <c r="H224" s="46">
        <f t="shared" si="49"/>
        <v>3</v>
      </c>
      <c r="I224" s="46">
        <f t="shared" si="50"/>
        <v>3</v>
      </c>
      <c r="J224" s="42">
        <f t="shared" si="53"/>
        <v>1</v>
      </c>
      <c r="K224" s="42">
        <f t="shared" si="54"/>
        <v>1</v>
      </c>
      <c r="L224" s="42">
        <f t="shared" si="51"/>
        <v>1</v>
      </c>
      <c r="M224" s="42">
        <f t="shared" si="55"/>
        <v>1</v>
      </c>
      <c r="N224" s="42">
        <f t="shared" si="56"/>
        <v>1</v>
      </c>
      <c r="O224" s="42">
        <f t="shared" si="57"/>
        <v>1</v>
      </c>
      <c r="P224" s="42">
        <f t="shared" si="58"/>
        <v>1</v>
      </c>
      <c r="Q224" s="42">
        <f t="shared" si="59"/>
        <v>1</v>
      </c>
      <c r="R224" s="42" t="s">
        <v>841</v>
      </c>
      <c r="S224" s="42">
        <v>0</v>
      </c>
      <c r="T224" s="46">
        <v>0</v>
      </c>
      <c r="U224" s="46" t="s">
        <v>996</v>
      </c>
      <c r="V224" s="68" t="s">
        <v>997</v>
      </c>
      <c r="W224" s="68">
        <v>0</v>
      </c>
      <c r="X224" s="70" t="s">
        <v>998</v>
      </c>
      <c r="AC224" s="71"/>
      <c r="AG224" s="71"/>
      <c r="AJ224" s="78"/>
      <c r="AK224" s="78"/>
      <c r="AL224" s="78"/>
      <c r="AM224" s="78"/>
      <c r="AU224" s="42"/>
      <c r="AV224" s="42"/>
    </row>
    <row r="225" spans="1:48">
      <c r="A225" s="69" t="str">
        <f t="shared" si="43"/>
        <v>1129</v>
      </c>
      <c r="B225" s="50" t="str">
        <f t="shared" si="52"/>
        <v>track_1129</v>
      </c>
      <c r="C225" s="46">
        <f t="shared" si="44"/>
        <v>16</v>
      </c>
      <c r="D225" s="46">
        <f t="shared" si="45"/>
        <v>1</v>
      </c>
      <c r="E225" s="46">
        <f t="shared" si="46"/>
        <v>1</v>
      </c>
      <c r="F225" s="46">
        <f t="shared" si="47"/>
        <v>4</v>
      </c>
      <c r="G225" s="46">
        <f t="shared" si="48"/>
        <v>1</v>
      </c>
      <c r="H225" s="46">
        <f t="shared" si="49"/>
        <v>5</v>
      </c>
      <c r="I225" s="46">
        <f t="shared" si="50"/>
        <v>3</v>
      </c>
      <c r="J225" s="42">
        <f t="shared" si="53"/>
        <v>1</v>
      </c>
      <c r="K225" s="42">
        <f t="shared" si="54"/>
        <v>1</v>
      </c>
      <c r="L225" s="42">
        <f t="shared" si="51"/>
        <v>1</v>
      </c>
      <c r="M225" s="42">
        <f t="shared" si="55"/>
        <v>1</v>
      </c>
      <c r="N225" s="42">
        <f t="shared" si="56"/>
        <v>1</v>
      </c>
      <c r="O225" s="42">
        <f t="shared" si="57"/>
        <v>1</v>
      </c>
      <c r="P225" s="42">
        <f t="shared" si="58"/>
        <v>1</v>
      </c>
      <c r="Q225" s="42">
        <f t="shared" si="59"/>
        <v>1</v>
      </c>
      <c r="R225" s="42" t="s">
        <v>841</v>
      </c>
      <c r="S225" s="42">
        <v>0</v>
      </c>
      <c r="T225" s="46">
        <v>0</v>
      </c>
      <c r="U225" s="46" t="s">
        <v>996</v>
      </c>
      <c r="V225" s="68" t="s">
        <v>997</v>
      </c>
      <c r="W225" s="68">
        <v>0</v>
      </c>
      <c r="X225" s="70" t="s">
        <v>999</v>
      </c>
      <c r="AC225" s="71"/>
      <c r="AG225" s="71"/>
      <c r="AJ225" s="78"/>
      <c r="AK225" s="78"/>
      <c r="AL225" s="78"/>
      <c r="AM225" s="78"/>
      <c r="AU225" s="42"/>
      <c r="AV225" s="42"/>
    </row>
    <row r="226" spans="1:48">
      <c r="A226" s="69" t="str">
        <f t="shared" si="43"/>
        <v>1130</v>
      </c>
      <c r="B226" s="50" t="str">
        <f t="shared" si="52"/>
        <v>track_1130</v>
      </c>
      <c r="C226" s="46">
        <f t="shared" si="44"/>
        <v>16</v>
      </c>
      <c r="D226" s="46">
        <f t="shared" si="45"/>
        <v>1</v>
      </c>
      <c r="E226" s="46">
        <f t="shared" si="46"/>
        <v>1</v>
      </c>
      <c r="F226" s="46">
        <f t="shared" si="47"/>
        <v>4</v>
      </c>
      <c r="G226" s="46">
        <f t="shared" si="48"/>
        <v>1</v>
      </c>
      <c r="H226" s="46">
        <f t="shared" si="49"/>
        <v>7</v>
      </c>
      <c r="I226" s="46">
        <f t="shared" si="50"/>
        <v>3</v>
      </c>
      <c r="J226" s="42">
        <f t="shared" si="53"/>
        <v>1</v>
      </c>
      <c r="K226" s="42">
        <f t="shared" si="54"/>
        <v>1</v>
      </c>
      <c r="L226" s="42">
        <f t="shared" si="51"/>
        <v>1</v>
      </c>
      <c r="M226" s="42">
        <f t="shared" si="55"/>
        <v>1</v>
      </c>
      <c r="N226" s="42">
        <f t="shared" si="56"/>
        <v>1</v>
      </c>
      <c r="O226" s="42">
        <f t="shared" si="57"/>
        <v>1</v>
      </c>
      <c r="P226" s="42">
        <f t="shared" si="58"/>
        <v>1</v>
      </c>
      <c r="Q226" s="42">
        <f t="shared" si="59"/>
        <v>1</v>
      </c>
      <c r="R226" s="42" t="s">
        <v>841</v>
      </c>
      <c r="S226" s="42">
        <v>0</v>
      </c>
      <c r="T226" s="46">
        <v>0</v>
      </c>
      <c r="U226" s="46" t="s">
        <v>996</v>
      </c>
      <c r="V226" s="68" t="s">
        <v>997</v>
      </c>
      <c r="W226" s="68">
        <v>0</v>
      </c>
      <c r="X226" s="70" t="s">
        <v>1000</v>
      </c>
      <c r="AC226" s="71"/>
      <c r="AG226" s="71"/>
      <c r="AJ226" s="78"/>
      <c r="AK226" s="78"/>
      <c r="AL226" s="78"/>
      <c r="AM226" s="78"/>
      <c r="AU226" s="42"/>
      <c r="AV226" s="42"/>
    </row>
    <row r="227" spans="1:48">
      <c r="A227" s="69" t="str">
        <f t="shared" si="43"/>
        <v>1131</v>
      </c>
      <c r="B227" s="50" t="str">
        <f t="shared" si="52"/>
        <v>track_1131</v>
      </c>
      <c r="C227" s="46">
        <f t="shared" si="44"/>
        <v>16</v>
      </c>
      <c r="D227" s="46">
        <f t="shared" si="45"/>
        <v>1</v>
      </c>
      <c r="E227" s="46">
        <f t="shared" si="46"/>
        <v>3</v>
      </c>
      <c r="F227" s="46">
        <f t="shared" si="47"/>
        <v>1</v>
      </c>
      <c r="G227" s="46">
        <f t="shared" si="48"/>
        <v>1</v>
      </c>
      <c r="H227" s="46">
        <f t="shared" si="49"/>
        <v>6</v>
      </c>
      <c r="I227" s="46">
        <f t="shared" si="50"/>
        <v>3</v>
      </c>
      <c r="J227" s="42">
        <f t="shared" si="53"/>
        <v>1</v>
      </c>
      <c r="K227" s="42">
        <f t="shared" si="54"/>
        <v>1</v>
      </c>
      <c r="L227" s="42">
        <f t="shared" si="51"/>
        <v>1</v>
      </c>
      <c r="M227" s="42">
        <f t="shared" si="55"/>
        <v>1</v>
      </c>
      <c r="N227" s="42">
        <f t="shared" si="56"/>
        <v>1</v>
      </c>
      <c r="O227" s="42">
        <f t="shared" si="57"/>
        <v>1</v>
      </c>
      <c r="P227" s="42">
        <f t="shared" si="58"/>
        <v>1</v>
      </c>
      <c r="Q227" s="42">
        <f t="shared" si="59"/>
        <v>1</v>
      </c>
      <c r="R227" s="42" t="s">
        <v>841</v>
      </c>
      <c r="S227" s="42">
        <v>0</v>
      </c>
      <c r="T227" s="46">
        <v>0</v>
      </c>
      <c r="U227" s="46" t="s">
        <v>996</v>
      </c>
      <c r="V227" s="68" t="s">
        <v>997</v>
      </c>
      <c r="W227" s="68">
        <v>0</v>
      </c>
      <c r="X227" s="70" t="s">
        <v>1001</v>
      </c>
      <c r="AC227" s="71"/>
      <c r="AG227" s="71"/>
      <c r="AJ227" s="78"/>
      <c r="AK227" s="78"/>
      <c r="AL227" s="78"/>
      <c r="AM227" s="78"/>
      <c r="AU227" s="42"/>
      <c r="AV227" s="42"/>
    </row>
    <row r="228" spans="1:48">
      <c r="A228" s="69" t="str">
        <f t="shared" si="43"/>
        <v>1132</v>
      </c>
      <c r="B228" s="50" t="str">
        <f t="shared" si="52"/>
        <v>track_1132</v>
      </c>
      <c r="C228" s="46">
        <f t="shared" si="44"/>
        <v>16</v>
      </c>
      <c r="D228" s="46">
        <f t="shared" si="45"/>
        <v>1</v>
      </c>
      <c r="E228" s="46">
        <f t="shared" si="46"/>
        <v>3</v>
      </c>
      <c r="F228" s="46">
        <f t="shared" si="47"/>
        <v>2</v>
      </c>
      <c r="G228" s="46">
        <f t="shared" si="48"/>
        <v>1</v>
      </c>
      <c r="H228" s="46">
        <f t="shared" si="49"/>
        <v>1</v>
      </c>
      <c r="I228" s="46">
        <f t="shared" si="50"/>
        <v>3</v>
      </c>
      <c r="J228" s="42">
        <f t="shared" si="53"/>
        <v>1</v>
      </c>
      <c r="K228" s="42">
        <f t="shared" si="54"/>
        <v>1</v>
      </c>
      <c r="L228" s="42">
        <f t="shared" si="51"/>
        <v>1</v>
      </c>
      <c r="M228" s="42">
        <f t="shared" si="55"/>
        <v>1</v>
      </c>
      <c r="N228" s="42">
        <f t="shared" si="56"/>
        <v>1</v>
      </c>
      <c r="O228" s="42">
        <f t="shared" si="57"/>
        <v>1</v>
      </c>
      <c r="P228" s="42">
        <f t="shared" si="58"/>
        <v>1</v>
      </c>
      <c r="Q228" s="42">
        <f t="shared" si="59"/>
        <v>1</v>
      </c>
      <c r="R228" s="42" t="s">
        <v>841</v>
      </c>
      <c r="S228" s="42">
        <v>0</v>
      </c>
      <c r="T228" s="46">
        <v>0</v>
      </c>
      <c r="U228" s="46" t="s">
        <v>996</v>
      </c>
      <c r="V228" s="68" t="s">
        <v>997</v>
      </c>
      <c r="W228" s="68">
        <v>0</v>
      </c>
      <c r="X228" s="70" t="s">
        <v>1002</v>
      </c>
      <c r="AC228" s="71"/>
      <c r="AG228" s="71"/>
      <c r="AJ228" s="78"/>
      <c r="AK228" s="78"/>
      <c r="AL228" s="78"/>
      <c r="AM228" s="78"/>
      <c r="AU228" s="42"/>
      <c r="AV228" s="42"/>
    </row>
    <row r="229" spans="1:48">
      <c r="A229" s="69" t="str">
        <f t="shared" si="43"/>
        <v>1133</v>
      </c>
      <c r="B229" s="50" t="str">
        <f t="shared" si="52"/>
        <v>track_1133</v>
      </c>
      <c r="C229" s="46">
        <f t="shared" si="44"/>
        <v>16</v>
      </c>
      <c r="D229" s="46">
        <f t="shared" si="45"/>
        <v>1</v>
      </c>
      <c r="E229" s="46">
        <f t="shared" si="46"/>
        <v>3</v>
      </c>
      <c r="F229" s="46">
        <f t="shared" si="47"/>
        <v>2</v>
      </c>
      <c r="G229" s="46">
        <f t="shared" si="48"/>
        <v>1</v>
      </c>
      <c r="H229" s="46">
        <f t="shared" si="49"/>
        <v>4</v>
      </c>
      <c r="I229" s="46">
        <f t="shared" si="50"/>
        <v>3</v>
      </c>
      <c r="J229" s="42">
        <f t="shared" si="53"/>
        <v>1</v>
      </c>
      <c r="K229" s="42">
        <f t="shared" si="54"/>
        <v>1</v>
      </c>
      <c r="L229" s="42">
        <f t="shared" si="51"/>
        <v>1</v>
      </c>
      <c r="M229" s="42">
        <f t="shared" si="55"/>
        <v>1</v>
      </c>
      <c r="N229" s="42">
        <f t="shared" si="56"/>
        <v>1</v>
      </c>
      <c r="O229" s="42">
        <f t="shared" si="57"/>
        <v>1</v>
      </c>
      <c r="P229" s="42">
        <f t="shared" si="58"/>
        <v>1</v>
      </c>
      <c r="Q229" s="42">
        <f t="shared" si="59"/>
        <v>1</v>
      </c>
      <c r="R229" s="42" t="s">
        <v>841</v>
      </c>
      <c r="S229" s="42">
        <v>0</v>
      </c>
      <c r="T229" s="46">
        <v>0</v>
      </c>
      <c r="U229" s="46" t="s">
        <v>996</v>
      </c>
      <c r="V229" s="68" t="s">
        <v>997</v>
      </c>
      <c r="W229" s="68">
        <v>0</v>
      </c>
      <c r="X229" s="70" t="s">
        <v>1003</v>
      </c>
      <c r="AC229" s="71"/>
      <c r="AG229" s="71"/>
      <c r="AJ229" s="78"/>
      <c r="AK229" s="78"/>
      <c r="AL229" s="78"/>
      <c r="AM229" s="78"/>
      <c r="AU229" s="42"/>
      <c r="AV229" s="42"/>
    </row>
    <row r="230" spans="1:48">
      <c r="A230" s="69" t="str">
        <f t="shared" si="43"/>
        <v>1134</v>
      </c>
      <c r="B230" s="50" t="str">
        <f t="shared" si="52"/>
        <v>track_1134</v>
      </c>
      <c r="C230" s="46">
        <f t="shared" si="44"/>
        <v>16</v>
      </c>
      <c r="D230" s="46">
        <f t="shared" si="45"/>
        <v>1</v>
      </c>
      <c r="E230" s="46">
        <f t="shared" si="46"/>
        <v>4</v>
      </c>
      <c r="F230" s="46">
        <f t="shared" si="47"/>
        <v>2</v>
      </c>
      <c r="G230" s="46">
        <f t="shared" si="48"/>
        <v>1</v>
      </c>
      <c r="H230" s="46">
        <f t="shared" si="49"/>
        <v>2</v>
      </c>
      <c r="I230" s="46">
        <f t="shared" si="50"/>
        <v>3</v>
      </c>
      <c r="J230" s="42">
        <f t="shared" si="53"/>
        <v>1</v>
      </c>
      <c r="K230" s="42">
        <f t="shared" si="54"/>
        <v>1</v>
      </c>
      <c r="L230" s="42">
        <f t="shared" si="51"/>
        <v>1</v>
      </c>
      <c r="M230" s="42">
        <f t="shared" si="55"/>
        <v>1</v>
      </c>
      <c r="N230" s="42">
        <f t="shared" si="56"/>
        <v>1</v>
      </c>
      <c r="O230" s="42">
        <f t="shared" si="57"/>
        <v>1</v>
      </c>
      <c r="P230" s="42">
        <f t="shared" si="58"/>
        <v>1</v>
      </c>
      <c r="Q230" s="42">
        <f t="shared" si="59"/>
        <v>1</v>
      </c>
      <c r="R230" s="42" t="s">
        <v>841</v>
      </c>
      <c r="S230" s="42">
        <v>0</v>
      </c>
      <c r="T230" s="46">
        <v>0</v>
      </c>
      <c r="U230" s="46" t="s">
        <v>996</v>
      </c>
      <c r="V230" s="68" t="s">
        <v>997</v>
      </c>
      <c r="W230" s="68">
        <v>0</v>
      </c>
      <c r="X230" s="70" t="s">
        <v>1004</v>
      </c>
      <c r="AC230" s="71"/>
      <c r="AG230" s="71"/>
      <c r="AJ230" s="78"/>
      <c r="AK230" s="78"/>
      <c r="AL230" s="78"/>
      <c r="AM230" s="78"/>
      <c r="AU230" s="42"/>
      <c r="AV230" s="42"/>
    </row>
    <row r="231" spans="1:48">
      <c r="A231" s="69" t="str">
        <f t="shared" ref="A231:A294" si="60">RIGHT(X231,4)</f>
        <v>1135</v>
      </c>
      <c r="B231" s="50" t="str">
        <f t="shared" si="52"/>
        <v>track_1135</v>
      </c>
      <c r="C231" s="46">
        <f t="shared" ref="C231:C294" si="61">INT(RIGHT(LEFT(X231,8),2))</f>
        <v>17</v>
      </c>
      <c r="D231" s="46">
        <f t="shared" ref="D231:D294" si="62">INT(RIGHT(LEFT(X231,10),1))</f>
        <v>0</v>
      </c>
      <c r="E231" s="46">
        <f t="shared" ref="E231:E294" si="63">INT(RIGHT(LEFT(X231,11),1))</f>
        <v>1</v>
      </c>
      <c r="F231" s="46">
        <f t="shared" ref="F231:F294" si="64">INT(RIGHT(LEFT(X231,12),1))</f>
        <v>3</v>
      </c>
      <c r="G231" s="46">
        <f t="shared" ref="G231:G294" si="65">INT(RIGHT(LEFT(X231,13),1))</f>
        <v>1</v>
      </c>
      <c r="H231" s="46">
        <f t="shared" ref="H231:H294" si="66">INT(RIGHT(LEFT(X231,16),2))</f>
        <v>5</v>
      </c>
      <c r="I231" s="46">
        <f t="shared" ref="I231:I294" si="67">VLOOKUP(C231,AJ:AL,3,0)</f>
        <v>3</v>
      </c>
      <c r="J231" s="42">
        <f t="shared" si="53"/>
        <v>0</v>
      </c>
      <c r="K231" s="42">
        <f t="shared" si="54"/>
        <v>0</v>
      </c>
      <c r="L231" s="42">
        <f t="shared" si="51"/>
        <v>1</v>
      </c>
      <c r="M231" s="42">
        <f t="shared" si="55"/>
        <v>1</v>
      </c>
      <c r="N231" s="42">
        <f t="shared" si="56"/>
        <v>0</v>
      </c>
      <c r="O231" s="42">
        <f t="shared" si="57"/>
        <v>1</v>
      </c>
      <c r="P231" s="42">
        <f t="shared" si="58"/>
        <v>1</v>
      </c>
      <c r="Q231" s="42">
        <f t="shared" si="59"/>
        <v>1</v>
      </c>
      <c r="R231" s="42" t="s">
        <v>841</v>
      </c>
      <c r="S231" s="42">
        <v>0</v>
      </c>
      <c r="T231" s="46">
        <v>0</v>
      </c>
      <c r="U231" s="46" t="s">
        <v>1005</v>
      </c>
      <c r="V231" s="68" t="s">
        <v>1006</v>
      </c>
      <c r="W231" s="68">
        <v>0</v>
      </c>
      <c r="X231" s="70" t="s">
        <v>1007</v>
      </c>
      <c r="AC231" s="71"/>
      <c r="AG231" s="71"/>
      <c r="AJ231" s="78"/>
      <c r="AK231" s="78"/>
      <c r="AL231" s="78"/>
      <c r="AM231" s="78"/>
      <c r="AU231" s="42"/>
      <c r="AV231" s="42"/>
    </row>
    <row r="232" spans="1:48">
      <c r="A232" s="69" t="str">
        <f t="shared" si="60"/>
        <v>1136</v>
      </c>
      <c r="B232" s="50" t="str">
        <f t="shared" si="52"/>
        <v>track_1136</v>
      </c>
      <c r="C232" s="46">
        <f t="shared" si="61"/>
        <v>17</v>
      </c>
      <c r="D232" s="46">
        <f t="shared" si="62"/>
        <v>0</v>
      </c>
      <c r="E232" s="46">
        <f t="shared" si="63"/>
        <v>2</v>
      </c>
      <c r="F232" s="46">
        <f t="shared" si="64"/>
        <v>3</v>
      </c>
      <c r="G232" s="46">
        <f t="shared" si="65"/>
        <v>1</v>
      </c>
      <c r="H232" s="46">
        <f t="shared" si="66"/>
        <v>7</v>
      </c>
      <c r="I232" s="46">
        <f t="shared" si="67"/>
        <v>3</v>
      </c>
      <c r="J232" s="42">
        <f t="shared" si="53"/>
        <v>0</v>
      </c>
      <c r="K232" s="42">
        <f t="shared" si="54"/>
        <v>0</v>
      </c>
      <c r="L232" s="42">
        <f t="shared" ref="L232:L295" si="68">VLOOKUP(C232,AJ:AW,8,0)</f>
        <v>1</v>
      </c>
      <c r="M232" s="42">
        <f t="shared" si="55"/>
        <v>1</v>
      </c>
      <c r="N232" s="42">
        <f t="shared" si="56"/>
        <v>0</v>
      </c>
      <c r="O232" s="42">
        <f t="shared" si="57"/>
        <v>1</v>
      </c>
      <c r="P232" s="42">
        <f t="shared" si="58"/>
        <v>1</v>
      </c>
      <c r="Q232" s="42">
        <f t="shared" si="59"/>
        <v>1</v>
      </c>
      <c r="R232" s="42" t="s">
        <v>841</v>
      </c>
      <c r="S232" s="42">
        <v>0</v>
      </c>
      <c r="T232" s="46">
        <v>0</v>
      </c>
      <c r="U232" s="46" t="s">
        <v>1005</v>
      </c>
      <c r="V232" s="68" t="s">
        <v>1006</v>
      </c>
      <c r="W232" s="68">
        <v>0</v>
      </c>
      <c r="X232" s="70" t="s">
        <v>1008</v>
      </c>
      <c r="AC232" s="71"/>
      <c r="AG232" s="71"/>
      <c r="AJ232" s="78"/>
      <c r="AK232" s="78"/>
      <c r="AL232" s="78"/>
      <c r="AM232" s="78"/>
      <c r="AU232" s="42"/>
      <c r="AV232" s="42"/>
    </row>
    <row r="233" spans="1:48">
      <c r="A233" s="69" t="str">
        <f t="shared" si="60"/>
        <v>1137</v>
      </c>
      <c r="B233" s="50" t="str">
        <f t="shared" si="52"/>
        <v>track_1137</v>
      </c>
      <c r="C233" s="46">
        <f t="shared" si="61"/>
        <v>17</v>
      </c>
      <c r="D233" s="46">
        <f t="shared" si="62"/>
        <v>0</v>
      </c>
      <c r="E233" s="46">
        <f t="shared" si="63"/>
        <v>2</v>
      </c>
      <c r="F233" s="46">
        <f t="shared" si="64"/>
        <v>4</v>
      </c>
      <c r="G233" s="46">
        <f t="shared" si="65"/>
        <v>1</v>
      </c>
      <c r="H233" s="46">
        <f t="shared" si="66"/>
        <v>3</v>
      </c>
      <c r="I233" s="46">
        <f t="shared" si="67"/>
        <v>3</v>
      </c>
      <c r="J233" s="42">
        <f t="shared" si="53"/>
        <v>0</v>
      </c>
      <c r="K233" s="42">
        <f t="shared" si="54"/>
        <v>0</v>
      </c>
      <c r="L233" s="42">
        <f t="shared" si="68"/>
        <v>1</v>
      </c>
      <c r="M233" s="42">
        <f t="shared" si="55"/>
        <v>1</v>
      </c>
      <c r="N233" s="42">
        <f t="shared" si="56"/>
        <v>0</v>
      </c>
      <c r="O233" s="42">
        <f t="shared" si="57"/>
        <v>1</v>
      </c>
      <c r="P233" s="42">
        <f t="shared" si="58"/>
        <v>1</v>
      </c>
      <c r="Q233" s="42">
        <f t="shared" si="59"/>
        <v>1</v>
      </c>
      <c r="R233" s="42" t="s">
        <v>841</v>
      </c>
      <c r="S233" s="42">
        <v>0</v>
      </c>
      <c r="T233" s="46">
        <v>0</v>
      </c>
      <c r="U233" s="46" t="s">
        <v>1005</v>
      </c>
      <c r="V233" s="68" t="s">
        <v>1006</v>
      </c>
      <c r="W233" s="68">
        <v>0</v>
      </c>
      <c r="X233" s="70" t="s">
        <v>1009</v>
      </c>
      <c r="AC233" s="71"/>
      <c r="AG233" s="71"/>
      <c r="AJ233" s="78"/>
      <c r="AK233" s="78"/>
      <c r="AL233" s="78"/>
      <c r="AM233" s="78"/>
      <c r="AU233" s="42"/>
      <c r="AV233" s="42"/>
    </row>
    <row r="234" spans="1:48">
      <c r="A234" s="69" t="str">
        <f t="shared" si="60"/>
        <v>1138</v>
      </c>
      <c r="B234" s="50" t="str">
        <f t="shared" si="52"/>
        <v>track_1138</v>
      </c>
      <c r="C234" s="46">
        <f t="shared" si="61"/>
        <v>17</v>
      </c>
      <c r="D234" s="46">
        <f t="shared" si="62"/>
        <v>0</v>
      </c>
      <c r="E234" s="46">
        <f t="shared" si="63"/>
        <v>2</v>
      </c>
      <c r="F234" s="46">
        <f t="shared" si="64"/>
        <v>4</v>
      </c>
      <c r="G234" s="46">
        <f t="shared" si="65"/>
        <v>1</v>
      </c>
      <c r="H234" s="46">
        <f t="shared" si="66"/>
        <v>4</v>
      </c>
      <c r="I234" s="46">
        <f t="shared" si="67"/>
        <v>3</v>
      </c>
      <c r="J234" s="42">
        <f t="shared" si="53"/>
        <v>0</v>
      </c>
      <c r="K234" s="42">
        <f t="shared" si="54"/>
        <v>0</v>
      </c>
      <c r="L234" s="42">
        <f t="shared" si="68"/>
        <v>1</v>
      </c>
      <c r="M234" s="42">
        <f t="shared" si="55"/>
        <v>1</v>
      </c>
      <c r="N234" s="42">
        <f t="shared" si="56"/>
        <v>0</v>
      </c>
      <c r="O234" s="42">
        <f t="shared" si="57"/>
        <v>1</v>
      </c>
      <c r="P234" s="42">
        <f t="shared" si="58"/>
        <v>1</v>
      </c>
      <c r="Q234" s="42">
        <f t="shared" si="59"/>
        <v>1</v>
      </c>
      <c r="R234" s="42" t="s">
        <v>841</v>
      </c>
      <c r="S234" s="42">
        <v>0</v>
      </c>
      <c r="T234" s="46">
        <v>0</v>
      </c>
      <c r="U234" s="46" t="s">
        <v>1005</v>
      </c>
      <c r="V234" s="68" t="s">
        <v>1006</v>
      </c>
      <c r="W234" s="68">
        <v>0</v>
      </c>
      <c r="X234" s="70" t="s">
        <v>1010</v>
      </c>
      <c r="AC234" s="71"/>
      <c r="AG234" s="71"/>
      <c r="AJ234" s="78"/>
      <c r="AK234" s="78"/>
      <c r="AL234" s="78"/>
      <c r="AM234" s="78"/>
      <c r="AU234" s="42"/>
      <c r="AV234" s="42"/>
    </row>
    <row r="235" spans="1:48">
      <c r="A235" s="69" t="str">
        <f t="shared" si="60"/>
        <v>1139</v>
      </c>
      <c r="B235" s="50" t="str">
        <f t="shared" si="52"/>
        <v>track_1139</v>
      </c>
      <c r="C235" s="46">
        <f t="shared" si="61"/>
        <v>17</v>
      </c>
      <c r="D235" s="46">
        <f t="shared" si="62"/>
        <v>0</v>
      </c>
      <c r="E235" s="46">
        <f t="shared" si="63"/>
        <v>3</v>
      </c>
      <c r="F235" s="46">
        <f t="shared" si="64"/>
        <v>1</v>
      </c>
      <c r="G235" s="46">
        <f t="shared" si="65"/>
        <v>1</v>
      </c>
      <c r="H235" s="46">
        <f t="shared" si="66"/>
        <v>2</v>
      </c>
      <c r="I235" s="46">
        <f t="shared" si="67"/>
        <v>3</v>
      </c>
      <c r="J235" s="42">
        <f t="shared" si="53"/>
        <v>0</v>
      </c>
      <c r="K235" s="42">
        <f t="shared" si="54"/>
        <v>0</v>
      </c>
      <c r="L235" s="42">
        <f t="shared" si="68"/>
        <v>1</v>
      </c>
      <c r="M235" s="42">
        <f t="shared" si="55"/>
        <v>1</v>
      </c>
      <c r="N235" s="42">
        <f t="shared" si="56"/>
        <v>0</v>
      </c>
      <c r="O235" s="42">
        <f t="shared" si="57"/>
        <v>1</v>
      </c>
      <c r="P235" s="42">
        <f t="shared" si="58"/>
        <v>1</v>
      </c>
      <c r="Q235" s="42">
        <f t="shared" si="59"/>
        <v>1</v>
      </c>
      <c r="R235" s="42" t="s">
        <v>841</v>
      </c>
      <c r="S235" s="42">
        <v>0</v>
      </c>
      <c r="T235" s="46">
        <v>0</v>
      </c>
      <c r="U235" s="46" t="s">
        <v>1005</v>
      </c>
      <c r="V235" s="68" t="s">
        <v>1006</v>
      </c>
      <c r="W235" s="68">
        <v>0</v>
      </c>
      <c r="X235" s="70" t="s">
        <v>1011</v>
      </c>
      <c r="AC235" s="71"/>
      <c r="AG235" s="71"/>
      <c r="AJ235" s="78"/>
      <c r="AK235" s="78"/>
      <c r="AL235" s="78"/>
      <c r="AM235" s="78"/>
      <c r="AU235" s="42"/>
      <c r="AV235" s="42"/>
    </row>
    <row r="236" spans="1:48">
      <c r="A236" s="69" t="str">
        <f t="shared" si="60"/>
        <v>1140</v>
      </c>
      <c r="B236" s="50" t="str">
        <f t="shared" si="52"/>
        <v>track_1140</v>
      </c>
      <c r="C236" s="46">
        <f t="shared" si="61"/>
        <v>17</v>
      </c>
      <c r="D236" s="46">
        <f t="shared" si="62"/>
        <v>0</v>
      </c>
      <c r="E236" s="46">
        <f t="shared" si="63"/>
        <v>3</v>
      </c>
      <c r="F236" s="46">
        <f t="shared" si="64"/>
        <v>4</v>
      </c>
      <c r="G236" s="46">
        <f t="shared" si="65"/>
        <v>1</v>
      </c>
      <c r="H236" s="46">
        <f t="shared" si="66"/>
        <v>6</v>
      </c>
      <c r="I236" s="46">
        <f t="shared" si="67"/>
        <v>3</v>
      </c>
      <c r="J236" s="42">
        <f t="shared" si="53"/>
        <v>0</v>
      </c>
      <c r="K236" s="42">
        <f t="shared" si="54"/>
        <v>0</v>
      </c>
      <c r="L236" s="42">
        <f t="shared" si="68"/>
        <v>1</v>
      </c>
      <c r="M236" s="42">
        <f t="shared" si="55"/>
        <v>1</v>
      </c>
      <c r="N236" s="42">
        <f t="shared" si="56"/>
        <v>0</v>
      </c>
      <c r="O236" s="42">
        <f t="shared" si="57"/>
        <v>1</v>
      </c>
      <c r="P236" s="42">
        <f t="shared" si="58"/>
        <v>1</v>
      </c>
      <c r="Q236" s="42">
        <f t="shared" si="59"/>
        <v>1</v>
      </c>
      <c r="R236" s="42" t="s">
        <v>841</v>
      </c>
      <c r="S236" s="42">
        <v>0</v>
      </c>
      <c r="T236" s="46">
        <v>0</v>
      </c>
      <c r="U236" s="46" t="s">
        <v>1005</v>
      </c>
      <c r="V236" s="68" t="s">
        <v>1006</v>
      </c>
      <c r="W236" s="68">
        <v>0</v>
      </c>
      <c r="X236" s="70" t="s">
        <v>1012</v>
      </c>
      <c r="AC236" s="71"/>
      <c r="AG236" s="71"/>
      <c r="AJ236" s="78"/>
      <c r="AK236" s="78"/>
      <c r="AL236" s="78"/>
      <c r="AM236" s="78"/>
      <c r="AU236" s="42"/>
      <c r="AV236" s="42"/>
    </row>
    <row r="237" spans="1:48">
      <c r="A237" s="69" t="str">
        <f t="shared" si="60"/>
        <v>1141</v>
      </c>
      <c r="B237" s="50" t="str">
        <f t="shared" si="52"/>
        <v>track_1141</v>
      </c>
      <c r="C237" s="46">
        <f t="shared" si="61"/>
        <v>17</v>
      </c>
      <c r="D237" s="46">
        <f t="shared" si="62"/>
        <v>0</v>
      </c>
      <c r="E237" s="46">
        <f t="shared" si="63"/>
        <v>3</v>
      </c>
      <c r="F237" s="46">
        <f t="shared" si="64"/>
        <v>4</v>
      </c>
      <c r="G237" s="46">
        <f t="shared" si="65"/>
        <v>1</v>
      </c>
      <c r="H237" s="46">
        <f t="shared" si="66"/>
        <v>8</v>
      </c>
      <c r="I237" s="46">
        <f t="shared" si="67"/>
        <v>3</v>
      </c>
      <c r="J237" s="42">
        <f t="shared" si="53"/>
        <v>0</v>
      </c>
      <c r="K237" s="42">
        <f t="shared" si="54"/>
        <v>0</v>
      </c>
      <c r="L237" s="42">
        <f t="shared" si="68"/>
        <v>1</v>
      </c>
      <c r="M237" s="42">
        <f t="shared" si="55"/>
        <v>1</v>
      </c>
      <c r="N237" s="42">
        <f t="shared" si="56"/>
        <v>0</v>
      </c>
      <c r="O237" s="42">
        <f t="shared" si="57"/>
        <v>1</v>
      </c>
      <c r="P237" s="42">
        <f t="shared" si="58"/>
        <v>1</v>
      </c>
      <c r="Q237" s="42">
        <f t="shared" si="59"/>
        <v>1</v>
      </c>
      <c r="R237" s="42" t="s">
        <v>841</v>
      </c>
      <c r="S237" s="42">
        <v>0</v>
      </c>
      <c r="T237" s="46">
        <v>0</v>
      </c>
      <c r="U237" s="46" t="s">
        <v>1005</v>
      </c>
      <c r="V237" s="68" t="s">
        <v>1006</v>
      </c>
      <c r="W237" s="68">
        <v>0</v>
      </c>
      <c r="X237" s="70" t="s">
        <v>1013</v>
      </c>
      <c r="AC237" s="71"/>
      <c r="AG237" s="71"/>
      <c r="AJ237" s="78"/>
      <c r="AK237" s="78"/>
      <c r="AL237" s="78"/>
      <c r="AM237" s="78"/>
      <c r="AU237" s="42"/>
      <c r="AV237" s="42"/>
    </row>
    <row r="238" spans="1:48">
      <c r="A238" s="69" t="str">
        <f t="shared" si="60"/>
        <v>1142</v>
      </c>
      <c r="B238" s="50" t="str">
        <f t="shared" si="52"/>
        <v>track_1142</v>
      </c>
      <c r="C238" s="46">
        <f t="shared" si="61"/>
        <v>17</v>
      </c>
      <c r="D238" s="46">
        <f t="shared" si="62"/>
        <v>0</v>
      </c>
      <c r="E238" s="46">
        <f t="shared" si="63"/>
        <v>4</v>
      </c>
      <c r="F238" s="46">
        <f t="shared" si="64"/>
        <v>2</v>
      </c>
      <c r="G238" s="46">
        <f t="shared" si="65"/>
        <v>1</v>
      </c>
      <c r="H238" s="46">
        <f t="shared" si="66"/>
        <v>1</v>
      </c>
      <c r="I238" s="46">
        <f t="shared" si="67"/>
        <v>3</v>
      </c>
      <c r="J238" s="42">
        <f t="shared" si="53"/>
        <v>0</v>
      </c>
      <c r="K238" s="42">
        <f t="shared" si="54"/>
        <v>0</v>
      </c>
      <c r="L238" s="42">
        <f t="shared" si="68"/>
        <v>1</v>
      </c>
      <c r="M238" s="42">
        <f t="shared" si="55"/>
        <v>1</v>
      </c>
      <c r="N238" s="42">
        <f t="shared" si="56"/>
        <v>0</v>
      </c>
      <c r="O238" s="42">
        <f t="shared" si="57"/>
        <v>1</v>
      </c>
      <c r="P238" s="42">
        <f t="shared" si="58"/>
        <v>1</v>
      </c>
      <c r="Q238" s="42">
        <f t="shared" si="59"/>
        <v>1</v>
      </c>
      <c r="R238" s="42" t="s">
        <v>841</v>
      </c>
      <c r="S238" s="42">
        <v>0</v>
      </c>
      <c r="T238" s="46">
        <v>0</v>
      </c>
      <c r="U238" s="46" t="s">
        <v>1005</v>
      </c>
      <c r="V238" s="68" t="s">
        <v>1006</v>
      </c>
      <c r="W238" s="68">
        <v>0</v>
      </c>
      <c r="X238" s="70" t="s">
        <v>1014</v>
      </c>
      <c r="AC238" s="71"/>
      <c r="AG238" s="71"/>
      <c r="AJ238" s="78"/>
      <c r="AK238" s="78"/>
      <c r="AL238" s="78"/>
      <c r="AM238" s="78"/>
      <c r="AU238" s="42"/>
      <c r="AV238" s="42"/>
    </row>
    <row r="239" spans="1:48">
      <c r="A239" s="69" t="str">
        <f t="shared" si="60"/>
        <v>1143</v>
      </c>
      <c r="B239" s="50" t="str">
        <f t="shared" si="52"/>
        <v>track_1143</v>
      </c>
      <c r="C239" s="46">
        <f t="shared" si="61"/>
        <v>18</v>
      </c>
      <c r="D239" s="46">
        <f t="shared" si="62"/>
        <v>1</v>
      </c>
      <c r="E239" s="46">
        <f t="shared" si="63"/>
        <v>1</v>
      </c>
      <c r="F239" s="46">
        <f t="shared" si="64"/>
        <v>3</v>
      </c>
      <c r="G239" s="46">
        <f t="shared" si="65"/>
        <v>1</v>
      </c>
      <c r="H239" s="46">
        <f t="shared" si="66"/>
        <v>2</v>
      </c>
      <c r="I239" s="46">
        <f t="shared" si="67"/>
        <v>3</v>
      </c>
      <c r="J239" s="42">
        <f t="shared" si="53"/>
        <v>1</v>
      </c>
      <c r="K239" s="42">
        <f t="shared" si="54"/>
        <v>1</v>
      </c>
      <c r="L239" s="42">
        <f t="shared" si="68"/>
        <v>0</v>
      </c>
      <c r="M239" s="42">
        <f t="shared" si="55"/>
        <v>0</v>
      </c>
      <c r="N239" s="42">
        <f t="shared" si="56"/>
        <v>1</v>
      </c>
      <c r="O239" s="42">
        <f t="shared" si="57"/>
        <v>0</v>
      </c>
      <c r="P239" s="42">
        <f t="shared" si="58"/>
        <v>0</v>
      </c>
      <c r="Q239" s="42">
        <f t="shared" si="59"/>
        <v>0</v>
      </c>
      <c r="R239" s="42" t="s">
        <v>841</v>
      </c>
      <c r="S239" s="42">
        <v>0</v>
      </c>
      <c r="T239" s="46">
        <v>0</v>
      </c>
      <c r="U239" s="46" t="s">
        <v>966</v>
      </c>
      <c r="V239" s="68" t="s">
        <v>967</v>
      </c>
      <c r="W239" s="68">
        <v>0</v>
      </c>
      <c r="X239" s="70" t="s">
        <v>1015</v>
      </c>
      <c r="AC239" s="71"/>
      <c r="AG239" s="71"/>
      <c r="AJ239" s="78"/>
      <c r="AK239" s="78"/>
      <c r="AL239" s="78"/>
      <c r="AM239" s="78"/>
      <c r="AU239" s="42"/>
      <c r="AV239" s="42"/>
    </row>
    <row r="240" spans="1:48">
      <c r="A240" s="69" t="str">
        <f t="shared" si="60"/>
        <v>1144</v>
      </c>
      <c r="B240" s="50" t="str">
        <f t="shared" si="52"/>
        <v>track_1144</v>
      </c>
      <c r="C240" s="46">
        <f t="shared" si="61"/>
        <v>18</v>
      </c>
      <c r="D240" s="46">
        <f t="shared" si="62"/>
        <v>1</v>
      </c>
      <c r="E240" s="46">
        <f t="shared" si="63"/>
        <v>2</v>
      </c>
      <c r="F240" s="46">
        <f t="shared" si="64"/>
        <v>3</v>
      </c>
      <c r="G240" s="46">
        <f t="shared" si="65"/>
        <v>1</v>
      </c>
      <c r="H240" s="46">
        <f t="shared" si="66"/>
        <v>8</v>
      </c>
      <c r="I240" s="46">
        <f t="shared" si="67"/>
        <v>3</v>
      </c>
      <c r="J240" s="42">
        <f t="shared" si="53"/>
        <v>1</v>
      </c>
      <c r="K240" s="42">
        <f t="shared" si="54"/>
        <v>1</v>
      </c>
      <c r="L240" s="42">
        <f t="shared" si="68"/>
        <v>0</v>
      </c>
      <c r="M240" s="42">
        <f t="shared" si="55"/>
        <v>0</v>
      </c>
      <c r="N240" s="42">
        <f t="shared" si="56"/>
        <v>1</v>
      </c>
      <c r="O240" s="42">
        <f t="shared" si="57"/>
        <v>0</v>
      </c>
      <c r="P240" s="42">
        <f t="shared" si="58"/>
        <v>0</v>
      </c>
      <c r="Q240" s="42">
        <f t="shared" si="59"/>
        <v>0</v>
      </c>
      <c r="R240" s="42" t="s">
        <v>841</v>
      </c>
      <c r="S240" s="42">
        <v>0</v>
      </c>
      <c r="T240" s="46">
        <v>0</v>
      </c>
      <c r="U240" s="46" t="s">
        <v>966</v>
      </c>
      <c r="V240" s="68" t="s">
        <v>967</v>
      </c>
      <c r="W240" s="68">
        <v>0</v>
      </c>
      <c r="X240" s="70" t="s">
        <v>1016</v>
      </c>
      <c r="AC240" s="71"/>
      <c r="AG240" s="71"/>
      <c r="AJ240" s="78"/>
      <c r="AK240" s="78"/>
      <c r="AL240" s="78"/>
      <c r="AM240" s="78"/>
      <c r="AU240" s="42"/>
      <c r="AV240" s="42"/>
    </row>
    <row r="241" spans="1:48">
      <c r="A241" s="69" t="str">
        <f t="shared" si="60"/>
        <v>1145</v>
      </c>
      <c r="B241" s="50" t="str">
        <f t="shared" si="52"/>
        <v>track_1145</v>
      </c>
      <c r="C241" s="46">
        <f t="shared" si="61"/>
        <v>18</v>
      </c>
      <c r="D241" s="46">
        <f t="shared" si="62"/>
        <v>1</v>
      </c>
      <c r="E241" s="46">
        <f t="shared" si="63"/>
        <v>2</v>
      </c>
      <c r="F241" s="46">
        <f t="shared" si="64"/>
        <v>4</v>
      </c>
      <c r="G241" s="46">
        <f t="shared" si="65"/>
        <v>1</v>
      </c>
      <c r="H241" s="46">
        <f t="shared" si="66"/>
        <v>4</v>
      </c>
      <c r="I241" s="46">
        <f t="shared" si="67"/>
        <v>3</v>
      </c>
      <c r="J241" s="42">
        <f t="shared" si="53"/>
        <v>1</v>
      </c>
      <c r="K241" s="42">
        <f t="shared" si="54"/>
        <v>1</v>
      </c>
      <c r="L241" s="42">
        <f t="shared" si="68"/>
        <v>0</v>
      </c>
      <c r="M241" s="42">
        <f t="shared" si="55"/>
        <v>0</v>
      </c>
      <c r="N241" s="42">
        <f t="shared" si="56"/>
        <v>1</v>
      </c>
      <c r="O241" s="42">
        <f t="shared" si="57"/>
        <v>0</v>
      </c>
      <c r="P241" s="42">
        <f t="shared" si="58"/>
        <v>0</v>
      </c>
      <c r="Q241" s="42">
        <f t="shared" si="59"/>
        <v>0</v>
      </c>
      <c r="R241" s="42" t="s">
        <v>841</v>
      </c>
      <c r="S241" s="42">
        <v>0</v>
      </c>
      <c r="T241" s="46">
        <v>0</v>
      </c>
      <c r="U241" s="46" t="s">
        <v>966</v>
      </c>
      <c r="V241" s="68" t="s">
        <v>967</v>
      </c>
      <c r="W241" s="68">
        <v>0</v>
      </c>
      <c r="X241" s="70" t="s">
        <v>1017</v>
      </c>
      <c r="AC241" s="71"/>
      <c r="AG241" s="71"/>
      <c r="AJ241" s="78"/>
      <c r="AK241" s="78"/>
      <c r="AL241" s="78"/>
      <c r="AM241" s="78"/>
      <c r="AU241" s="42"/>
      <c r="AV241" s="42"/>
    </row>
    <row r="242" spans="1:48">
      <c r="A242" s="69" t="str">
        <f t="shared" si="60"/>
        <v>1146</v>
      </c>
      <c r="B242" s="50" t="str">
        <f t="shared" si="52"/>
        <v>track_1146</v>
      </c>
      <c r="C242" s="46">
        <f t="shared" si="61"/>
        <v>18</v>
      </c>
      <c r="D242" s="46">
        <f t="shared" si="62"/>
        <v>1</v>
      </c>
      <c r="E242" s="46">
        <f t="shared" si="63"/>
        <v>3</v>
      </c>
      <c r="F242" s="46">
        <f t="shared" si="64"/>
        <v>1</v>
      </c>
      <c r="G242" s="46">
        <f t="shared" si="65"/>
        <v>1</v>
      </c>
      <c r="H242" s="46">
        <f t="shared" si="66"/>
        <v>3</v>
      </c>
      <c r="I242" s="46">
        <f t="shared" si="67"/>
        <v>3</v>
      </c>
      <c r="J242" s="42">
        <f t="shared" si="53"/>
        <v>1</v>
      </c>
      <c r="K242" s="42">
        <f t="shared" si="54"/>
        <v>1</v>
      </c>
      <c r="L242" s="42">
        <f t="shared" si="68"/>
        <v>0</v>
      </c>
      <c r="M242" s="42">
        <f t="shared" si="55"/>
        <v>0</v>
      </c>
      <c r="N242" s="42">
        <f t="shared" si="56"/>
        <v>1</v>
      </c>
      <c r="O242" s="42">
        <f t="shared" si="57"/>
        <v>0</v>
      </c>
      <c r="P242" s="42">
        <f t="shared" si="58"/>
        <v>0</v>
      </c>
      <c r="Q242" s="42">
        <f t="shared" si="59"/>
        <v>0</v>
      </c>
      <c r="R242" s="42" t="s">
        <v>841</v>
      </c>
      <c r="S242" s="42">
        <v>0</v>
      </c>
      <c r="T242" s="46">
        <v>0</v>
      </c>
      <c r="U242" s="46" t="s">
        <v>966</v>
      </c>
      <c r="V242" s="68" t="s">
        <v>967</v>
      </c>
      <c r="W242" s="68">
        <v>0</v>
      </c>
      <c r="X242" s="70" t="s">
        <v>1018</v>
      </c>
      <c r="AC242" s="71"/>
      <c r="AG242" s="71"/>
      <c r="AJ242" s="78"/>
      <c r="AK242" s="78"/>
      <c r="AL242" s="78"/>
      <c r="AM242" s="78"/>
      <c r="AU242" s="42"/>
      <c r="AV242" s="42"/>
    </row>
    <row r="243" spans="1:48">
      <c r="A243" s="69" t="str">
        <f t="shared" si="60"/>
        <v>1147</v>
      </c>
      <c r="B243" s="50" t="str">
        <f t="shared" si="52"/>
        <v>track_1147</v>
      </c>
      <c r="C243" s="46">
        <f t="shared" si="61"/>
        <v>18</v>
      </c>
      <c r="D243" s="46">
        <f t="shared" si="62"/>
        <v>1</v>
      </c>
      <c r="E243" s="46">
        <f t="shared" si="63"/>
        <v>3</v>
      </c>
      <c r="F243" s="46">
        <f t="shared" si="64"/>
        <v>2</v>
      </c>
      <c r="G243" s="46">
        <f t="shared" si="65"/>
        <v>1</v>
      </c>
      <c r="H243" s="46">
        <f t="shared" si="66"/>
        <v>1</v>
      </c>
      <c r="I243" s="46">
        <f t="shared" si="67"/>
        <v>3</v>
      </c>
      <c r="J243" s="42">
        <f t="shared" si="53"/>
        <v>1</v>
      </c>
      <c r="K243" s="42">
        <f t="shared" si="54"/>
        <v>1</v>
      </c>
      <c r="L243" s="42">
        <f t="shared" si="68"/>
        <v>0</v>
      </c>
      <c r="M243" s="42">
        <f t="shared" si="55"/>
        <v>0</v>
      </c>
      <c r="N243" s="42">
        <f t="shared" si="56"/>
        <v>1</v>
      </c>
      <c r="O243" s="42">
        <f t="shared" si="57"/>
        <v>0</v>
      </c>
      <c r="P243" s="42">
        <f t="shared" si="58"/>
        <v>0</v>
      </c>
      <c r="Q243" s="42">
        <f t="shared" si="59"/>
        <v>0</v>
      </c>
      <c r="R243" s="42" t="s">
        <v>841</v>
      </c>
      <c r="S243" s="42">
        <v>0</v>
      </c>
      <c r="T243" s="46">
        <v>0</v>
      </c>
      <c r="U243" s="46" t="s">
        <v>966</v>
      </c>
      <c r="V243" s="68" t="s">
        <v>967</v>
      </c>
      <c r="W243" s="68">
        <v>0</v>
      </c>
      <c r="X243" s="70" t="s">
        <v>1019</v>
      </c>
      <c r="AC243" s="71"/>
      <c r="AG243" s="71"/>
      <c r="AJ243" s="78"/>
      <c r="AK243" s="78"/>
      <c r="AL243" s="78"/>
      <c r="AM243" s="78"/>
      <c r="AU243" s="42"/>
      <c r="AV243" s="42"/>
    </row>
    <row r="244" spans="1:48">
      <c r="A244" s="69" t="str">
        <f t="shared" si="60"/>
        <v>1148</v>
      </c>
      <c r="B244" s="50" t="str">
        <f t="shared" si="52"/>
        <v>track_1148</v>
      </c>
      <c r="C244" s="46">
        <f t="shared" si="61"/>
        <v>18</v>
      </c>
      <c r="D244" s="46">
        <f t="shared" si="62"/>
        <v>1</v>
      </c>
      <c r="E244" s="46">
        <f t="shared" si="63"/>
        <v>3</v>
      </c>
      <c r="F244" s="46">
        <f t="shared" si="64"/>
        <v>2</v>
      </c>
      <c r="G244" s="46">
        <f t="shared" si="65"/>
        <v>1</v>
      </c>
      <c r="H244" s="46">
        <f t="shared" si="66"/>
        <v>7</v>
      </c>
      <c r="I244" s="46">
        <f t="shared" si="67"/>
        <v>3</v>
      </c>
      <c r="J244" s="42">
        <f t="shared" si="53"/>
        <v>1</v>
      </c>
      <c r="K244" s="42">
        <f t="shared" si="54"/>
        <v>1</v>
      </c>
      <c r="L244" s="42">
        <f t="shared" si="68"/>
        <v>0</v>
      </c>
      <c r="M244" s="42">
        <f t="shared" si="55"/>
        <v>0</v>
      </c>
      <c r="N244" s="42">
        <f t="shared" si="56"/>
        <v>1</v>
      </c>
      <c r="O244" s="42">
        <f t="shared" si="57"/>
        <v>0</v>
      </c>
      <c r="P244" s="42">
        <f t="shared" si="58"/>
        <v>0</v>
      </c>
      <c r="Q244" s="42">
        <f t="shared" si="59"/>
        <v>0</v>
      </c>
      <c r="R244" s="42" t="s">
        <v>841</v>
      </c>
      <c r="S244" s="42">
        <v>0</v>
      </c>
      <c r="T244" s="46">
        <v>0</v>
      </c>
      <c r="U244" s="46" t="s">
        <v>966</v>
      </c>
      <c r="V244" s="68" t="s">
        <v>967</v>
      </c>
      <c r="W244" s="68">
        <v>0</v>
      </c>
      <c r="X244" s="70" t="s">
        <v>1020</v>
      </c>
      <c r="AC244" s="71"/>
      <c r="AG244" s="71"/>
      <c r="AJ244" s="78"/>
      <c r="AK244" s="78"/>
      <c r="AL244" s="78"/>
      <c r="AM244" s="78"/>
      <c r="AU244" s="42"/>
      <c r="AV244" s="42"/>
    </row>
    <row r="245" spans="1:48">
      <c r="A245" s="69" t="str">
        <f t="shared" si="60"/>
        <v>1149</v>
      </c>
      <c r="B245" s="50" t="str">
        <f t="shared" si="52"/>
        <v>track_1149</v>
      </c>
      <c r="C245" s="46">
        <f t="shared" si="61"/>
        <v>18</v>
      </c>
      <c r="D245" s="46">
        <f t="shared" si="62"/>
        <v>1</v>
      </c>
      <c r="E245" s="46">
        <f t="shared" si="63"/>
        <v>4</v>
      </c>
      <c r="F245" s="46">
        <f t="shared" si="64"/>
        <v>1</v>
      </c>
      <c r="G245" s="46">
        <f t="shared" si="65"/>
        <v>1</v>
      </c>
      <c r="H245" s="46">
        <f t="shared" si="66"/>
        <v>6</v>
      </c>
      <c r="I245" s="46">
        <f t="shared" si="67"/>
        <v>3</v>
      </c>
      <c r="J245" s="42">
        <f t="shared" si="53"/>
        <v>1</v>
      </c>
      <c r="K245" s="42">
        <f t="shared" si="54"/>
        <v>1</v>
      </c>
      <c r="L245" s="42">
        <f t="shared" si="68"/>
        <v>0</v>
      </c>
      <c r="M245" s="42">
        <f t="shared" si="55"/>
        <v>0</v>
      </c>
      <c r="N245" s="42">
        <f t="shared" si="56"/>
        <v>1</v>
      </c>
      <c r="O245" s="42">
        <f t="shared" si="57"/>
        <v>0</v>
      </c>
      <c r="P245" s="42">
        <f t="shared" si="58"/>
        <v>0</v>
      </c>
      <c r="Q245" s="42">
        <f t="shared" si="59"/>
        <v>0</v>
      </c>
      <c r="R245" s="42" t="s">
        <v>841</v>
      </c>
      <c r="S245" s="42">
        <v>0</v>
      </c>
      <c r="T245" s="46">
        <v>0</v>
      </c>
      <c r="U245" s="46" t="s">
        <v>966</v>
      </c>
      <c r="V245" s="68" t="s">
        <v>967</v>
      </c>
      <c r="W245" s="68">
        <v>0</v>
      </c>
      <c r="X245" s="70" t="s">
        <v>1021</v>
      </c>
      <c r="AC245" s="71"/>
      <c r="AG245" s="71"/>
      <c r="AJ245" s="78"/>
      <c r="AK245" s="78"/>
      <c r="AL245" s="78"/>
      <c r="AM245" s="78"/>
      <c r="AU245" s="42"/>
      <c r="AV245" s="42"/>
    </row>
    <row r="246" spans="1:48">
      <c r="A246" s="69" t="str">
        <f t="shared" si="60"/>
        <v>1150</v>
      </c>
      <c r="B246" s="50" t="str">
        <f t="shared" si="52"/>
        <v>track_1150</v>
      </c>
      <c r="C246" s="46">
        <f t="shared" si="61"/>
        <v>18</v>
      </c>
      <c r="D246" s="46">
        <f t="shared" si="62"/>
        <v>1</v>
      </c>
      <c r="E246" s="46">
        <f t="shared" si="63"/>
        <v>4</v>
      </c>
      <c r="F246" s="46">
        <f t="shared" si="64"/>
        <v>2</v>
      </c>
      <c r="G246" s="46">
        <f t="shared" si="65"/>
        <v>1</v>
      </c>
      <c r="H246" s="46">
        <f t="shared" si="66"/>
        <v>5</v>
      </c>
      <c r="I246" s="46">
        <f t="shared" si="67"/>
        <v>3</v>
      </c>
      <c r="J246" s="42">
        <f t="shared" si="53"/>
        <v>1</v>
      </c>
      <c r="K246" s="42">
        <f t="shared" si="54"/>
        <v>1</v>
      </c>
      <c r="L246" s="42">
        <f t="shared" si="68"/>
        <v>0</v>
      </c>
      <c r="M246" s="42">
        <f t="shared" si="55"/>
        <v>0</v>
      </c>
      <c r="N246" s="42">
        <f t="shared" si="56"/>
        <v>1</v>
      </c>
      <c r="O246" s="42">
        <f t="shared" si="57"/>
        <v>0</v>
      </c>
      <c r="P246" s="42">
        <f t="shared" si="58"/>
        <v>0</v>
      </c>
      <c r="Q246" s="42">
        <f t="shared" si="59"/>
        <v>0</v>
      </c>
      <c r="R246" s="42" t="s">
        <v>841</v>
      </c>
      <c r="S246" s="42">
        <v>0</v>
      </c>
      <c r="T246" s="46">
        <v>0</v>
      </c>
      <c r="U246" s="46" t="s">
        <v>966</v>
      </c>
      <c r="V246" s="68" t="s">
        <v>967</v>
      </c>
      <c r="W246" s="68">
        <v>0</v>
      </c>
      <c r="X246" s="70" t="s">
        <v>1022</v>
      </c>
      <c r="AC246" s="71"/>
      <c r="AG246" s="71"/>
      <c r="AJ246" s="78"/>
      <c r="AK246" s="78"/>
      <c r="AL246" s="78"/>
      <c r="AM246" s="78"/>
      <c r="AU246" s="42"/>
      <c r="AV246" s="42"/>
    </row>
    <row r="247" spans="1:48">
      <c r="A247" s="69" t="str">
        <f t="shared" si="60"/>
        <v>1151</v>
      </c>
      <c r="B247" s="50" t="str">
        <f t="shared" si="52"/>
        <v>track_1151</v>
      </c>
      <c r="C247" s="46">
        <f t="shared" si="61"/>
        <v>19</v>
      </c>
      <c r="D247" s="46">
        <f t="shared" si="62"/>
        <v>0</v>
      </c>
      <c r="E247" s="46">
        <f t="shared" si="63"/>
        <v>1</v>
      </c>
      <c r="F247" s="46">
        <f t="shared" si="64"/>
        <v>2</v>
      </c>
      <c r="G247" s="46">
        <f t="shared" si="65"/>
        <v>1</v>
      </c>
      <c r="H247" s="46">
        <f t="shared" si="66"/>
        <v>2</v>
      </c>
      <c r="I247" s="46">
        <f t="shared" si="67"/>
        <v>2</v>
      </c>
      <c r="J247" s="42">
        <f t="shared" si="53"/>
        <v>1</v>
      </c>
      <c r="K247" s="42">
        <f t="shared" si="54"/>
        <v>1</v>
      </c>
      <c r="L247" s="42">
        <f t="shared" si="68"/>
        <v>0</v>
      </c>
      <c r="M247" s="42">
        <f t="shared" si="55"/>
        <v>0</v>
      </c>
      <c r="N247" s="42">
        <f t="shared" si="56"/>
        <v>1</v>
      </c>
      <c r="O247" s="42">
        <f t="shared" si="57"/>
        <v>1</v>
      </c>
      <c r="P247" s="42">
        <f t="shared" si="58"/>
        <v>1</v>
      </c>
      <c r="Q247" s="42">
        <f t="shared" si="59"/>
        <v>0</v>
      </c>
      <c r="R247" s="42" t="s">
        <v>841</v>
      </c>
      <c r="S247" s="42">
        <v>0</v>
      </c>
      <c r="T247" s="46">
        <v>0</v>
      </c>
      <c r="U247" s="46">
        <v>0</v>
      </c>
      <c r="V247" s="68" t="s">
        <v>291</v>
      </c>
      <c r="W247" s="68">
        <v>0</v>
      </c>
      <c r="X247" s="70" t="s">
        <v>1023</v>
      </c>
      <c r="AC247" s="71"/>
      <c r="AG247" s="71"/>
      <c r="AJ247" s="78"/>
      <c r="AK247" s="78"/>
      <c r="AL247" s="78"/>
      <c r="AM247" s="78"/>
      <c r="AU247" s="42"/>
      <c r="AV247" s="42"/>
    </row>
    <row r="248" spans="1:48">
      <c r="A248" s="69" t="str">
        <f t="shared" si="60"/>
        <v>1152</v>
      </c>
      <c r="B248" s="50" t="str">
        <f t="shared" si="52"/>
        <v>track_1152</v>
      </c>
      <c r="C248" s="46">
        <f t="shared" si="61"/>
        <v>19</v>
      </c>
      <c r="D248" s="46">
        <f t="shared" si="62"/>
        <v>0</v>
      </c>
      <c r="E248" s="46">
        <f t="shared" si="63"/>
        <v>1</v>
      </c>
      <c r="F248" s="46">
        <f t="shared" si="64"/>
        <v>3</v>
      </c>
      <c r="G248" s="46">
        <f t="shared" si="65"/>
        <v>1</v>
      </c>
      <c r="H248" s="46">
        <f t="shared" si="66"/>
        <v>4</v>
      </c>
      <c r="I248" s="46">
        <f t="shared" si="67"/>
        <v>2</v>
      </c>
      <c r="J248" s="42">
        <f t="shared" si="53"/>
        <v>1</v>
      </c>
      <c r="K248" s="42">
        <f t="shared" si="54"/>
        <v>1</v>
      </c>
      <c r="L248" s="42">
        <f t="shared" si="68"/>
        <v>0</v>
      </c>
      <c r="M248" s="42">
        <f t="shared" si="55"/>
        <v>0</v>
      </c>
      <c r="N248" s="42">
        <f t="shared" si="56"/>
        <v>1</v>
      </c>
      <c r="O248" s="42">
        <f t="shared" si="57"/>
        <v>1</v>
      </c>
      <c r="P248" s="42">
        <f t="shared" si="58"/>
        <v>1</v>
      </c>
      <c r="Q248" s="42">
        <f t="shared" si="59"/>
        <v>0</v>
      </c>
      <c r="R248" s="42" t="s">
        <v>841</v>
      </c>
      <c r="S248" s="42">
        <v>0</v>
      </c>
      <c r="T248" s="46">
        <v>0</v>
      </c>
      <c r="U248" s="46">
        <v>0</v>
      </c>
      <c r="V248" s="68" t="s">
        <v>291</v>
      </c>
      <c r="W248" s="68">
        <v>0</v>
      </c>
      <c r="X248" s="70" t="s">
        <v>1024</v>
      </c>
      <c r="AC248" s="71"/>
      <c r="AG248" s="71"/>
      <c r="AJ248" s="78"/>
      <c r="AK248" s="78"/>
      <c r="AL248" s="78"/>
      <c r="AM248" s="78"/>
      <c r="AU248" s="42"/>
      <c r="AV248" s="42"/>
    </row>
    <row r="249" spans="1:48">
      <c r="A249" s="69" t="str">
        <f t="shared" si="60"/>
        <v>1153</v>
      </c>
      <c r="B249" s="50" t="str">
        <f t="shared" si="52"/>
        <v>track_1153</v>
      </c>
      <c r="C249" s="46">
        <f t="shared" si="61"/>
        <v>19</v>
      </c>
      <c r="D249" s="46">
        <f t="shared" si="62"/>
        <v>0</v>
      </c>
      <c r="E249" s="46">
        <f t="shared" si="63"/>
        <v>1</v>
      </c>
      <c r="F249" s="46">
        <f t="shared" si="64"/>
        <v>4</v>
      </c>
      <c r="G249" s="46">
        <f t="shared" si="65"/>
        <v>2</v>
      </c>
      <c r="H249" s="46">
        <f t="shared" si="66"/>
        <v>1</v>
      </c>
      <c r="I249" s="46">
        <f t="shared" si="67"/>
        <v>2</v>
      </c>
      <c r="J249" s="42">
        <f t="shared" si="53"/>
        <v>1</v>
      </c>
      <c r="K249" s="42">
        <f t="shared" si="54"/>
        <v>1</v>
      </c>
      <c r="L249" s="42">
        <f t="shared" si="68"/>
        <v>0</v>
      </c>
      <c r="M249" s="42">
        <f t="shared" si="55"/>
        <v>0</v>
      </c>
      <c r="N249" s="42">
        <f t="shared" si="56"/>
        <v>1</v>
      </c>
      <c r="O249" s="42">
        <f t="shared" si="57"/>
        <v>1</v>
      </c>
      <c r="P249" s="42">
        <f t="shared" si="58"/>
        <v>1</v>
      </c>
      <c r="Q249" s="42">
        <f t="shared" si="59"/>
        <v>0</v>
      </c>
      <c r="R249" s="42" t="s">
        <v>841</v>
      </c>
      <c r="S249" s="42">
        <v>0</v>
      </c>
      <c r="T249" s="46">
        <v>0</v>
      </c>
      <c r="U249" s="46">
        <v>0</v>
      </c>
      <c r="V249" s="68" t="s">
        <v>291</v>
      </c>
      <c r="W249" s="68">
        <v>0</v>
      </c>
      <c r="X249" s="70" t="s">
        <v>1025</v>
      </c>
      <c r="AC249" s="71"/>
      <c r="AG249" s="71"/>
      <c r="AJ249" s="78"/>
      <c r="AK249" s="78"/>
      <c r="AL249" s="78"/>
      <c r="AM249" s="78"/>
      <c r="AU249" s="42"/>
      <c r="AV249" s="42"/>
    </row>
    <row r="250" spans="1:48">
      <c r="A250" s="69" t="str">
        <f t="shared" si="60"/>
        <v>1154</v>
      </c>
      <c r="B250" s="50" t="str">
        <f t="shared" si="52"/>
        <v>track_1154</v>
      </c>
      <c r="C250" s="46">
        <f t="shared" si="61"/>
        <v>19</v>
      </c>
      <c r="D250" s="46">
        <f t="shared" si="62"/>
        <v>0</v>
      </c>
      <c r="E250" s="46">
        <f t="shared" si="63"/>
        <v>2</v>
      </c>
      <c r="F250" s="46">
        <f t="shared" si="64"/>
        <v>4</v>
      </c>
      <c r="G250" s="46">
        <f t="shared" si="65"/>
        <v>1</v>
      </c>
      <c r="H250" s="46">
        <f t="shared" si="66"/>
        <v>6</v>
      </c>
      <c r="I250" s="46">
        <f t="shared" si="67"/>
        <v>2</v>
      </c>
      <c r="J250" s="42">
        <f t="shared" si="53"/>
        <v>1</v>
      </c>
      <c r="K250" s="42">
        <f t="shared" si="54"/>
        <v>1</v>
      </c>
      <c r="L250" s="42">
        <f t="shared" si="68"/>
        <v>0</v>
      </c>
      <c r="M250" s="42">
        <f t="shared" si="55"/>
        <v>0</v>
      </c>
      <c r="N250" s="42">
        <f t="shared" si="56"/>
        <v>1</v>
      </c>
      <c r="O250" s="42">
        <f t="shared" si="57"/>
        <v>1</v>
      </c>
      <c r="P250" s="42">
        <f t="shared" si="58"/>
        <v>1</v>
      </c>
      <c r="Q250" s="42">
        <f t="shared" si="59"/>
        <v>0</v>
      </c>
      <c r="R250" s="42" t="s">
        <v>841</v>
      </c>
      <c r="S250" s="42">
        <v>0</v>
      </c>
      <c r="T250" s="46">
        <v>0</v>
      </c>
      <c r="U250" s="46">
        <v>0</v>
      </c>
      <c r="V250" s="68" t="s">
        <v>291</v>
      </c>
      <c r="W250" s="68">
        <v>0</v>
      </c>
      <c r="X250" s="70" t="s">
        <v>1026</v>
      </c>
      <c r="AC250" s="71"/>
      <c r="AG250" s="71"/>
      <c r="AJ250" s="78"/>
      <c r="AK250" s="78"/>
      <c r="AL250" s="78"/>
      <c r="AM250" s="78"/>
      <c r="AU250" s="42"/>
      <c r="AV250" s="42"/>
    </row>
    <row r="251" spans="1:48">
      <c r="A251" s="69" t="str">
        <f t="shared" si="60"/>
        <v>1155</v>
      </c>
      <c r="B251" s="50" t="str">
        <f t="shared" si="52"/>
        <v>track_1155</v>
      </c>
      <c r="C251" s="46">
        <f t="shared" si="61"/>
        <v>19</v>
      </c>
      <c r="D251" s="46">
        <f t="shared" si="62"/>
        <v>0</v>
      </c>
      <c r="E251" s="46">
        <f t="shared" si="63"/>
        <v>3</v>
      </c>
      <c r="F251" s="46">
        <f t="shared" si="64"/>
        <v>1</v>
      </c>
      <c r="G251" s="46">
        <f t="shared" si="65"/>
        <v>1</v>
      </c>
      <c r="H251" s="46">
        <f t="shared" si="66"/>
        <v>8</v>
      </c>
      <c r="I251" s="46">
        <f t="shared" si="67"/>
        <v>2</v>
      </c>
      <c r="J251" s="42">
        <f t="shared" si="53"/>
        <v>1</v>
      </c>
      <c r="K251" s="42">
        <f t="shared" si="54"/>
        <v>1</v>
      </c>
      <c r="L251" s="42">
        <f t="shared" si="68"/>
        <v>0</v>
      </c>
      <c r="M251" s="42">
        <f t="shared" si="55"/>
        <v>0</v>
      </c>
      <c r="N251" s="42">
        <f t="shared" si="56"/>
        <v>1</v>
      </c>
      <c r="O251" s="42">
        <f t="shared" si="57"/>
        <v>1</v>
      </c>
      <c r="P251" s="42">
        <f t="shared" si="58"/>
        <v>1</v>
      </c>
      <c r="Q251" s="42">
        <f t="shared" si="59"/>
        <v>0</v>
      </c>
      <c r="R251" s="42" t="s">
        <v>841</v>
      </c>
      <c r="S251" s="42">
        <v>0</v>
      </c>
      <c r="T251" s="46">
        <v>0</v>
      </c>
      <c r="U251" s="46">
        <v>0</v>
      </c>
      <c r="V251" s="68" t="s">
        <v>291</v>
      </c>
      <c r="W251" s="68">
        <v>0</v>
      </c>
      <c r="X251" s="70" t="s">
        <v>1027</v>
      </c>
      <c r="AC251" s="71"/>
      <c r="AG251" s="71"/>
      <c r="AJ251" s="78"/>
      <c r="AK251" s="78"/>
      <c r="AL251" s="78"/>
      <c r="AM251" s="78"/>
      <c r="AU251" s="42"/>
      <c r="AV251" s="42"/>
    </row>
    <row r="252" spans="1:48">
      <c r="A252" s="69" t="str">
        <f t="shared" si="60"/>
        <v>1156</v>
      </c>
      <c r="B252" s="50" t="str">
        <f t="shared" si="52"/>
        <v>track_1156</v>
      </c>
      <c r="C252" s="46">
        <f t="shared" si="61"/>
        <v>19</v>
      </c>
      <c r="D252" s="46">
        <f t="shared" si="62"/>
        <v>0</v>
      </c>
      <c r="E252" s="46">
        <f t="shared" si="63"/>
        <v>3</v>
      </c>
      <c r="F252" s="46">
        <f t="shared" si="64"/>
        <v>4</v>
      </c>
      <c r="G252" s="46">
        <f t="shared" si="65"/>
        <v>1</v>
      </c>
      <c r="H252" s="46">
        <f t="shared" si="66"/>
        <v>7</v>
      </c>
      <c r="I252" s="46">
        <f t="shared" si="67"/>
        <v>2</v>
      </c>
      <c r="J252" s="42">
        <f t="shared" si="53"/>
        <v>1</v>
      </c>
      <c r="K252" s="42">
        <f t="shared" si="54"/>
        <v>1</v>
      </c>
      <c r="L252" s="42">
        <f t="shared" si="68"/>
        <v>0</v>
      </c>
      <c r="M252" s="42">
        <f t="shared" si="55"/>
        <v>0</v>
      </c>
      <c r="N252" s="42">
        <f t="shared" si="56"/>
        <v>1</v>
      </c>
      <c r="O252" s="42">
        <f t="shared" si="57"/>
        <v>1</v>
      </c>
      <c r="P252" s="42">
        <f t="shared" si="58"/>
        <v>1</v>
      </c>
      <c r="Q252" s="42">
        <f t="shared" si="59"/>
        <v>0</v>
      </c>
      <c r="R252" s="42" t="s">
        <v>841</v>
      </c>
      <c r="S252" s="42">
        <v>0</v>
      </c>
      <c r="T252" s="46">
        <v>0</v>
      </c>
      <c r="U252" s="46">
        <v>0</v>
      </c>
      <c r="V252" s="68" t="s">
        <v>291</v>
      </c>
      <c r="W252" s="68">
        <v>0</v>
      </c>
      <c r="X252" s="70" t="s">
        <v>1028</v>
      </c>
      <c r="AC252" s="71"/>
      <c r="AG252" s="71"/>
      <c r="AJ252" s="78"/>
      <c r="AK252" s="78"/>
      <c r="AL252" s="78"/>
      <c r="AM252" s="78"/>
      <c r="AU252" s="42"/>
      <c r="AV252" s="42"/>
    </row>
    <row r="253" spans="1:48">
      <c r="A253" s="69" t="str">
        <f t="shared" si="60"/>
        <v>1157</v>
      </c>
      <c r="B253" s="50" t="str">
        <f t="shared" si="52"/>
        <v>track_1157</v>
      </c>
      <c r="C253" s="46">
        <f t="shared" si="61"/>
        <v>19</v>
      </c>
      <c r="D253" s="46">
        <f t="shared" si="62"/>
        <v>0</v>
      </c>
      <c r="E253" s="46">
        <f t="shared" si="63"/>
        <v>4</v>
      </c>
      <c r="F253" s="46">
        <f t="shared" si="64"/>
        <v>2</v>
      </c>
      <c r="G253" s="46">
        <f t="shared" si="65"/>
        <v>1</v>
      </c>
      <c r="H253" s="46">
        <f t="shared" si="66"/>
        <v>3</v>
      </c>
      <c r="I253" s="46">
        <f t="shared" si="67"/>
        <v>2</v>
      </c>
      <c r="J253" s="42">
        <f t="shared" si="53"/>
        <v>1</v>
      </c>
      <c r="K253" s="42">
        <f t="shared" si="54"/>
        <v>1</v>
      </c>
      <c r="L253" s="42">
        <f t="shared" si="68"/>
        <v>0</v>
      </c>
      <c r="M253" s="42">
        <f t="shared" si="55"/>
        <v>0</v>
      </c>
      <c r="N253" s="42">
        <f t="shared" si="56"/>
        <v>1</v>
      </c>
      <c r="O253" s="42">
        <f t="shared" si="57"/>
        <v>1</v>
      </c>
      <c r="P253" s="42">
        <f t="shared" si="58"/>
        <v>1</v>
      </c>
      <c r="Q253" s="42">
        <f t="shared" si="59"/>
        <v>0</v>
      </c>
      <c r="R253" s="42" t="s">
        <v>841</v>
      </c>
      <c r="S253" s="42">
        <v>0</v>
      </c>
      <c r="T253" s="46">
        <v>0</v>
      </c>
      <c r="U253" s="46">
        <v>0</v>
      </c>
      <c r="V253" s="68" t="s">
        <v>291</v>
      </c>
      <c r="W253" s="68">
        <v>0</v>
      </c>
      <c r="X253" s="70" t="s">
        <v>1029</v>
      </c>
      <c r="AC253" s="71"/>
      <c r="AG253" s="71"/>
      <c r="AJ253" s="78"/>
      <c r="AK253" s="78"/>
      <c r="AL253" s="78"/>
      <c r="AM253" s="78"/>
      <c r="AU253" s="42"/>
      <c r="AV253" s="42"/>
    </row>
    <row r="254" spans="1:48">
      <c r="A254" s="69" t="str">
        <f t="shared" si="60"/>
        <v>1158</v>
      </c>
      <c r="B254" s="50" t="str">
        <f t="shared" si="52"/>
        <v>track_1158</v>
      </c>
      <c r="C254" s="46">
        <f t="shared" si="61"/>
        <v>19</v>
      </c>
      <c r="D254" s="46">
        <f t="shared" si="62"/>
        <v>0</v>
      </c>
      <c r="E254" s="46">
        <f t="shared" si="63"/>
        <v>4</v>
      </c>
      <c r="F254" s="46">
        <f t="shared" si="64"/>
        <v>2</v>
      </c>
      <c r="G254" s="46">
        <f t="shared" si="65"/>
        <v>1</v>
      </c>
      <c r="H254" s="46">
        <f t="shared" si="66"/>
        <v>5</v>
      </c>
      <c r="I254" s="46">
        <f t="shared" si="67"/>
        <v>2</v>
      </c>
      <c r="J254" s="42">
        <f t="shared" si="53"/>
        <v>1</v>
      </c>
      <c r="K254" s="42">
        <f t="shared" si="54"/>
        <v>1</v>
      </c>
      <c r="L254" s="42">
        <f t="shared" si="68"/>
        <v>0</v>
      </c>
      <c r="M254" s="42">
        <f t="shared" si="55"/>
        <v>0</v>
      </c>
      <c r="N254" s="42">
        <f t="shared" si="56"/>
        <v>1</v>
      </c>
      <c r="O254" s="42">
        <f t="shared" si="57"/>
        <v>1</v>
      </c>
      <c r="P254" s="42">
        <f t="shared" si="58"/>
        <v>1</v>
      </c>
      <c r="Q254" s="42">
        <f t="shared" si="59"/>
        <v>0</v>
      </c>
      <c r="R254" s="42" t="s">
        <v>841</v>
      </c>
      <c r="S254" s="42">
        <v>0</v>
      </c>
      <c r="T254" s="46">
        <v>0</v>
      </c>
      <c r="U254" s="46">
        <v>0</v>
      </c>
      <c r="V254" s="68" t="s">
        <v>291</v>
      </c>
      <c r="W254" s="68">
        <v>0</v>
      </c>
      <c r="X254" s="70" t="s">
        <v>1030</v>
      </c>
      <c r="AC254" s="71"/>
      <c r="AG254" s="71"/>
      <c r="AJ254" s="78"/>
      <c r="AK254" s="78"/>
      <c r="AL254" s="78"/>
      <c r="AM254" s="78"/>
      <c r="AU254" s="42"/>
      <c r="AV254" s="42"/>
    </row>
    <row r="255" spans="1:48">
      <c r="A255" s="69" t="str">
        <f t="shared" si="60"/>
        <v>1159</v>
      </c>
      <c r="B255" s="50" t="str">
        <f t="shared" si="52"/>
        <v>track_1159</v>
      </c>
      <c r="C255" s="46">
        <f t="shared" si="61"/>
        <v>20</v>
      </c>
      <c r="D255" s="46">
        <f t="shared" si="62"/>
        <v>1</v>
      </c>
      <c r="E255" s="46">
        <f t="shared" si="63"/>
        <v>2</v>
      </c>
      <c r="F255" s="46">
        <f t="shared" si="64"/>
        <v>2</v>
      </c>
      <c r="G255" s="46">
        <f t="shared" si="65"/>
        <v>1</v>
      </c>
      <c r="H255" s="46">
        <f t="shared" si="66"/>
        <v>1</v>
      </c>
      <c r="I255" s="46">
        <f t="shared" si="67"/>
        <v>1</v>
      </c>
      <c r="J255" s="42">
        <f t="shared" si="53"/>
        <v>1</v>
      </c>
      <c r="K255" s="42">
        <f t="shared" si="54"/>
        <v>1</v>
      </c>
      <c r="L255" s="42">
        <f t="shared" si="68"/>
        <v>1</v>
      </c>
      <c r="M255" s="42">
        <f t="shared" si="55"/>
        <v>1</v>
      </c>
      <c r="N255" s="42">
        <f t="shared" si="56"/>
        <v>0</v>
      </c>
      <c r="O255" s="42">
        <f t="shared" si="57"/>
        <v>1</v>
      </c>
      <c r="P255" s="42">
        <f t="shared" si="58"/>
        <v>1</v>
      </c>
      <c r="Q255" s="42">
        <f t="shared" si="59"/>
        <v>1</v>
      </c>
      <c r="R255" s="42" t="s">
        <v>841</v>
      </c>
      <c r="S255" s="42">
        <v>0</v>
      </c>
      <c r="T255" s="46">
        <v>0</v>
      </c>
      <c r="U255" s="46">
        <v>0</v>
      </c>
      <c r="V255" s="68" t="s">
        <v>291</v>
      </c>
      <c r="W255" s="68">
        <v>0</v>
      </c>
      <c r="X255" s="70" t="s">
        <v>1031</v>
      </c>
      <c r="AC255" s="71"/>
      <c r="AG255" s="71"/>
      <c r="AJ255" s="78"/>
      <c r="AK255" s="78"/>
      <c r="AL255" s="78"/>
      <c r="AM255" s="78"/>
      <c r="AU255" s="42"/>
      <c r="AV255" s="42"/>
    </row>
    <row r="256" spans="1:48">
      <c r="A256" s="69" t="str">
        <f t="shared" si="60"/>
        <v>1160</v>
      </c>
      <c r="B256" s="50" t="str">
        <f t="shared" si="52"/>
        <v>track_1160</v>
      </c>
      <c r="C256" s="46">
        <f t="shared" si="61"/>
        <v>20</v>
      </c>
      <c r="D256" s="46">
        <f t="shared" si="62"/>
        <v>1</v>
      </c>
      <c r="E256" s="46">
        <f t="shared" si="63"/>
        <v>2</v>
      </c>
      <c r="F256" s="46">
        <f t="shared" si="64"/>
        <v>2</v>
      </c>
      <c r="G256" s="46">
        <f t="shared" si="65"/>
        <v>1</v>
      </c>
      <c r="H256" s="46">
        <f t="shared" si="66"/>
        <v>4</v>
      </c>
      <c r="I256" s="46">
        <f t="shared" si="67"/>
        <v>1</v>
      </c>
      <c r="J256" s="42">
        <f t="shared" si="53"/>
        <v>1</v>
      </c>
      <c r="K256" s="42">
        <f t="shared" si="54"/>
        <v>1</v>
      </c>
      <c r="L256" s="42">
        <f t="shared" si="68"/>
        <v>1</v>
      </c>
      <c r="M256" s="42">
        <f t="shared" si="55"/>
        <v>1</v>
      </c>
      <c r="N256" s="42">
        <f t="shared" si="56"/>
        <v>0</v>
      </c>
      <c r="O256" s="42">
        <f t="shared" si="57"/>
        <v>1</v>
      </c>
      <c r="P256" s="42">
        <f t="shared" si="58"/>
        <v>1</v>
      </c>
      <c r="Q256" s="42">
        <f t="shared" si="59"/>
        <v>1</v>
      </c>
      <c r="R256" s="42" t="s">
        <v>841</v>
      </c>
      <c r="S256" s="42">
        <v>0</v>
      </c>
      <c r="T256" s="46">
        <v>0</v>
      </c>
      <c r="U256" s="46">
        <v>0</v>
      </c>
      <c r="V256" s="68" t="s">
        <v>291</v>
      </c>
      <c r="W256" s="68">
        <v>0</v>
      </c>
      <c r="X256" s="70" t="s">
        <v>1032</v>
      </c>
      <c r="AC256" s="71"/>
      <c r="AG256" s="71"/>
      <c r="AJ256" s="78"/>
      <c r="AK256" s="78"/>
      <c r="AL256" s="78"/>
      <c r="AM256" s="78"/>
      <c r="AU256" s="42"/>
      <c r="AV256" s="42"/>
    </row>
    <row r="257" spans="1:48">
      <c r="A257" s="69" t="str">
        <f t="shared" si="60"/>
        <v>1161</v>
      </c>
      <c r="B257" s="50" t="str">
        <f t="shared" si="52"/>
        <v>track_1161</v>
      </c>
      <c r="C257" s="46">
        <f t="shared" si="61"/>
        <v>20</v>
      </c>
      <c r="D257" s="46">
        <f t="shared" si="62"/>
        <v>1</v>
      </c>
      <c r="E257" s="46">
        <f t="shared" si="63"/>
        <v>4</v>
      </c>
      <c r="F257" s="46">
        <f t="shared" si="64"/>
        <v>4</v>
      </c>
      <c r="G257" s="46">
        <f t="shared" si="65"/>
        <v>1</v>
      </c>
      <c r="H257" s="46">
        <f t="shared" si="66"/>
        <v>2</v>
      </c>
      <c r="I257" s="46">
        <f t="shared" si="67"/>
        <v>1</v>
      </c>
      <c r="J257" s="42">
        <f t="shared" si="53"/>
        <v>1</v>
      </c>
      <c r="K257" s="42">
        <f t="shared" si="54"/>
        <v>1</v>
      </c>
      <c r="L257" s="42">
        <f t="shared" si="68"/>
        <v>1</v>
      </c>
      <c r="M257" s="42">
        <f t="shared" si="55"/>
        <v>1</v>
      </c>
      <c r="N257" s="42">
        <f t="shared" si="56"/>
        <v>0</v>
      </c>
      <c r="O257" s="42">
        <f t="shared" si="57"/>
        <v>1</v>
      </c>
      <c r="P257" s="42">
        <f t="shared" si="58"/>
        <v>1</v>
      </c>
      <c r="Q257" s="42">
        <f t="shared" si="59"/>
        <v>1</v>
      </c>
      <c r="R257" s="42" t="s">
        <v>841</v>
      </c>
      <c r="S257" s="42">
        <v>0</v>
      </c>
      <c r="T257" s="46">
        <v>0</v>
      </c>
      <c r="U257" s="46">
        <v>0</v>
      </c>
      <c r="V257" s="68" t="s">
        <v>291</v>
      </c>
      <c r="W257" s="68">
        <v>0</v>
      </c>
      <c r="X257" s="70" t="s">
        <v>1033</v>
      </c>
      <c r="AC257" s="71"/>
      <c r="AG257" s="71"/>
      <c r="AJ257" s="78"/>
      <c r="AK257" s="78"/>
      <c r="AL257" s="78"/>
      <c r="AM257" s="78"/>
      <c r="AU257" s="42"/>
      <c r="AV257" s="42"/>
    </row>
    <row r="258" spans="1:48">
      <c r="A258" s="69" t="str">
        <f t="shared" si="60"/>
        <v>1162</v>
      </c>
      <c r="B258" s="50" t="str">
        <f t="shared" si="52"/>
        <v>track_1162</v>
      </c>
      <c r="C258" s="46">
        <f t="shared" si="61"/>
        <v>20</v>
      </c>
      <c r="D258" s="46">
        <f t="shared" si="62"/>
        <v>1</v>
      </c>
      <c r="E258" s="46">
        <f t="shared" si="63"/>
        <v>4</v>
      </c>
      <c r="F258" s="46">
        <f t="shared" si="64"/>
        <v>4</v>
      </c>
      <c r="G258" s="46">
        <f t="shared" si="65"/>
        <v>1</v>
      </c>
      <c r="H258" s="46">
        <f t="shared" si="66"/>
        <v>3</v>
      </c>
      <c r="I258" s="46">
        <f t="shared" si="67"/>
        <v>1</v>
      </c>
      <c r="J258" s="42">
        <f t="shared" si="53"/>
        <v>1</v>
      </c>
      <c r="K258" s="42">
        <f t="shared" si="54"/>
        <v>1</v>
      </c>
      <c r="L258" s="42">
        <f t="shared" si="68"/>
        <v>1</v>
      </c>
      <c r="M258" s="42">
        <f t="shared" si="55"/>
        <v>1</v>
      </c>
      <c r="N258" s="42">
        <f t="shared" si="56"/>
        <v>0</v>
      </c>
      <c r="O258" s="42">
        <f t="shared" si="57"/>
        <v>1</v>
      </c>
      <c r="P258" s="42">
        <f t="shared" si="58"/>
        <v>1</v>
      </c>
      <c r="Q258" s="42">
        <f t="shared" si="59"/>
        <v>1</v>
      </c>
      <c r="R258" s="42" t="s">
        <v>841</v>
      </c>
      <c r="S258" s="42">
        <v>0</v>
      </c>
      <c r="T258" s="46">
        <v>0</v>
      </c>
      <c r="U258" s="46">
        <v>0</v>
      </c>
      <c r="V258" s="68" t="s">
        <v>291</v>
      </c>
      <c r="W258" s="68">
        <v>0</v>
      </c>
      <c r="X258" s="70" t="s">
        <v>1034</v>
      </c>
      <c r="AC258" s="71"/>
      <c r="AG258" s="71"/>
      <c r="AJ258" s="78"/>
      <c r="AK258" s="78"/>
      <c r="AL258" s="78"/>
      <c r="AM258" s="78"/>
      <c r="AU258" s="42"/>
      <c r="AV258" s="42"/>
    </row>
    <row r="259" spans="1:48">
      <c r="A259" s="69" t="str">
        <f t="shared" si="60"/>
        <v>1163</v>
      </c>
      <c r="B259" s="50" t="str">
        <f t="shared" si="52"/>
        <v>track_1163</v>
      </c>
      <c r="C259" s="46">
        <f t="shared" si="61"/>
        <v>21</v>
      </c>
      <c r="D259" s="46">
        <f t="shared" si="62"/>
        <v>1</v>
      </c>
      <c r="E259" s="46">
        <f t="shared" si="63"/>
        <v>1</v>
      </c>
      <c r="F259" s="46">
        <f t="shared" si="64"/>
        <v>4</v>
      </c>
      <c r="G259" s="46">
        <f t="shared" si="65"/>
        <v>1</v>
      </c>
      <c r="H259" s="46">
        <f t="shared" si="66"/>
        <v>3</v>
      </c>
      <c r="I259" s="46">
        <f t="shared" si="67"/>
        <v>3</v>
      </c>
      <c r="J259" s="42">
        <f t="shared" si="53"/>
        <v>0</v>
      </c>
      <c r="K259" s="42">
        <f t="shared" si="54"/>
        <v>0</v>
      </c>
      <c r="L259" s="42">
        <f t="shared" si="68"/>
        <v>1</v>
      </c>
      <c r="M259" s="42">
        <f t="shared" si="55"/>
        <v>1</v>
      </c>
      <c r="N259" s="42">
        <f t="shared" si="56"/>
        <v>0</v>
      </c>
      <c r="O259" s="42">
        <f t="shared" si="57"/>
        <v>1</v>
      </c>
      <c r="P259" s="42">
        <f t="shared" si="58"/>
        <v>1</v>
      </c>
      <c r="Q259" s="42">
        <f t="shared" si="59"/>
        <v>1</v>
      </c>
      <c r="R259" s="42" t="s">
        <v>841</v>
      </c>
      <c r="S259" s="42">
        <v>0</v>
      </c>
      <c r="T259" s="46">
        <v>0</v>
      </c>
      <c r="U259" s="46">
        <v>0</v>
      </c>
      <c r="V259" s="68" t="s">
        <v>291</v>
      </c>
      <c r="W259" s="68">
        <v>0</v>
      </c>
      <c r="X259" s="70" t="s">
        <v>1035</v>
      </c>
      <c r="AC259" s="71"/>
      <c r="AG259" s="71"/>
      <c r="AJ259" s="78"/>
      <c r="AK259" s="78"/>
      <c r="AL259" s="78"/>
      <c r="AM259" s="78"/>
      <c r="AU259" s="42"/>
      <c r="AV259" s="42"/>
    </row>
    <row r="260" spans="1:48">
      <c r="A260" s="69" t="str">
        <f t="shared" si="60"/>
        <v>1164</v>
      </c>
      <c r="B260" s="50" t="str">
        <f t="shared" si="52"/>
        <v>track_1164</v>
      </c>
      <c r="C260" s="46">
        <f t="shared" si="61"/>
        <v>21</v>
      </c>
      <c r="D260" s="46">
        <f t="shared" si="62"/>
        <v>1</v>
      </c>
      <c r="E260" s="46">
        <f t="shared" si="63"/>
        <v>2</v>
      </c>
      <c r="F260" s="46">
        <f t="shared" si="64"/>
        <v>4</v>
      </c>
      <c r="G260" s="46">
        <f t="shared" si="65"/>
        <v>1</v>
      </c>
      <c r="H260" s="46">
        <f t="shared" si="66"/>
        <v>2</v>
      </c>
      <c r="I260" s="46">
        <f t="shared" si="67"/>
        <v>3</v>
      </c>
      <c r="J260" s="42">
        <f t="shared" si="53"/>
        <v>0</v>
      </c>
      <c r="K260" s="42">
        <f t="shared" si="54"/>
        <v>0</v>
      </c>
      <c r="L260" s="42">
        <f t="shared" si="68"/>
        <v>1</v>
      </c>
      <c r="M260" s="42">
        <f t="shared" si="55"/>
        <v>1</v>
      </c>
      <c r="N260" s="42">
        <f t="shared" si="56"/>
        <v>0</v>
      </c>
      <c r="O260" s="42">
        <f t="shared" si="57"/>
        <v>1</v>
      </c>
      <c r="P260" s="42">
        <f t="shared" si="58"/>
        <v>1</v>
      </c>
      <c r="Q260" s="42">
        <f t="shared" si="59"/>
        <v>1</v>
      </c>
      <c r="R260" s="42" t="s">
        <v>841</v>
      </c>
      <c r="S260" s="42">
        <v>0</v>
      </c>
      <c r="T260" s="46">
        <v>0</v>
      </c>
      <c r="U260" s="46">
        <v>0</v>
      </c>
      <c r="V260" s="68" t="s">
        <v>291</v>
      </c>
      <c r="W260" s="68">
        <v>0</v>
      </c>
      <c r="X260" s="70" t="s">
        <v>1036</v>
      </c>
      <c r="AC260" s="71"/>
      <c r="AG260" s="71"/>
      <c r="AJ260" s="78"/>
      <c r="AK260" s="78"/>
      <c r="AL260" s="78"/>
      <c r="AM260" s="78"/>
      <c r="AU260" s="42"/>
      <c r="AV260" s="42"/>
    </row>
    <row r="261" spans="1:48">
      <c r="A261" s="69" t="str">
        <f t="shared" si="60"/>
        <v>1165</v>
      </c>
      <c r="B261" s="50" t="str">
        <f t="shared" si="52"/>
        <v>track_1165</v>
      </c>
      <c r="C261" s="46">
        <f t="shared" si="61"/>
        <v>21</v>
      </c>
      <c r="D261" s="46">
        <f t="shared" si="62"/>
        <v>1</v>
      </c>
      <c r="E261" s="46">
        <f t="shared" si="63"/>
        <v>2</v>
      </c>
      <c r="F261" s="46">
        <f t="shared" si="64"/>
        <v>4</v>
      </c>
      <c r="G261" s="46">
        <f t="shared" si="65"/>
        <v>1</v>
      </c>
      <c r="H261" s="46">
        <f t="shared" si="66"/>
        <v>8</v>
      </c>
      <c r="I261" s="46">
        <f t="shared" si="67"/>
        <v>3</v>
      </c>
      <c r="J261" s="42">
        <f t="shared" si="53"/>
        <v>0</v>
      </c>
      <c r="K261" s="42">
        <f t="shared" si="54"/>
        <v>0</v>
      </c>
      <c r="L261" s="42">
        <f t="shared" si="68"/>
        <v>1</v>
      </c>
      <c r="M261" s="42">
        <f t="shared" si="55"/>
        <v>1</v>
      </c>
      <c r="N261" s="42">
        <f t="shared" si="56"/>
        <v>0</v>
      </c>
      <c r="O261" s="42">
        <f t="shared" si="57"/>
        <v>1</v>
      </c>
      <c r="P261" s="42">
        <f t="shared" si="58"/>
        <v>1</v>
      </c>
      <c r="Q261" s="42">
        <f t="shared" si="59"/>
        <v>1</v>
      </c>
      <c r="R261" s="42" t="s">
        <v>841</v>
      </c>
      <c r="S261" s="42">
        <v>0</v>
      </c>
      <c r="T261" s="46">
        <v>0</v>
      </c>
      <c r="U261" s="46">
        <v>0</v>
      </c>
      <c r="V261" s="68" t="s">
        <v>291</v>
      </c>
      <c r="W261" s="68">
        <v>0</v>
      </c>
      <c r="X261" s="70" t="s">
        <v>1037</v>
      </c>
      <c r="AC261" s="71"/>
      <c r="AG261" s="71"/>
      <c r="AJ261" s="78"/>
      <c r="AK261" s="78"/>
      <c r="AL261" s="78"/>
      <c r="AM261" s="78"/>
      <c r="AU261" s="42"/>
      <c r="AV261" s="42"/>
    </row>
    <row r="262" spans="1:48">
      <c r="A262" s="69" t="str">
        <f t="shared" si="60"/>
        <v>1166</v>
      </c>
      <c r="B262" s="50" t="str">
        <f t="shared" ref="B262:B325" si="69">"track_"&amp;A262</f>
        <v>track_1166</v>
      </c>
      <c r="C262" s="46">
        <f t="shared" si="61"/>
        <v>21</v>
      </c>
      <c r="D262" s="46">
        <f t="shared" si="62"/>
        <v>1</v>
      </c>
      <c r="E262" s="46">
        <f t="shared" si="63"/>
        <v>3</v>
      </c>
      <c r="F262" s="46">
        <f t="shared" si="64"/>
        <v>2</v>
      </c>
      <c r="G262" s="46">
        <f t="shared" si="65"/>
        <v>1</v>
      </c>
      <c r="H262" s="46">
        <f t="shared" si="66"/>
        <v>5</v>
      </c>
      <c r="I262" s="46">
        <f t="shared" si="67"/>
        <v>3</v>
      </c>
      <c r="J262" s="42">
        <f t="shared" ref="J262:J325" si="70">VLOOKUP(C262,AJ:AO,6,0)</f>
        <v>0</v>
      </c>
      <c r="K262" s="42">
        <f t="shared" ref="K262:K325" si="71">VLOOKUP(C262,AJ:AP,7,0)</f>
        <v>0</v>
      </c>
      <c r="L262" s="42">
        <f t="shared" si="68"/>
        <v>1</v>
      </c>
      <c r="M262" s="42">
        <f t="shared" ref="M262:M325" si="72">VLOOKUP(C262,AJ:AR,9,0)</f>
        <v>1</v>
      </c>
      <c r="N262" s="42">
        <f t="shared" ref="N262:N325" si="73">VLOOKUP(C262,AJ:AS,10,0)</f>
        <v>0</v>
      </c>
      <c r="O262" s="42">
        <f t="shared" ref="O262:O325" si="74">VLOOKUP(C262,AJ:AT,11,0)</f>
        <v>1</v>
      </c>
      <c r="P262" s="42">
        <f t="shared" ref="P262:P325" si="75">VLOOKUP(C262,AJ:AU,12,0)</f>
        <v>1</v>
      </c>
      <c r="Q262" s="42">
        <f t="shared" ref="Q262:Q325" si="76">VLOOKUP(C262,AJ:AV,13,0)</f>
        <v>1</v>
      </c>
      <c r="R262" s="42" t="s">
        <v>841</v>
      </c>
      <c r="S262" s="42">
        <v>0</v>
      </c>
      <c r="T262" s="46">
        <v>0</v>
      </c>
      <c r="U262" s="46">
        <v>0</v>
      </c>
      <c r="V262" s="68" t="s">
        <v>291</v>
      </c>
      <c r="W262" s="68">
        <v>0</v>
      </c>
      <c r="X262" s="70" t="s">
        <v>1038</v>
      </c>
      <c r="AC262" s="71"/>
      <c r="AG262" s="71"/>
      <c r="AJ262" s="78"/>
      <c r="AK262" s="78"/>
      <c r="AL262" s="78"/>
      <c r="AM262" s="78"/>
      <c r="AU262" s="42"/>
      <c r="AV262" s="42"/>
    </row>
    <row r="263" spans="1:48">
      <c r="A263" s="69" t="str">
        <f t="shared" si="60"/>
        <v>1167</v>
      </c>
      <c r="B263" s="50" t="str">
        <f t="shared" si="69"/>
        <v>track_1167</v>
      </c>
      <c r="C263" s="46">
        <f t="shared" si="61"/>
        <v>21</v>
      </c>
      <c r="D263" s="46">
        <f t="shared" si="62"/>
        <v>1</v>
      </c>
      <c r="E263" s="46">
        <f t="shared" si="63"/>
        <v>3</v>
      </c>
      <c r="F263" s="46">
        <f t="shared" si="64"/>
        <v>4</v>
      </c>
      <c r="G263" s="46">
        <f t="shared" si="65"/>
        <v>1</v>
      </c>
      <c r="H263" s="46">
        <f t="shared" si="66"/>
        <v>4</v>
      </c>
      <c r="I263" s="46">
        <f t="shared" si="67"/>
        <v>3</v>
      </c>
      <c r="J263" s="42">
        <f t="shared" si="70"/>
        <v>0</v>
      </c>
      <c r="K263" s="42">
        <f t="shared" si="71"/>
        <v>0</v>
      </c>
      <c r="L263" s="42">
        <f t="shared" si="68"/>
        <v>1</v>
      </c>
      <c r="M263" s="42">
        <f t="shared" si="72"/>
        <v>1</v>
      </c>
      <c r="N263" s="42">
        <f t="shared" si="73"/>
        <v>0</v>
      </c>
      <c r="O263" s="42">
        <f t="shared" si="74"/>
        <v>1</v>
      </c>
      <c r="P263" s="42">
        <f t="shared" si="75"/>
        <v>1</v>
      </c>
      <c r="Q263" s="42">
        <f t="shared" si="76"/>
        <v>1</v>
      </c>
      <c r="R263" s="42" t="s">
        <v>841</v>
      </c>
      <c r="S263" s="42">
        <v>0</v>
      </c>
      <c r="T263" s="46">
        <v>0</v>
      </c>
      <c r="U263" s="46">
        <v>0</v>
      </c>
      <c r="V263" s="68" t="s">
        <v>291</v>
      </c>
      <c r="W263" s="68">
        <v>0</v>
      </c>
      <c r="X263" s="70" t="s">
        <v>1039</v>
      </c>
      <c r="AC263" s="71"/>
      <c r="AG263" s="71"/>
      <c r="AJ263" s="78"/>
      <c r="AK263" s="78"/>
      <c r="AL263" s="78"/>
      <c r="AM263" s="78"/>
      <c r="AU263" s="42"/>
      <c r="AV263" s="42"/>
    </row>
    <row r="264" spans="1:48">
      <c r="A264" s="69" t="str">
        <f t="shared" si="60"/>
        <v>1168</v>
      </c>
      <c r="B264" s="50" t="str">
        <f t="shared" si="69"/>
        <v>track_1168</v>
      </c>
      <c r="C264" s="46">
        <f t="shared" si="61"/>
        <v>21</v>
      </c>
      <c r="D264" s="46">
        <f t="shared" si="62"/>
        <v>1</v>
      </c>
      <c r="E264" s="46">
        <f t="shared" si="63"/>
        <v>4</v>
      </c>
      <c r="F264" s="46">
        <f t="shared" si="64"/>
        <v>2</v>
      </c>
      <c r="G264" s="46">
        <f t="shared" si="65"/>
        <v>1</v>
      </c>
      <c r="H264" s="46">
        <f t="shared" si="66"/>
        <v>1</v>
      </c>
      <c r="I264" s="46">
        <f t="shared" si="67"/>
        <v>3</v>
      </c>
      <c r="J264" s="42">
        <f t="shared" si="70"/>
        <v>0</v>
      </c>
      <c r="K264" s="42">
        <f t="shared" si="71"/>
        <v>0</v>
      </c>
      <c r="L264" s="42">
        <f t="shared" si="68"/>
        <v>1</v>
      </c>
      <c r="M264" s="42">
        <f t="shared" si="72"/>
        <v>1</v>
      </c>
      <c r="N264" s="42">
        <f t="shared" si="73"/>
        <v>0</v>
      </c>
      <c r="O264" s="42">
        <f t="shared" si="74"/>
        <v>1</v>
      </c>
      <c r="P264" s="42">
        <f t="shared" si="75"/>
        <v>1</v>
      </c>
      <c r="Q264" s="42">
        <f t="shared" si="76"/>
        <v>1</v>
      </c>
      <c r="R264" s="42" t="s">
        <v>841</v>
      </c>
      <c r="S264" s="42">
        <v>0</v>
      </c>
      <c r="T264" s="46">
        <v>0</v>
      </c>
      <c r="U264" s="46">
        <v>0</v>
      </c>
      <c r="V264" s="68" t="s">
        <v>291</v>
      </c>
      <c r="W264" s="68">
        <v>0</v>
      </c>
      <c r="X264" s="70" t="s">
        <v>1040</v>
      </c>
      <c r="AC264" s="71"/>
      <c r="AG264" s="71"/>
      <c r="AJ264" s="78"/>
      <c r="AK264" s="78"/>
      <c r="AL264" s="78"/>
      <c r="AM264" s="78"/>
      <c r="AU264" s="42"/>
      <c r="AV264" s="42"/>
    </row>
    <row r="265" spans="1:48">
      <c r="A265" s="69" t="str">
        <f t="shared" si="60"/>
        <v>1169</v>
      </c>
      <c r="B265" s="50" t="str">
        <f t="shared" si="69"/>
        <v>track_1169</v>
      </c>
      <c r="C265" s="46">
        <f t="shared" si="61"/>
        <v>21</v>
      </c>
      <c r="D265" s="46">
        <f t="shared" si="62"/>
        <v>1</v>
      </c>
      <c r="E265" s="46">
        <f t="shared" si="63"/>
        <v>4</v>
      </c>
      <c r="F265" s="46">
        <f t="shared" si="64"/>
        <v>2</v>
      </c>
      <c r="G265" s="46">
        <f t="shared" si="65"/>
        <v>1</v>
      </c>
      <c r="H265" s="46">
        <f t="shared" si="66"/>
        <v>6</v>
      </c>
      <c r="I265" s="46">
        <f t="shared" si="67"/>
        <v>3</v>
      </c>
      <c r="J265" s="42">
        <f t="shared" si="70"/>
        <v>0</v>
      </c>
      <c r="K265" s="42">
        <f t="shared" si="71"/>
        <v>0</v>
      </c>
      <c r="L265" s="42">
        <f t="shared" si="68"/>
        <v>1</v>
      </c>
      <c r="M265" s="42">
        <f t="shared" si="72"/>
        <v>1</v>
      </c>
      <c r="N265" s="42">
        <f t="shared" si="73"/>
        <v>0</v>
      </c>
      <c r="O265" s="42">
        <f t="shared" si="74"/>
        <v>1</v>
      </c>
      <c r="P265" s="42">
        <f t="shared" si="75"/>
        <v>1</v>
      </c>
      <c r="Q265" s="42">
        <f t="shared" si="76"/>
        <v>1</v>
      </c>
      <c r="R265" s="42" t="s">
        <v>841</v>
      </c>
      <c r="S265" s="42">
        <v>0</v>
      </c>
      <c r="T265" s="46">
        <v>0</v>
      </c>
      <c r="U265" s="46">
        <v>0</v>
      </c>
      <c r="V265" s="68" t="s">
        <v>291</v>
      </c>
      <c r="W265" s="68">
        <v>0</v>
      </c>
      <c r="X265" s="70" t="s">
        <v>1041</v>
      </c>
      <c r="AC265" s="71"/>
      <c r="AG265" s="71"/>
      <c r="AJ265" s="78"/>
      <c r="AK265" s="78"/>
      <c r="AL265" s="78"/>
      <c r="AM265" s="78"/>
      <c r="AU265" s="42"/>
      <c r="AV265" s="42"/>
    </row>
    <row r="266" spans="1:48">
      <c r="A266" s="69" t="str">
        <f t="shared" si="60"/>
        <v>1170</v>
      </c>
      <c r="B266" s="50" t="str">
        <f t="shared" si="69"/>
        <v>track_1170</v>
      </c>
      <c r="C266" s="46">
        <f t="shared" si="61"/>
        <v>21</v>
      </c>
      <c r="D266" s="46">
        <f t="shared" si="62"/>
        <v>1</v>
      </c>
      <c r="E266" s="46">
        <f t="shared" si="63"/>
        <v>4</v>
      </c>
      <c r="F266" s="46">
        <f t="shared" si="64"/>
        <v>2</v>
      </c>
      <c r="G266" s="46">
        <f t="shared" si="65"/>
        <v>1</v>
      </c>
      <c r="H266" s="46">
        <f t="shared" si="66"/>
        <v>7</v>
      </c>
      <c r="I266" s="46">
        <f t="shared" si="67"/>
        <v>3</v>
      </c>
      <c r="J266" s="42">
        <f t="shared" si="70"/>
        <v>0</v>
      </c>
      <c r="K266" s="42">
        <f t="shared" si="71"/>
        <v>0</v>
      </c>
      <c r="L266" s="42">
        <f t="shared" si="68"/>
        <v>1</v>
      </c>
      <c r="M266" s="42">
        <f t="shared" si="72"/>
        <v>1</v>
      </c>
      <c r="N266" s="42">
        <f t="shared" si="73"/>
        <v>0</v>
      </c>
      <c r="O266" s="42">
        <f t="shared" si="74"/>
        <v>1</v>
      </c>
      <c r="P266" s="42">
        <f t="shared" si="75"/>
        <v>1</v>
      </c>
      <c r="Q266" s="42">
        <f t="shared" si="76"/>
        <v>1</v>
      </c>
      <c r="R266" s="42" t="s">
        <v>841</v>
      </c>
      <c r="S266" s="42">
        <v>0</v>
      </c>
      <c r="T266" s="46">
        <v>0</v>
      </c>
      <c r="U266" s="46">
        <v>0</v>
      </c>
      <c r="V266" s="68" t="s">
        <v>291</v>
      </c>
      <c r="W266" s="68">
        <v>0</v>
      </c>
      <c r="X266" s="70" t="s">
        <v>1042</v>
      </c>
      <c r="AC266" s="71"/>
      <c r="AG266" s="71"/>
      <c r="AJ266" s="78"/>
      <c r="AK266" s="78"/>
      <c r="AL266" s="78"/>
      <c r="AM266" s="78"/>
      <c r="AU266" s="42"/>
      <c r="AV266" s="42"/>
    </row>
    <row r="267" spans="1:48">
      <c r="A267" s="69" t="str">
        <f t="shared" si="60"/>
        <v>1177</v>
      </c>
      <c r="B267" s="50" t="str">
        <f t="shared" si="69"/>
        <v>track_1177</v>
      </c>
      <c r="C267" s="46">
        <f t="shared" si="61"/>
        <v>24</v>
      </c>
      <c r="D267" s="46">
        <f t="shared" si="62"/>
        <v>1</v>
      </c>
      <c r="E267" s="46">
        <f t="shared" si="63"/>
        <v>2</v>
      </c>
      <c r="F267" s="46">
        <f t="shared" si="64"/>
        <v>4</v>
      </c>
      <c r="G267" s="46">
        <f t="shared" si="65"/>
        <v>1</v>
      </c>
      <c r="H267" s="46">
        <f t="shared" si="66"/>
        <v>6</v>
      </c>
      <c r="I267" s="46">
        <f t="shared" si="67"/>
        <v>2</v>
      </c>
      <c r="J267" s="42">
        <f t="shared" si="70"/>
        <v>0</v>
      </c>
      <c r="K267" s="42">
        <f t="shared" si="71"/>
        <v>0</v>
      </c>
      <c r="L267" s="42">
        <f t="shared" si="68"/>
        <v>1</v>
      </c>
      <c r="M267" s="42">
        <f t="shared" si="72"/>
        <v>1</v>
      </c>
      <c r="N267" s="42">
        <f t="shared" si="73"/>
        <v>1</v>
      </c>
      <c r="O267" s="42">
        <f t="shared" si="74"/>
        <v>1</v>
      </c>
      <c r="P267" s="42">
        <f t="shared" si="75"/>
        <v>1</v>
      </c>
      <c r="Q267" s="42">
        <f t="shared" si="76"/>
        <v>1</v>
      </c>
      <c r="R267" s="42">
        <v>0</v>
      </c>
      <c r="S267" s="42">
        <v>0</v>
      </c>
      <c r="T267" s="46">
        <v>0</v>
      </c>
      <c r="U267" s="42" t="s">
        <v>945</v>
      </c>
      <c r="V267" s="68" t="s">
        <v>886</v>
      </c>
      <c r="W267" s="68">
        <v>0</v>
      </c>
      <c r="X267" s="70" t="s">
        <v>1043</v>
      </c>
      <c r="AC267" s="71"/>
      <c r="AG267" s="71"/>
      <c r="AJ267" s="78"/>
      <c r="AK267" s="78"/>
      <c r="AL267" s="78"/>
      <c r="AM267" s="78"/>
      <c r="AU267" s="42"/>
      <c r="AV267" s="42"/>
    </row>
    <row r="268" spans="1:48">
      <c r="A268" s="69" t="str">
        <f t="shared" si="60"/>
        <v>1178</v>
      </c>
      <c r="B268" s="50" t="str">
        <f t="shared" si="69"/>
        <v>track_1178</v>
      </c>
      <c r="C268" s="46">
        <f t="shared" si="61"/>
        <v>24</v>
      </c>
      <c r="D268" s="46">
        <f t="shared" si="62"/>
        <v>1</v>
      </c>
      <c r="E268" s="46">
        <f t="shared" si="63"/>
        <v>3</v>
      </c>
      <c r="F268" s="46">
        <f t="shared" si="64"/>
        <v>2</v>
      </c>
      <c r="G268" s="46">
        <f t="shared" si="65"/>
        <v>1</v>
      </c>
      <c r="H268" s="46">
        <f t="shared" si="66"/>
        <v>5</v>
      </c>
      <c r="I268" s="46">
        <f t="shared" si="67"/>
        <v>2</v>
      </c>
      <c r="J268" s="42">
        <f t="shared" si="70"/>
        <v>0</v>
      </c>
      <c r="K268" s="42">
        <f t="shared" si="71"/>
        <v>0</v>
      </c>
      <c r="L268" s="42">
        <f t="shared" si="68"/>
        <v>1</v>
      </c>
      <c r="M268" s="42">
        <f t="shared" si="72"/>
        <v>1</v>
      </c>
      <c r="N268" s="42">
        <f t="shared" si="73"/>
        <v>1</v>
      </c>
      <c r="O268" s="42">
        <f t="shared" si="74"/>
        <v>1</v>
      </c>
      <c r="P268" s="42">
        <f t="shared" si="75"/>
        <v>1</v>
      </c>
      <c r="Q268" s="42">
        <f t="shared" si="76"/>
        <v>1</v>
      </c>
      <c r="R268" s="42">
        <v>0</v>
      </c>
      <c r="S268" s="42">
        <v>0</v>
      </c>
      <c r="T268" s="46">
        <v>0</v>
      </c>
      <c r="U268" s="42" t="s">
        <v>945</v>
      </c>
      <c r="V268" s="68" t="s">
        <v>886</v>
      </c>
      <c r="W268" s="68">
        <v>0</v>
      </c>
      <c r="X268" s="70" t="s">
        <v>1044</v>
      </c>
      <c r="AC268" s="71"/>
      <c r="AG268" s="71"/>
      <c r="AJ268" s="78"/>
      <c r="AK268" s="78"/>
      <c r="AL268" s="78"/>
      <c r="AM268" s="78"/>
      <c r="AU268" s="42"/>
      <c r="AV268" s="42"/>
    </row>
    <row r="269" spans="1:48">
      <c r="A269" s="69" t="str">
        <f t="shared" si="60"/>
        <v>1179</v>
      </c>
      <c r="B269" s="50" t="str">
        <f t="shared" si="69"/>
        <v>track_1179</v>
      </c>
      <c r="C269" s="46">
        <f t="shared" si="61"/>
        <v>24</v>
      </c>
      <c r="D269" s="46">
        <f t="shared" si="62"/>
        <v>1</v>
      </c>
      <c r="E269" s="46">
        <f t="shared" si="63"/>
        <v>1</v>
      </c>
      <c r="F269" s="46">
        <f t="shared" si="64"/>
        <v>2</v>
      </c>
      <c r="G269" s="46">
        <f t="shared" si="65"/>
        <v>1</v>
      </c>
      <c r="H269" s="46">
        <f t="shared" si="66"/>
        <v>3</v>
      </c>
      <c r="I269" s="46">
        <f t="shared" si="67"/>
        <v>2</v>
      </c>
      <c r="J269" s="42">
        <f t="shared" si="70"/>
        <v>0</v>
      </c>
      <c r="K269" s="42">
        <f t="shared" si="71"/>
        <v>0</v>
      </c>
      <c r="L269" s="42">
        <f t="shared" si="68"/>
        <v>1</v>
      </c>
      <c r="M269" s="42">
        <f t="shared" si="72"/>
        <v>1</v>
      </c>
      <c r="N269" s="42">
        <f t="shared" si="73"/>
        <v>1</v>
      </c>
      <c r="O269" s="42">
        <f t="shared" si="74"/>
        <v>1</v>
      </c>
      <c r="P269" s="42">
        <f t="shared" si="75"/>
        <v>1</v>
      </c>
      <c r="Q269" s="42">
        <f t="shared" si="76"/>
        <v>1</v>
      </c>
      <c r="R269" s="42">
        <v>0</v>
      </c>
      <c r="S269" s="42">
        <v>0</v>
      </c>
      <c r="T269" s="46">
        <v>0</v>
      </c>
      <c r="U269" s="42" t="s">
        <v>945</v>
      </c>
      <c r="V269" s="68" t="s">
        <v>886</v>
      </c>
      <c r="W269" s="68">
        <v>0</v>
      </c>
      <c r="X269" s="70" t="s">
        <v>1045</v>
      </c>
      <c r="AC269" s="71"/>
      <c r="AG269" s="71"/>
      <c r="AJ269" s="78"/>
      <c r="AK269" s="78"/>
      <c r="AL269" s="78"/>
      <c r="AM269" s="78"/>
      <c r="AU269" s="42"/>
      <c r="AV269" s="42"/>
    </row>
    <row r="270" spans="1:48">
      <c r="A270" s="69" t="str">
        <f t="shared" si="60"/>
        <v>1180</v>
      </c>
      <c r="B270" s="50" t="str">
        <f t="shared" si="69"/>
        <v>track_1180</v>
      </c>
      <c r="C270" s="46">
        <f t="shared" si="61"/>
        <v>24</v>
      </c>
      <c r="D270" s="46">
        <f t="shared" si="62"/>
        <v>1</v>
      </c>
      <c r="E270" s="46">
        <f t="shared" si="63"/>
        <v>1</v>
      </c>
      <c r="F270" s="46">
        <f t="shared" si="64"/>
        <v>2</v>
      </c>
      <c r="G270" s="46">
        <f t="shared" si="65"/>
        <v>1</v>
      </c>
      <c r="H270" s="46">
        <f t="shared" si="66"/>
        <v>7</v>
      </c>
      <c r="I270" s="46">
        <f t="shared" si="67"/>
        <v>2</v>
      </c>
      <c r="J270" s="42">
        <f t="shared" si="70"/>
        <v>0</v>
      </c>
      <c r="K270" s="42">
        <f t="shared" si="71"/>
        <v>0</v>
      </c>
      <c r="L270" s="42">
        <f t="shared" si="68"/>
        <v>1</v>
      </c>
      <c r="M270" s="42">
        <f t="shared" si="72"/>
        <v>1</v>
      </c>
      <c r="N270" s="42">
        <f t="shared" si="73"/>
        <v>1</v>
      </c>
      <c r="O270" s="42">
        <f t="shared" si="74"/>
        <v>1</v>
      </c>
      <c r="P270" s="42">
        <f t="shared" si="75"/>
        <v>1</v>
      </c>
      <c r="Q270" s="42">
        <f t="shared" si="76"/>
        <v>1</v>
      </c>
      <c r="R270" s="42">
        <v>0</v>
      </c>
      <c r="S270" s="42">
        <v>0</v>
      </c>
      <c r="T270" s="46">
        <v>0</v>
      </c>
      <c r="U270" s="42" t="s">
        <v>945</v>
      </c>
      <c r="V270" s="68" t="s">
        <v>886</v>
      </c>
      <c r="W270" s="68">
        <v>0</v>
      </c>
      <c r="X270" s="70" t="s">
        <v>1046</v>
      </c>
      <c r="AC270" s="71"/>
      <c r="AG270" s="71"/>
      <c r="AJ270" s="78"/>
      <c r="AK270" s="78"/>
      <c r="AL270" s="78"/>
      <c r="AM270" s="78"/>
      <c r="AU270" s="42"/>
      <c r="AV270" s="42"/>
    </row>
    <row r="271" spans="1:48">
      <c r="A271" s="69" t="str">
        <f t="shared" si="60"/>
        <v>1181</v>
      </c>
      <c r="B271" s="50" t="str">
        <f t="shared" si="69"/>
        <v>track_1181</v>
      </c>
      <c r="C271" s="46">
        <f t="shared" si="61"/>
        <v>24</v>
      </c>
      <c r="D271" s="46">
        <f t="shared" si="62"/>
        <v>1</v>
      </c>
      <c r="E271" s="46">
        <f t="shared" si="63"/>
        <v>1</v>
      </c>
      <c r="F271" s="46">
        <f t="shared" si="64"/>
        <v>4</v>
      </c>
      <c r="G271" s="46">
        <f t="shared" si="65"/>
        <v>1</v>
      </c>
      <c r="H271" s="46">
        <f t="shared" si="66"/>
        <v>8</v>
      </c>
      <c r="I271" s="46">
        <f t="shared" si="67"/>
        <v>2</v>
      </c>
      <c r="J271" s="42">
        <f t="shared" si="70"/>
        <v>0</v>
      </c>
      <c r="K271" s="42">
        <f t="shared" si="71"/>
        <v>0</v>
      </c>
      <c r="L271" s="42">
        <f t="shared" si="68"/>
        <v>1</v>
      </c>
      <c r="M271" s="42">
        <f t="shared" si="72"/>
        <v>1</v>
      </c>
      <c r="N271" s="42">
        <f t="shared" si="73"/>
        <v>1</v>
      </c>
      <c r="O271" s="42">
        <f t="shared" si="74"/>
        <v>1</v>
      </c>
      <c r="P271" s="42">
        <f t="shared" si="75"/>
        <v>1</v>
      </c>
      <c r="Q271" s="42">
        <f t="shared" si="76"/>
        <v>1</v>
      </c>
      <c r="R271" s="42">
        <v>0</v>
      </c>
      <c r="S271" s="42">
        <v>0</v>
      </c>
      <c r="T271" s="46">
        <v>0</v>
      </c>
      <c r="U271" s="42" t="s">
        <v>945</v>
      </c>
      <c r="V271" s="68" t="s">
        <v>886</v>
      </c>
      <c r="W271" s="68">
        <v>0</v>
      </c>
      <c r="X271" s="70" t="s">
        <v>1047</v>
      </c>
      <c r="AC271" s="71"/>
      <c r="AG271" s="71"/>
      <c r="AJ271" s="78"/>
      <c r="AK271" s="78"/>
      <c r="AL271" s="78"/>
      <c r="AM271" s="78"/>
      <c r="AU271" s="42"/>
      <c r="AV271" s="42"/>
    </row>
    <row r="272" spans="1:48">
      <c r="A272" s="69" t="str">
        <f t="shared" si="60"/>
        <v>1182</v>
      </c>
      <c r="B272" s="50" t="str">
        <f t="shared" si="69"/>
        <v>track_1182</v>
      </c>
      <c r="C272" s="46">
        <f t="shared" si="61"/>
        <v>24</v>
      </c>
      <c r="D272" s="46">
        <f t="shared" si="62"/>
        <v>1</v>
      </c>
      <c r="E272" s="46">
        <f t="shared" si="63"/>
        <v>2</v>
      </c>
      <c r="F272" s="46">
        <f t="shared" si="64"/>
        <v>4</v>
      </c>
      <c r="G272" s="46">
        <f t="shared" si="65"/>
        <v>1</v>
      </c>
      <c r="H272" s="46">
        <f t="shared" si="66"/>
        <v>2</v>
      </c>
      <c r="I272" s="46">
        <f t="shared" si="67"/>
        <v>2</v>
      </c>
      <c r="J272" s="42">
        <f t="shared" si="70"/>
        <v>0</v>
      </c>
      <c r="K272" s="42">
        <f t="shared" si="71"/>
        <v>0</v>
      </c>
      <c r="L272" s="42">
        <f t="shared" si="68"/>
        <v>1</v>
      </c>
      <c r="M272" s="42">
        <f t="shared" si="72"/>
        <v>1</v>
      </c>
      <c r="N272" s="42">
        <f t="shared" si="73"/>
        <v>1</v>
      </c>
      <c r="O272" s="42">
        <f t="shared" si="74"/>
        <v>1</v>
      </c>
      <c r="P272" s="42">
        <f t="shared" si="75"/>
        <v>1</v>
      </c>
      <c r="Q272" s="42">
        <f t="shared" si="76"/>
        <v>1</v>
      </c>
      <c r="R272" s="42">
        <v>0</v>
      </c>
      <c r="S272" s="42">
        <v>0</v>
      </c>
      <c r="T272" s="46">
        <v>0</v>
      </c>
      <c r="U272" s="42" t="s">
        <v>945</v>
      </c>
      <c r="V272" s="68" t="s">
        <v>886</v>
      </c>
      <c r="W272" s="68">
        <v>0</v>
      </c>
      <c r="X272" s="70" t="s">
        <v>1048</v>
      </c>
      <c r="AC272" s="71"/>
      <c r="AG272" s="71"/>
      <c r="AJ272" s="78"/>
      <c r="AK272" s="78"/>
      <c r="AL272" s="78"/>
      <c r="AM272" s="78"/>
      <c r="AU272" s="42"/>
      <c r="AV272" s="42"/>
    </row>
    <row r="273" spans="1:48">
      <c r="A273" s="69" t="str">
        <f t="shared" si="60"/>
        <v>1183</v>
      </c>
      <c r="B273" s="50" t="str">
        <f t="shared" si="69"/>
        <v>track_1183</v>
      </c>
      <c r="C273" s="46">
        <f t="shared" si="61"/>
        <v>24</v>
      </c>
      <c r="D273" s="46">
        <f t="shared" si="62"/>
        <v>1</v>
      </c>
      <c r="E273" s="46">
        <f t="shared" si="63"/>
        <v>3</v>
      </c>
      <c r="F273" s="46">
        <f t="shared" si="64"/>
        <v>4</v>
      </c>
      <c r="G273" s="46">
        <f t="shared" si="65"/>
        <v>1</v>
      </c>
      <c r="H273" s="46">
        <f t="shared" si="66"/>
        <v>4</v>
      </c>
      <c r="I273" s="46">
        <f t="shared" si="67"/>
        <v>2</v>
      </c>
      <c r="J273" s="42">
        <f t="shared" si="70"/>
        <v>0</v>
      </c>
      <c r="K273" s="42">
        <f t="shared" si="71"/>
        <v>0</v>
      </c>
      <c r="L273" s="42">
        <f t="shared" si="68"/>
        <v>1</v>
      </c>
      <c r="M273" s="42">
        <f t="shared" si="72"/>
        <v>1</v>
      </c>
      <c r="N273" s="42">
        <f t="shared" si="73"/>
        <v>1</v>
      </c>
      <c r="O273" s="42">
        <f t="shared" si="74"/>
        <v>1</v>
      </c>
      <c r="P273" s="42">
        <f t="shared" si="75"/>
        <v>1</v>
      </c>
      <c r="Q273" s="42">
        <f t="shared" si="76"/>
        <v>1</v>
      </c>
      <c r="R273" s="42">
        <v>0</v>
      </c>
      <c r="S273" s="42">
        <v>0</v>
      </c>
      <c r="T273" s="46">
        <v>0</v>
      </c>
      <c r="U273" s="42" t="s">
        <v>945</v>
      </c>
      <c r="V273" s="68" t="s">
        <v>886</v>
      </c>
      <c r="W273" s="68">
        <v>0</v>
      </c>
      <c r="X273" s="70" t="s">
        <v>1049</v>
      </c>
      <c r="AC273" s="71"/>
      <c r="AG273" s="71"/>
      <c r="AJ273" s="78"/>
      <c r="AK273" s="78"/>
      <c r="AL273" s="78"/>
      <c r="AM273" s="78"/>
      <c r="AU273" s="42"/>
      <c r="AV273" s="42"/>
    </row>
    <row r="274" spans="1:48">
      <c r="A274" s="69" t="str">
        <f t="shared" si="60"/>
        <v>1184</v>
      </c>
      <c r="B274" s="50" t="str">
        <f t="shared" si="69"/>
        <v>track_1184</v>
      </c>
      <c r="C274" s="46">
        <f t="shared" si="61"/>
        <v>24</v>
      </c>
      <c r="D274" s="46">
        <f t="shared" si="62"/>
        <v>1</v>
      </c>
      <c r="E274" s="46">
        <f t="shared" si="63"/>
        <v>4</v>
      </c>
      <c r="F274" s="46">
        <f t="shared" si="64"/>
        <v>2</v>
      </c>
      <c r="G274" s="46">
        <f t="shared" si="65"/>
        <v>1</v>
      </c>
      <c r="H274" s="46">
        <f t="shared" si="66"/>
        <v>1</v>
      </c>
      <c r="I274" s="46">
        <f t="shared" si="67"/>
        <v>2</v>
      </c>
      <c r="J274" s="42">
        <f t="shared" si="70"/>
        <v>0</v>
      </c>
      <c r="K274" s="42">
        <f t="shared" si="71"/>
        <v>0</v>
      </c>
      <c r="L274" s="42">
        <f t="shared" si="68"/>
        <v>1</v>
      </c>
      <c r="M274" s="42">
        <f t="shared" si="72"/>
        <v>1</v>
      </c>
      <c r="N274" s="42">
        <f t="shared" si="73"/>
        <v>1</v>
      </c>
      <c r="O274" s="42">
        <f t="shared" si="74"/>
        <v>1</v>
      </c>
      <c r="P274" s="42">
        <f t="shared" si="75"/>
        <v>1</v>
      </c>
      <c r="Q274" s="42">
        <f t="shared" si="76"/>
        <v>1</v>
      </c>
      <c r="R274" s="42">
        <v>0</v>
      </c>
      <c r="S274" s="42">
        <v>0</v>
      </c>
      <c r="T274" s="46">
        <v>0</v>
      </c>
      <c r="U274" s="42" t="s">
        <v>945</v>
      </c>
      <c r="V274" s="68" t="s">
        <v>886</v>
      </c>
      <c r="W274" s="68">
        <v>0</v>
      </c>
      <c r="X274" s="70" t="s">
        <v>1050</v>
      </c>
      <c r="AC274" s="71"/>
      <c r="AG274" s="71"/>
      <c r="AJ274" s="78"/>
      <c r="AK274" s="78"/>
      <c r="AL274" s="78"/>
      <c r="AM274" s="78"/>
      <c r="AU274" s="42"/>
      <c r="AV274" s="42"/>
    </row>
    <row r="275" spans="1:48">
      <c r="A275" s="69" t="str">
        <f t="shared" si="60"/>
        <v>1185</v>
      </c>
      <c r="B275" s="50" t="str">
        <f t="shared" si="69"/>
        <v>track_1185</v>
      </c>
      <c r="C275" s="46">
        <f t="shared" si="61"/>
        <v>25</v>
      </c>
      <c r="D275" s="46">
        <f t="shared" si="62"/>
        <v>0</v>
      </c>
      <c r="E275" s="46">
        <f t="shared" si="63"/>
        <v>2</v>
      </c>
      <c r="F275" s="46">
        <f t="shared" si="64"/>
        <v>2</v>
      </c>
      <c r="G275" s="46">
        <f t="shared" si="65"/>
        <v>1</v>
      </c>
      <c r="H275" s="46">
        <f t="shared" si="66"/>
        <v>2</v>
      </c>
      <c r="I275" s="46">
        <f t="shared" si="67"/>
        <v>3</v>
      </c>
      <c r="J275" s="42">
        <f t="shared" si="70"/>
        <v>0</v>
      </c>
      <c r="K275" s="42">
        <f t="shared" si="71"/>
        <v>0</v>
      </c>
      <c r="L275" s="42">
        <f t="shared" si="68"/>
        <v>1</v>
      </c>
      <c r="M275" s="42">
        <f t="shared" si="72"/>
        <v>1</v>
      </c>
      <c r="N275" s="42">
        <f t="shared" si="73"/>
        <v>1</v>
      </c>
      <c r="O275" s="42">
        <f t="shared" si="74"/>
        <v>1</v>
      </c>
      <c r="P275" s="42">
        <f t="shared" si="75"/>
        <v>1</v>
      </c>
      <c r="Q275" s="42">
        <f t="shared" si="76"/>
        <v>1</v>
      </c>
      <c r="R275" s="42">
        <v>0</v>
      </c>
      <c r="S275" s="42">
        <v>0</v>
      </c>
      <c r="T275" s="46">
        <v>0</v>
      </c>
      <c r="U275" s="46" t="s">
        <v>987</v>
      </c>
      <c r="V275" s="68" t="s">
        <v>907</v>
      </c>
      <c r="W275" s="68">
        <v>0</v>
      </c>
      <c r="X275" s="70" t="s">
        <v>1051</v>
      </c>
      <c r="AC275" s="71"/>
      <c r="AG275" s="71"/>
      <c r="AJ275" s="78"/>
      <c r="AK275" s="78"/>
      <c r="AL275" s="78"/>
      <c r="AM275" s="78"/>
      <c r="AU275" s="42"/>
      <c r="AV275" s="42"/>
    </row>
    <row r="276" spans="1:48">
      <c r="A276" s="69" t="str">
        <f t="shared" si="60"/>
        <v>1186</v>
      </c>
      <c r="B276" s="50" t="str">
        <f t="shared" si="69"/>
        <v>track_1186</v>
      </c>
      <c r="C276" s="46">
        <f t="shared" si="61"/>
        <v>25</v>
      </c>
      <c r="D276" s="46">
        <f t="shared" si="62"/>
        <v>0</v>
      </c>
      <c r="E276" s="46">
        <f t="shared" si="63"/>
        <v>2</v>
      </c>
      <c r="F276" s="46">
        <f t="shared" si="64"/>
        <v>2</v>
      </c>
      <c r="G276" s="46">
        <f t="shared" si="65"/>
        <v>1</v>
      </c>
      <c r="H276" s="46">
        <f t="shared" si="66"/>
        <v>5</v>
      </c>
      <c r="I276" s="46">
        <f t="shared" si="67"/>
        <v>3</v>
      </c>
      <c r="J276" s="42">
        <f t="shared" si="70"/>
        <v>0</v>
      </c>
      <c r="K276" s="42">
        <f t="shared" si="71"/>
        <v>0</v>
      </c>
      <c r="L276" s="42">
        <f t="shared" si="68"/>
        <v>1</v>
      </c>
      <c r="M276" s="42">
        <f t="shared" si="72"/>
        <v>1</v>
      </c>
      <c r="N276" s="42">
        <f t="shared" si="73"/>
        <v>1</v>
      </c>
      <c r="O276" s="42">
        <f t="shared" si="74"/>
        <v>1</v>
      </c>
      <c r="P276" s="42">
        <f t="shared" si="75"/>
        <v>1</v>
      </c>
      <c r="Q276" s="42">
        <f t="shared" si="76"/>
        <v>1</v>
      </c>
      <c r="R276" s="42">
        <v>0</v>
      </c>
      <c r="S276" s="42">
        <v>0</v>
      </c>
      <c r="T276" s="46">
        <v>0</v>
      </c>
      <c r="U276" s="46" t="s">
        <v>987</v>
      </c>
      <c r="V276" s="68" t="s">
        <v>907</v>
      </c>
      <c r="W276" s="68">
        <v>0</v>
      </c>
      <c r="X276" s="70" t="s">
        <v>1052</v>
      </c>
      <c r="AC276" s="71"/>
      <c r="AG276" s="71"/>
      <c r="AJ276" s="78"/>
      <c r="AK276" s="78"/>
      <c r="AL276" s="78"/>
      <c r="AM276" s="78"/>
      <c r="AU276" s="42"/>
      <c r="AV276" s="42"/>
    </row>
    <row r="277" spans="1:48">
      <c r="A277" s="69" t="str">
        <f t="shared" si="60"/>
        <v>1187</v>
      </c>
      <c r="B277" s="50" t="str">
        <f t="shared" si="69"/>
        <v>track_1187</v>
      </c>
      <c r="C277" s="46">
        <f t="shared" si="61"/>
        <v>25</v>
      </c>
      <c r="D277" s="46">
        <f t="shared" si="62"/>
        <v>0</v>
      </c>
      <c r="E277" s="46">
        <f t="shared" si="63"/>
        <v>3</v>
      </c>
      <c r="F277" s="46">
        <f t="shared" si="64"/>
        <v>2</v>
      </c>
      <c r="G277" s="46">
        <f t="shared" si="65"/>
        <v>1</v>
      </c>
      <c r="H277" s="46">
        <f t="shared" si="66"/>
        <v>3</v>
      </c>
      <c r="I277" s="46">
        <f t="shared" si="67"/>
        <v>3</v>
      </c>
      <c r="J277" s="42">
        <f t="shared" si="70"/>
        <v>0</v>
      </c>
      <c r="K277" s="42">
        <f t="shared" si="71"/>
        <v>0</v>
      </c>
      <c r="L277" s="42">
        <f t="shared" si="68"/>
        <v>1</v>
      </c>
      <c r="M277" s="42">
        <f t="shared" si="72"/>
        <v>1</v>
      </c>
      <c r="N277" s="42">
        <f t="shared" si="73"/>
        <v>1</v>
      </c>
      <c r="O277" s="42">
        <f t="shared" si="74"/>
        <v>1</v>
      </c>
      <c r="P277" s="42">
        <f t="shared" si="75"/>
        <v>1</v>
      </c>
      <c r="Q277" s="42">
        <f t="shared" si="76"/>
        <v>1</v>
      </c>
      <c r="R277" s="42">
        <v>0</v>
      </c>
      <c r="S277" s="42">
        <v>0</v>
      </c>
      <c r="T277" s="46">
        <v>0</v>
      </c>
      <c r="U277" s="46" t="s">
        <v>987</v>
      </c>
      <c r="V277" s="68" t="s">
        <v>907</v>
      </c>
      <c r="W277" s="68">
        <v>0</v>
      </c>
      <c r="X277" s="70" t="s">
        <v>1053</v>
      </c>
      <c r="AC277" s="71"/>
      <c r="AG277" s="71"/>
      <c r="AJ277" s="78"/>
      <c r="AK277" s="78"/>
      <c r="AL277" s="78"/>
      <c r="AM277" s="78"/>
      <c r="AU277" s="42"/>
      <c r="AV277" s="42"/>
    </row>
    <row r="278" spans="1:48">
      <c r="A278" s="69" t="str">
        <f t="shared" si="60"/>
        <v>1188</v>
      </c>
      <c r="B278" s="50" t="str">
        <f t="shared" si="69"/>
        <v>track_1188</v>
      </c>
      <c r="C278" s="46">
        <f t="shared" si="61"/>
        <v>25</v>
      </c>
      <c r="D278" s="46">
        <f t="shared" si="62"/>
        <v>0</v>
      </c>
      <c r="E278" s="46">
        <f t="shared" si="63"/>
        <v>4</v>
      </c>
      <c r="F278" s="46">
        <f t="shared" si="64"/>
        <v>4</v>
      </c>
      <c r="G278" s="46">
        <f t="shared" si="65"/>
        <v>1</v>
      </c>
      <c r="H278" s="46">
        <f t="shared" si="66"/>
        <v>1</v>
      </c>
      <c r="I278" s="46">
        <f t="shared" si="67"/>
        <v>3</v>
      </c>
      <c r="J278" s="42">
        <f t="shared" si="70"/>
        <v>0</v>
      </c>
      <c r="K278" s="42">
        <f t="shared" si="71"/>
        <v>0</v>
      </c>
      <c r="L278" s="42">
        <f t="shared" si="68"/>
        <v>1</v>
      </c>
      <c r="M278" s="42">
        <f t="shared" si="72"/>
        <v>1</v>
      </c>
      <c r="N278" s="42">
        <f t="shared" si="73"/>
        <v>1</v>
      </c>
      <c r="O278" s="42">
        <f t="shared" si="74"/>
        <v>1</v>
      </c>
      <c r="P278" s="42">
        <f t="shared" si="75"/>
        <v>1</v>
      </c>
      <c r="Q278" s="42">
        <f t="shared" si="76"/>
        <v>1</v>
      </c>
      <c r="R278" s="42">
        <v>0</v>
      </c>
      <c r="S278" s="42">
        <v>0</v>
      </c>
      <c r="T278" s="46">
        <v>0</v>
      </c>
      <c r="U278" s="46" t="s">
        <v>987</v>
      </c>
      <c r="V278" s="68" t="s">
        <v>907</v>
      </c>
      <c r="W278" s="68">
        <v>0</v>
      </c>
      <c r="X278" s="70" t="s">
        <v>1054</v>
      </c>
      <c r="AC278" s="71"/>
      <c r="AG278" s="71"/>
      <c r="AJ278" s="78"/>
      <c r="AK278" s="78"/>
      <c r="AL278" s="78"/>
      <c r="AM278" s="78"/>
      <c r="AU278" s="42"/>
      <c r="AV278" s="42"/>
    </row>
    <row r="279" spans="1:48">
      <c r="A279" s="69" t="str">
        <f t="shared" si="60"/>
        <v>1189</v>
      </c>
      <c r="B279" s="50" t="str">
        <f t="shared" si="69"/>
        <v>track_1189</v>
      </c>
      <c r="C279" s="46">
        <f t="shared" si="61"/>
        <v>25</v>
      </c>
      <c r="D279" s="46">
        <f t="shared" si="62"/>
        <v>0</v>
      </c>
      <c r="E279" s="46">
        <f t="shared" si="63"/>
        <v>4</v>
      </c>
      <c r="F279" s="46">
        <f t="shared" si="64"/>
        <v>4</v>
      </c>
      <c r="G279" s="46">
        <f t="shared" si="65"/>
        <v>1</v>
      </c>
      <c r="H279" s="46">
        <f t="shared" si="66"/>
        <v>4</v>
      </c>
      <c r="I279" s="46">
        <f t="shared" si="67"/>
        <v>3</v>
      </c>
      <c r="J279" s="42">
        <f t="shared" si="70"/>
        <v>0</v>
      </c>
      <c r="K279" s="42">
        <f t="shared" si="71"/>
        <v>0</v>
      </c>
      <c r="L279" s="42">
        <f t="shared" si="68"/>
        <v>1</v>
      </c>
      <c r="M279" s="42">
        <f t="shared" si="72"/>
        <v>1</v>
      </c>
      <c r="N279" s="42">
        <f t="shared" si="73"/>
        <v>1</v>
      </c>
      <c r="O279" s="42">
        <f t="shared" si="74"/>
        <v>1</v>
      </c>
      <c r="P279" s="42">
        <f t="shared" si="75"/>
        <v>1</v>
      </c>
      <c r="Q279" s="42">
        <f t="shared" si="76"/>
        <v>1</v>
      </c>
      <c r="R279" s="42">
        <v>0</v>
      </c>
      <c r="S279" s="42">
        <v>0</v>
      </c>
      <c r="T279" s="46">
        <v>0</v>
      </c>
      <c r="U279" s="46" t="s">
        <v>987</v>
      </c>
      <c r="V279" s="68" t="s">
        <v>907</v>
      </c>
      <c r="W279" s="68">
        <v>0</v>
      </c>
      <c r="X279" s="70" t="s">
        <v>1055</v>
      </c>
      <c r="AC279" s="71"/>
      <c r="AG279" s="71"/>
      <c r="AJ279" s="78"/>
      <c r="AK279" s="78"/>
      <c r="AL279" s="78"/>
      <c r="AM279" s="78"/>
      <c r="AU279" s="42"/>
      <c r="AV279" s="42"/>
    </row>
    <row r="280" spans="1:48">
      <c r="A280" s="69" t="str">
        <f t="shared" si="60"/>
        <v>1190</v>
      </c>
      <c r="B280" s="50" t="str">
        <f t="shared" si="69"/>
        <v>track_1190</v>
      </c>
      <c r="C280" s="46">
        <f t="shared" si="61"/>
        <v>26</v>
      </c>
      <c r="D280" s="46">
        <f t="shared" si="62"/>
        <v>0</v>
      </c>
      <c r="E280" s="46">
        <f t="shared" si="63"/>
        <v>1</v>
      </c>
      <c r="F280" s="46">
        <f t="shared" si="64"/>
        <v>2</v>
      </c>
      <c r="G280" s="46">
        <f t="shared" si="65"/>
        <v>2</v>
      </c>
      <c r="H280" s="46">
        <f t="shared" si="66"/>
        <v>1</v>
      </c>
      <c r="I280" s="46">
        <f t="shared" si="67"/>
        <v>4</v>
      </c>
      <c r="J280" s="42">
        <f t="shared" si="70"/>
        <v>1</v>
      </c>
      <c r="K280" s="42">
        <f t="shared" si="71"/>
        <v>1</v>
      </c>
      <c r="L280" s="42">
        <f t="shared" si="68"/>
        <v>1</v>
      </c>
      <c r="M280" s="42">
        <f t="shared" si="72"/>
        <v>1</v>
      </c>
      <c r="N280" s="42">
        <f t="shared" si="73"/>
        <v>1</v>
      </c>
      <c r="O280" s="42">
        <f t="shared" si="74"/>
        <v>1</v>
      </c>
      <c r="P280" s="42">
        <f t="shared" si="75"/>
        <v>1</v>
      </c>
      <c r="Q280" s="42">
        <f t="shared" si="76"/>
        <v>1</v>
      </c>
      <c r="R280" s="42">
        <v>0</v>
      </c>
      <c r="S280" s="42">
        <v>0</v>
      </c>
      <c r="T280" s="46">
        <v>0</v>
      </c>
      <c r="U280" s="42" t="s">
        <v>966</v>
      </c>
      <c r="V280" s="68" t="s">
        <v>967</v>
      </c>
      <c r="W280" s="68">
        <v>0</v>
      </c>
      <c r="X280" s="70" t="s">
        <v>1056</v>
      </c>
      <c r="AC280" s="71"/>
      <c r="AG280" s="71"/>
      <c r="AJ280" s="78"/>
      <c r="AK280" s="78"/>
      <c r="AL280" s="78"/>
      <c r="AM280" s="78"/>
      <c r="AU280" s="42"/>
      <c r="AV280" s="42"/>
    </row>
    <row r="281" spans="1:48">
      <c r="A281" s="69" t="str">
        <f t="shared" si="60"/>
        <v>1191</v>
      </c>
      <c r="B281" s="50" t="str">
        <f t="shared" si="69"/>
        <v>track_1191</v>
      </c>
      <c r="C281" s="46">
        <f t="shared" si="61"/>
        <v>26</v>
      </c>
      <c r="D281" s="46">
        <f t="shared" si="62"/>
        <v>0</v>
      </c>
      <c r="E281" s="46">
        <f t="shared" si="63"/>
        <v>1</v>
      </c>
      <c r="F281" s="46">
        <f t="shared" si="64"/>
        <v>4</v>
      </c>
      <c r="G281" s="46">
        <f t="shared" si="65"/>
        <v>1</v>
      </c>
      <c r="H281" s="46">
        <f t="shared" si="66"/>
        <v>2</v>
      </c>
      <c r="I281" s="46">
        <f t="shared" si="67"/>
        <v>4</v>
      </c>
      <c r="J281" s="42">
        <f t="shared" si="70"/>
        <v>1</v>
      </c>
      <c r="K281" s="42">
        <f t="shared" si="71"/>
        <v>1</v>
      </c>
      <c r="L281" s="42">
        <f t="shared" si="68"/>
        <v>1</v>
      </c>
      <c r="M281" s="42">
        <f t="shared" si="72"/>
        <v>1</v>
      </c>
      <c r="N281" s="42">
        <f t="shared" si="73"/>
        <v>1</v>
      </c>
      <c r="O281" s="42">
        <f t="shared" si="74"/>
        <v>1</v>
      </c>
      <c r="P281" s="42">
        <f t="shared" si="75"/>
        <v>1</v>
      </c>
      <c r="Q281" s="42">
        <f t="shared" si="76"/>
        <v>1</v>
      </c>
      <c r="R281" s="42">
        <v>0</v>
      </c>
      <c r="S281" s="42">
        <v>0</v>
      </c>
      <c r="T281" s="46">
        <v>0</v>
      </c>
      <c r="U281" s="42" t="s">
        <v>966</v>
      </c>
      <c r="V281" s="68" t="s">
        <v>967</v>
      </c>
      <c r="W281" s="68">
        <v>0</v>
      </c>
      <c r="X281" s="70" t="s">
        <v>1057</v>
      </c>
      <c r="AC281" s="71"/>
      <c r="AG281" s="71"/>
      <c r="AJ281" s="78"/>
      <c r="AK281" s="78"/>
      <c r="AL281" s="78"/>
      <c r="AM281" s="78"/>
      <c r="AU281" s="42"/>
      <c r="AV281" s="42"/>
    </row>
    <row r="282" spans="1:48">
      <c r="A282" s="69" t="str">
        <f t="shared" si="60"/>
        <v>1192</v>
      </c>
      <c r="B282" s="50" t="str">
        <f t="shared" si="69"/>
        <v>track_1192</v>
      </c>
      <c r="C282" s="46">
        <f t="shared" si="61"/>
        <v>26</v>
      </c>
      <c r="D282" s="46">
        <f t="shared" si="62"/>
        <v>0</v>
      </c>
      <c r="E282" s="46">
        <f t="shared" si="63"/>
        <v>2</v>
      </c>
      <c r="F282" s="46">
        <f t="shared" si="64"/>
        <v>3</v>
      </c>
      <c r="G282" s="46">
        <f t="shared" si="65"/>
        <v>2</v>
      </c>
      <c r="H282" s="46">
        <f t="shared" si="66"/>
        <v>3</v>
      </c>
      <c r="I282" s="46">
        <f t="shared" si="67"/>
        <v>4</v>
      </c>
      <c r="J282" s="42">
        <f t="shared" si="70"/>
        <v>1</v>
      </c>
      <c r="K282" s="42">
        <f t="shared" si="71"/>
        <v>1</v>
      </c>
      <c r="L282" s="42">
        <f t="shared" si="68"/>
        <v>1</v>
      </c>
      <c r="M282" s="42">
        <f t="shared" si="72"/>
        <v>1</v>
      </c>
      <c r="N282" s="42">
        <f t="shared" si="73"/>
        <v>1</v>
      </c>
      <c r="O282" s="42">
        <f t="shared" si="74"/>
        <v>1</v>
      </c>
      <c r="P282" s="42">
        <f t="shared" si="75"/>
        <v>1</v>
      </c>
      <c r="Q282" s="42">
        <f t="shared" si="76"/>
        <v>1</v>
      </c>
      <c r="R282" s="42">
        <v>0</v>
      </c>
      <c r="S282" s="42">
        <v>0</v>
      </c>
      <c r="T282" s="46">
        <v>0</v>
      </c>
      <c r="U282" s="42" t="s">
        <v>966</v>
      </c>
      <c r="V282" s="68" t="s">
        <v>967</v>
      </c>
      <c r="W282" s="68">
        <v>0</v>
      </c>
      <c r="X282" s="70" t="s">
        <v>1058</v>
      </c>
      <c r="AC282" s="71"/>
      <c r="AG282" s="71"/>
      <c r="AJ282" s="78"/>
      <c r="AK282" s="78"/>
      <c r="AL282" s="78"/>
      <c r="AM282" s="78"/>
      <c r="AU282" s="42"/>
      <c r="AV282" s="42"/>
    </row>
    <row r="283" spans="1:48">
      <c r="A283" s="69" t="str">
        <f t="shared" si="60"/>
        <v>1193</v>
      </c>
      <c r="B283" s="50" t="str">
        <f t="shared" si="69"/>
        <v>track_1193</v>
      </c>
      <c r="C283" s="46">
        <f t="shared" si="61"/>
        <v>26</v>
      </c>
      <c r="D283" s="46">
        <f t="shared" si="62"/>
        <v>0</v>
      </c>
      <c r="E283" s="46">
        <f t="shared" si="63"/>
        <v>2</v>
      </c>
      <c r="F283" s="46">
        <f t="shared" si="64"/>
        <v>4</v>
      </c>
      <c r="G283" s="46">
        <f t="shared" si="65"/>
        <v>2</v>
      </c>
      <c r="H283" s="46">
        <f t="shared" si="66"/>
        <v>4</v>
      </c>
      <c r="I283" s="46">
        <f t="shared" si="67"/>
        <v>4</v>
      </c>
      <c r="J283" s="42">
        <f t="shared" si="70"/>
        <v>1</v>
      </c>
      <c r="K283" s="42">
        <f t="shared" si="71"/>
        <v>1</v>
      </c>
      <c r="L283" s="42">
        <f t="shared" si="68"/>
        <v>1</v>
      </c>
      <c r="M283" s="42">
        <f t="shared" si="72"/>
        <v>1</v>
      </c>
      <c r="N283" s="42">
        <f t="shared" si="73"/>
        <v>1</v>
      </c>
      <c r="O283" s="42">
        <f t="shared" si="74"/>
        <v>1</v>
      </c>
      <c r="P283" s="42">
        <f t="shared" si="75"/>
        <v>1</v>
      </c>
      <c r="Q283" s="42">
        <f t="shared" si="76"/>
        <v>1</v>
      </c>
      <c r="R283" s="42">
        <v>0</v>
      </c>
      <c r="S283" s="42">
        <v>0</v>
      </c>
      <c r="T283" s="46">
        <v>0</v>
      </c>
      <c r="U283" s="42" t="s">
        <v>966</v>
      </c>
      <c r="V283" s="68" t="s">
        <v>967</v>
      </c>
      <c r="W283" s="68">
        <v>0</v>
      </c>
      <c r="X283" s="70" t="s">
        <v>1059</v>
      </c>
      <c r="AC283" s="71"/>
      <c r="AG283" s="71"/>
      <c r="AJ283" s="78"/>
      <c r="AK283" s="78"/>
      <c r="AL283" s="78"/>
      <c r="AM283" s="78"/>
      <c r="AU283" s="42"/>
      <c r="AV283" s="42"/>
    </row>
    <row r="284" spans="1:48">
      <c r="A284" s="69" t="str">
        <f t="shared" si="60"/>
        <v>1194</v>
      </c>
      <c r="B284" s="50" t="str">
        <f t="shared" si="69"/>
        <v>track_1194</v>
      </c>
      <c r="C284" s="46">
        <f t="shared" si="61"/>
        <v>26</v>
      </c>
      <c r="D284" s="46">
        <f t="shared" si="62"/>
        <v>0</v>
      </c>
      <c r="E284" s="46">
        <f t="shared" si="63"/>
        <v>3</v>
      </c>
      <c r="F284" s="46">
        <f t="shared" si="64"/>
        <v>1</v>
      </c>
      <c r="G284" s="46">
        <f t="shared" si="65"/>
        <v>1</v>
      </c>
      <c r="H284" s="46">
        <f t="shared" si="66"/>
        <v>5</v>
      </c>
      <c r="I284" s="46">
        <f t="shared" si="67"/>
        <v>4</v>
      </c>
      <c r="J284" s="42">
        <f t="shared" si="70"/>
        <v>1</v>
      </c>
      <c r="K284" s="42">
        <f t="shared" si="71"/>
        <v>1</v>
      </c>
      <c r="L284" s="42">
        <f t="shared" si="68"/>
        <v>1</v>
      </c>
      <c r="M284" s="42">
        <f t="shared" si="72"/>
        <v>1</v>
      </c>
      <c r="N284" s="42">
        <f t="shared" si="73"/>
        <v>1</v>
      </c>
      <c r="O284" s="42">
        <f t="shared" si="74"/>
        <v>1</v>
      </c>
      <c r="P284" s="42">
        <f t="shared" si="75"/>
        <v>1</v>
      </c>
      <c r="Q284" s="42">
        <f t="shared" si="76"/>
        <v>1</v>
      </c>
      <c r="R284" s="42">
        <v>0</v>
      </c>
      <c r="S284" s="42">
        <v>0</v>
      </c>
      <c r="T284" s="46">
        <v>0</v>
      </c>
      <c r="U284" s="42" t="s">
        <v>966</v>
      </c>
      <c r="V284" s="68" t="s">
        <v>967</v>
      </c>
      <c r="W284" s="68">
        <v>0</v>
      </c>
      <c r="X284" s="70" t="s">
        <v>1060</v>
      </c>
      <c r="AC284" s="71"/>
      <c r="AG284" s="71"/>
      <c r="AJ284" s="78"/>
      <c r="AK284" s="78"/>
      <c r="AL284" s="78"/>
      <c r="AM284" s="78"/>
      <c r="AU284" s="42"/>
      <c r="AV284" s="42"/>
    </row>
    <row r="285" spans="1:48">
      <c r="A285" s="69" t="str">
        <f t="shared" si="60"/>
        <v>1195</v>
      </c>
      <c r="B285" s="50" t="str">
        <f t="shared" si="69"/>
        <v>track_1195</v>
      </c>
      <c r="C285" s="46">
        <f t="shared" si="61"/>
        <v>26</v>
      </c>
      <c r="D285" s="46">
        <f t="shared" si="62"/>
        <v>0</v>
      </c>
      <c r="E285" s="46">
        <f t="shared" si="63"/>
        <v>3</v>
      </c>
      <c r="F285" s="46">
        <f t="shared" si="64"/>
        <v>4</v>
      </c>
      <c r="G285" s="46">
        <f t="shared" si="65"/>
        <v>2</v>
      </c>
      <c r="H285" s="46">
        <f t="shared" si="66"/>
        <v>6</v>
      </c>
      <c r="I285" s="46">
        <f t="shared" si="67"/>
        <v>4</v>
      </c>
      <c r="J285" s="42">
        <f t="shared" si="70"/>
        <v>1</v>
      </c>
      <c r="K285" s="42">
        <f t="shared" si="71"/>
        <v>1</v>
      </c>
      <c r="L285" s="42">
        <f t="shared" si="68"/>
        <v>1</v>
      </c>
      <c r="M285" s="42">
        <f t="shared" si="72"/>
        <v>1</v>
      </c>
      <c r="N285" s="42">
        <f t="shared" si="73"/>
        <v>1</v>
      </c>
      <c r="O285" s="42">
        <f t="shared" si="74"/>
        <v>1</v>
      </c>
      <c r="P285" s="42">
        <f t="shared" si="75"/>
        <v>1</v>
      </c>
      <c r="Q285" s="42">
        <f t="shared" si="76"/>
        <v>1</v>
      </c>
      <c r="R285" s="42">
        <v>0</v>
      </c>
      <c r="S285" s="42">
        <v>0</v>
      </c>
      <c r="T285" s="46">
        <v>0</v>
      </c>
      <c r="U285" s="42" t="s">
        <v>966</v>
      </c>
      <c r="V285" s="68" t="s">
        <v>967</v>
      </c>
      <c r="W285" s="68">
        <v>0</v>
      </c>
      <c r="X285" s="70" t="s">
        <v>1061</v>
      </c>
      <c r="AC285" s="71"/>
      <c r="AG285" s="71"/>
      <c r="AJ285" s="78"/>
      <c r="AK285" s="78"/>
      <c r="AL285" s="78"/>
      <c r="AM285" s="78"/>
      <c r="AU285" s="42"/>
      <c r="AV285" s="42"/>
    </row>
    <row r="286" spans="1:48">
      <c r="A286" s="69" t="str">
        <f t="shared" si="60"/>
        <v>1196</v>
      </c>
      <c r="B286" s="50" t="str">
        <f t="shared" si="69"/>
        <v>track_1196</v>
      </c>
      <c r="C286" s="46">
        <f t="shared" si="61"/>
        <v>26</v>
      </c>
      <c r="D286" s="46">
        <f t="shared" si="62"/>
        <v>0</v>
      </c>
      <c r="E286" s="46">
        <f t="shared" si="63"/>
        <v>4</v>
      </c>
      <c r="F286" s="46">
        <f t="shared" si="64"/>
        <v>2</v>
      </c>
      <c r="G286" s="46">
        <f t="shared" si="65"/>
        <v>2</v>
      </c>
      <c r="H286" s="46">
        <f t="shared" si="66"/>
        <v>7</v>
      </c>
      <c r="I286" s="46">
        <f t="shared" si="67"/>
        <v>4</v>
      </c>
      <c r="J286" s="42">
        <f t="shared" si="70"/>
        <v>1</v>
      </c>
      <c r="K286" s="42">
        <f t="shared" si="71"/>
        <v>1</v>
      </c>
      <c r="L286" s="42">
        <f t="shared" si="68"/>
        <v>1</v>
      </c>
      <c r="M286" s="42">
        <f t="shared" si="72"/>
        <v>1</v>
      </c>
      <c r="N286" s="42">
        <f t="shared" si="73"/>
        <v>1</v>
      </c>
      <c r="O286" s="42">
        <f t="shared" si="74"/>
        <v>1</v>
      </c>
      <c r="P286" s="42">
        <f t="shared" si="75"/>
        <v>1</v>
      </c>
      <c r="Q286" s="42">
        <f t="shared" si="76"/>
        <v>1</v>
      </c>
      <c r="R286" s="42">
        <v>0</v>
      </c>
      <c r="S286" s="42">
        <v>0</v>
      </c>
      <c r="T286" s="46">
        <v>0</v>
      </c>
      <c r="U286" s="42" t="s">
        <v>966</v>
      </c>
      <c r="V286" s="68" t="s">
        <v>967</v>
      </c>
      <c r="W286" s="68">
        <v>0</v>
      </c>
      <c r="X286" s="70" t="s">
        <v>1062</v>
      </c>
      <c r="AC286" s="71"/>
      <c r="AG286" s="71"/>
      <c r="AJ286" s="78"/>
      <c r="AK286" s="78"/>
      <c r="AL286" s="78"/>
      <c r="AM286" s="78"/>
      <c r="AU286" s="42"/>
      <c r="AV286" s="42"/>
    </row>
    <row r="287" spans="1:48">
      <c r="A287" s="69" t="str">
        <f t="shared" si="60"/>
        <v>1197</v>
      </c>
      <c r="B287" s="50" t="str">
        <f t="shared" si="69"/>
        <v>track_1197</v>
      </c>
      <c r="C287" s="46">
        <f t="shared" si="61"/>
        <v>26</v>
      </c>
      <c r="D287" s="46">
        <f t="shared" si="62"/>
        <v>0</v>
      </c>
      <c r="E287" s="46">
        <f t="shared" si="63"/>
        <v>4</v>
      </c>
      <c r="F287" s="46">
        <f t="shared" si="64"/>
        <v>3</v>
      </c>
      <c r="G287" s="46">
        <f t="shared" si="65"/>
        <v>1</v>
      </c>
      <c r="H287" s="46">
        <f t="shared" si="66"/>
        <v>8</v>
      </c>
      <c r="I287" s="46">
        <f t="shared" si="67"/>
        <v>4</v>
      </c>
      <c r="J287" s="42">
        <f t="shared" si="70"/>
        <v>1</v>
      </c>
      <c r="K287" s="42">
        <f t="shared" si="71"/>
        <v>1</v>
      </c>
      <c r="L287" s="42">
        <f t="shared" si="68"/>
        <v>1</v>
      </c>
      <c r="M287" s="42">
        <f t="shared" si="72"/>
        <v>1</v>
      </c>
      <c r="N287" s="42">
        <f t="shared" si="73"/>
        <v>1</v>
      </c>
      <c r="O287" s="42">
        <f t="shared" si="74"/>
        <v>1</v>
      </c>
      <c r="P287" s="42">
        <f t="shared" si="75"/>
        <v>1</v>
      </c>
      <c r="Q287" s="42">
        <f t="shared" si="76"/>
        <v>1</v>
      </c>
      <c r="R287" s="42">
        <v>0</v>
      </c>
      <c r="S287" s="42">
        <v>0</v>
      </c>
      <c r="T287" s="46">
        <v>0</v>
      </c>
      <c r="U287" s="42" t="s">
        <v>966</v>
      </c>
      <c r="V287" s="68" t="s">
        <v>967</v>
      </c>
      <c r="W287" s="68">
        <v>0</v>
      </c>
      <c r="X287" s="70" t="s">
        <v>1063</v>
      </c>
      <c r="AC287" s="71"/>
      <c r="AG287" s="71"/>
      <c r="AJ287" s="78"/>
      <c r="AK287" s="78"/>
      <c r="AL287" s="78"/>
      <c r="AM287" s="78"/>
      <c r="AU287" s="42"/>
      <c r="AV287" s="42"/>
    </row>
    <row r="288" spans="1:48">
      <c r="A288" s="69" t="str">
        <f t="shared" si="60"/>
        <v>1198</v>
      </c>
      <c r="B288" s="50" t="str">
        <f t="shared" si="69"/>
        <v>track_1198</v>
      </c>
      <c r="C288" s="46">
        <f t="shared" si="61"/>
        <v>27</v>
      </c>
      <c r="D288" s="46">
        <f t="shared" si="62"/>
        <v>0</v>
      </c>
      <c r="E288" s="46">
        <f t="shared" si="63"/>
        <v>1</v>
      </c>
      <c r="F288" s="46">
        <f t="shared" si="64"/>
        <v>1</v>
      </c>
      <c r="G288" s="46">
        <f t="shared" si="65"/>
        <v>1</v>
      </c>
      <c r="H288" s="46">
        <f t="shared" si="66"/>
        <v>1</v>
      </c>
      <c r="I288" s="46">
        <f t="shared" si="67"/>
        <v>4</v>
      </c>
      <c r="J288" s="42">
        <f t="shared" si="70"/>
        <v>0</v>
      </c>
      <c r="K288" s="42">
        <f t="shared" si="71"/>
        <v>0</v>
      </c>
      <c r="L288" s="42">
        <f t="shared" si="68"/>
        <v>1</v>
      </c>
      <c r="M288" s="42">
        <f t="shared" si="72"/>
        <v>1</v>
      </c>
      <c r="N288" s="42">
        <f t="shared" si="73"/>
        <v>1</v>
      </c>
      <c r="O288" s="42">
        <f t="shared" si="74"/>
        <v>1</v>
      </c>
      <c r="P288" s="42">
        <f t="shared" si="75"/>
        <v>1</v>
      </c>
      <c r="Q288" s="42">
        <f t="shared" si="76"/>
        <v>1</v>
      </c>
      <c r="R288" s="42">
        <v>0</v>
      </c>
      <c r="S288" s="42">
        <v>0</v>
      </c>
      <c r="T288" s="46">
        <v>0</v>
      </c>
      <c r="U288" s="46">
        <v>0</v>
      </c>
      <c r="V288" s="68" t="s">
        <v>291</v>
      </c>
      <c r="W288" s="68">
        <v>0</v>
      </c>
      <c r="X288" s="70" t="s">
        <v>1064</v>
      </c>
      <c r="AC288" s="71"/>
      <c r="AG288" s="71"/>
      <c r="AJ288" s="78"/>
      <c r="AK288" s="78"/>
      <c r="AL288" s="78"/>
      <c r="AM288" s="78"/>
      <c r="AU288" s="42"/>
      <c r="AV288" s="42"/>
    </row>
    <row r="289" spans="1:48">
      <c r="A289" s="69" t="str">
        <f t="shared" si="60"/>
        <v>1199</v>
      </c>
      <c r="B289" s="50" t="str">
        <f t="shared" si="69"/>
        <v>track_1199</v>
      </c>
      <c r="C289" s="46">
        <f t="shared" si="61"/>
        <v>27</v>
      </c>
      <c r="D289" s="46">
        <f t="shared" si="62"/>
        <v>0</v>
      </c>
      <c r="E289" s="46">
        <f t="shared" si="63"/>
        <v>1</v>
      </c>
      <c r="F289" s="46">
        <f t="shared" si="64"/>
        <v>3</v>
      </c>
      <c r="G289" s="46">
        <f t="shared" si="65"/>
        <v>1</v>
      </c>
      <c r="H289" s="46">
        <f t="shared" si="66"/>
        <v>2</v>
      </c>
      <c r="I289" s="46">
        <f t="shared" si="67"/>
        <v>4</v>
      </c>
      <c r="J289" s="42">
        <f t="shared" si="70"/>
        <v>0</v>
      </c>
      <c r="K289" s="42">
        <f t="shared" si="71"/>
        <v>0</v>
      </c>
      <c r="L289" s="42">
        <f t="shared" si="68"/>
        <v>1</v>
      </c>
      <c r="M289" s="42">
        <f t="shared" si="72"/>
        <v>1</v>
      </c>
      <c r="N289" s="42">
        <f t="shared" si="73"/>
        <v>1</v>
      </c>
      <c r="O289" s="42">
        <f t="shared" si="74"/>
        <v>1</v>
      </c>
      <c r="P289" s="42">
        <f t="shared" si="75"/>
        <v>1</v>
      </c>
      <c r="Q289" s="42">
        <f t="shared" si="76"/>
        <v>1</v>
      </c>
      <c r="R289" s="42">
        <v>0</v>
      </c>
      <c r="S289" s="42">
        <v>0</v>
      </c>
      <c r="T289" s="46">
        <v>0</v>
      </c>
      <c r="U289" s="46">
        <v>0</v>
      </c>
      <c r="V289" s="68" t="s">
        <v>291</v>
      </c>
      <c r="W289" s="68">
        <v>0</v>
      </c>
      <c r="X289" s="70" t="s">
        <v>1065</v>
      </c>
      <c r="AC289" s="71"/>
      <c r="AG289" s="71"/>
      <c r="AJ289" s="78"/>
      <c r="AK289" s="78"/>
      <c r="AL289" s="78"/>
      <c r="AM289" s="78"/>
      <c r="AU289" s="42"/>
      <c r="AV289" s="42"/>
    </row>
    <row r="290" spans="1:48">
      <c r="A290" s="69" t="str">
        <f t="shared" si="60"/>
        <v>1200</v>
      </c>
      <c r="B290" s="50" t="str">
        <f t="shared" si="69"/>
        <v>track_1200</v>
      </c>
      <c r="C290" s="46">
        <f t="shared" si="61"/>
        <v>27</v>
      </c>
      <c r="D290" s="46">
        <f t="shared" si="62"/>
        <v>0</v>
      </c>
      <c r="E290" s="46">
        <f t="shared" si="63"/>
        <v>2</v>
      </c>
      <c r="F290" s="46">
        <f t="shared" si="64"/>
        <v>1</v>
      </c>
      <c r="G290" s="46">
        <f t="shared" si="65"/>
        <v>1</v>
      </c>
      <c r="H290" s="46">
        <f t="shared" si="66"/>
        <v>3</v>
      </c>
      <c r="I290" s="46">
        <f t="shared" si="67"/>
        <v>4</v>
      </c>
      <c r="J290" s="42">
        <f t="shared" si="70"/>
        <v>0</v>
      </c>
      <c r="K290" s="42">
        <f t="shared" si="71"/>
        <v>0</v>
      </c>
      <c r="L290" s="42">
        <f t="shared" si="68"/>
        <v>1</v>
      </c>
      <c r="M290" s="42">
        <f t="shared" si="72"/>
        <v>1</v>
      </c>
      <c r="N290" s="42">
        <f t="shared" si="73"/>
        <v>1</v>
      </c>
      <c r="O290" s="42">
        <f t="shared" si="74"/>
        <v>1</v>
      </c>
      <c r="P290" s="42">
        <f t="shared" si="75"/>
        <v>1</v>
      </c>
      <c r="Q290" s="42">
        <f t="shared" si="76"/>
        <v>1</v>
      </c>
      <c r="R290" s="42">
        <v>0</v>
      </c>
      <c r="S290" s="42">
        <v>0</v>
      </c>
      <c r="T290" s="46">
        <v>0</v>
      </c>
      <c r="U290" s="46">
        <v>0</v>
      </c>
      <c r="V290" s="68" t="s">
        <v>291</v>
      </c>
      <c r="W290" s="68">
        <v>0</v>
      </c>
      <c r="X290" s="70" t="s">
        <v>1066</v>
      </c>
      <c r="AC290" s="71"/>
      <c r="AG290" s="71"/>
      <c r="AJ290" s="78"/>
      <c r="AK290" s="78"/>
      <c r="AL290" s="78"/>
      <c r="AM290" s="78"/>
      <c r="AU290" s="42"/>
      <c r="AV290" s="42"/>
    </row>
    <row r="291" spans="1:48">
      <c r="A291" s="69" t="str">
        <f t="shared" si="60"/>
        <v>1201</v>
      </c>
      <c r="B291" s="50" t="str">
        <f t="shared" si="69"/>
        <v>track_1201</v>
      </c>
      <c r="C291" s="46">
        <f t="shared" si="61"/>
        <v>27</v>
      </c>
      <c r="D291" s="46">
        <f t="shared" si="62"/>
        <v>0</v>
      </c>
      <c r="E291" s="46">
        <f t="shared" si="63"/>
        <v>2</v>
      </c>
      <c r="F291" s="46">
        <f t="shared" si="64"/>
        <v>4</v>
      </c>
      <c r="G291" s="46">
        <f t="shared" si="65"/>
        <v>1</v>
      </c>
      <c r="H291" s="46">
        <f t="shared" si="66"/>
        <v>4</v>
      </c>
      <c r="I291" s="46">
        <f t="shared" si="67"/>
        <v>4</v>
      </c>
      <c r="J291" s="42">
        <f t="shared" si="70"/>
        <v>0</v>
      </c>
      <c r="K291" s="42">
        <f t="shared" si="71"/>
        <v>0</v>
      </c>
      <c r="L291" s="42">
        <f t="shared" si="68"/>
        <v>1</v>
      </c>
      <c r="M291" s="42">
        <f t="shared" si="72"/>
        <v>1</v>
      </c>
      <c r="N291" s="42">
        <f t="shared" si="73"/>
        <v>1</v>
      </c>
      <c r="O291" s="42">
        <f t="shared" si="74"/>
        <v>1</v>
      </c>
      <c r="P291" s="42">
        <f t="shared" si="75"/>
        <v>1</v>
      </c>
      <c r="Q291" s="42">
        <f t="shared" si="76"/>
        <v>1</v>
      </c>
      <c r="R291" s="42">
        <v>0</v>
      </c>
      <c r="S291" s="42">
        <v>0</v>
      </c>
      <c r="T291" s="46">
        <v>0</v>
      </c>
      <c r="U291" s="46">
        <v>0</v>
      </c>
      <c r="V291" s="68" t="s">
        <v>291</v>
      </c>
      <c r="W291" s="68">
        <v>0</v>
      </c>
      <c r="X291" s="70" t="s">
        <v>1067</v>
      </c>
      <c r="AC291" s="71"/>
      <c r="AG291" s="71"/>
      <c r="AJ291" s="78"/>
      <c r="AK291" s="78"/>
      <c r="AL291" s="78"/>
      <c r="AM291" s="78"/>
      <c r="AU291" s="42"/>
      <c r="AV291" s="42"/>
    </row>
    <row r="292" spans="1:48">
      <c r="A292" s="69" t="str">
        <f t="shared" si="60"/>
        <v>1202</v>
      </c>
      <c r="B292" s="50" t="str">
        <f t="shared" si="69"/>
        <v>track_1202</v>
      </c>
      <c r="C292" s="46">
        <f t="shared" si="61"/>
        <v>27</v>
      </c>
      <c r="D292" s="46">
        <f t="shared" si="62"/>
        <v>0</v>
      </c>
      <c r="E292" s="46">
        <f t="shared" si="63"/>
        <v>3</v>
      </c>
      <c r="F292" s="46">
        <f t="shared" si="64"/>
        <v>2</v>
      </c>
      <c r="G292" s="46">
        <f t="shared" si="65"/>
        <v>1</v>
      </c>
      <c r="H292" s="46">
        <f t="shared" si="66"/>
        <v>5</v>
      </c>
      <c r="I292" s="46">
        <f t="shared" si="67"/>
        <v>4</v>
      </c>
      <c r="J292" s="42">
        <f t="shared" si="70"/>
        <v>0</v>
      </c>
      <c r="K292" s="42">
        <f t="shared" si="71"/>
        <v>0</v>
      </c>
      <c r="L292" s="42">
        <f t="shared" si="68"/>
        <v>1</v>
      </c>
      <c r="M292" s="42">
        <f t="shared" si="72"/>
        <v>1</v>
      </c>
      <c r="N292" s="42">
        <f t="shared" si="73"/>
        <v>1</v>
      </c>
      <c r="O292" s="42">
        <f t="shared" si="74"/>
        <v>1</v>
      </c>
      <c r="P292" s="42">
        <f t="shared" si="75"/>
        <v>1</v>
      </c>
      <c r="Q292" s="42">
        <f t="shared" si="76"/>
        <v>1</v>
      </c>
      <c r="R292" s="42">
        <v>0</v>
      </c>
      <c r="S292" s="42">
        <v>0</v>
      </c>
      <c r="T292" s="46">
        <v>0</v>
      </c>
      <c r="U292" s="46">
        <v>0</v>
      </c>
      <c r="V292" s="68" t="s">
        <v>291</v>
      </c>
      <c r="W292" s="68">
        <v>0</v>
      </c>
      <c r="X292" s="70" t="s">
        <v>1068</v>
      </c>
      <c r="AC292" s="71"/>
      <c r="AG292" s="71"/>
      <c r="AJ292" s="78"/>
      <c r="AK292" s="78"/>
      <c r="AL292" s="78"/>
      <c r="AM292" s="78"/>
      <c r="AU292" s="42"/>
      <c r="AV292" s="42"/>
    </row>
    <row r="293" spans="1:48">
      <c r="A293" s="69" t="str">
        <f t="shared" si="60"/>
        <v>1203</v>
      </c>
      <c r="B293" s="50" t="str">
        <f t="shared" si="69"/>
        <v>track_1203</v>
      </c>
      <c r="C293" s="46">
        <f t="shared" si="61"/>
        <v>27</v>
      </c>
      <c r="D293" s="46">
        <f t="shared" si="62"/>
        <v>0</v>
      </c>
      <c r="E293" s="46">
        <f t="shared" si="63"/>
        <v>3</v>
      </c>
      <c r="F293" s="46">
        <f t="shared" si="64"/>
        <v>4</v>
      </c>
      <c r="G293" s="46">
        <f t="shared" si="65"/>
        <v>1</v>
      </c>
      <c r="H293" s="46">
        <f t="shared" si="66"/>
        <v>6</v>
      </c>
      <c r="I293" s="46">
        <f t="shared" si="67"/>
        <v>4</v>
      </c>
      <c r="J293" s="42">
        <f t="shared" si="70"/>
        <v>0</v>
      </c>
      <c r="K293" s="42">
        <f t="shared" si="71"/>
        <v>0</v>
      </c>
      <c r="L293" s="42">
        <f t="shared" si="68"/>
        <v>1</v>
      </c>
      <c r="M293" s="42">
        <f t="shared" si="72"/>
        <v>1</v>
      </c>
      <c r="N293" s="42">
        <f t="shared" si="73"/>
        <v>1</v>
      </c>
      <c r="O293" s="42">
        <f t="shared" si="74"/>
        <v>1</v>
      </c>
      <c r="P293" s="42">
        <f t="shared" si="75"/>
        <v>1</v>
      </c>
      <c r="Q293" s="42">
        <f t="shared" si="76"/>
        <v>1</v>
      </c>
      <c r="R293" s="42">
        <v>0</v>
      </c>
      <c r="S293" s="42">
        <v>0</v>
      </c>
      <c r="T293" s="46">
        <v>0</v>
      </c>
      <c r="U293" s="46">
        <v>0</v>
      </c>
      <c r="V293" s="68" t="s">
        <v>291</v>
      </c>
      <c r="W293" s="68">
        <v>0</v>
      </c>
      <c r="X293" s="70" t="s">
        <v>1069</v>
      </c>
      <c r="AC293" s="71"/>
      <c r="AG293" s="71"/>
      <c r="AJ293" s="78"/>
      <c r="AK293" s="78"/>
      <c r="AL293" s="78"/>
      <c r="AM293" s="78"/>
      <c r="AU293" s="42"/>
      <c r="AV293" s="42"/>
    </row>
    <row r="294" spans="1:48">
      <c r="A294" s="69" t="str">
        <f t="shared" si="60"/>
        <v>1204</v>
      </c>
      <c r="B294" s="50" t="str">
        <f t="shared" si="69"/>
        <v>track_1204</v>
      </c>
      <c r="C294" s="46">
        <f t="shared" si="61"/>
        <v>27</v>
      </c>
      <c r="D294" s="46">
        <f t="shared" si="62"/>
        <v>0</v>
      </c>
      <c r="E294" s="46">
        <f t="shared" si="63"/>
        <v>4</v>
      </c>
      <c r="F294" s="46">
        <f t="shared" si="64"/>
        <v>1</v>
      </c>
      <c r="G294" s="46">
        <f t="shared" si="65"/>
        <v>1</v>
      </c>
      <c r="H294" s="46">
        <f t="shared" si="66"/>
        <v>7</v>
      </c>
      <c r="I294" s="46">
        <f t="shared" si="67"/>
        <v>4</v>
      </c>
      <c r="J294" s="42">
        <f t="shared" si="70"/>
        <v>0</v>
      </c>
      <c r="K294" s="42">
        <f t="shared" si="71"/>
        <v>0</v>
      </c>
      <c r="L294" s="42">
        <f t="shared" si="68"/>
        <v>1</v>
      </c>
      <c r="M294" s="42">
        <f t="shared" si="72"/>
        <v>1</v>
      </c>
      <c r="N294" s="42">
        <f t="shared" si="73"/>
        <v>1</v>
      </c>
      <c r="O294" s="42">
        <f t="shared" si="74"/>
        <v>1</v>
      </c>
      <c r="P294" s="42">
        <f t="shared" si="75"/>
        <v>1</v>
      </c>
      <c r="Q294" s="42">
        <f t="shared" si="76"/>
        <v>1</v>
      </c>
      <c r="R294" s="42">
        <v>0</v>
      </c>
      <c r="S294" s="42">
        <v>0</v>
      </c>
      <c r="T294" s="46">
        <v>0</v>
      </c>
      <c r="U294" s="46">
        <v>0</v>
      </c>
      <c r="V294" s="68" t="s">
        <v>291</v>
      </c>
      <c r="W294" s="68">
        <v>0</v>
      </c>
      <c r="X294" s="70" t="s">
        <v>1070</v>
      </c>
      <c r="AC294" s="71"/>
      <c r="AG294" s="71"/>
      <c r="AJ294" s="78"/>
      <c r="AK294" s="78"/>
      <c r="AL294" s="78"/>
      <c r="AM294" s="78"/>
      <c r="AU294" s="42"/>
      <c r="AV294" s="42"/>
    </row>
    <row r="295" spans="1:48">
      <c r="A295" s="69" t="str">
        <f t="shared" ref="A295:A358" si="77">RIGHT(X295,4)</f>
        <v>1205</v>
      </c>
      <c r="B295" s="50" t="str">
        <f t="shared" si="69"/>
        <v>track_1205</v>
      </c>
      <c r="C295" s="46">
        <f t="shared" ref="C295:C358" si="78">INT(RIGHT(LEFT(X295,8),2))</f>
        <v>27</v>
      </c>
      <c r="D295" s="46">
        <f t="shared" ref="D295:D358" si="79">INT(RIGHT(LEFT(X295,10),1))</f>
        <v>0</v>
      </c>
      <c r="E295" s="46">
        <f t="shared" ref="E295:E358" si="80">INT(RIGHT(LEFT(X295,11),1))</f>
        <v>4</v>
      </c>
      <c r="F295" s="46">
        <f t="shared" ref="F295:F358" si="81">INT(RIGHT(LEFT(X295,12),1))</f>
        <v>4</v>
      </c>
      <c r="G295" s="46">
        <f t="shared" ref="G295:G358" si="82">INT(RIGHT(LEFT(X295,13),1))</f>
        <v>1</v>
      </c>
      <c r="H295" s="46">
        <f t="shared" ref="H295:H358" si="83">INT(RIGHT(LEFT(X295,16),2))</f>
        <v>8</v>
      </c>
      <c r="I295" s="46">
        <f t="shared" ref="I295:I358" si="84">VLOOKUP(C295,AJ:AL,3,0)</f>
        <v>4</v>
      </c>
      <c r="J295" s="42">
        <f t="shared" si="70"/>
        <v>0</v>
      </c>
      <c r="K295" s="42">
        <f t="shared" si="71"/>
        <v>0</v>
      </c>
      <c r="L295" s="42">
        <f t="shared" si="68"/>
        <v>1</v>
      </c>
      <c r="M295" s="42">
        <f t="shared" si="72"/>
        <v>1</v>
      </c>
      <c r="N295" s="42">
        <f t="shared" si="73"/>
        <v>1</v>
      </c>
      <c r="O295" s="42">
        <f t="shared" si="74"/>
        <v>1</v>
      </c>
      <c r="P295" s="42">
        <f t="shared" si="75"/>
        <v>1</v>
      </c>
      <c r="Q295" s="42">
        <f t="shared" si="76"/>
        <v>1</v>
      </c>
      <c r="R295" s="42">
        <v>0</v>
      </c>
      <c r="S295" s="42">
        <v>0</v>
      </c>
      <c r="T295" s="46">
        <v>0</v>
      </c>
      <c r="U295" s="46">
        <v>0</v>
      </c>
      <c r="V295" s="68" t="s">
        <v>291</v>
      </c>
      <c r="W295" s="68">
        <v>0</v>
      </c>
      <c r="X295" s="70" t="s">
        <v>1071</v>
      </c>
      <c r="AC295" s="71"/>
      <c r="AG295" s="71"/>
      <c r="AJ295" s="78"/>
      <c r="AK295" s="78"/>
      <c r="AL295" s="78"/>
      <c r="AM295" s="78"/>
      <c r="AU295" s="42"/>
      <c r="AV295" s="42"/>
    </row>
    <row r="296" spans="1:48">
      <c r="A296" s="69" t="str">
        <f t="shared" si="77"/>
        <v>1206</v>
      </c>
      <c r="B296" s="50" t="str">
        <f t="shared" si="69"/>
        <v>track_1206</v>
      </c>
      <c r="C296" s="46">
        <f t="shared" si="78"/>
        <v>28</v>
      </c>
      <c r="D296" s="46">
        <f t="shared" si="79"/>
        <v>0</v>
      </c>
      <c r="E296" s="46">
        <f t="shared" si="80"/>
        <v>1</v>
      </c>
      <c r="F296" s="46">
        <f t="shared" si="81"/>
        <v>2</v>
      </c>
      <c r="G296" s="46">
        <f t="shared" si="82"/>
        <v>1</v>
      </c>
      <c r="H296" s="46">
        <f t="shared" si="83"/>
        <v>2</v>
      </c>
      <c r="I296" s="46">
        <f t="shared" si="84"/>
        <v>4</v>
      </c>
      <c r="J296" s="42">
        <f t="shared" si="70"/>
        <v>1</v>
      </c>
      <c r="K296" s="42">
        <f t="shared" si="71"/>
        <v>1</v>
      </c>
      <c r="L296" s="42">
        <f t="shared" ref="L296:L359" si="85">VLOOKUP(C296,AJ:AW,8,0)</f>
        <v>1</v>
      </c>
      <c r="M296" s="42">
        <f t="shared" si="72"/>
        <v>1</v>
      </c>
      <c r="N296" s="42">
        <f t="shared" si="73"/>
        <v>1</v>
      </c>
      <c r="O296" s="42">
        <f t="shared" si="74"/>
        <v>1</v>
      </c>
      <c r="P296" s="42">
        <f t="shared" si="75"/>
        <v>1</v>
      </c>
      <c r="Q296" s="42">
        <f t="shared" si="76"/>
        <v>1</v>
      </c>
      <c r="R296" s="42">
        <v>0</v>
      </c>
      <c r="S296" s="42">
        <v>0</v>
      </c>
      <c r="T296" s="46">
        <v>0</v>
      </c>
      <c r="U296" s="46" t="s">
        <v>1072</v>
      </c>
      <c r="V296" s="68" t="s">
        <v>1073</v>
      </c>
      <c r="W296" s="68">
        <v>0</v>
      </c>
      <c r="X296" s="70" t="s">
        <v>1074</v>
      </c>
      <c r="AC296" s="71"/>
      <c r="AG296" s="71"/>
      <c r="AJ296" s="78"/>
      <c r="AK296" s="78"/>
      <c r="AL296" s="78"/>
      <c r="AM296" s="78"/>
      <c r="AU296" s="42"/>
      <c r="AV296" s="42"/>
    </row>
    <row r="297" spans="1:48">
      <c r="A297" s="69" t="str">
        <f t="shared" si="77"/>
        <v>1207</v>
      </c>
      <c r="B297" s="50" t="str">
        <f t="shared" si="69"/>
        <v>track_1207</v>
      </c>
      <c r="C297" s="46">
        <f t="shared" si="78"/>
        <v>28</v>
      </c>
      <c r="D297" s="46">
        <f t="shared" si="79"/>
        <v>0</v>
      </c>
      <c r="E297" s="46">
        <f t="shared" si="80"/>
        <v>1</v>
      </c>
      <c r="F297" s="46">
        <f t="shared" si="81"/>
        <v>3</v>
      </c>
      <c r="G297" s="46">
        <f t="shared" si="82"/>
        <v>1</v>
      </c>
      <c r="H297" s="46">
        <f t="shared" si="83"/>
        <v>1</v>
      </c>
      <c r="I297" s="46">
        <f t="shared" si="84"/>
        <v>4</v>
      </c>
      <c r="J297" s="42">
        <f t="shared" si="70"/>
        <v>1</v>
      </c>
      <c r="K297" s="42">
        <f t="shared" si="71"/>
        <v>1</v>
      </c>
      <c r="L297" s="42">
        <f t="shared" si="85"/>
        <v>1</v>
      </c>
      <c r="M297" s="42">
        <f t="shared" si="72"/>
        <v>1</v>
      </c>
      <c r="N297" s="42">
        <f t="shared" si="73"/>
        <v>1</v>
      </c>
      <c r="O297" s="42">
        <f t="shared" si="74"/>
        <v>1</v>
      </c>
      <c r="P297" s="42">
        <f t="shared" si="75"/>
        <v>1</v>
      </c>
      <c r="Q297" s="42">
        <f t="shared" si="76"/>
        <v>1</v>
      </c>
      <c r="R297" s="42">
        <v>0</v>
      </c>
      <c r="S297" s="42">
        <v>0</v>
      </c>
      <c r="T297" s="46">
        <v>0</v>
      </c>
      <c r="U297" s="46" t="s">
        <v>1072</v>
      </c>
      <c r="V297" s="68" t="s">
        <v>1073</v>
      </c>
      <c r="W297" s="68">
        <v>0</v>
      </c>
      <c r="X297" s="70" t="s">
        <v>1075</v>
      </c>
      <c r="AC297" s="71"/>
      <c r="AG297" s="71"/>
      <c r="AJ297" s="78"/>
      <c r="AK297" s="78"/>
      <c r="AL297" s="78"/>
      <c r="AM297" s="78"/>
      <c r="AU297" s="42"/>
      <c r="AV297" s="42"/>
    </row>
    <row r="298" spans="1:48">
      <c r="A298" s="69" t="str">
        <f t="shared" si="77"/>
        <v>1208</v>
      </c>
      <c r="B298" s="50" t="str">
        <f t="shared" si="69"/>
        <v>track_1208</v>
      </c>
      <c r="C298" s="46">
        <f t="shared" si="78"/>
        <v>28</v>
      </c>
      <c r="D298" s="46">
        <f t="shared" si="79"/>
        <v>0</v>
      </c>
      <c r="E298" s="46">
        <f t="shared" si="80"/>
        <v>2</v>
      </c>
      <c r="F298" s="46">
        <f t="shared" si="81"/>
        <v>1</v>
      </c>
      <c r="G298" s="46">
        <f t="shared" si="82"/>
        <v>1</v>
      </c>
      <c r="H298" s="46">
        <f t="shared" si="83"/>
        <v>3</v>
      </c>
      <c r="I298" s="46">
        <f t="shared" si="84"/>
        <v>4</v>
      </c>
      <c r="J298" s="42">
        <f t="shared" si="70"/>
        <v>1</v>
      </c>
      <c r="K298" s="42">
        <f t="shared" si="71"/>
        <v>1</v>
      </c>
      <c r="L298" s="42">
        <f t="shared" si="85"/>
        <v>1</v>
      </c>
      <c r="M298" s="42">
        <f t="shared" si="72"/>
        <v>1</v>
      </c>
      <c r="N298" s="42">
        <f t="shared" si="73"/>
        <v>1</v>
      </c>
      <c r="O298" s="42">
        <f t="shared" si="74"/>
        <v>1</v>
      </c>
      <c r="P298" s="42">
        <f t="shared" si="75"/>
        <v>1</v>
      </c>
      <c r="Q298" s="42">
        <f t="shared" si="76"/>
        <v>1</v>
      </c>
      <c r="R298" s="42">
        <v>0</v>
      </c>
      <c r="S298" s="42">
        <v>0</v>
      </c>
      <c r="T298" s="46">
        <v>0</v>
      </c>
      <c r="U298" s="46" t="s">
        <v>1072</v>
      </c>
      <c r="V298" s="68" t="s">
        <v>1073</v>
      </c>
      <c r="W298" s="68">
        <v>0</v>
      </c>
      <c r="X298" s="70" t="s">
        <v>1076</v>
      </c>
      <c r="AC298" s="71"/>
      <c r="AG298" s="71"/>
      <c r="AJ298" s="78"/>
      <c r="AK298" s="78"/>
      <c r="AL298" s="78"/>
      <c r="AM298" s="78"/>
      <c r="AU298" s="42"/>
      <c r="AV298" s="42"/>
    </row>
    <row r="299" spans="1:48">
      <c r="A299" s="69" t="str">
        <f t="shared" si="77"/>
        <v>1209</v>
      </c>
      <c r="B299" s="50" t="str">
        <f t="shared" si="69"/>
        <v>track_1209</v>
      </c>
      <c r="C299" s="46">
        <f t="shared" si="78"/>
        <v>28</v>
      </c>
      <c r="D299" s="46">
        <f t="shared" si="79"/>
        <v>0</v>
      </c>
      <c r="E299" s="46">
        <f t="shared" si="80"/>
        <v>2</v>
      </c>
      <c r="F299" s="46">
        <f t="shared" si="81"/>
        <v>4</v>
      </c>
      <c r="G299" s="46">
        <f t="shared" si="82"/>
        <v>1</v>
      </c>
      <c r="H299" s="46">
        <f t="shared" si="83"/>
        <v>4</v>
      </c>
      <c r="I299" s="46">
        <f t="shared" si="84"/>
        <v>4</v>
      </c>
      <c r="J299" s="42">
        <f t="shared" si="70"/>
        <v>1</v>
      </c>
      <c r="K299" s="42">
        <f t="shared" si="71"/>
        <v>1</v>
      </c>
      <c r="L299" s="42">
        <f t="shared" si="85"/>
        <v>1</v>
      </c>
      <c r="M299" s="42">
        <f t="shared" si="72"/>
        <v>1</v>
      </c>
      <c r="N299" s="42">
        <f t="shared" si="73"/>
        <v>1</v>
      </c>
      <c r="O299" s="42">
        <f t="shared" si="74"/>
        <v>1</v>
      </c>
      <c r="P299" s="42">
        <f t="shared" si="75"/>
        <v>1</v>
      </c>
      <c r="Q299" s="42">
        <f t="shared" si="76"/>
        <v>1</v>
      </c>
      <c r="R299" s="42">
        <v>0</v>
      </c>
      <c r="S299" s="42">
        <v>0</v>
      </c>
      <c r="T299" s="46">
        <v>0</v>
      </c>
      <c r="U299" s="46" t="s">
        <v>1072</v>
      </c>
      <c r="V299" s="68" t="s">
        <v>1073</v>
      </c>
      <c r="W299" s="68">
        <v>0</v>
      </c>
      <c r="X299" s="70" t="s">
        <v>1077</v>
      </c>
      <c r="AC299" s="71"/>
      <c r="AG299" s="71"/>
      <c r="AJ299" s="78"/>
      <c r="AK299" s="78"/>
      <c r="AL299" s="78"/>
      <c r="AM299" s="78"/>
      <c r="AU299" s="42"/>
      <c r="AV299" s="42"/>
    </row>
    <row r="300" spans="1:48">
      <c r="A300" s="69" t="str">
        <f t="shared" si="77"/>
        <v>1210</v>
      </c>
      <c r="B300" s="50" t="str">
        <f t="shared" si="69"/>
        <v>track_1210</v>
      </c>
      <c r="C300" s="46">
        <f t="shared" si="78"/>
        <v>28</v>
      </c>
      <c r="D300" s="46">
        <f t="shared" si="79"/>
        <v>0</v>
      </c>
      <c r="E300" s="46">
        <f t="shared" si="80"/>
        <v>3</v>
      </c>
      <c r="F300" s="46">
        <f t="shared" si="81"/>
        <v>1</v>
      </c>
      <c r="G300" s="46">
        <f t="shared" si="82"/>
        <v>1</v>
      </c>
      <c r="H300" s="46">
        <f t="shared" si="83"/>
        <v>5</v>
      </c>
      <c r="I300" s="46">
        <f t="shared" si="84"/>
        <v>4</v>
      </c>
      <c r="J300" s="42">
        <f t="shared" si="70"/>
        <v>1</v>
      </c>
      <c r="K300" s="42">
        <f t="shared" si="71"/>
        <v>1</v>
      </c>
      <c r="L300" s="42">
        <f t="shared" si="85"/>
        <v>1</v>
      </c>
      <c r="M300" s="42">
        <f t="shared" si="72"/>
        <v>1</v>
      </c>
      <c r="N300" s="42">
        <f t="shared" si="73"/>
        <v>1</v>
      </c>
      <c r="O300" s="42">
        <f t="shared" si="74"/>
        <v>1</v>
      </c>
      <c r="P300" s="42">
        <f t="shared" si="75"/>
        <v>1</v>
      </c>
      <c r="Q300" s="42">
        <f t="shared" si="76"/>
        <v>1</v>
      </c>
      <c r="R300" s="42">
        <v>0</v>
      </c>
      <c r="S300" s="42">
        <v>0</v>
      </c>
      <c r="T300" s="46">
        <v>0</v>
      </c>
      <c r="U300" s="46" t="s">
        <v>1072</v>
      </c>
      <c r="V300" s="68" t="s">
        <v>1073</v>
      </c>
      <c r="W300" s="68">
        <v>0</v>
      </c>
      <c r="X300" s="70" t="s">
        <v>1078</v>
      </c>
      <c r="AC300" s="71"/>
      <c r="AG300" s="71"/>
      <c r="AJ300" s="78"/>
      <c r="AK300" s="78"/>
      <c r="AL300" s="78"/>
      <c r="AM300" s="78"/>
      <c r="AU300" s="42"/>
      <c r="AV300" s="42"/>
    </row>
    <row r="301" spans="1:48">
      <c r="A301" s="69" t="str">
        <f t="shared" si="77"/>
        <v>1211</v>
      </c>
      <c r="B301" s="50" t="str">
        <f t="shared" si="69"/>
        <v>track_1211</v>
      </c>
      <c r="C301" s="46">
        <f t="shared" si="78"/>
        <v>28</v>
      </c>
      <c r="D301" s="46">
        <f t="shared" si="79"/>
        <v>0</v>
      </c>
      <c r="E301" s="46">
        <f t="shared" si="80"/>
        <v>3</v>
      </c>
      <c r="F301" s="46">
        <f t="shared" si="81"/>
        <v>4</v>
      </c>
      <c r="G301" s="46">
        <f t="shared" si="82"/>
        <v>1</v>
      </c>
      <c r="H301" s="46">
        <f t="shared" si="83"/>
        <v>6</v>
      </c>
      <c r="I301" s="46">
        <f t="shared" si="84"/>
        <v>4</v>
      </c>
      <c r="J301" s="42">
        <f t="shared" si="70"/>
        <v>1</v>
      </c>
      <c r="K301" s="42">
        <f t="shared" si="71"/>
        <v>1</v>
      </c>
      <c r="L301" s="42">
        <f t="shared" si="85"/>
        <v>1</v>
      </c>
      <c r="M301" s="42">
        <f t="shared" si="72"/>
        <v>1</v>
      </c>
      <c r="N301" s="42">
        <f t="shared" si="73"/>
        <v>1</v>
      </c>
      <c r="O301" s="42">
        <f t="shared" si="74"/>
        <v>1</v>
      </c>
      <c r="P301" s="42">
        <f t="shared" si="75"/>
        <v>1</v>
      </c>
      <c r="Q301" s="42">
        <f t="shared" si="76"/>
        <v>1</v>
      </c>
      <c r="R301" s="42">
        <v>0</v>
      </c>
      <c r="S301" s="42">
        <v>0</v>
      </c>
      <c r="T301" s="46">
        <v>0</v>
      </c>
      <c r="U301" s="46" t="s">
        <v>1072</v>
      </c>
      <c r="V301" s="68" t="s">
        <v>1073</v>
      </c>
      <c r="W301" s="68">
        <v>0</v>
      </c>
      <c r="X301" s="70" t="s">
        <v>1079</v>
      </c>
      <c r="AC301" s="71"/>
      <c r="AG301" s="71"/>
      <c r="AJ301" s="78"/>
      <c r="AK301" s="78"/>
      <c r="AL301" s="78"/>
      <c r="AM301" s="78"/>
      <c r="AU301" s="42"/>
      <c r="AV301" s="42"/>
    </row>
    <row r="302" spans="1:48">
      <c r="A302" s="69" t="str">
        <f t="shared" si="77"/>
        <v>1212</v>
      </c>
      <c r="B302" s="50" t="str">
        <f t="shared" si="69"/>
        <v>track_1212</v>
      </c>
      <c r="C302" s="46">
        <f t="shared" si="78"/>
        <v>28</v>
      </c>
      <c r="D302" s="46">
        <f t="shared" si="79"/>
        <v>0</v>
      </c>
      <c r="E302" s="46">
        <f t="shared" si="80"/>
        <v>4</v>
      </c>
      <c r="F302" s="46">
        <f t="shared" si="81"/>
        <v>2</v>
      </c>
      <c r="G302" s="46">
        <f t="shared" si="82"/>
        <v>1</v>
      </c>
      <c r="H302" s="46">
        <f t="shared" si="83"/>
        <v>7</v>
      </c>
      <c r="I302" s="46">
        <f t="shared" si="84"/>
        <v>4</v>
      </c>
      <c r="J302" s="42">
        <f t="shared" si="70"/>
        <v>1</v>
      </c>
      <c r="K302" s="42">
        <f t="shared" si="71"/>
        <v>1</v>
      </c>
      <c r="L302" s="42">
        <f t="shared" si="85"/>
        <v>1</v>
      </c>
      <c r="M302" s="42">
        <f t="shared" si="72"/>
        <v>1</v>
      </c>
      <c r="N302" s="42">
        <f t="shared" si="73"/>
        <v>1</v>
      </c>
      <c r="O302" s="42">
        <f t="shared" si="74"/>
        <v>1</v>
      </c>
      <c r="P302" s="42">
        <f t="shared" si="75"/>
        <v>1</v>
      </c>
      <c r="Q302" s="42">
        <f t="shared" si="76"/>
        <v>1</v>
      </c>
      <c r="R302" s="42">
        <v>0</v>
      </c>
      <c r="S302" s="42">
        <v>0</v>
      </c>
      <c r="T302" s="46">
        <v>0</v>
      </c>
      <c r="U302" s="46" t="s">
        <v>1072</v>
      </c>
      <c r="V302" s="68" t="s">
        <v>1073</v>
      </c>
      <c r="W302" s="68">
        <v>0</v>
      </c>
      <c r="X302" s="70" t="s">
        <v>1080</v>
      </c>
      <c r="AC302" s="71"/>
      <c r="AG302" s="71"/>
      <c r="AJ302" s="78"/>
      <c r="AK302" s="78"/>
      <c r="AL302" s="78"/>
      <c r="AM302" s="78"/>
      <c r="AU302" s="42"/>
      <c r="AV302" s="42"/>
    </row>
    <row r="303" spans="1:48">
      <c r="A303" s="69" t="str">
        <f t="shared" si="77"/>
        <v>1213</v>
      </c>
      <c r="B303" s="50" t="str">
        <f t="shared" si="69"/>
        <v>track_1213</v>
      </c>
      <c r="C303" s="46">
        <f t="shared" si="78"/>
        <v>28</v>
      </c>
      <c r="D303" s="46">
        <f t="shared" si="79"/>
        <v>0</v>
      </c>
      <c r="E303" s="46">
        <f t="shared" si="80"/>
        <v>4</v>
      </c>
      <c r="F303" s="46">
        <f t="shared" si="81"/>
        <v>4</v>
      </c>
      <c r="G303" s="46">
        <f t="shared" si="82"/>
        <v>1</v>
      </c>
      <c r="H303" s="46">
        <f t="shared" si="83"/>
        <v>8</v>
      </c>
      <c r="I303" s="46">
        <f t="shared" si="84"/>
        <v>4</v>
      </c>
      <c r="J303" s="42">
        <f t="shared" si="70"/>
        <v>1</v>
      </c>
      <c r="K303" s="42">
        <f t="shared" si="71"/>
        <v>1</v>
      </c>
      <c r="L303" s="42">
        <f t="shared" si="85"/>
        <v>1</v>
      </c>
      <c r="M303" s="42">
        <f t="shared" si="72"/>
        <v>1</v>
      </c>
      <c r="N303" s="42">
        <f t="shared" si="73"/>
        <v>1</v>
      </c>
      <c r="O303" s="42">
        <f t="shared" si="74"/>
        <v>1</v>
      </c>
      <c r="P303" s="42">
        <f t="shared" si="75"/>
        <v>1</v>
      </c>
      <c r="Q303" s="42">
        <f t="shared" si="76"/>
        <v>1</v>
      </c>
      <c r="R303" s="42">
        <v>0</v>
      </c>
      <c r="S303" s="42">
        <v>0</v>
      </c>
      <c r="T303" s="46">
        <v>0</v>
      </c>
      <c r="U303" s="46" t="s">
        <v>1072</v>
      </c>
      <c r="V303" s="68" t="s">
        <v>1073</v>
      </c>
      <c r="W303" s="68">
        <v>0</v>
      </c>
      <c r="X303" s="70" t="s">
        <v>1081</v>
      </c>
      <c r="AC303" s="71"/>
      <c r="AG303" s="71"/>
      <c r="AJ303" s="78"/>
      <c r="AK303" s="78"/>
      <c r="AL303" s="78"/>
      <c r="AM303" s="78"/>
      <c r="AU303" s="42"/>
      <c r="AV303" s="42"/>
    </row>
    <row r="304" spans="1:48">
      <c r="A304" s="69" t="str">
        <f t="shared" si="77"/>
        <v>1214</v>
      </c>
      <c r="B304" s="50" t="str">
        <f t="shared" si="69"/>
        <v>track_1214</v>
      </c>
      <c r="C304" s="46">
        <f t="shared" si="78"/>
        <v>29</v>
      </c>
      <c r="D304" s="46">
        <f t="shared" si="79"/>
        <v>0</v>
      </c>
      <c r="E304" s="46">
        <f t="shared" si="80"/>
        <v>1</v>
      </c>
      <c r="F304" s="46">
        <f t="shared" si="81"/>
        <v>1</v>
      </c>
      <c r="G304" s="46">
        <f t="shared" si="82"/>
        <v>1</v>
      </c>
      <c r="H304" s="46">
        <f t="shared" si="83"/>
        <v>2</v>
      </c>
      <c r="I304" s="46">
        <f t="shared" si="84"/>
        <v>4</v>
      </c>
      <c r="J304" s="42">
        <f t="shared" si="70"/>
        <v>0</v>
      </c>
      <c r="K304" s="42">
        <f t="shared" si="71"/>
        <v>1</v>
      </c>
      <c r="L304" s="42">
        <f t="shared" si="85"/>
        <v>1</v>
      </c>
      <c r="M304" s="42">
        <f t="shared" si="72"/>
        <v>1</v>
      </c>
      <c r="N304" s="42">
        <f t="shared" si="73"/>
        <v>0</v>
      </c>
      <c r="O304" s="42">
        <f t="shared" si="74"/>
        <v>1</v>
      </c>
      <c r="P304" s="42">
        <f t="shared" si="75"/>
        <v>1</v>
      </c>
      <c r="Q304" s="42">
        <f t="shared" si="76"/>
        <v>1</v>
      </c>
      <c r="R304" s="42" t="s">
        <v>841</v>
      </c>
      <c r="S304" s="42">
        <v>0</v>
      </c>
      <c r="T304" s="46">
        <v>0</v>
      </c>
      <c r="U304" s="46" t="s">
        <v>996</v>
      </c>
      <c r="V304" s="68" t="s">
        <v>1082</v>
      </c>
      <c r="W304" s="68">
        <v>0</v>
      </c>
      <c r="X304" s="70" t="s">
        <v>1083</v>
      </c>
      <c r="AC304" s="71"/>
      <c r="AG304" s="71"/>
      <c r="AJ304" s="78"/>
      <c r="AK304" s="78"/>
      <c r="AL304" s="78"/>
      <c r="AM304" s="78"/>
      <c r="AU304" s="42"/>
      <c r="AV304" s="42"/>
    </row>
    <row r="305" spans="1:48">
      <c r="A305" s="69" t="str">
        <f t="shared" si="77"/>
        <v>1215</v>
      </c>
      <c r="B305" s="50" t="str">
        <f t="shared" si="69"/>
        <v>track_1215</v>
      </c>
      <c r="C305" s="46">
        <f t="shared" si="78"/>
        <v>29</v>
      </c>
      <c r="D305" s="46">
        <f t="shared" si="79"/>
        <v>0</v>
      </c>
      <c r="E305" s="46">
        <f t="shared" si="80"/>
        <v>1</v>
      </c>
      <c r="F305" s="46">
        <f t="shared" si="81"/>
        <v>3</v>
      </c>
      <c r="G305" s="46">
        <f t="shared" si="82"/>
        <v>1</v>
      </c>
      <c r="H305" s="46">
        <f t="shared" si="83"/>
        <v>1</v>
      </c>
      <c r="I305" s="46">
        <f t="shared" si="84"/>
        <v>4</v>
      </c>
      <c r="J305" s="42">
        <f t="shared" si="70"/>
        <v>0</v>
      </c>
      <c r="K305" s="42">
        <f t="shared" si="71"/>
        <v>1</v>
      </c>
      <c r="L305" s="42">
        <f t="shared" si="85"/>
        <v>1</v>
      </c>
      <c r="M305" s="42">
        <f t="shared" si="72"/>
        <v>1</v>
      </c>
      <c r="N305" s="42">
        <f t="shared" si="73"/>
        <v>0</v>
      </c>
      <c r="O305" s="42">
        <f t="shared" si="74"/>
        <v>1</v>
      </c>
      <c r="P305" s="42">
        <f t="shared" si="75"/>
        <v>1</v>
      </c>
      <c r="Q305" s="42">
        <f t="shared" si="76"/>
        <v>1</v>
      </c>
      <c r="R305" s="42" t="s">
        <v>841</v>
      </c>
      <c r="S305" s="42">
        <v>0</v>
      </c>
      <c r="T305" s="46">
        <v>0</v>
      </c>
      <c r="U305" s="46" t="s">
        <v>996</v>
      </c>
      <c r="V305" s="68" t="s">
        <v>1082</v>
      </c>
      <c r="W305" s="68">
        <v>0</v>
      </c>
      <c r="X305" s="70" t="s">
        <v>1084</v>
      </c>
      <c r="AC305" s="71"/>
      <c r="AG305" s="71"/>
      <c r="AJ305" s="78"/>
      <c r="AK305" s="78"/>
      <c r="AL305" s="78"/>
      <c r="AM305" s="78"/>
      <c r="AU305" s="42"/>
      <c r="AV305" s="42"/>
    </row>
    <row r="306" spans="1:48">
      <c r="A306" s="69" t="str">
        <f t="shared" si="77"/>
        <v>1216</v>
      </c>
      <c r="B306" s="50" t="str">
        <f t="shared" si="69"/>
        <v>track_1216</v>
      </c>
      <c r="C306" s="46">
        <f t="shared" si="78"/>
        <v>29</v>
      </c>
      <c r="D306" s="46">
        <f t="shared" si="79"/>
        <v>0</v>
      </c>
      <c r="E306" s="46">
        <f t="shared" si="80"/>
        <v>2</v>
      </c>
      <c r="F306" s="46">
        <f t="shared" si="81"/>
        <v>4</v>
      </c>
      <c r="G306" s="46">
        <f t="shared" si="82"/>
        <v>1</v>
      </c>
      <c r="H306" s="46">
        <f t="shared" si="83"/>
        <v>3</v>
      </c>
      <c r="I306" s="46">
        <f t="shared" si="84"/>
        <v>4</v>
      </c>
      <c r="J306" s="42">
        <f t="shared" si="70"/>
        <v>0</v>
      </c>
      <c r="K306" s="42">
        <f t="shared" si="71"/>
        <v>1</v>
      </c>
      <c r="L306" s="42">
        <f t="shared" si="85"/>
        <v>1</v>
      </c>
      <c r="M306" s="42">
        <f t="shared" si="72"/>
        <v>1</v>
      </c>
      <c r="N306" s="42">
        <f t="shared" si="73"/>
        <v>0</v>
      </c>
      <c r="O306" s="42">
        <f t="shared" si="74"/>
        <v>1</v>
      </c>
      <c r="P306" s="42">
        <f t="shared" si="75"/>
        <v>1</v>
      </c>
      <c r="Q306" s="42">
        <f t="shared" si="76"/>
        <v>1</v>
      </c>
      <c r="R306" s="42" t="s">
        <v>841</v>
      </c>
      <c r="S306" s="42">
        <v>0</v>
      </c>
      <c r="T306" s="46">
        <v>0</v>
      </c>
      <c r="U306" s="46" t="s">
        <v>996</v>
      </c>
      <c r="V306" s="68" t="s">
        <v>1082</v>
      </c>
      <c r="W306" s="68">
        <v>0</v>
      </c>
      <c r="X306" s="70" t="s">
        <v>1085</v>
      </c>
      <c r="AC306" s="71"/>
      <c r="AG306" s="71"/>
      <c r="AJ306" s="78"/>
      <c r="AK306" s="78"/>
      <c r="AL306" s="78"/>
      <c r="AM306" s="78"/>
      <c r="AU306" s="42"/>
      <c r="AV306" s="42"/>
    </row>
    <row r="307" spans="1:48">
      <c r="A307" s="69" t="str">
        <f t="shared" si="77"/>
        <v>1217</v>
      </c>
      <c r="B307" s="50" t="str">
        <f t="shared" si="69"/>
        <v>track_1217</v>
      </c>
      <c r="C307" s="46">
        <f t="shared" si="78"/>
        <v>29</v>
      </c>
      <c r="D307" s="46">
        <f t="shared" si="79"/>
        <v>0</v>
      </c>
      <c r="E307" s="46">
        <f t="shared" si="80"/>
        <v>2</v>
      </c>
      <c r="F307" s="46">
        <f t="shared" si="81"/>
        <v>4</v>
      </c>
      <c r="G307" s="46">
        <f t="shared" si="82"/>
        <v>1</v>
      </c>
      <c r="H307" s="46">
        <f t="shared" si="83"/>
        <v>4</v>
      </c>
      <c r="I307" s="46">
        <f t="shared" si="84"/>
        <v>4</v>
      </c>
      <c r="J307" s="42">
        <f t="shared" si="70"/>
        <v>0</v>
      </c>
      <c r="K307" s="42">
        <f t="shared" si="71"/>
        <v>1</v>
      </c>
      <c r="L307" s="42">
        <f t="shared" si="85"/>
        <v>1</v>
      </c>
      <c r="M307" s="42">
        <f t="shared" si="72"/>
        <v>1</v>
      </c>
      <c r="N307" s="42">
        <f t="shared" si="73"/>
        <v>0</v>
      </c>
      <c r="O307" s="42">
        <f t="shared" si="74"/>
        <v>1</v>
      </c>
      <c r="P307" s="42">
        <f t="shared" si="75"/>
        <v>1</v>
      </c>
      <c r="Q307" s="42">
        <f t="shared" si="76"/>
        <v>1</v>
      </c>
      <c r="R307" s="42" t="s">
        <v>841</v>
      </c>
      <c r="S307" s="42">
        <v>0</v>
      </c>
      <c r="T307" s="46">
        <v>0</v>
      </c>
      <c r="U307" s="46" t="s">
        <v>996</v>
      </c>
      <c r="V307" s="68" t="s">
        <v>1082</v>
      </c>
      <c r="W307" s="68">
        <v>0</v>
      </c>
      <c r="X307" s="70" t="s">
        <v>1086</v>
      </c>
      <c r="AC307" s="71"/>
      <c r="AG307" s="71"/>
      <c r="AJ307" s="78"/>
      <c r="AK307" s="78"/>
      <c r="AL307" s="78"/>
      <c r="AM307" s="78"/>
      <c r="AU307" s="42"/>
      <c r="AV307" s="42"/>
    </row>
    <row r="308" spans="1:48">
      <c r="A308" s="69" t="str">
        <f t="shared" si="77"/>
        <v>1218</v>
      </c>
      <c r="B308" s="50" t="str">
        <f t="shared" si="69"/>
        <v>track_1218</v>
      </c>
      <c r="C308" s="46">
        <f t="shared" si="78"/>
        <v>29</v>
      </c>
      <c r="D308" s="46">
        <f t="shared" si="79"/>
        <v>0</v>
      </c>
      <c r="E308" s="46">
        <f t="shared" si="80"/>
        <v>3</v>
      </c>
      <c r="F308" s="46">
        <f t="shared" si="81"/>
        <v>1</v>
      </c>
      <c r="G308" s="46">
        <f t="shared" si="82"/>
        <v>1</v>
      </c>
      <c r="H308" s="46">
        <f t="shared" si="83"/>
        <v>5</v>
      </c>
      <c r="I308" s="46">
        <f t="shared" si="84"/>
        <v>4</v>
      </c>
      <c r="J308" s="42">
        <f t="shared" si="70"/>
        <v>0</v>
      </c>
      <c r="K308" s="42">
        <f t="shared" si="71"/>
        <v>1</v>
      </c>
      <c r="L308" s="42">
        <f t="shared" si="85"/>
        <v>1</v>
      </c>
      <c r="M308" s="42">
        <f t="shared" si="72"/>
        <v>1</v>
      </c>
      <c r="N308" s="42">
        <f t="shared" si="73"/>
        <v>0</v>
      </c>
      <c r="O308" s="42">
        <f t="shared" si="74"/>
        <v>1</v>
      </c>
      <c r="P308" s="42">
        <f t="shared" si="75"/>
        <v>1</v>
      </c>
      <c r="Q308" s="42">
        <f t="shared" si="76"/>
        <v>1</v>
      </c>
      <c r="R308" s="42" t="s">
        <v>841</v>
      </c>
      <c r="S308" s="42">
        <v>0</v>
      </c>
      <c r="T308" s="46">
        <v>0</v>
      </c>
      <c r="U308" s="46" t="s">
        <v>996</v>
      </c>
      <c r="V308" s="68" t="s">
        <v>1082</v>
      </c>
      <c r="W308" s="68">
        <v>0</v>
      </c>
      <c r="X308" s="70" t="s">
        <v>1087</v>
      </c>
      <c r="AC308" s="71"/>
      <c r="AG308" s="71"/>
      <c r="AJ308" s="78"/>
      <c r="AK308" s="78"/>
      <c r="AL308" s="78"/>
      <c r="AM308" s="78"/>
      <c r="AU308" s="42"/>
      <c r="AV308" s="42"/>
    </row>
    <row r="309" spans="1:48">
      <c r="A309" s="69" t="str">
        <f t="shared" si="77"/>
        <v>1219</v>
      </c>
      <c r="B309" s="50" t="str">
        <f t="shared" si="69"/>
        <v>track_1219</v>
      </c>
      <c r="C309" s="46">
        <f t="shared" si="78"/>
        <v>29</v>
      </c>
      <c r="D309" s="46">
        <f t="shared" si="79"/>
        <v>0</v>
      </c>
      <c r="E309" s="46">
        <f t="shared" si="80"/>
        <v>4</v>
      </c>
      <c r="F309" s="46">
        <f t="shared" si="81"/>
        <v>1</v>
      </c>
      <c r="G309" s="46">
        <f t="shared" si="82"/>
        <v>1</v>
      </c>
      <c r="H309" s="46">
        <f t="shared" si="83"/>
        <v>6</v>
      </c>
      <c r="I309" s="46">
        <f t="shared" si="84"/>
        <v>4</v>
      </c>
      <c r="J309" s="42">
        <f t="shared" si="70"/>
        <v>0</v>
      </c>
      <c r="K309" s="42">
        <f t="shared" si="71"/>
        <v>1</v>
      </c>
      <c r="L309" s="42">
        <f t="shared" si="85"/>
        <v>1</v>
      </c>
      <c r="M309" s="42">
        <f t="shared" si="72"/>
        <v>1</v>
      </c>
      <c r="N309" s="42">
        <f t="shared" si="73"/>
        <v>0</v>
      </c>
      <c r="O309" s="42">
        <f t="shared" si="74"/>
        <v>1</v>
      </c>
      <c r="P309" s="42">
        <f t="shared" si="75"/>
        <v>1</v>
      </c>
      <c r="Q309" s="42">
        <f t="shared" si="76"/>
        <v>1</v>
      </c>
      <c r="R309" s="42" t="s">
        <v>841</v>
      </c>
      <c r="S309" s="42">
        <v>0</v>
      </c>
      <c r="T309" s="46">
        <v>0</v>
      </c>
      <c r="U309" s="46" t="s">
        <v>996</v>
      </c>
      <c r="V309" s="68" t="s">
        <v>1082</v>
      </c>
      <c r="W309" s="68">
        <v>0</v>
      </c>
      <c r="X309" s="70" t="s">
        <v>1088</v>
      </c>
      <c r="AC309" s="71"/>
      <c r="AG309" s="71"/>
      <c r="AJ309" s="78"/>
      <c r="AK309" s="78"/>
      <c r="AL309" s="78"/>
      <c r="AM309" s="78"/>
      <c r="AU309" s="42"/>
      <c r="AV309" s="42"/>
    </row>
    <row r="310" spans="1:48">
      <c r="A310" s="69" t="str">
        <f t="shared" si="77"/>
        <v>1220</v>
      </c>
      <c r="B310" s="50" t="str">
        <f t="shared" si="69"/>
        <v>track_1220</v>
      </c>
      <c r="C310" s="46">
        <f t="shared" si="78"/>
        <v>29</v>
      </c>
      <c r="D310" s="46">
        <f t="shared" si="79"/>
        <v>0</v>
      </c>
      <c r="E310" s="46">
        <f t="shared" si="80"/>
        <v>4</v>
      </c>
      <c r="F310" s="46">
        <f t="shared" si="81"/>
        <v>2</v>
      </c>
      <c r="G310" s="46">
        <f t="shared" si="82"/>
        <v>1</v>
      </c>
      <c r="H310" s="46">
        <f t="shared" si="83"/>
        <v>7</v>
      </c>
      <c r="I310" s="46">
        <f t="shared" si="84"/>
        <v>4</v>
      </c>
      <c r="J310" s="42">
        <f t="shared" si="70"/>
        <v>0</v>
      </c>
      <c r="K310" s="42">
        <f t="shared" si="71"/>
        <v>1</v>
      </c>
      <c r="L310" s="42">
        <f t="shared" si="85"/>
        <v>1</v>
      </c>
      <c r="M310" s="42">
        <f t="shared" si="72"/>
        <v>1</v>
      </c>
      <c r="N310" s="42">
        <f t="shared" si="73"/>
        <v>0</v>
      </c>
      <c r="O310" s="42">
        <f t="shared" si="74"/>
        <v>1</v>
      </c>
      <c r="P310" s="42">
        <f t="shared" si="75"/>
        <v>1</v>
      </c>
      <c r="Q310" s="42">
        <f t="shared" si="76"/>
        <v>1</v>
      </c>
      <c r="R310" s="42" t="s">
        <v>841</v>
      </c>
      <c r="S310" s="42">
        <v>0</v>
      </c>
      <c r="T310" s="46">
        <v>0</v>
      </c>
      <c r="U310" s="46" t="s">
        <v>996</v>
      </c>
      <c r="V310" s="68" t="s">
        <v>1082</v>
      </c>
      <c r="W310" s="68">
        <v>0</v>
      </c>
      <c r="X310" s="70" t="s">
        <v>1089</v>
      </c>
      <c r="AC310" s="71"/>
      <c r="AG310" s="71"/>
      <c r="AJ310" s="78"/>
      <c r="AK310" s="78"/>
      <c r="AL310" s="78"/>
      <c r="AM310" s="78"/>
      <c r="AU310" s="42"/>
      <c r="AV310" s="42"/>
    </row>
    <row r="311" spans="1:48">
      <c r="A311" s="69" t="str">
        <f t="shared" si="77"/>
        <v>1221</v>
      </c>
      <c r="B311" s="50" t="str">
        <f t="shared" si="69"/>
        <v>track_1221</v>
      </c>
      <c r="C311" s="46">
        <f t="shared" si="78"/>
        <v>29</v>
      </c>
      <c r="D311" s="46">
        <f t="shared" si="79"/>
        <v>0</v>
      </c>
      <c r="E311" s="46">
        <f t="shared" si="80"/>
        <v>4</v>
      </c>
      <c r="F311" s="46">
        <f t="shared" si="81"/>
        <v>2</v>
      </c>
      <c r="G311" s="46">
        <f t="shared" si="82"/>
        <v>1</v>
      </c>
      <c r="H311" s="46">
        <f t="shared" si="83"/>
        <v>8</v>
      </c>
      <c r="I311" s="46">
        <f t="shared" si="84"/>
        <v>4</v>
      </c>
      <c r="J311" s="42">
        <f t="shared" si="70"/>
        <v>0</v>
      </c>
      <c r="K311" s="42">
        <f t="shared" si="71"/>
        <v>1</v>
      </c>
      <c r="L311" s="42">
        <f t="shared" si="85"/>
        <v>1</v>
      </c>
      <c r="M311" s="42">
        <f t="shared" si="72"/>
        <v>1</v>
      </c>
      <c r="N311" s="42">
        <f t="shared" si="73"/>
        <v>0</v>
      </c>
      <c r="O311" s="42">
        <f t="shared" si="74"/>
        <v>1</v>
      </c>
      <c r="P311" s="42">
        <f t="shared" si="75"/>
        <v>1</v>
      </c>
      <c r="Q311" s="42">
        <f t="shared" si="76"/>
        <v>1</v>
      </c>
      <c r="R311" s="42" t="s">
        <v>841</v>
      </c>
      <c r="S311" s="42">
        <v>0</v>
      </c>
      <c r="T311" s="46">
        <v>0</v>
      </c>
      <c r="U311" s="46" t="s">
        <v>996</v>
      </c>
      <c r="V311" s="68" t="s">
        <v>1082</v>
      </c>
      <c r="W311" s="68">
        <v>0</v>
      </c>
      <c r="X311" s="70" t="s">
        <v>1090</v>
      </c>
      <c r="AC311" s="71"/>
      <c r="AG311" s="71"/>
      <c r="AJ311" s="78"/>
      <c r="AK311" s="78"/>
      <c r="AL311" s="78"/>
      <c r="AM311" s="78"/>
      <c r="AU311" s="42"/>
      <c r="AV311" s="42"/>
    </row>
    <row r="312" spans="1:48">
      <c r="A312" s="69" t="str">
        <f t="shared" si="77"/>
        <v>1222</v>
      </c>
      <c r="B312" s="50" t="str">
        <f t="shared" si="69"/>
        <v>track_1222</v>
      </c>
      <c r="C312" s="46">
        <f t="shared" si="78"/>
        <v>30</v>
      </c>
      <c r="D312" s="46">
        <f t="shared" si="79"/>
        <v>0</v>
      </c>
      <c r="E312" s="46">
        <f t="shared" si="80"/>
        <v>1</v>
      </c>
      <c r="F312" s="46">
        <f t="shared" si="81"/>
        <v>2</v>
      </c>
      <c r="G312" s="46">
        <f t="shared" si="82"/>
        <v>1</v>
      </c>
      <c r="H312" s="46">
        <f t="shared" si="83"/>
        <v>2</v>
      </c>
      <c r="I312" s="46">
        <f t="shared" si="84"/>
        <v>4</v>
      </c>
      <c r="J312" s="42">
        <f t="shared" si="70"/>
        <v>1</v>
      </c>
      <c r="K312" s="42">
        <f t="shared" si="71"/>
        <v>1</v>
      </c>
      <c r="L312" s="42">
        <f t="shared" si="85"/>
        <v>1</v>
      </c>
      <c r="M312" s="42">
        <f t="shared" si="72"/>
        <v>1</v>
      </c>
      <c r="N312" s="42">
        <f t="shared" si="73"/>
        <v>0</v>
      </c>
      <c r="O312" s="42">
        <f t="shared" si="74"/>
        <v>1</v>
      </c>
      <c r="P312" s="42">
        <f t="shared" si="75"/>
        <v>1</v>
      </c>
      <c r="Q312" s="42">
        <f t="shared" si="76"/>
        <v>1</v>
      </c>
      <c r="R312" s="42" t="s">
        <v>841</v>
      </c>
      <c r="S312" s="42">
        <v>0</v>
      </c>
      <c r="T312" s="46">
        <v>0</v>
      </c>
      <c r="U312" s="46" t="s">
        <v>1072</v>
      </c>
      <c r="V312" s="68" t="s">
        <v>1073</v>
      </c>
      <c r="W312" s="68">
        <v>0</v>
      </c>
      <c r="X312" s="70" t="s">
        <v>1091</v>
      </c>
      <c r="AC312" s="71"/>
      <c r="AG312" s="71"/>
      <c r="AJ312" s="78"/>
      <c r="AK312" s="78"/>
      <c r="AL312" s="78"/>
      <c r="AM312" s="78"/>
      <c r="AU312" s="42"/>
      <c r="AV312" s="42"/>
    </row>
    <row r="313" spans="1:48">
      <c r="A313" s="69" t="str">
        <f t="shared" si="77"/>
        <v>1223</v>
      </c>
      <c r="B313" s="50" t="str">
        <f t="shared" si="69"/>
        <v>track_1223</v>
      </c>
      <c r="C313" s="46">
        <f t="shared" si="78"/>
        <v>30</v>
      </c>
      <c r="D313" s="46">
        <f t="shared" si="79"/>
        <v>0</v>
      </c>
      <c r="E313" s="46">
        <f t="shared" si="80"/>
        <v>1</v>
      </c>
      <c r="F313" s="46">
        <f t="shared" si="81"/>
        <v>3</v>
      </c>
      <c r="G313" s="46">
        <f t="shared" si="82"/>
        <v>1</v>
      </c>
      <c r="H313" s="46">
        <f t="shared" si="83"/>
        <v>1</v>
      </c>
      <c r="I313" s="46">
        <f t="shared" si="84"/>
        <v>4</v>
      </c>
      <c r="J313" s="42">
        <f t="shared" si="70"/>
        <v>1</v>
      </c>
      <c r="K313" s="42">
        <f t="shared" si="71"/>
        <v>1</v>
      </c>
      <c r="L313" s="42">
        <f t="shared" si="85"/>
        <v>1</v>
      </c>
      <c r="M313" s="42">
        <f t="shared" si="72"/>
        <v>1</v>
      </c>
      <c r="N313" s="42">
        <f t="shared" si="73"/>
        <v>0</v>
      </c>
      <c r="O313" s="42">
        <f t="shared" si="74"/>
        <v>1</v>
      </c>
      <c r="P313" s="42">
        <f t="shared" si="75"/>
        <v>1</v>
      </c>
      <c r="Q313" s="42">
        <f t="shared" si="76"/>
        <v>1</v>
      </c>
      <c r="R313" s="42" t="s">
        <v>841</v>
      </c>
      <c r="S313" s="42">
        <v>0</v>
      </c>
      <c r="T313" s="46">
        <v>0</v>
      </c>
      <c r="U313" s="46" t="s">
        <v>1072</v>
      </c>
      <c r="V313" s="68" t="s">
        <v>1073</v>
      </c>
      <c r="W313" s="68">
        <v>0</v>
      </c>
      <c r="X313" s="70" t="s">
        <v>1092</v>
      </c>
      <c r="AC313" s="71"/>
      <c r="AG313" s="71"/>
      <c r="AJ313" s="78"/>
      <c r="AK313" s="78"/>
      <c r="AL313" s="78"/>
      <c r="AM313" s="78"/>
      <c r="AU313" s="42"/>
      <c r="AV313" s="42"/>
    </row>
    <row r="314" spans="1:48">
      <c r="A314" s="69" t="str">
        <f t="shared" si="77"/>
        <v>1224</v>
      </c>
      <c r="B314" s="50" t="str">
        <f t="shared" si="69"/>
        <v>track_1224</v>
      </c>
      <c r="C314" s="46">
        <f t="shared" si="78"/>
        <v>30</v>
      </c>
      <c r="D314" s="46">
        <f t="shared" si="79"/>
        <v>0</v>
      </c>
      <c r="E314" s="46">
        <f t="shared" si="80"/>
        <v>2</v>
      </c>
      <c r="F314" s="46">
        <f t="shared" si="81"/>
        <v>3</v>
      </c>
      <c r="G314" s="46">
        <f t="shared" si="82"/>
        <v>1</v>
      </c>
      <c r="H314" s="46">
        <f t="shared" si="83"/>
        <v>3</v>
      </c>
      <c r="I314" s="46">
        <f t="shared" si="84"/>
        <v>4</v>
      </c>
      <c r="J314" s="42">
        <f t="shared" si="70"/>
        <v>1</v>
      </c>
      <c r="K314" s="42">
        <f t="shared" si="71"/>
        <v>1</v>
      </c>
      <c r="L314" s="42">
        <f t="shared" si="85"/>
        <v>1</v>
      </c>
      <c r="M314" s="42">
        <f t="shared" si="72"/>
        <v>1</v>
      </c>
      <c r="N314" s="42">
        <f t="shared" si="73"/>
        <v>0</v>
      </c>
      <c r="O314" s="42">
        <f t="shared" si="74"/>
        <v>1</v>
      </c>
      <c r="P314" s="42">
        <f t="shared" si="75"/>
        <v>1</v>
      </c>
      <c r="Q314" s="42">
        <f t="shared" si="76"/>
        <v>1</v>
      </c>
      <c r="R314" s="42" t="s">
        <v>841</v>
      </c>
      <c r="S314" s="42">
        <v>0</v>
      </c>
      <c r="T314" s="46">
        <v>0</v>
      </c>
      <c r="U314" s="46" t="s">
        <v>1072</v>
      </c>
      <c r="V314" s="68" t="s">
        <v>1073</v>
      </c>
      <c r="W314" s="68">
        <v>0</v>
      </c>
      <c r="X314" s="70" t="s">
        <v>1093</v>
      </c>
      <c r="AC314" s="71"/>
      <c r="AG314" s="71"/>
      <c r="AJ314" s="78"/>
      <c r="AK314" s="78"/>
      <c r="AL314" s="78"/>
      <c r="AM314" s="78"/>
      <c r="AU314" s="42"/>
      <c r="AV314" s="42"/>
    </row>
    <row r="315" spans="1:48">
      <c r="A315" s="69" t="str">
        <f t="shared" si="77"/>
        <v>1225</v>
      </c>
      <c r="B315" s="50" t="str">
        <f t="shared" si="69"/>
        <v>track_1225</v>
      </c>
      <c r="C315" s="46">
        <f t="shared" si="78"/>
        <v>30</v>
      </c>
      <c r="D315" s="46">
        <f t="shared" si="79"/>
        <v>0</v>
      </c>
      <c r="E315" s="46">
        <f t="shared" si="80"/>
        <v>2</v>
      </c>
      <c r="F315" s="46">
        <f t="shared" si="81"/>
        <v>4</v>
      </c>
      <c r="G315" s="46">
        <f t="shared" si="82"/>
        <v>1</v>
      </c>
      <c r="H315" s="46">
        <f t="shared" si="83"/>
        <v>4</v>
      </c>
      <c r="I315" s="46">
        <f t="shared" si="84"/>
        <v>4</v>
      </c>
      <c r="J315" s="42">
        <f t="shared" si="70"/>
        <v>1</v>
      </c>
      <c r="K315" s="42">
        <f t="shared" si="71"/>
        <v>1</v>
      </c>
      <c r="L315" s="42">
        <f t="shared" si="85"/>
        <v>1</v>
      </c>
      <c r="M315" s="42">
        <f t="shared" si="72"/>
        <v>1</v>
      </c>
      <c r="N315" s="42">
        <f t="shared" si="73"/>
        <v>0</v>
      </c>
      <c r="O315" s="42">
        <f t="shared" si="74"/>
        <v>1</v>
      </c>
      <c r="P315" s="42">
        <f t="shared" si="75"/>
        <v>1</v>
      </c>
      <c r="Q315" s="42">
        <f t="shared" si="76"/>
        <v>1</v>
      </c>
      <c r="R315" s="42" t="s">
        <v>841</v>
      </c>
      <c r="S315" s="42">
        <v>0</v>
      </c>
      <c r="T315" s="46">
        <v>0</v>
      </c>
      <c r="U315" s="46" t="s">
        <v>1072</v>
      </c>
      <c r="V315" s="68" t="s">
        <v>1073</v>
      </c>
      <c r="W315" s="68">
        <v>0</v>
      </c>
      <c r="X315" s="70" t="s">
        <v>1094</v>
      </c>
      <c r="AC315" s="71"/>
      <c r="AG315" s="71"/>
      <c r="AJ315" s="78"/>
      <c r="AK315" s="78"/>
      <c r="AL315" s="78"/>
      <c r="AM315" s="78"/>
      <c r="AU315" s="42"/>
      <c r="AV315" s="42"/>
    </row>
    <row r="316" spans="1:48">
      <c r="A316" s="69" t="str">
        <f t="shared" si="77"/>
        <v>1226</v>
      </c>
      <c r="B316" s="50" t="str">
        <f t="shared" si="69"/>
        <v>track_1226</v>
      </c>
      <c r="C316" s="46">
        <f t="shared" si="78"/>
        <v>30</v>
      </c>
      <c r="D316" s="46">
        <f t="shared" si="79"/>
        <v>0</v>
      </c>
      <c r="E316" s="46">
        <f t="shared" si="80"/>
        <v>3</v>
      </c>
      <c r="F316" s="46">
        <f t="shared" si="81"/>
        <v>1</v>
      </c>
      <c r="G316" s="46">
        <f t="shared" si="82"/>
        <v>1</v>
      </c>
      <c r="H316" s="46">
        <f t="shared" si="83"/>
        <v>5</v>
      </c>
      <c r="I316" s="46">
        <f t="shared" si="84"/>
        <v>4</v>
      </c>
      <c r="J316" s="42">
        <f t="shared" si="70"/>
        <v>1</v>
      </c>
      <c r="K316" s="42">
        <f t="shared" si="71"/>
        <v>1</v>
      </c>
      <c r="L316" s="42">
        <f t="shared" si="85"/>
        <v>1</v>
      </c>
      <c r="M316" s="42">
        <f t="shared" si="72"/>
        <v>1</v>
      </c>
      <c r="N316" s="42">
        <f t="shared" si="73"/>
        <v>0</v>
      </c>
      <c r="O316" s="42">
        <f t="shared" si="74"/>
        <v>1</v>
      </c>
      <c r="P316" s="42">
        <f t="shared" si="75"/>
        <v>1</v>
      </c>
      <c r="Q316" s="42">
        <f t="shared" si="76"/>
        <v>1</v>
      </c>
      <c r="R316" s="42" t="s">
        <v>841</v>
      </c>
      <c r="S316" s="42">
        <v>0</v>
      </c>
      <c r="T316" s="46">
        <v>0</v>
      </c>
      <c r="U316" s="46" t="s">
        <v>1072</v>
      </c>
      <c r="V316" s="68" t="s">
        <v>1073</v>
      </c>
      <c r="W316" s="68">
        <v>0</v>
      </c>
      <c r="X316" s="70" t="s">
        <v>1095</v>
      </c>
      <c r="AC316" s="71"/>
      <c r="AG316" s="71"/>
      <c r="AJ316" s="78"/>
      <c r="AK316" s="78"/>
      <c r="AL316" s="78"/>
      <c r="AM316" s="78"/>
      <c r="AU316" s="42"/>
      <c r="AV316" s="42"/>
    </row>
    <row r="317" spans="1:48">
      <c r="A317" s="69" t="str">
        <f t="shared" si="77"/>
        <v>1227</v>
      </c>
      <c r="B317" s="50" t="str">
        <f t="shared" si="69"/>
        <v>track_1227</v>
      </c>
      <c r="C317" s="46">
        <f t="shared" si="78"/>
        <v>30</v>
      </c>
      <c r="D317" s="46">
        <f t="shared" si="79"/>
        <v>0</v>
      </c>
      <c r="E317" s="46">
        <f t="shared" si="80"/>
        <v>3</v>
      </c>
      <c r="F317" s="46">
        <f t="shared" si="81"/>
        <v>2</v>
      </c>
      <c r="G317" s="46">
        <f t="shared" si="82"/>
        <v>1</v>
      </c>
      <c r="H317" s="46">
        <f t="shared" si="83"/>
        <v>6</v>
      </c>
      <c r="I317" s="46">
        <f t="shared" si="84"/>
        <v>4</v>
      </c>
      <c r="J317" s="42">
        <f t="shared" si="70"/>
        <v>1</v>
      </c>
      <c r="K317" s="42">
        <f t="shared" si="71"/>
        <v>1</v>
      </c>
      <c r="L317" s="42">
        <f t="shared" si="85"/>
        <v>1</v>
      </c>
      <c r="M317" s="42">
        <f t="shared" si="72"/>
        <v>1</v>
      </c>
      <c r="N317" s="42">
        <f t="shared" si="73"/>
        <v>0</v>
      </c>
      <c r="O317" s="42">
        <f t="shared" si="74"/>
        <v>1</v>
      </c>
      <c r="P317" s="42">
        <f t="shared" si="75"/>
        <v>1</v>
      </c>
      <c r="Q317" s="42">
        <f t="shared" si="76"/>
        <v>1</v>
      </c>
      <c r="R317" s="42" t="s">
        <v>841</v>
      </c>
      <c r="S317" s="42">
        <v>0</v>
      </c>
      <c r="T317" s="46">
        <v>0</v>
      </c>
      <c r="U317" s="46" t="s">
        <v>1072</v>
      </c>
      <c r="V317" s="68" t="s">
        <v>1073</v>
      </c>
      <c r="W317" s="68">
        <v>0</v>
      </c>
      <c r="X317" s="70" t="s">
        <v>1096</v>
      </c>
      <c r="AC317" s="71"/>
      <c r="AG317" s="71"/>
      <c r="AJ317" s="78"/>
      <c r="AK317" s="78"/>
      <c r="AL317" s="78"/>
      <c r="AM317" s="78"/>
      <c r="AU317" s="42"/>
      <c r="AV317" s="42"/>
    </row>
    <row r="318" spans="1:48">
      <c r="A318" s="69" t="str">
        <f t="shared" si="77"/>
        <v>1228</v>
      </c>
      <c r="B318" s="50" t="str">
        <f t="shared" si="69"/>
        <v>track_1228</v>
      </c>
      <c r="C318" s="46">
        <f t="shared" si="78"/>
        <v>30</v>
      </c>
      <c r="D318" s="46">
        <f t="shared" si="79"/>
        <v>0</v>
      </c>
      <c r="E318" s="46">
        <f t="shared" si="80"/>
        <v>4</v>
      </c>
      <c r="F318" s="46">
        <f t="shared" si="81"/>
        <v>2</v>
      </c>
      <c r="G318" s="46">
        <f t="shared" si="82"/>
        <v>1</v>
      </c>
      <c r="H318" s="46">
        <f t="shared" si="83"/>
        <v>7</v>
      </c>
      <c r="I318" s="46">
        <f t="shared" si="84"/>
        <v>4</v>
      </c>
      <c r="J318" s="42">
        <f t="shared" si="70"/>
        <v>1</v>
      </c>
      <c r="K318" s="42">
        <f t="shared" si="71"/>
        <v>1</v>
      </c>
      <c r="L318" s="42">
        <f t="shared" si="85"/>
        <v>1</v>
      </c>
      <c r="M318" s="42">
        <f t="shared" si="72"/>
        <v>1</v>
      </c>
      <c r="N318" s="42">
        <f t="shared" si="73"/>
        <v>0</v>
      </c>
      <c r="O318" s="42">
        <f t="shared" si="74"/>
        <v>1</v>
      </c>
      <c r="P318" s="42">
        <f t="shared" si="75"/>
        <v>1</v>
      </c>
      <c r="Q318" s="42">
        <f t="shared" si="76"/>
        <v>1</v>
      </c>
      <c r="R318" s="42" t="s">
        <v>841</v>
      </c>
      <c r="S318" s="42">
        <v>0</v>
      </c>
      <c r="T318" s="46">
        <v>0</v>
      </c>
      <c r="U318" s="46" t="s">
        <v>1072</v>
      </c>
      <c r="V318" s="68" t="s">
        <v>1073</v>
      </c>
      <c r="W318" s="68">
        <v>0</v>
      </c>
      <c r="X318" s="70" t="s">
        <v>1097</v>
      </c>
      <c r="AC318" s="71"/>
      <c r="AG318" s="71"/>
      <c r="AJ318" s="78"/>
      <c r="AK318" s="78"/>
      <c r="AL318" s="78"/>
      <c r="AM318" s="78"/>
      <c r="AU318" s="42"/>
      <c r="AV318" s="42"/>
    </row>
    <row r="319" spans="1:48">
      <c r="A319" s="69" t="str">
        <f t="shared" si="77"/>
        <v>1229</v>
      </c>
      <c r="B319" s="50" t="str">
        <f t="shared" si="69"/>
        <v>track_1229</v>
      </c>
      <c r="C319" s="46">
        <f t="shared" si="78"/>
        <v>30</v>
      </c>
      <c r="D319" s="46">
        <f t="shared" si="79"/>
        <v>0</v>
      </c>
      <c r="E319" s="46">
        <f t="shared" si="80"/>
        <v>4</v>
      </c>
      <c r="F319" s="46">
        <f t="shared" si="81"/>
        <v>3</v>
      </c>
      <c r="G319" s="46">
        <f t="shared" si="82"/>
        <v>1</v>
      </c>
      <c r="H319" s="46">
        <f t="shared" si="83"/>
        <v>8</v>
      </c>
      <c r="I319" s="46">
        <f t="shared" si="84"/>
        <v>4</v>
      </c>
      <c r="J319" s="42">
        <f t="shared" si="70"/>
        <v>1</v>
      </c>
      <c r="K319" s="42">
        <f t="shared" si="71"/>
        <v>1</v>
      </c>
      <c r="L319" s="42">
        <f t="shared" si="85"/>
        <v>1</v>
      </c>
      <c r="M319" s="42">
        <f t="shared" si="72"/>
        <v>1</v>
      </c>
      <c r="N319" s="42">
        <f t="shared" si="73"/>
        <v>0</v>
      </c>
      <c r="O319" s="42">
        <f t="shared" si="74"/>
        <v>1</v>
      </c>
      <c r="P319" s="42">
        <f t="shared" si="75"/>
        <v>1</v>
      </c>
      <c r="Q319" s="42">
        <f t="shared" si="76"/>
        <v>1</v>
      </c>
      <c r="R319" s="42" t="s">
        <v>841</v>
      </c>
      <c r="S319" s="42">
        <v>0</v>
      </c>
      <c r="T319" s="46">
        <v>0</v>
      </c>
      <c r="U319" s="46" t="s">
        <v>1072</v>
      </c>
      <c r="V319" s="68" t="s">
        <v>1073</v>
      </c>
      <c r="W319" s="68">
        <v>0</v>
      </c>
      <c r="X319" s="70" t="s">
        <v>1098</v>
      </c>
      <c r="AC319" s="71"/>
      <c r="AG319" s="71"/>
      <c r="AJ319" s="78"/>
      <c r="AK319" s="78"/>
      <c r="AL319" s="78"/>
      <c r="AM319" s="78"/>
      <c r="AU319" s="42"/>
      <c r="AV319" s="42"/>
    </row>
    <row r="320" spans="1:48">
      <c r="A320" s="69" t="str">
        <f t="shared" si="77"/>
        <v>1230</v>
      </c>
      <c r="B320" s="50" t="str">
        <f t="shared" si="69"/>
        <v>track_1230</v>
      </c>
      <c r="C320" s="46">
        <f t="shared" si="78"/>
        <v>31</v>
      </c>
      <c r="D320" s="46">
        <f t="shared" si="79"/>
        <v>0</v>
      </c>
      <c r="E320" s="46">
        <f t="shared" si="80"/>
        <v>1</v>
      </c>
      <c r="F320" s="46">
        <f t="shared" si="81"/>
        <v>2</v>
      </c>
      <c r="G320" s="46">
        <f t="shared" si="82"/>
        <v>1</v>
      </c>
      <c r="H320" s="46">
        <f t="shared" si="83"/>
        <v>1</v>
      </c>
      <c r="I320" s="46">
        <f t="shared" si="84"/>
        <v>4</v>
      </c>
      <c r="J320" s="42">
        <f t="shared" si="70"/>
        <v>0</v>
      </c>
      <c r="K320" s="42">
        <f t="shared" si="71"/>
        <v>1</v>
      </c>
      <c r="L320" s="42">
        <f t="shared" si="85"/>
        <v>1</v>
      </c>
      <c r="M320" s="42">
        <f t="shared" si="72"/>
        <v>1</v>
      </c>
      <c r="N320" s="42">
        <f t="shared" si="73"/>
        <v>0</v>
      </c>
      <c r="O320" s="42">
        <f t="shared" si="74"/>
        <v>1</v>
      </c>
      <c r="P320" s="42">
        <f t="shared" si="75"/>
        <v>1</v>
      </c>
      <c r="Q320" s="42">
        <f t="shared" si="76"/>
        <v>1</v>
      </c>
      <c r="R320" s="42" t="s">
        <v>841</v>
      </c>
      <c r="S320" s="42">
        <v>0</v>
      </c>
      <c r="T320" s="46">
        <v>0</v>
      </c>
      <c r="U320" s="46" t="s">
        <v>1072</v>
      </c>
      <c r="V320" s="68" t="s">
        <v>1073</v>
      </c>
      <c r="W320" s="68">
        <v>0</v>
      </c>
      <c r="X320" s="70" t="s">
        <v>1099</v>
      </c>
      <c r="AC320" s="71"/>
      <c r="AG320" s="71"/>
      <c r="AJ320" s="78"/>
      <c r="AK320" s="78"/>
      <c r="AL320" s="78"/>
      <c r="AM320" s="78"/>
      <c r="AU320" s="42"/>
      <c r="AV320" s="42"/>
    </row>
    <row r="321" spans="1:48">
      <c r="A321" s="69" t="str">
        <f t="shared" si="77"/>
        <v>1231</v>
      </c>
      <c r="B321" s="50" t="str">
        <f t="shared" si="69"/>
        <v>track_1231</v>
      </c>
      <c r="C321" s="46">
        <f t="shared" si="78"/>
        <v>31</v>
      </c>
      <c r="D321" s="46">
        <f t="shared" si="79"/>
        <v>0</v>
      </c>
      <c r="E321" s="46">
        <f t="shared" si="80"/>
        <v>1</v>
      </c>
      <c r="F321" s="46">
        <f t="shared" si="81"/>
        <v>3</v>
      </c>
      <c r="G321" s="46">
        <f t="shared" si="82"/>
        <v>1</v>
      </c>
      <c r="H321" s="46">
        <f t="shared" si="83"/>
        <v>2</v>
      </c>
      <c r="I321" s="46">
        <f t="shared" si="84"/>
        <v>4</v>
      </c>
      <c r="J321" s="42">
        <f t="shared" si="70"/>
        <v>0</v>
      </c>
      <c r="K321" s="42">
        <f t="shared" si="71"/>
        <v>1</v>
      </c>
      <c r="L321" s="42">
        <f t="shared" si="85"/>
        <v>1</v>
      </c>
      <c r="M321" s="42">
        <f t="shared" si="72"/>
        <v>1</v>
      </c>
      <c r="N321" s="42">
        <f t="shared" si="73"/>
        <v>0</v>
      </c>
      <c r="O321" s="42">
        <f t="shared" si="74"/>
        <v>1</v>
      </c>
      <c r="P321" s="42">
        <f t="shared" si="75"/>
        <v>1</v>
      </c>
      <c r="Q321" s="42">
        <f t="shared" si="76"/>
        <v>1</v>
      </c>
      <c r="R321" s="42" t="s">
        <v>841</v>
      </c>
      <c r="S321" s="42">
        <v>0</v>
      </c>
      <c r="T321" s="46">
        <v>0</v>
      </c>
      <c r="U321" s="46" t="s">
        <v>1072</v>
      </c>
      <c r="V321" s="68" t="s">
        <v>1073</v>
      </c>
      <c r="W321" s="68">
        <v>0</v>
      </c>
      <c r="X321" s="70" t="s">
        <v>1100</v>
      </c>
      <c r="AC321" s="71"/>
      <c r="AG321" s="71"/>
      <c r="AJ321" s="78"/>
      <c r="AK321" s="78"/>
      <c r="AL321" s="78"/>
      <c r="AM321" s="78"/>
      <c r="AU321" s="42"/>
      <c r="AV321" s="42"/>
    </row>
    <row r="322" spans="1:48">
      <c r="A322" s="69" t="str">
        <f t="shared" si="77"/>
        <v>1232</v>
      </c>
      <c r="B322" s="50" t="str">
        <f t="shared" si="69"/>
        <v>track_1232</v>
      </c>
      <c r="C322" s="46">
        <f t="shared" si="78"/>
        <v>31</v>
      </c>
      <c r="D322" s="46">
        <f t="shared" si="79"/>
        <v>0</v>
      </c>
      <c r="E322" s="46">
        <f t="shared" si="80"/>
        <v>2</v>
      </c>
      <c r="F322" s="46">
        <f t="shared" si="81"/>
        <v>3</v>
      </c>
      <c r="G322" s="46">
        <f t="shared" si="82"/>
        <v>1</v>
      </c>
      <c r="H322" s="46">
        <f t="shared" si="83"/>
        <v>3</v>
      </c>
      <c r="I322" s="46">
        <f t="shared" si="84"/>
        <v>4</v>
      </c>
      <c r="J322" s="42">
        <f t="shared" si="70"/>
        <v>0</v>
      </c>
      <c r="K322" s="42">
        <f t="shared" si="71"/>
        <v>1</v>
      </c>
      <c r="L322" s="42">
        <f t="shared" si="85"/>
        <v>1</v>
      </c>
      <c r="M322" s="42">
        <f t="shared" si="72"/>
        <v>1</v>
      </c>
      <c r="N322" s="42">
        <f t="shared" si="73"/>
        <v>0</v>
      </c>
      <c r="O322" s="42">
        <f t="shared" si="74"/>
        <v>1</v>
      </c>
      <c r="P322" s="42">
        <f t="shared" si="75"/>
        <v>1</v>
      </c>
      <c r="Q322" s="42">
        <f t="shared" si="76"/>
        <v>1</v>
      </c>
      <c r="R322" s="42" t="s">
        <v>841</v>
      </c>
      <c r="S322" s="42">
        <v>0</v>
      </c>
      <c r="T322" s="46">
        <v>0</v>
      </c>
      <c r="U322" s="46" t="s">
        <v>1072</v>
      </c>
      <c r="V322" s="68" t="s">
        <v>1073</v>
      </c>
      <c r="W322" s="68">
        <v>0</v>
      </c>
      <c r="X322" s="70" t="s">
        <v>1101</v>
      </c>
      <c r="AC322" s="71"/>
      <c r="AG322" s="71"/>
      <c r="AJ322" s="78"/>
      <c r="AK322" s="78"/>
      <c r="AL322" s="78"/>
      <c r="AM322" s="78"/>
      <c r="AU322" s="42"/>
      <c r="AV322" s="42"/>
    </row>
    <row r="323" spans="1:48">
      <c r="A323" s="69" t="str">
        <f t="shared" si="77"/>
        <v>1233</v>
      </c>
      <c r="B323" s="50" t="str">
        <f t="shared" si="69"/>
        <v>track_1233</v>
      </c>
      <c r="C323" s="46">
        <f t="shared" si="78"/>
        <v>31</v>
      </c>
      <c r="D323" s="46">
        <f t="shared" si="79"/>
        <v>0</v>
      </c>
      <c r="E323" s="46">
        <f t="shared" si="80"/>
        <v>2</v>
      </c>
      <c r="F323" s="46">
        <f t="shared" si="81"/>
        <v>4</v>
      </c>
      <c r="G323" s="46">
        <f t="shared" si="82"/>
        <v>1</v>
      </c>
      <c r="H323" s="46">
        <f t="shared" si="83"/>
        <v>4</v>
      </c>
      <c r="I323" s="46">
        <f t="shared" si="84"/>
        <v>4</v>
      </c>
      <c r="J323" s="42">
        <f t="shared" si="70"/>
        <v>0</v>
      </c>
      <c r="K323" s="42">
        <f t="shared" si="71"/>
        <v>1</v>
      </c>
      <c r="L323" s="42">
        <f t="shared" si="85"/>
        <v>1</v>
      </c>
      <c r="M323" s="42">
        <f t="shared" si="72"/>
        <v>1</v>
      </c>
      <c r="N323" s="42">
        <f t="shared" si="73"/>
        <v>0</v>
      </c>
      <c r="O323" s="42">
        <f t="shared" si="74"/>
        <v>1</v>
      </c>
      <c r="P323" s="42">
        <f t="shared" si="75"/>
        <v>1</v>
      </c>
      <c r="Q323" s="42">
        <f t="shared" si="76"/>
        <v>1</v>
      </c>
      <c r="R323" s="42" t="s">
        <v>841</v>
      </c>
      <c r="S323" s="42">
        <v>0</v>
      </c>
      <c r="T323" s="46">
        <v>0</v>
      </c>
      <c r="U323" s="46" t="s">
        <v>1072</v>
      </c>
      <c r="V323" s="68" t="s">
        <v>1073</v>
      </c>
      <c r="W323" s="68">
        <v>0</v>
      </c>
      <c r="X323" s="70" t="s">
        <v>1102</v>
      </c>
      <c r="AC323" s="71"/>
      <c r="AG323" s="71"/>
      <c r="AJ323" s="78"/>
      <c r="AK323" s="78"/>
      <c r="AL323" s="78"/>
      <c r="AM323" s="78"/>
      <c r="AU323" s="42"/>
      <c r="AV323" s="42"/>
    </row>
    <row r="324" spans="1:48">
      <c r="A324" s="69" t="str">
        <f t="shared" si="77"/>
        <v>1234</v>
      </c>
      <c r="B324" s="50" t="str">
        <f t="shared" si="69"/>
        <v>track_1234</v>
      </c>
      <c r="C324" s="46">
        <f t="shared" si="78"/>
        <v>31</v>
      </c>
      <c r="D324" s="46">
        <f t="shared" si="79"/>
        <v>0</v>
      </c>
      <c r="E324" s="46">
        <f t="shared" si="80"/>
        <v>3</v>
      </c>
      <c r="F324" s="46">
        <f t="shared" si="81"/>
        <v>1</v>
      </c>
      <c r="G324" s="46">
        <f t="shared" si="82"/>
        <v>1</v>
      </c>
      <c r="H324" s="46">
        <f t="shared" si="83"/>
        <v>5</v>
      </c>
      <c r="I324" s="46">
        <f t="shared" si="84"/>
        <v>4</v>
      </c>
      <c r="J324" s="42">
        <f t="shared" si="70"/>
        <v>0</v>
      </c>
      <c r="K324" s="42">
        <f t="shared" si="71"/>
        <v>1</v>
      </c>
      <c r="L324" s="42">
        <f t="shared" si="85"/>
        <v>1</v>
      </c>
      <c r="M324" s="42">
        <f t="shared" si="72"/>
        <v>1</v>
      </c>
      <c r="N324" s="42">
        <f t="shared" si="73"/>
        <v>0</v>
      </c>
      <c r="O324" s="42">
        <f t="shared" si="74"/>
        <v>1</v>
      </c>
      <c r="P324" s="42">
        <f t="shared" si="75"/>
        <v>1</v>
      </c>
      <c r="Q324" s="42">
        <f t="shared" si="76"/>
        <v>1</v>
      </c>
      <c r="R324" s="42" t="s">
        <v>841</v>
      </c>
      <c r="S324" s="42">
        <v>0</v>
      </c>
      <c r="T324" s="46">
        <v>0</v>
      </c>
      <c r="U324" s="46" t="s">
        <v>1072</v>
      </c>
      <c r="V324" s="68" t="s">
        <v>1073</v>
      </c>
      <c r="W324" s="68">
        <v>0</v>
      </c>
      <c r="X324" s="70" t="s">
        <v>1103</v>
      </c>
      <c r="AC324" s="71"/>
      <c r="AG324" s="71"/>
      <c r="AJ324" s="78"/>
      <c r="AK324" s="78"/>
      <c r="AL324" s="78"/>
      <c r="AM324" s="78"/>
      <c r="AU324" s="42"/>
      <c r="AV324" s="42"/>
    </row>
    <row r="325" spans="1:48">
      <c r="A325" s="69" t="str">
        <f t="shared" si="77"/>
        <v>1235</v>
      </c>
      <c r="B325" s="50" t="str">
        <f t="shared" si="69"/>
        <v>track_1235</v>
      </c>
      <c r="C325" s="46">
        <f t="shared" si="78"/>
        <v>31</v>
      </c>
      <c r="D325" s="46">
        <f t="shared" si="79"/>
        <v>0</v>
      </c>
      <c r="E325" s="46">
        <f t="shared" si="80"/>
        <v>3</v>
      </c>
      <c r="F325" s="46">
        <f t="shared" si="81"/>
        <v>2</v>
      </c>
      <c r="G325" s="46">
        <f t="shared" si="82"/>
        <v>1</v>
      </c>
      <c r="H325" s="46">
        <f t="shared" si="83"/>
        <v>6</v>
      </c>
      <c r="I325" s="46">
        <f t="shared" si="84"/>
        <v>4</v>
      </c>
      <c r="J325" s="42">
        <f t="shared" si="70"/>
        <v>0</v>
      </c>
      <c r="K325" s="42">
        <f t="shared" si="71"/>
        <v>1</v>
      </c>
      <c r="L325" s="42">
        <f t="shared" si="85"/>
        <v>1</v>
      </c>
      <c r="M325" s="42">
        <f t="shared" si="72"/>
        <v>1</v>
      </c>
      <c r="N325" s="42">
        <f t="shared" si="73"/>
        <v>0</v>
      </c>
      <c r="O325" s="42">
        <f t="shared" si="74"/>
        <v>1</v>
      </c>
      <c r="P325" s="42">
        <f t="shared" si="75"/>
        <v>1</v>
      </c>
      <c r="Q325" s="42">
        <f t="shared" si="76"/>
        <v>1</v>
      </c>
      <c r="R325" s="42" t="s">
        <v>841</v>
      </c>
      <c r="S325" s="42">
        <v>0</v>
      </c>
      <c r="T325" s="46">
        <v>0</v>
      </c>
      <c r="U325" s="46" t="s">
        <v>1072</v>
      </c>
      <c r="V325" s="68" t="s">
        <v>1073</v>
      </c>
      <c r="W325" s="68">
        <v>0</v>
      </c>
      <c r="X325" s="70" t="s">
        <v>1104</v>
      </c>
      <c r="AC325" s="71"/>
      <c r="AG325" s="71"/>
      <c r="AJ325" s="78"/>
      <c r="AK325" s="78"/>
      <c r="AL325" s="78"/>
      <c r="AM325" s="78"/>
      <c r="AU325" s="42"/>
      <c r="AV325" s="42"/>
    </row>
    <row r="326" spans="1:48">
      <c r="A326" s="69" t="str">
        <f t="shared" si="77"/>
        <v>1236</v>
      </c>
      <c r="B326" s="50" t="str">
        <f t="shared" ref="B326:B389" si="86">"track_"&amp;A326</f>
        <v>track_1236</v>
      </c>
      <c r="C326" s="46">
        <f t="shared" si="78"/>
        <v>31</v>
      </c>
      <c r="D326" s="46">
        <f t="shared" si="79"/>
        <v>0</v>
      </c>
      <c r="E326" s="46">
        <f t="shared" si="80"/>
        <v>4</v>
      </c>
      <c r="F326" s="46">
        <f t="shared" si="81"/>
        <v>1</v>
      </c>
      <c r="G326" s="46">
        <f t="shared" si="82"/>
        <v>1</v>
      </c>
      <c r="H326" s="46">
        <f t="shared" si="83"/>
        <v>7</v>
      </c>
      <c r="I326" s="46">
        <f t="shared" si="84"/>
        <v>4</v>
      </c>
      <c r="J326" s="42">
        <f t="shared" ref="J326:J389" si="87">VLOOKUP(C326,AJ:AO,6,0)</f>
        <v>0</v>
      </c>
      <c r="K326" s="42">
        <f t="shared" ref="K326:K389" si="88">VLOOKUP(C326,AJ:AP,7,0)</f>
        <v>1</v>
      </c>
      <c r="L326" s="42">
        <f t="shared" si="85"/>
        <v>1</v>
      </c>
      <c r="M326" s="42">
        <f t="shared" ref="M326:M389" si="89">VLOOKUP(C326,AJ:AR,9,0)</f>
        <v>1</v>
      </c>
      <c r="N326" s="42">
        <f t="shared" ref="N326:N389" si="90">VLOOKUP(C326,AJ:AS,10,0)</f>
        <v>0</v>
      </c>
      <c r="O326" s="42">
        <f t="shared" ref="O326:O389" si="91">VLOOKUP(C326,AJ:AT,11,0)</f>
        <v>1</v>
      </c>
      <c r="P326" s="42">
        <f t="shared" ref="P326:P389" si="92">VLOOKUP(C326,AJ:AU,12,0)</f>
        <v>1</v>
      </c>
      <c r="Q326" s="42">
        <f t="shared" ref="Q326:Q389" si="93">VLOOKUP(C326,AJ:AV,13,0)</f>
        <v>1</v>
      </c>
      <c r="R326" s="42" t="s">
        <v>841</v>
      </c>
      <c r="S326" s="42">
        <v>0</v>
      </c>
      <c r="T326" s="46">
        <v>0</v>
      </c>
      <c r="U326" s="46" t="s">
        <v>1072</v>
      </c>
      <c r="V326" s="68" t="s">
        <v>1073</v>
      </c>
      <c r="W326" s="68">
        <v>0</v>
      </c>
      <c r="X326" s="70" t="s">
        <v>1105</v>
      </c>
      <c r="AC326" s="71"/>
      <c r="AG326" s="71"/>
      <c r="AJ326" s="78"/>
      <c r="AK326" s="78"/>
      <c r="AL326" s="78"/>
      <c r="AM326" s="78"/>
      <c r="AU326" s="42"/>
      <c r="AV326" s="42"/>
    </row>
    <row r="327" spans="1:48">
      <c r="A327" s="69" t="str">
        <f t="shared" si="77"/>
        <v>1237</v>
      </c>
      <c r="B327" s="50" t="str">
        <f t="shared" si="86"/>
        <v>track_1237</v>
      </c>
      <c r="C327" s="46">
        <f t="shared" si="78"/>
        <v>31</v>
      </c>
      <c r="D327" s="46">
        <f t="shared" si="79"/>
        <v>0</v>
      </c>
      <c r="E327" s="46">
        <f t="shared" si="80"/>
        <v>4</v>
      </c>
      <c r="F327" s="46">
        <f t="shared" si="81"/>
        <v>2</v>
      </c>
      <c r="G327" s="46">
        <f t="shared" si="82"/>
        <v>1</v>
      </c>
      <c r="H327" s="46">
        <f t="shared" si="83"/>
        <v>8</v>
      </c>
      <c r="I327" s="46">
        <f t="shared" si="84"/>
        <v>4</v>
      </c>
      <c r="J327" s="42">
        <f t="shared" si="87"/>
        <v>0</v>
      </c>
      <c r="K327" s="42">
        <f t="shared" si="88"/>
        <v>1</v>
      </c>
      <c r="L327" s="42">
        <f t="shared" si="85"/>
        <v>1</v>
      </c>
      <c r="M327" s="42">
        <f t="shared" si="89"/>
        <v>1</v>
      </c>
      <c r="N327" s="42">
        <f t="shared" si="90"/>
        <v>0</v>
      </c>
      <c r="O327" s="42">
        <f t="shared" si="91"/>
        <v>1</v>
      </c>
      <c r="P327" s="42">
        <f t="shared" si="92"/>
        <v>1</v>
      </c>
      <c r="Q327" s="42">
        <f t="shared" si="93"/>
        <v>1</v>
      </c>
      <c r="R327" s="42" t="s">
        <v>841</v>
      </c>
      <c r="S327" s="42">
        <v>0</v>
      </c>
      <c r="T327" s="46">
        <v>0</v>
      </c>
      <c r="U327" s="46" t="s">
        <v>1072</v>
      </c>
      <c r="V327" s="68" t="s">
        <v>1073</v>
      </c>
      <c r="W327" s="68">
        <v>0</v>
      </c>
      <c r="X327" s="70" t="s">
        <v>1106</v>
      </c>
      <c r="AC327" s="71"/>
      <c r="AG327" s="71"/>
      <c r="AJ327" s="78"/>
      <c r="AK327" s="78"/>
      <c r="AL327" s="78"/>
      <c r="AM327" s="78"/>
      <c r="AU327" s="42"/>
      <c r="AV327" s="42"/>
    </row>
    <row r="328" spans="1:48">
      <c r="A328" s="69" t="str">
        <f t="shared" si="77"/>
        <v>1238</v>
      </c>
      <c r="B328" s="50" t="str">
        <f t="shared" si="86"/>
        <v>track_1238</v>
      </c>
      <c r="C328" s="46">
        <f t="shared" si="78"/>
        <v>32</v>
      </c>
      <c r="D328" s="46">
        <f t="shared" si="79"/>
        <v>0</v>
      </c>
      <c r="E328" s="46">
        <f t="shared" si="80"/>
        <v>1</v>
      </c>
      <c r="F328" s="46">
        <f t="shared" si="81"/>
        <v>2</v>
      </c>
      <c r="G328" s="46">
        <f t="shared" si="82"/>
        <v>1</v>
      </c>
      <c r="H328" s="46">
        <f t="shared" si="83"/>
        <v>1</v>
      </c>
      <c r="I328" s="46">
        <f t="shared" si="84"/>
        <v>4</v>
      </c>
      <c r="J328" s="42">
        <f t="shared" si="87"/>
        <v>1</v>
      </c>
      <c r="K328" s="42">
        <f t="shared" si="88"/>
        <v>1</v>
      </c>
      <c r="L328" s="42">
        <f t="shared" si="85"/>
        <v>1</v>
      </c>
      <c r="M328" s="42">
        <f t="shared" si="89"/>
        <v>1</v>
      </c>
      <c r="N328" s="42">
        <f t="shared" si="90"/>
        <v>1</v>
      </c>
      <c r="O328" s="42">
        <f t="shared" si="91"/>
        <v>1</v>
      </c>
      <c r="P328" s="42">
        <f t="shared" si="92"/>
        <v>1</v>
      </c>
      <c r="Q328" s="42">
        <f t="shared" si="93"/>
        <v>1</v>
      </c>
      <c r="R328" s="42">
        <v>0</v>
      </c>
      <c r="S328" s="42">
        <v>0</v>
      </c>
      <c r="T328" s="46">
        <v>0</v>
      </c>
      <c r="U328" s="46">
        <v>0</v>
      </c>
      <c r="V328" s="68" t="s">
        <v>291</v>
      </c>
      <c r="W328" s="68">
        <v>0</v>
      </c>
      <c r="X328" s="70" t="s">
        <v>1107</v>
      </c>
      <c r="AC328" s="71"/>
      <c r="AG328" s="71"/>
      <c r="AJ328" s="78"/>
      <c r="AK328" s="78"/>
      <c r="AL328" s="78"/>
      <c r="AM328" s="78"/>
      <c r="AU328" s="42"/>
      <c r="AV328" s="42"/>
    </row>
    <row r="329" spans="1:48">
      <c r="A329" s="69" t="str">
        <f t="shared" si="77"/>
        <v>1239</v>
      </c>
      <c r="B329" s="50" t="str">
        <f t="shared" si="86"/>
        <v>track_1239</v>
      </c>
      <c r="C329" s="46">
        <f t="shared" si="78"/>
        <v>32</v>
      </c>
      <c r="D329" s="46">
        <f t="shared" si="79"/>
        <v>0</v>
      </c>
      <c r="E329" s="46">
        <f t="shared" si="80"/>
        <v>2</v>
      </c>
      <c r="F329" s="46">
        <f t="shared" si="81"/>
        <v>1</v>
      </c>
      <c r="G329" s="46">
        <f t="shared" si="82"/>
        <v>1</v>
      </c>
      <c r="H329" s="46">
        <f t="shared" si="83"/>
        <v>2</v>
      </c>
      <c r="I329" s="46">
        <f t="shared" si="84"/>
        <v>4</v>
      </c>
      <c r="J329" s="42">
        <f t="shared" si="87"/>
        <v>1</v>
      </c>
      <c r="K329" s="42">
        <f t="shared" si="88"/>
        <v>1</v>
      </c>
      <c r="L329" s="42">
        <f t="shared" si="85"/>
        <v>1</v>
      </c>
      <c r="M329" s="42">
        <f t="shared" si="89"/>
        <v>1</v>
      </c>
      <c r="N329" s="42">
        <f t="shared" si="90"/>
        <v>1</v>
      </c>
      <c r="O329" s="42">
        <f t="shared" si="91"/>
        <v>1</v>
      </c>
      <c r="P329" s="42">
        <f t="shared" si="92"/>
        <v>1</v>
      </c>
      <c r="Q329" s="42">
        <f t="shared" si="93"/>
        <v>1</v>
      </c>
      <c r="R329" s="42">
        <v>0</v>
      </c>
      <c r="S329" s="42">
        <v>0</v>
      </c>
      <c r="T329" s="46">
        <v>0</v>
      </c>
      <c r="U329" s="46">
        <v>0</v>
      </c>
      <c r="V329" s="68" t="s">
        <v>291</v>
      </c>
      <c r="W329" s="68">
        <v>0</v>
      </c>
      <c r="X329" s="70" t="s">
        <v>1108</v>
      </c>
      <c r="AC329" s="71"/>
      <c r="AG329" s="71"/>
      <c r="AJ329" s="78"/>
      <c r="AK329" s="78"/>
      <c r="AL329" s="78"/>
      <c r="AM329" s="78"/>
      <c r="AU329" s="42"/>
      <c r="AV329" s="42"/>
    </row>
    <row r="330" spans="1:48">
      <c r="A330" s="69" t="str">
        <f t="shared" si="77"/>
        <v>1240</v>
      </c>
      <c r="B330" s="50" t="str">
        <f t="shared" si="86"/>
        <v>track_1240</v>
      </c>
      <c r="C330" s="46">
        <f t="shared" si="78"/>
        <v>32</v>
      </c>
      <c r="D330" s="46">
        <f t="shared" si="79"/>
        <v>0</v>
      </c>
      <c r="E330" s="46">
        <f t="shared" si="80"/>
        <v>2</v>
      </c>
      <c r="F330" s="46">
        <f t="shared" si="81"/>
        <v>4</v>
      </c>
      <c r="G330" s="46">
        <f t="shared" si="82"/>
        <v>1</v>
      </c>
      <c r="H330" s="46">
        <f t="shared" si="83"/>
        <v>3</v>
      </c>
      <c r="I330" s="46">
        <f t="shared" si="84"/>
        <v>4</v>
      </c>
      <c r="J330" s="42">
        <f t="shared" si="87"/>
        <v>1</v>
      </c>
      <c r="K330" s="42">
        <f t="shared" si="88"/>
        <v>1</v>
      </c>
      <c r="L330" s="42">
        <f t="shared" si="85"/>
        <v>1</v>
      </c>
      <c r="M330" s="42">
        <f t="shared" si="89"/>
        <v>1</v>
      </c>
      <c r="N330" s="42">
        <f t="shared" si="90"/>
        <v>1</v>
      </c>
      <c r="O330" s="42">
        <f t="shared" si="91"/>
        <v>1</v>
      </c>
      <c r="P330" s="42">
        <f t="shared" si="92"/>
        <v>1</v>
      </c>
      <c r="Q330" s="42">
        <f t="shared" si="93"/>
        <v>1</v>
      </c>
      <c r="R330" s="42">
        <v>0</v>
      </c>
      <c r="S330" s="42">
        <v>0</v>
      </c>
      <c r="T330" s="46">
        <v>0</v>
      </c>
      <c r="U330" s="46">
        <v>0</v>
      </c>
      <c r="V330" s="68" t="s">
        <v>291</v>
      </c>
      <c r="W330" s="68">
        <v>0</v>
      </c>
      <c r="X330" s="70" t="s">
        <v>1109</v>
      </c>
      <c r="AC330" s="71"/>
      <c r="AG330" s="71"/>
      <c r="AJ330" s="78"/>
      <c r="AK330" s="78"/>
      <c r="AL330" s="78"/>
      <c r="AM330" s="78"/>
      <c r="AU330" s="42"/>
      <c r="AV330" s="42"/>
    </row>
    <row r="331" spans="1:48">
      <c r="A331" s="69" t="str">
        <f t="shared" si="77"/>
        <v>1241</v>
      </c>
      <c r="B331" s="50" t="str">
        <f t="shared" si="86"/>
        <v>track_1241</v>
      </c>
      <c r="C331" s="46">
        <f t="shared" si="78"/>
        <v>32</v>
      </c>
      <c r="D331" s="46">
        <f t="shared" si="79"/>
        <v>0</v>
      </c>
      <c r="E331" s="46">
        <f t="shared" si="80"/>
        <v>2</v>
      </c>
      <c r="F331" s="46">
        <f t="shared" si="81"/>
        <v>4</v>
      </c>
      <c r="G331" s="46">
        <f t="shared" si="82"/>
        <v>1</v>
      </c>
      <c r="H331" s="46">
        <f t="shared" si="83"/>
        <v>4</v>
      </c>
      <c r="I331" s="46">
        <f t="shared" si="84"/>
        <v>4</v>
      </c>
      <c r="J331" s="42">
        <f t="shared" si="87"/>
        <v>1</v>
      </c>
      <c r="K331" s="42">
        <f t="shared" si="88"/>
        <v>1</v>
      </c>
      <c r="L331" s="42">
        <f t="shared" si="85"/>
        <v>1</v>
      </c>
      <c r="M331" s="42">
        <f t="shared" si="89"/>
        <v>1</v>
      </c>
      <c r="N331" s="42">
        <f t="shared" si="90"/>
        <v>1</v>
      </c>
      <c r="O331" s="42">
        <f t="shared" si="91"/>
        <v>1</v>
      </c>
      <c r="P331" s="42">
        <f t="shared" si="92"/>
        <v>1</v>
      </c>
      <c r="Q331" s="42">
        <f t="shared" si="93"/>
        <v>1</v>
      </c>
      <c r="R331" s="42">
        <v>0</v>
      </c>
      <c r="S331" s="42">
        <v>0</v>
      </c>
      <c r="T331" s="46">
        <v>0</v>
      </c>
      <c r="U331" s="46">
        <v>0</v>
      </c>
      <c r="V331" s="68" t="s">
        <v>291</v>
      </c>
      <c r="W331" s="68">
        <v>0</v>
      </c>
      <c r="X331" s="70" t="s">
        <v>1110</v>
      </c>
      <c r="AC331" s="71"/>
      <c r="AG331" s="71"/>
      <c r="AJ331" s="78"/>
      <c r="AK331" s="78"/>
      <c r="AL331" s="78"/>
      <c r="AM331" s="78"/>
      <c r="AU331" s="42"/>
      <c r="AV331" s="42"/>
    </row>
    <row r="332" spans="1:48">
      <c r="A332" s="69" t="str">
        <f t="shared" si="77"/>
        <v>1242</v>
      </c>
      <c r="B332" s="50" t="str">
        <f t="shared" si="86"/>
        <v>track_1242</v>
      </c>
      <c r="C332" s="46">
        <f t="shared" si="78"/>
        <v>32</v>
      </c>
      <c r="D332" s="46">
        <f t="shared" si="79"/>
        <v>0</v>
      </c>
      <c r="E332" s="46">
        <f t="shared" si="80"/>
        <v>3</v>
      </c>
      <c r="F332" s="46">
        <f t="shared" si="81"/>
        <v>1</v>
      </c>
      <c r="G332" s="46">
        <f t="shared" si="82"/>
        <v>1</v>
      </c>
      <c r="H332" s="46">
        <f t="shared" si="83"/>
        <v>5</v>
      </c>
      <c r="I332" s="46">
        <f t="shared" si="84"/>
        <v>4</v>
      </c>
      <c r="J332" s="42">
        <f t="shared" si="87"/>
        <v>1</v>
      </c>
      <c r="K332" s="42">
        <f t="shared" si="88"/>
        <v>1</v>
      </c>
      <c r="L332" s="42">
        <f t="shared" si="85"/>
        <v>1</v>
      </c>
      <c r="M332" s="42">
        <f t="shared" si="89"/>
        <v>1</v>
      </c>
      <c r="N332" s="42">
        <f t="shared" si="90"/>
        <v>1</v>
      </c>
      <c r="O332" s="42">
        <f t="shared" si="91"/>
        <v>1</v>
      </c>
      <c r="P332" s="42">
        <f t="shared" si="92"/>
        <v>1</v>
      </c>
      <c r="Q332" s="42">
        <f t="shared" si="93"/>
        <v>1</v>
      </c>
      <c r="R332" s="42">
        <v>0</v>
      </c>
      <c r="S332" s="42">
        <v>0</v>
      </c>
      <c r="T332" s="46">
        <v>0</v>
      </c>
      <c r="U332" s="46">
        <v>0</v>
      </c>
      <c r="V332" s="68" t="s">
        <v>291</v>
      </c>
      <c r="W332" s="68">
        <v>0</v>
      </c>
      <c r="X332" s="70" t="s">
        <v>1111</v>
      </c>
      <c r="AC332" s="71"/>
      <c r="AG332" s="71"/>
      <c r="AJ332" s="78"/>
      <c r="AK332" s="78"/>
      <c r="AL332" s="78"/>
      <c r="AM332" s="78"/>
      <c r="AU332" s="42"/>
      <c r="AV332" s="42"/>
    </row>
    <row r="333" spans="1:48">
      <c r="A333" s="69" t="str">
        <f t="shared" si="77"/>
        <v>1243</v>
      </c>
      <c r="B333" s="50" t="str">
        <f t="shared" si="86"/>
        <v>track_1243</v>
      </c>
      <c r="C333" s="46">
        <f t="shared" si="78"/>
        <v>32</v>
      </c>
      <c r="D333" s="46">
        <f t="shared" si="79"/>
        <v>0</v>
      </c>
      <c r="E333" s="46">
        <f t="shared" si="80"/>
        <v>3</v>
      </c>
      <c r="F333" s="46">
        <f t="shared" si="81"/>
        <v>4</v>
      </c>
      <c r="G333" s="46">
        <f t="shared" si="82"/>
        <v>1</v>
      </c>
      <c r="H333" s="46">
        <f t="shared" si="83"/>
        <v>6</v>
      </c>
      <c r="I333" s="46">
        <f t="shared" si="84"/>
        <v>4</v>
      </c>
      <c r="J333" s="42">
        <f t="shared" si="87"/>
        <v>1</v>
      </c>
      <c r="K333" s="42">
        <f t="shared" si="88"/>
        <v>1</v>
      </c>
      <c r="L333" s="42">
        <f t="shared" si="85"/>
        <v>1</v>
      </c>
      <c r="M333" s="42">
        <f t="shared" si="89"/>
        <v>1</v>
      </c>
      <c r="N333" s="42">
        <f t="shared" si="90"/>
        <v>1</v>
      </c>
      <c r="O333" s="42">
        <f t="shared" si="91"/>
        <v>1</v>
      </c>
      <c r="P333" s="42">
        <f t="shared" si="92"/>
        <v>1</v>
      </c>
      <c r="Q333" s="42">
        <f t="shared" si="93"/>
        <v>1</v>
      </c>
      <c r="R333" s="42">
        <v>0</v>
      </c>
      <c r="S333" s="42">
        <v>0</v>
      </c>
      <c r="T333" s="46">
        <v>0</v>
      </c>
      <c r="U333" s="46">
        <v>0</v>
      </c>
      <c r="V333" s="68" t="s">
        <v>291</v>
      </c>
      <c r="W333" s="68">
        <v>0</v>
      </c>
      <c r="X333" s="70" t="s">
        <v>1112</v>
      </c>
      <c r="AC333" s="71"/>
      <c r="AG333" s="71"/>
      <c r="AJ333" s="78"/>
      <c r="AK333" s="78"/>
      <c r="AL333" s="78"/>
      <c r="AM333" s="78"/>
      <c r="AU333" s="42"/>
      <c r="AV333" s="42"/>
    </row>
    <row r="334" spans="1:48">
      <c r="A334" s="69" t="str">
        <f t="shared" si="77"/>
        <v>1244</v>
      </c>
      <c r="B334" s="50" t="str">
        <f t="shared" si="86"/>
        <v>track_1244</v>
      </c>
      <c r="C334" s="46">
        <f t="shared" si="78"/>
        <v>32</v>
      </c>
      <c r="D334" s="46">
        <f t="shared" si="79"/>
        <v>0</v>
      </c>
      <c r="E334" s="46">
        <f t="shared" si="80"/>
        <v>4</v>
      </c>
      <c r="F334" s="46">
        <f t="shared" si="81"/>
        <v>2</v>
      </c>
      <c r="G334" s="46">
        <f t="shared" si="82"/>
        <v>1</v>
      </c>
      <c r="H334" s="46">
        <f t="shared" si="83"/>
        <v>7</v>
      </c>
      <c r="I334" s="46">
        <f t="shared" si="84"/>
        <v>4</v>
      </c>
      <c r="J334" s="42">
        <f t="shared" si="87"/>
        <v>1</v>
      </c>
      <c r="K334" s="42">
        <f t="shared" si="88"/>
        <v>1</v>
      </c>
      <c r="L334" s="42">
        <f t="shared" si="85"/>
        <v>1</v>
      </c>
      <c r="M334" s="42">
        <f t="shared" si="89"/>
        <v>1</v>
      </c>
      <c r="N334" s="42">
        <f t="shared" si="90"/>
        <v>1</v>
      </c>
      <c r="O334" s="42">
        <f t="shared" si="91"/>
        <v>1</v>
      </c>
      <c r="P334" s="42">
        <f t="shared" si="92"/>
        <v>1</v>
      </c>
      <c r="Q334" s="42">
        <f t="shared" si="93"/>
        <v>1</v>
      </c>
      <c r="R334" s="42">
        <v>0</v>
      </c>
      <c r="S334" s="42">
        <v>0</v>
      </c>
      <c r="T334" s="46">
        <v>0</v>
      </c>
      <c r="U334" s="46">
        <v>0</v>
      </c>
      <c r="V334" s="68" t="s">
        <v>291</v>
      </c>
      <c r="W334" s="68">
        <v>0</v>
      </c>
      <c r="X334" s="70" t="s">
        <v>1113</v>
      </c>
      <c r="AC334" s="71"/>
      <c r="AG334" s="71"/>
      <c r="AJ334" s="78"/>
      <c r="AK334" s="78"/>
      <c r="AL334" s="78"/>
      <c r="AM334" s="78"/>
      <c r="AU334" s="42"/>
      <c r="AV334" s="42"/>
    </row>
    <row r="335" spans="1:48">
      <c r="A335" s="69" t="str">
        <f t="shared" si="77"/>
        <v>1245</v>
      </c>
      <c r="B335" s="50" t="str">
        <f t="shared" si="86"/>
        <v>track_1245</v>
      </c>
      <c r="C335" s="46">
        <f t="shared" si="78"/>
        <v>32</v>
      </c>
      <c r="D335" s="46">
        <f t="shared" si="79"/>
        <v>0</v>
      </c>
      <c r="E335" s="46">
        <f t="shared" si="80"/>
        <v>4</v>
      </c>
      <c r="F335" s="46">
        <f t="shared" si="81"/>
        <v>3</v>
      </c>
      <c r="G335" s="46">
        <f t="shared" si="82"/>
        <v>1</v>
      </c>
      <c r="H335" s="46">
        <f t="shared" si="83"/>
        <v>8</v>
      </c>
      <c r="I335" s="46">
        <f t="shared" si="84"/>
        <v>4</v>
      </c>
      <c r="J335" s="42">
        <f t="shared" si="87"/>
        <v>1</v>
      </c>
      <c r="K335" s="42">
        <f t="shared" si="88"/>
        <v>1</v>
      </c>
      <c r="L335" s="42">
        <f t="shared" si="85"/>
        <v>1</v>
      </c>
      <c r="M335" s="42">
        <f t="shared" si="89"/>
        <v>1</v>
      </c>
      <c r="N335" s="42">
        <f t="shared" si="90"/>
        <v>1</v>
      </c>
      <c r="O335" s="42">
        <f t="shared" si="91"/>
        <v>1</v>
      </c>
      <c r="P335" s="42">
        <f t="shared" si="92"/>
        <v>1</v>
      </c>
      <c r="Q335" s="42">
        <f t="shared" si="93"/>
        <v>1</v>
      </c>
      <c r="R335" s="42">
        <v>0</v>
      </c>
      <c r="S335" s="42">
        <v>0</v>
      </c>
      <c r="T335" s="46">
        <v>0</v>
      </c>
      <c r="U335" s="46">
        <v>0</v>
      </c>
      <c r="V335" s="68" t="s">
        <v>291</v>
      </c>
      <c r="W335" s="68">
        <v>0</v>
      </c>
      <c r="X335" s="70" t="s">
        <v>1114</v>
      </c>
      <c r="AC335" s="71"/>
      <c r="AG335" s="71"/>
      <c r="AJ335" s="78"/>
      <c r="AK335" s="78"/>
      <c r="AL335" s="78"/>
      <c r="AM335" s="78"/>
      <c r="AU335" s="42"/>
      <c r="AV335" s="42"/>
    </row>
    <row r="336" spans="1:48">
      <c r="A336" s="69" t="str">
        <f t="shared" si="77"/>
        <v>1246</v>
      </c>
      <c r="B336" s="50" t="str">
        <f t="shared" si="86"/>
        <v>track_1246</v>
      </c>
      <c r="C336" s="46">
        <f t="shared" si="78"/>
        <v>33</v>
      </c>
      <c r="D336" s="46">
        <f t="shared" si="79"/>
        <v>0</v>
      </c>
      <c r="E336" s="46">
        <f t="shared" si="80"/>
        <v>1</v>
      </c>
      <c r="F336" s="46">
        <f t="shared" si="81"/>
        <v>2</v>
      </c>
      <c r="G336" s="46">
        <f t="shared" si="82"/>
        <v>1</v>
      </c>
      <c r="H336" s="46">
        <f t="shared" si="83"/>
        <v>1</v>
      </c>
      <c r="I336" s="46">
        <f t="shared" si="84"/>
        <v>4</v>
      </c>
      <c r="J336" s="42">
        <f t="shared" si="87"/>
        <v>0</v>
      </c>
      <c r="K336" s="42">
        <f t="shared" si="88"/>
        <v>1</v>
      </c>
      <c r="L336" s="42">
        <f t="shared" si="85"/>
        <v>1</v>
      </c>
      <c r="M336" s="42">
        <f t="shared" si="89"/>
        <v>1</v>
      </c>
      <c r="N336" s="42">
        <f t="shared" si="90"/>
        <v>0</v>
      </c>
      <c r="O336" s="42">
        <f t="shared" si="91"/>
        <v>1</v>
      </c>
      <c r="P336" s="42">
        <f t="shared" si="92"/>
        <v>1</v>
      </c>
      <c r="Q336" s="42">
        <f t="shared" si="93"/>
        <v>1</v>
      </c>
      <c r="R336" s="42" t="s">
        <v>841</v>
      </c>
      <c r="S336" s="42">
        <v>0</v>
      </c>
      <c r="T336" s="46">
        <v>0</v>
      </c>
      <c r="U336" s="46">
        <v>0</v>
      </c>
      <c r="V336" s="68" t="s">
        <v>291</v>
      </c>
      <c r="W336" s="68">
        <v>0</v>
      </c>
      <c r="X336" s="70" t="s">
        <v>1115</v>
      </c>
      <c r="AC336" s="71"/>
      <c r="AG336" s="71"/>
      <c r="AJ336" s="78"/>
      <c r="AK336" s="78"/>
      <c r="AL336" s="78"/>
      <c r="AM336" s="78"/>
      <c r="AU336" s="42"/>
      <c r="AV336" s="42"/>
    </row>
    <row r="337" spans="1:48">
      <c r="A337" s="69" t="str">
        <f t="shared" si="77"/>
        <v>1247</v>
      </c>
      <c r="B337" s="50" t="str">
        <f t="shared" si="86"/>
        <v>track_1247</v>
      </c>
      <c r="C337" s="46">
        <f t="shared" si="78"/>
        <v>33</v>
      </c>
      <c r="D337" s="46">
        <f t="shared" si="79"/>
        <v>0</v>
      </c>
      <c r="E337" s="46">
        <f t="shared" si="80"/>
        <v>1</v>
      </c>
      <c r="F337" s="46">
        <f t="shared" si="81"/>
        <v>4</v>
      </c>
      <c r="G337" s="46">
        <f t="shared" si="82"/>
        <v>1</v>
      </c>
      <c r="H337" s="46">
        <f t="shared" si="83"/>
        <v>2</v>
      </c>
      <c r="I337" s="46">
        <f t="shared" si="84"/>
        <v>4</v>
      </c>
      <c r="J337" s="42">
        <f t="shared" si="87"/>
        <v>0</v>
      </c>
      <c r="K337" s="42">
        <f t="shared" si="88"/>
        <v>1</v>
      </c>
      <c r="L337" s="42">
        <f t="shared" si="85"/>
        <v>1</v>
      </c>
      <c r="M337" s="42">
        <f t="shared" si="89"/>
        <v>1</v>
      </c>
      <c r="N337" s="42">
        <f t="shared" si="90"/>
        <v>0</v>
      </c>
      <c r="O337" s="42">
        <f t="shared" si="91"/>
        <v>1</v>
      </c>
      <c r="P337" s="42">
        <f t="shared" si="92"/>
        <v>1</v>
      </c>
      <c r="Q337" s="42">
        <f t="shared" si="93"/>
        <v>1</v>
      </c>
      <c r="R337" s="42" t="s">
        <v>841</v>
      </c>
      <c r="S337" s="42">
        <v>0</v>
      </c>
      <c r="T337" s="46">
        <v>0</v>
      </c>
      <c r="U337" s="46">
        <v>0</v>
      </c>
      <c r="V337" s="68" t="s">
        <v>291</v>
      </c>
      <c r="W337" s="68">
        <v>0</v>
      </c>
      <c r="X337" s="70" t="s">
        <v>1116</v>
      </c>
      <c r="AC337" s="71"/>
      <c r="AG337" s="71"/>
      <c r="AJ337" s="78"/>
      <c r="AK337" s="78"/>
      <c r="AL337" s="78"/>
      <c r="AM337" s="78"/>
      <c r="AU337" s="42"/>
      <c r="AV337" s="42"/>
    </row>
    <row r="338" spans="1:48">
      <c r="A338" s="69" t="str">
        <f t="shared" si="77"/>
        <v>1248</v>
      </c>
      <c r="B338" s="50" t="str">
        <f t="shared" si="86"/>
        <v>track_1248</v>
      </c>
      <c r="C338" s="46">
        <f t="shared" si="78"/>
        <v>33</v>
      </c>
      <c r="D338" s="46">
        <f t="shared" si="79"/>
        <v>0</v>
      </c>
      <c r="E338" s="46">
        <f t="shared" si="80"/>
        <v>2</v>
      </c>
      <c r="F338" s="46">
        <f t="shared" si="81"/>
        <v>4</v>
      </c>
      <c r="G338" s="46">
        <f t="shared" si="82"/>
        <v>1</v>
      </c>
      <c r="H338" s="46">
        <f t="shared" si="83"/>
        <v>3</v>
      </c>
      <c r="I338" s="46">
        <f t="shared" si="84"/>
        <v>4</v>
      </c>
      <c r="J338" s="42">
        <f t="shared" si="87"/>
        <v>0</v>
      </c>
      <c r="K338" s="42">
        <f t="shared" si="88"/>
        <v>1</v>
      </c>
      <c r="L338" s="42">
        <f t="shared" si="85"/>
        <v>1</v>
      </c>
      <c r="M338" s="42">
        <f t="shared" si="89"/>
        <v>1</v>
      </c>
      <c r="N338" s="42">
        <f t="shared" si="90"/>
        <v>0</v>
      </c>
      <c r="O338" s="42">
        <f t="shared" si="91"/>
        <v>1</v>
      </c>
      <c r="P338" s="42">
        <f t="shared" si="92"/>
        <v>1</v>
      </c>
      <c r="Q338" s="42">
        <f t="shared" si="93"/>
        <v>1</v>
      </c>
      <c r="R338" s="42" t="s">
        <v>841</v>
      </c>
      <c r="S338" s="42">
        <v>0</v>
      </c>
      <c r="T338" s="46">
        <v>0</v>
      </c>
      <c r="U338" s="46">
        <v>0</v>
      </c>
      <c r="V338" s="68" t="s">
        <v>291</v>
      </c>
      <c r="W338" s="68">
        <v>0</v>
      </c>
      <c r="X338" s="70" t="s">
        <v>1117</v>
      </c>
      <c r="AC338" s="71"/>
      <c r="AG338" s="71"/>
      <c r="AJ338" s="78"/>
      <c r="AK338" s="78"/>
      <c r="AL338" s="78"/>
      <c r="AM338" s="78"/>
      <c r="AU338" s="42"/>
      <c r="AV338" s="42"/>
    </row>
    <row r="339" spans="1:48">
      <c r="A339" s="69" t="str">
        <f t="shared" si="77"/>
        <v>1249</v>
      </c>
      <c r="B339" s="50" t="str">
        <f t="shared" si="86"/>
        <v>track_1249</v>
      </c>
      <c r="C339" s="46">
        <f t="shared" si="78"/>
        <v>33</v>
      </c>
      <c r="D339" s="46">
        <f t="shared" si="79"/>
        <v>0</v>
      </c>
      <c r="E339" s="46">
        <f t="shared" si="80"/>
        <v>2</v>
      </c>
      <c r="F339" s="46">
        <f t="shared" si="81"/>
        <v>4</v>
      </c>
      <c r="G339" s="46">
        <f t="shared" si="82"/>
        <v>1</v>
      </c>
      <c r="H339" s="46">
        <f t="shared" si="83"/>
        <v>4</v>
      </c>
      <c r="I339" s="46">
        <f t="shared" si="84"/>
        <v>4</v>
      </c>
      <c r="J339" s="42">
        <f t="shared" si="87"/>
        <v>0</v>
      </c>
      <c r="K339" s="42">
        <f t="shared" si="88"/>
        <v>1</v>
      </c>
      <c r="L339" s="42">
        <f t="shared" si="85"/>
        <v>1</v>
      </c>
      <c r="M339" s="42">
        <f t="shared" si="89"/>
        <v>1</v>
      </c>
      <c r="N339" s="42">
        <f t="shared" si="90"/>
        <v>0</v>
      </c>
      <c r="O339" s="42">
        <f t="shared" si="91"/>
        <v>1</v>
      </c>
      <c r="P339" s="42">
        <f t="shared" si="92"/>
        <v>1</v>
      </c>
      <c r="Q339" s="42">
        <f t="shared" si="93"/>
        <v>1</v>
      </c>
      <c r="R339" s="42" t="s">
        <v>841</v>
      </c>
      <c r="S339" s="42">
        <v>0</v>
      </c>
      <c r="T339" s="46">
        <v>0</v>
      </c>
      <c r="U339" s="46">
        <v>0</v>
      </c>
      <c r="V339" s="68" t="s">
        <v>291</v>
      </c>
      <c r="W339" s="68">
        <v>0</v>
      </c>
      <c r="X339" s="70" t="s">
        <v>1118</v>
      </c>
      <c r="AC339" s="71"/>
      <c r="AG339" s="71"/>
      <c r="AJ339" s="78"/>
      <c r="AK339" s="78"/>
      <c r="AL339" s="78"/>
      <c r="AM339" s="78"/>
      <c r="AU339" s="42"/>
      <c r="AV339" s="42"/>
    </row>
    <row r="340" spans="1:48">
      <c r="A340" s="69" t="str">
        <f t="shared" si="77"/>
        <v>1250</v>
      </c>
      <c r="B340" s="50" t="str">
        <f t="shared" si="86"/>
        <v>track_1250</v>
      </c>
      <c r="C340" s="46">
        <f t="shared" si="78"/>
        <v>33</v>
      </c>
      <c r="D340" s="46">
        <f t="shared" si="79"/>
        <v>0</v>
      </c>
      <c r="E340" s="46">
        <f t="shared" si="80"/>
        <v>3</v>
      </c>
      <c r="F340" s="46">
        <f t="shared" si="81"/>
        <v>1</v>
      </c>
      <c r="G340" s="46">
        <f t="shared" si="82"/>
        <v>1</v>
      </c>
      <c r="H340" s="46">
        <f t="shared" si="83"/>
        <v>5</v>
      </c>
      <c r="I340" s="46">
        <f t="shared" si="84"/>
        <v>4</v>
      </c>
      <c r="J340" s="42">
        <f t="shared" si="87"/>
        <v>0</v>
      </c>
      <c r="K340" s="42">
        <f t="shared" si="88"/>
        <v>1</v>
      </c>
      <c r="L340" s="42">
        <f t="shared" si="85"/>
        <v>1</v>
      </c>
      <c r="M340" s="42">
        <f t="shared" si="89"/>
        <v>1</v>
      </c>
      <c r="N340" s="42">
        <f t="shared" si="90"/>
        <v>0</v>
      </c>
      <c r="O340" s="42">
        <f t="shared" si="91"/>
        <v>1</v>
      </c>
      <c r="P340" s="42">
        <f t="shared" si="92"/>
        <v>1</v>
      </c>
      <c r="Q340" s="42">
        <f t="shared" si="93"/>
        <v>1</v>
      </c>
      <c r="R340" s="42" t="s">
        <v>841</v>
      </c>
      <c r="S340" s="42">
        <v>0</v>
      </c>
      <c r="T340" s="46">
        <v>0</v>
      </c>
      <c r="U340" s="46">
        <v>0</v>
      </c>
      <c r="V340" s="68" t="s">
        <v>291</v>
      </c>
      <c r="W340" s="68">
        <v>0</v>
      </c>
      <c r="X340" s="70" t="s">
        <v>1119</v>
      </c>
      <c r="AC340" s="71"/>
      <c r="AG340" s="71"/>
      <c r="AJ340" s="78"/>
      <c r="AK340" s="78"/>
      <c r="AL340" s="78"/>
      <c r="AM340" s="78"/>
      <c r="AU340" s="42"/>
      <c r="AV340" s="42"/>
    </row>
    <row r="341" spans="1:48">
      <c r="A341" s="69" t="str">
        <f t="shared" si="77"/>
        <v>1251</v>
      </c>
      <c r="B341" s="50" t="str">
        <f t="shared" si="86"/>
        <v>track_1251</v>
      </c>
      <c r="C341" s="46">
        <f t="shared" si="78"/>
        <v>33</v>
      </c>
      <c r="D341" s="46">
        <f t="shared" si="79"/>
        <v>0</v>
      </c>
      <c r="E341" s="46">
        <f t="shared" si="80"/>
        <v>3</v>
      </c>
      <c r="F341" s="46">
        <f t="shared" si="81"/>
        <v>2</v>
      </c>
      <c r="G341" s="46">
        <f t="shared" si="82"/>
        <v>1</v>
      </c>
      <c r="H341" s="46">
        <f t="shared" si="83"/>
        <v>6</v>
      </c>
      <c r="I341" s="46">
        <f t="shared" si="84"/>
        <v>4</v>
      </c>
      <c r="J341" s="42">
        <f t="shared" si="87"/>
        <v>0</v>
      </c>
      <c r="K341" s="42">
        <f t="shared" si="88"/>
        <v>1</v>
      </c>
      <c r="L341" s="42">
        <f t="shared" si="85"/>
        <v>1</v>
      </c>
      <c r="M341" s="42">
        <f t="shared" si="89"/>
        <v>1</v>
      </c>
      <c r="N341" s="42">
        <f t="shared" si="90"/>
        <v>0</v>
      </c>
      <c r="O341" s="42">
        <f t="shared" si="91"/>
        <v>1</v>
      </c>
      <c r="P341" s="42">
        <f t="shared" si="92"/>
        <v>1</v>
      </c>
      <c r="Q341" s="42">
        <f t="shared" si="93"/>
        <v>1</v>
      </c>
      <c r="R341" s="42" t="s">
        <v>841</v>
      </c>
      <c r="S341" s="42">
        <v>0</v>
      </c>
      <c r="T341" s="46">
        <v>0</v>
      </c>
      <c r="U341" s="46">
        <v>0</v>
      </c>
      <c r="V341" s="68" t="s">
        <v>291</v>
      </c>
      <c r="W341" s="68">
        <v>0</v>
      </c>
      <c r="X341" s="70" t="s">
        <v>1120</v>
      </c>
      <c r="AC341" s="71"/>
      <c r="AG341" s="71"/>
      <c r="AJ341" s="78"/>
      <c r="AK341" s="78"/>
      <c r="AL341" s="78"/>
      <c r="AM341" s="78"/>
      <c r="AU341" s="42"/>
      <c r="AV341" s="42"/>
    </row>
    <row r="342" spans="1:48">
      <c r="A342" s="69" t="str">
        <f t="shared" si="77"/>
        <v>1252</v>
      </c>
      <c r="B342" s="50" t="str">
        <f t="shared" si="86"/>
        <v>track_1252</v>
      </c>
      <c r="C342" s="46">
        <f t="shared" si="78"/>
        <v>33</v>
      </c>
      <c r="D342" s="46">
        <f t="shared" si="79"/>
        <v>0</v>
      </c>
      <c r="E342" s="46">
        <f t="shared" si="80"/>
        <v>4</v>
      </c>
      <c r="F342" s="46">
        <f t="shared" si="81"/>
        <v>2</v>
      </c>
      <c r="G342" s="46">
        <f t="shared" si="82"/>
        <v>1</v>
      </c>
      <c r="H342" s="46">
        <f t="shared" si="83"/>
        <v>7</v>
      </c>
      <c r="I342" s="46">
        <f t="shared" si="84"/>
        <v>4</v>
      </c>
      <c r="J342" s="42">
        <f t="shared" si="87"/>
        <v>0</v>
      </c>
      <c r="K342" s="42">
        <f t="shared" si="88"/>
        <v>1</v>
      </c>
      <c r="L342" s="42">
        <f t="shared" si="85"/>
        <v>1</v>
      </c>
      <c r="M342" s="42">
        <f t="shared" si="89"/>
        <v>1</v>
      </c>
      <c r="N342" s="42">
        <f t="shared" si="90"/>
        <v>0</v>
      </c>
      <c r="O342" s="42">
        <f t="shared" si="91"/>
        <v>1</v>
      </c>
      <c r="P342" s="42">
        <f t="shared" si="92"/>
        <v>1</v>
      </c>
      <c r="Q342" s="42">
        <f t="shared" si="93"/>
        <v>1</v>
      </c>
      <c r="R342" s="42" t="s">
        <v>841</v>
      </c>
      <c r="S342" s="42">
        <v>0</v>
      </c>
      <c r="T342" s="46">
        <v>0</v>
      </c>
      <c r="U342" s="46">
        <v>0</v>
      </c>
      <c r="V342" s="68" t="s">
        <v>291</v>
      </c>
      <c r="W342" s="68">
        <v>0</v>
      </c>
      <c r="X342" s="70" t="s">
        <v>1121</v>
      </c>
      <c r="AC342" s="71"/>
      <c r="AG342" s="71"/>
      <c r="AJ342" s="78"/>
      <c r="AK342" s="78"/>
      <c r="AL342" s="78"/>
      <c r="AM342" s="78"/>
      <c r="AU342" s="42"/>
      <c r="AV342" s="42"/>
    </row>
    <row r="343" spans="1:48">
      <c r="A343" s="69" t="str">
        <f t="shared" si="77"/>
        <v>1253</v>
      </c>
      <c r="B343" s="50" t="str">
        <f t="shared" si="86"/>
        <v>track_1253</v>
      </c>
      <c r="C343" s="46">
        <f t="shared" si="78"/>
        <v>33</v>
      </c>
      <c r="D343" s="46">
        <f t="shared" si="79"/>
        <v>0</v>
      </c>
      <c r="E343" s="46">
        <f t="shared" si="80"/>
        <v>4</v>
      </c>
      <c r="F343" s="46">
        <f t="shared" si="81"/>
        <v>4</v>
      </c>
      <c r="G343" s="46">
        <f t="shared" si="82"/>
        <v>1</v>
      </c>
      <c r="H343" s="46">
        <f t="shared" si="83"/>
        <v>8</v>
      </c>
      <c r="I343" s="46">
        <f t="shared" si="84"/>
        <v>4</v>
      </c>
      <c r="J343" s="42">
        <f t="shared" si="87"/>
        <v>0</v>
      </c>
      <c r="K343" s="42">
        <f t="shared" si="88"/>
        <v>1</v>
      </c>
      <c r="L343" s="42">
        <f t="shared" si="85"/>
        <v>1</v>
      </c>
      <c r="M343" s="42">
        <f t="shared" si="89"/>
        <v>1</v>
      </c>
      <c r="N343" s="42">
        <f t="shared" si="90"/>
        <v>0</v>
      </c>
      <c r="O343" s="42">
        <f t="shared" si="91"/>
        <v>1</v>
      </c>
      <c r="P343" s="42">
        <f t="shared" si="92"/>
        <v>1</v>
      </c>
      <c r="Q343" s="42">
        <f t="shared" si="93"/>
        <v>1</v>
      </c>
      <c r="R343" s="42" t="s">
        <v>841</v>
      </c>
      <c r="S343" s="42">
        <v>0</v>
      </c>
      <c r="T343" s="46">
        <v>0</v>
      </c>
      <c r="U343" s="46">
        <v>0</v>
      </c>
      <c r="V343" s="68" t="s">
        <v>291</v>
      </c>
      <c r="W343" s="68">
        <v>0</v>
      </c>
      <c r="X343" s="70" t="s">
        <v>1122</v>
      </c>
      <c r="AC343" s="71"/>
      <c r="AG343" s="71"/>
      <c r="AJ343" s="78"/>
      <c r="AK343" s="78"/>
      <c r="AL343" s="78"/>
      <c r="AM343" s="78"/>
      <c r="AU343" s="42"/>
      <c r="AV343" s="42"/>
    </row>
    <row r="344" spans="1:48">
      <c r="A344" s="69" t="str">
        <f t="shared" si="77"/>
        <v>1254</v>
      </c>
      <c r="B344" s="50" t="str">
        <f t="shared" si="86"/>
        <v>track_1254</v>
      </c>
      <c r="C344" s="46">
        <f t="shared" si="78"/>
        <v>34</v>
      </c>
      <c r="D344" s="46">
        <f t="shared" si="79"/>
        <v>0</v>
      </c>
      <c r="E344" s="46">
        <f t="shared" si="80"/>
        <v>1</v>
      </c>
      <c r="F344" s="46">
        <f t="shared" si="81"/>
        <v>2</v>
      </c>
      <c r="G344" s="46">
        <f t="shared" si="82"/>
        <v>1</v>
      </c>
      <c r="H344" s="46">
        <f t="shared" si="83"/>
        <v>1</v>
      </c>
      <c r="I344" s="46">
        <f t="shared" si="84"/>
        <v>4</v>
      </c>
      <c r="J344" s="42">
        <f t="shared" si="87"/>
        <v>1</v>
      </c>
      <c r="K344" s="42">
        <f t="shared" si="88"/>
        <v>1</v>
      </c>
      <c r="L344" s="42">
        <f t="shared" si="85"/>
        <v>1</v>
      </c>
      <c r="M344" s="42">
        <f t="shared" si="89"/>
        <v>1</v>
      </c>
      <c r="N344" s="42">
        <f t="shared" si="90"/>
        <v>1</v>
      </c>
      <c r="O344" s="42">
        <f t="shared" si="91"/>
        <v>1</v>
      </c>
      <c r="P344" s="42">
        <f t="shared" si="92"/>
        <v>1</v>
      </c>
      <c r="Q344" s="42">
        <f t="shared" si="93"/>
        <v>1</v>
      </c>
      <c r="R344" s="42">
        <v>0</v>
      </c>
      <c r="S344" s="42">
        <v>0</v>
      </c>
      <c r="T344" s="46">
        <v>0</v>
      </c>
      <c r="U344" s="46">
        <v>0</v>
      </c>
      <c r="V344" s="68" t="s">
        <v>291</v>
      </c>
      <c r="W344" s="68">
        <v>0</v>
      </c>
      <c r="X344" s="70" t="s">
        <v>1123</v>
      </c>
      <c r="AC344" s="71"/>
      <c r="AG344" s="71"/>
      <c r="AJ344" s="78"/>
      <c r="AK344" s="78"/>
      <c r="AL344" s="78"/>
      <c r="AM344" s="78"/>
      <c r="AU344" s="42"/>
      <c r="AV344" s="42"/>
    </row>
    <row r="345" spans="1:48">
      <c r="A345" s="69" t="str">
        <f t="shared" si="77"/>
        <v>1255</v>
      </c>
      <c r="B345" s="50" t="str">
        <f t="shared" si="86"/>
        <v>track_1255</v>
      </c>
      <c r="C345" s="46">
        <f t="shared" si="78"/>
        <v>34</v>
      </c>
      <c r="D345" s="46">
        <f t="shared" si="79"/>
        <v>0</v>
      </c>
      <c r="E345" s="46">
        <f t="shared" si="80"/>
        <v>1</v>
      </c>
      <c r="F345" s="46">
        <f t="shared" si="81"/>
        <v>4</v>
      </c>
      <c r="G345" s="46">
        <f t="shared" si="82"/>
        <v>1</v>
      </c>
      <c r="H345" s="46">
        <f t="shared" si="83"/>
        <v>2</v>
      </c>
      <c r="I345" s="46">
        <f t="shared" si="84"/>
        <v>4</v>
      </c>
      <c r="J345" s="42">
        <f t="shared" si="87"/>
        <v>1</v>
      </c>
      <c r="K345" s="42">
        <f t="shared" si="88"/>
        <v>1</v>
      </c>
      <c r="L345" s="42">
        <f t="shared" si="85"/>
        <v>1</v>
      </c>
      <c r="M345" s="42">
        <f t="shared" si="89"/>
        <v>1</v>
      </c>
      <c r="N345" s="42">
        <f t="shared" si="90"/>
        <v>1</v>
      </c>
      <c r="O345" s="42">
        <f t="shared" si="91"/>
        <v>1</v>
      </c>
      <c r="P345" s="42">
        <f t="shared" si="92"/>
        <v>1</v>
      </c>
      <c r="Q345" s="42">
        <f t="shared" si="93"/>
        <v>1</v>
      </c>
      <c r="R345" s="42">
        <v>0</v>
      </c>
      <c r="S345" s="42">
        <v>0</v>
      </c>
      <c r="T345" s="46">
        <v>0</v>
      </c>
      <c r="U345" s="46">
        <v>0</v>
      </c>
      <c r="V345" s="68" t="s">
        <v>291</v>
      </c>
      <c r="W345" s="68">
        <v>0</v>
      </c>
      <c r="X345" s="70" t="s">
        <v>1124</v>
      </c>
      <c r="AC345" s="71"/>
      <c r="AG345" s="71"/>
      <c r="AJ345" s="78"/>
      <c r="AK345" s="78"/>
      <c r="AL345" s="78"/>
      <c r="AM345" s="78"/>
      <c r="AU345" s="42"/>
      <c r="AV345" s="42"/>
    </row>
    <row r="346" spans="1:48">
      <c r="A346" s="69" t="str">
        <f t="shared" si="77"/>
        <v>1256</v>
      </c>
      <c r="B346" s="50" t="str">
        <f t="shared" si="86"/>
        <v>track_1256</v>
      </c>
      <c r="C346" s="46">
        <f t="shared" si="78"/>
        <v>34</v>
      </c>
      <c r="D346" s="46">
        <f t="shared" si="79"/>
        <v>0</v>
      </c>
      <c r="E346" s="46">
        <f t="shared" si="80"/>
        <v>2</v>
      </c>
      <c r="F346" s="46">
        <f t="shared" si="81"/>
        <v>3</v>
      </c>
      <c r="G346" s="46">
        <f t="shared" si="82"/>
        <v>1</v>
      </c>
      <c r="H346" s="46">
        <f t="shared" si="83"/>
        <v>3</v>
      </c>
      <c r="I346" s="46">
        <f t="shared" si="84"/>
        <v>4</v>
      </c>
      <c r="J346" s="42">
        <f t="shared" si="87"/>
        <v>1</v>
      </c>
      <c r="K346" s="42">
        <f t="shared" si="88"/>
        <v>1</v>
      </c>
      <c r="L346" s="42">
        <f t="shared" si="85"/>
        <v>1</v>
      </c>
      <c r="M346" s="42">
        <f t="shared" si="89"/>
        <v>1</v>
      </c>
      <c r="N346" s="42">
        <f t="shared" si="90"/>
        <v>1</v>
      </c>
      <c r="O346" s="42">
        <f t="shared" si="91"/>
        <v>1</v>
      </c>
      <c r="P346" s="42">
        <f t="shared" si="92"/>
        <v>1</v>
      </c>
      <c r="Q346" s="42">
        <f t="shared" si="93"/>
        <v>1</v>
      </c>
      <c r="R346" s="42">
        <v>0</v>
      </c>
      <c r="S346" s="42">
        <v>0</v>
      </c>
      <c r="T346" s="46">
        <v>0</v>
      </c>
      <c r="U346" s="46">
        <v>0</v>
      </c>
      <c r="V346" s="68" t="s">
        <v>291</v>
      </c>
      <c r="W346" s="68">
        <v>0</v>
      </c>
      <c r="X346" s="70" t="s">
        <v>1125</v>
      </c>
      <c r="AC346" s="71"/>
      <c r="AG346" s="71"/>
      <c r="AJ346" s="78"/>
      <c r="AK346" s="78"/>
      <c r="AL346" s="78"/>
      <c r="AM346" s="78"/>
      <c r="AU346" s="42"/>
      <c r="AV346" s="42"/>
    </row>
    <row r="347" spans="1:48">
      <c r="A347" s="69" t="str">
        <f t="shared" si="77"/>
        <v>1257</v>
      </c>
      <c r="B347" s="50" t="str">
        <f t="shared" si="86"/>
        <v>track_1257</v>
      </c>
      <c r="C347" s="46">
        <f t="shared" si="78"/>
        <v>34</v>
      </c>
      <c r="D347" s="46">
        <f t="shared" si="79"/>
        <v>0</v>
      </c>
      <c r="E347" s="46">
        <f t="shared" si="80"/>
        <v>2</v>
      </c>
      <c r="F347" s="46">
        <f t="shared" si="81"/>
        <v>4</v>
      </c>
      <c r="G347" s="46">
        <f t="shared" si="82"/>
        <v>1</v>
      </c>
      <c r="H347" s="46">
        <f t="shared" si="83"/>
        <v>4</v>
      </c>
      <c r="I347" s="46">
        <f t="shared" si="84"/>
        <v>4</v>
      </c>
      <c r="J347" s="42">
        <f t="shared" si="87"/>
        <v>1</v>
      </c>
      <c r="K347" s="42">
        <f t="shared" si="88"/>
        <v>1</v>
      </c>
      <c r="L347" s="42">
        <f t="shared" si="85"/>
        <v>1</v>
      </c>
      <c r="M347" s="42">
        <f t="shared" si="89"/>
        <v>1</v>
      </c>
      <c r="N347" s="42">
        <f t="shared" si="90"/>
        <v>1</v>
      </c>
      <c r="O347" s="42">
        <f t="shared" si="91"/>
        <v>1</v>
      </c>
      <c r="P347" s="42">
        <f t="shared" si="92"/>
        <v>1</v>
      </c>
      <c r="Q347" s="42">
        <f t="shared" si="93"/>
        <v>1</v>
      </c>
      <c r="R347" s="42">
        <v>0</v>
      </c>
      <c r="S347" s="42">
        <v>0</v>
      </c>
      <c r="T347" s="46">
        <v>0</v>
      </c>
      <c r="U347" s="46">
        <v>0</v>
      </c>
      <c r="V347" s="68" t="s">
        <v>291</v>
      </c>
      <c r="W347" s="68">
        <v>0</v>
      </c>
      <c r="X347" s="70" t="s">
        <v>1126</v>
      </c>
      <c r="AC347" s="71"/>
      <c r="AG347" s="71"/>
      <c r="AJ347" s="78"/>
      <c r="AK347" s="78"/>
      <c r="AL347" s="78"/>
      <c r="AM347" s="78"/>
      <c r="AU347" s="42"/>
      <c r="AV347" s="42"/>
    </row>
    <row r="348" spans="1:48">
      <c r="A348" s="69" t="str">
        <f t="shared" si="77"/>
        <v>1258</v>
      </c>
      <c r="B348" s="50" t="str">
        <f t="shared" si="86"/>
        <v>track_1258</v>
      </c>
      <c r="C348" s="46">
        <f t="shared" si="78"/>
        <v>34</v>
      </c>
      <c r="D348" s="46">
        <f t="shared" si="79"/>
        <v>0</v>
      </c>
      <c r="E348" s="46">
        <f t="shared" si="80"/>
        <v>3</v>
      </c>
      <c r="F348" s="46">
        <f t="shared" si="81"/>
        <v>1</v>
      </c>
      <c r="G348" s="46">
        <f t="shared" si="82"/>
        <v>1</v>
      </c>
      <c r="H348" s="46">
        <f t="shared" si="83"/>
        <v>5</v>
      </c>
      <c r="I348" s="46">
        <f t="shared" si="84"/>
        <v>4</v>
      </c>
      <c r="J348" s="42">
        <f t="shared" si="87"/>
        <v>1</v>
      </c>
      <c r="K348" s="42">
        <f t="shared" si="88"/>
        <v>1</v>
      </c>
      <c r="L348" s="42">
        <f t="shared" si="85"/>
        <v>1</v>
      </c>
      <c r="M348" s="42">
        <f t="shared" si="89"/>
        <v>1</v>
      </c>
      <c r="N348" s="42">
        <f t="shared" si="90"/>
        <v>1</v>
      </c>
      <c r="O348" s="42">
        <f t="shared" si="91"/>
        <v>1</v>
      </c>
      <c r="P348" s="42">
        <f t="shared" si="92"/>
        <v>1</v>
      </c>
      <c r="Q348" s="42">
        <f t="shared" si="93"/>
        <v>1</v>
      </c>
      <c r="R348" s="42">
        <v>0</v>
      </c>
      <c r="S348" s="42">
        <v>0</v>
      </c>
      <c r="T348" s="46">
        <v>0</v>
      </c>
      <c r="U348" s="46">
        <v>0</v>
      </c>
      <c r="V348" s="68" t="s">
        <v>291</v>
      </c>
      <c r="W348" s="68">
        <v>0</v>
      </c>
      <c r="X348" s="70" t="s">
        <v>1127</v>
      </c>
      <c r="AC348" s="71"/>
      <c r="AG348" s="71"/>
      <c r="AJ348" s="78"/>
      <c r="AK348" s="78"/>
      <c r="AL348" s="78"/>
      <c r="AM348" s="78"/>
      <c r="AU348" s="42"/>
      <c r="AV348" s="42"/>
    </row>
    <row r="349" spans="1:48">
      <c r="A349" s="69" t="str">
        <f t="shared" si="77"/>
        <v>1259</v>
      </c>
      <c r="B349" s="50" t="str">
        <f t="shared" si="86"/>
        <v>track_1259</v>
      </c>
      <c r="C349" s="46">
        <f t="shared" si="78"/>
        <v>34</v>
      </c>
      <c r="D349" s="46">
        <f t="shared" si="79"/>
        <v>0</v>
      </c>
      <c r="E349" s="46">
        <f t="shared" si="80"/>
        <v>3</v>
      </c>
      <c r="F349" s="46">
        <f t="shared" si="81"/>
        <v>4</v>
      </c>
      <c r="G349" s="46">
        <f t="shared" si="82"/>
        <v>1</v>
      </c>
      <c r="H349" s="46">
        <f t="shared" si="83"/>
        <v>6</v>
      </c>
      <c r="I349" s="46">
        <f t="shared" si="84"/>
        <v>4</v>
      </c>
      <c r="J349" s="42">
        <f t="shared" si="87"/>
        <v>1</v>
      </c>
      <c r="K349" s="42">
        <f t="shared" si="88"/>
        <v>1</v>
      </c>
      <c r="L349" s="42">
        <f t="shared" si="85"/>
        <v>1</v>
      </c>
      <c r="M349" s="42">
        <f t="shared" si="89"/>
        <v>1</v>
      </c>
      <c r="N349" s="42">
        <f t="shared" si="90"/>
        <v>1</v>
      </c>
      <c r="O349" s="42">
        <f t="shared" si="91"/>
        <v>1</v>
      </c>
      <c r="P349" s="42">
        <f t="shared" si="92"/>
        <v>1</v>
      </c>
      <c r="Q349" s="42">
        <f t="shared" si="93"/>
        <v>1</v>
      </c>
      <c r="R349" s="42">
        <v>0</v>
      </c>
      <c r="S349" s="42">
        <v>0</v>
      </c>
      <c r="T349" s="46">
        <v>0</v>
      </c>
      <c r="U349" s="46">
        <v>0</v>
      </c>
      <c r="V349" s="68" t="s">
        <v>291</v>
      </c>
      <c r="W349" s="68">
        <v>0</v>
      </c>
      <c r="X349" s="70" t="s">
        <v>1128</v>
      </c>
      <c r="AC349" s="71"/>
      <c r="AG349" s="71"/>
      <c r="AJ349" s="78"/>
      <c r="AK349" s="78"/>
      <c r="AL349" s="78"/>
      <c r="AM349" s="78"/>
      <c r="AU349" s="42"/>
      <c r="AV349" s="42"/>
    </row>
    <row r="350" spans="1:48">
      <c r="A350" s="69" t="str">
        <f t="shared" si="77"/>
        <v>1260</v>
      </c>
      <c r="B350" s="50" t="str">
        <f t="shared" si="86"/>
        <v>track_1260</v>
      </c>
      <c r="C350" s="46">
        <f t="shared" si="78"/>
        <v>34</v>
      </c>
      <c r="D350" s="46">
        <f t="shared" si="79"/>
        <v>0</v>
      </c>
      <c r="E350" s="46">
        <f t="shared" si="80"/>
        <v>4</v>
      </c>
      <c r="F350" s="46">
        <f t="shared" si="81"/>
        <v>1</v>
      </c>
      <c r="G350" s="46">
        <f t="shared" si="82"/>
        <v>1</v>
      </c>
      <c r="H350" s="46">
        <f t="shared" si="83"/>
        <v>7</v>
      </c>
      <c r="I350" s="46">
        <f t="shared" si="84"/>
        <v>4</v>
      </c>
      <c r="J350" s="42">
        <f t="shared" si="87"/>
        <v>1</v>
      </c>
      <c r="K350" s="42">
        <f t="shared" si="88"/>
        <v>1</v>
      </c>
      <c r="L350" s="42">
        <f t="shared" si="85"/>
        <v>1</v>
      </c>
      <c r="M350" s="42">
        <f t="shared" si="89"/>
        <v>1</v>
      </c>
      <c r="N350" s="42">
        <f t="shared" si="90"/>
        <v>1</v>
      </c>
      <c r="O350" s="42">
        <f t="shared" si="91"/>
        <v>1</v>
      </c>
      <c r="P350" s="42">
        <f t="shared" si="92"/>
        <v>1</v>
      </c>
      <c r="Q350" s="42">
        <f t="shared" si="93"/>
        <v>1</v>
      </c>
      <c r="R350" s="42">
        <v>0</v>
      </c>
      <c r="S350" s="42">
        <v>0</v>
      </c>
      <c r="T350" s="46">
        <v>0</v>
      </c>
      <c r="U350" s="46">
        <v>0</v>
      </c>
      <c r="V350" s="68" t="s">
        <v>291</v>
      </c>
      <c r="W350" s="68">
        <v>0</v>
      </c>
      <c r="X350" s="70" t="s">
        <v>1129</v>
      </c>
      <c r="AC350" s="71"/>
      <c r="AG350" s="71"/>
      <c r="AJ350" s="78"/>
      <c r="AK350" s="78"/>
      <c r="AL350" s="78"/>
      <c r="AM350" s="78"/>
      <c r="AU350" s="42"/>
      <c r="AV350" s="42"/>
    </row>
    <row r="351" spans="1:48">
      <c r="A351" s="69" t="str">
        <f t="shared" si="77"/>
        <v>1261</v>
      </c>
      <c r="B351" s="50" t="str">
        <f t="shared" si="86"/>
        <v>track_1261</v>
      </c>
      <c r="C351" s="46">
        <f t="shared" si="78"/>
        <v>34</v>
      </c>
      <c r="D351" s="46">
        <f t="shared" si="79"/>
        <v>0</v>
      </c>
      <c r="E351" s="46">
        <f t="shared" si="80"/>
        <v>4</v>
      </c>
      <c r="F351" s="46">
        <f t="shared" si="81"/>
        <v>2</v>
      </c>
      <c r="G351" s="46">
        <f t="shared" si="82"/>
        <v>1</v>
      </c>
      <c r="H351" s="46">
        <f t="shared" si="83"/>
        <v>8</v>
      </c>
      <c r="I351" s="46">
        <f t="shared" si="84"/>
        <v>4</v>
      </c>
      <c r="J351" s="42">
        <f t="shared" si="87"/>
        <v>1</v>
      </c>
      <c r="K351" s="42">
        <f t="shared" si="88"/>
        <v>1</v>
      </c>
      <c r="L351" s="42">
        <f t="shared" si="85"/>
        <v>1</v>
      </c>
      <c r="M351" s="42">
        <f t="shared" si="89"/>
        <v>1</v>
      </c>
      <c r="N351" s="42">
        <f t="shared" si="90"/>
        <v>1</v>
      </c>
      <c r="O351" s="42">
        <f t="shared" si="91"/>
        <v>1</v>
      </c>
      <c r="P351" s="42">
        <f t="shared" si="92"/>
        <v>1</v>
      </c>
      <c r="Q351" s="42">
        <f t="shared" si="93"/>
        <v>1</v>
      </c>
      <c r="R351" s="42">
        <v>0</v>
      </c>
      <c r="S351" s="42">
        <v>0</v>
      </c>
      <c r="T351" s="46">
        <v>0</v>
      </c>
      <c r="U351" s="46">
        <v>0</v>
      </c>
      <c r="V351" s="68" t="s">
        <v>291</v>
      </c>
      <c r="W351" s="68">
        <v>0</v>
      </c>
      <c r="X351" s="70" t="s">
        <v>1130</v>
      </c>
      <c r="AC351" s="71"/>
      <c r="AG351" s="71"/>
      <c r="AJ351" s="78"/>
      <c r="AK351" s="78"/>
      <c r="AL351" s="78"/>
      <c r="AM351" s="78"/>
      <c r="AU351" s="42"/>
      <c r="AV351" s="42"/>
    </row>
    <row r="352" spans="1:48">
      <c r="A352" s="69" t="str">
        <f t="shared" si="77"/>
        <v>1275</v>
      </c>
      <c r="B352" s="50" t="str">
        <f t="shared" si="86"/>
        <v>track_1275</v>
      </c>
      <c r="C352" s="46">
        <f t="shared" si="78"/>
        <v>13</v>
      </c>
      <c r="D352" s="46">
        <f t="shared" si="79"/>
        <v>1</v>
      </c>
      <c r="E352" s="46">
        <f t="shared" si="80"/>
        <v>4</v>
      </c>
      <c r="F352" s="46">
        <f t="shared" si="81"/>
        <v>2</v>
      </c>
      <c r="G352" s="46">
        <f t="shared" si="82"/>
        <v>1</v>
      </c>
      <c r="H352" s="46">
        <f t="shared" si="83"/>
        <v>8</v>
      </c>
      <c r="I352" s="46">
        <f t="shared" si="84"/>
        <v>2</v>
      </c>
      <c r="J352" s="42">
        <f t="shared" si="87"/>
        <v>1</v>
      </c>
      <c r="K352" s="42">
        <f t="shared" si="88"/>
        <v>1</v>
      </c>
      <c r="L352" s="42">
        <f t="shared" si="85"/>
        <v>1</v>
      </c>
      <c r="M352" s="42">
        <f t="shared" si="89"/>
        <v>1</v>
      </c>
      <c r="N352" s="42">
        <f t="shared" si="90"/>
        <v>1</v>
      </c>
      <c r="O352" s="42">
        <f t="shared" si="91"/>
        <v>1</v>
      </c>
      <c r="P352" s="42">
        <f t="shared" si="92"/>
        <v>1</v>
      </c>
      <c r="Q352" s="42">
        <f t="shared" si="93"/>
        <v>1</v>
      </c>
      <c r="R352" s="42" t="s">
        <v>841</v>
      </c>
      <c r="S352" s="42">
        <v>0</v>
      </c>
      <c r="T352" s="46">
        <v>0</v>
      </c>
      <c r="U352" s="46">
        <v>0</v>
      </c>
      <c r="V352" s="68" t="s">
        <v>291</v>
      </c>
      <c r="W352" s="68">
        <v>0</v>
      </c>
      <c r="X352" s="46" t="s">
        <v>1131</v>
      </c>
      <c r="AC352" s="71"/>
      <c r="AG352" s="71"/>
      <c r="AJ352" s="78"/>
      <c r="AK352" s="78"/>
      <c r="AL352" s="78"/>
      <c r="AM352" s="78"/>
      <c r="AU352" s="42"/>
      <c r="AV352" s="42"/>
    </row>
    <row r="353" spans="1:48">
      <c r="A353" s="69" t="str">
        <f t="shared" si="77"/>
        <v>1276</v>
      </c>
      <c r="B353" s="50" t="str">
        <f t="shared" si="86"/>
        <v>track_1276</v>
      </c>
      <c r="C353" s="46">
        <f t="shared" si="78"/>
        <v>13</v>
      </c>
      <c r="D353" s="46">
        <f t="shared" si="79"/>
        <v>1</v>
      </c>
      <c r="E353" s="46">
        <f t="shared" si="80"/>
        <v>2</v>
      </c>
      <c r="F353" s="46">
        <f t="shared" si="81"/>
        <v>3</v>
      </c>
      <c r="G353" s="46">
        <f t="shared" si="82"/>
        <v>1</v>
      </c>
      <c r="H353" s="46">
        <f t="shared" si="83"/>
        <v>9</v>
      </c>
      <c r="I353" s="46">
        <f t="shared" si="84"/>
        <v>2</v>
      </c>
      <c r="J353" s="42">
        <f t="shared" si="87"/>
        <v>1</v>
      </c>
      <c r="K353" s="42">
        <f t="shared" si="88"/>
        <v>1</v>
      </c>
      <c r="L353" s="42">
        <f t="shared" si="85"/>
        <v>1</v>
      </c>
      <c r="M353" s="42">
        <f t="shared" si="89"/>
        <v>1</v>
      </c>
      <c r="N353" s="42">
        <f t="shared" si="90"/>
        <v>1</v>
      </c>
      <c r="O353" s="42">
        <f t="shared" si="91"/>
        <v>1</v>
      </c>
      <c r="P353" s="42">
        <f t="shared" si="92"/>
        <v>1</v>
      </c>
      <c r="Q353" s="42">
        <f t="shared" si="93"/>
        <v>1</v>
      </c>
      <c r="R353" s="42" t="s">
        <v>841</v>
      </c>
      <c r="S353" s="42">
        <v>0</v>
      </c>
      <c r="T353" s="46">
        <v>0</v>
      </c>
      <c r="U353" s="46">
        <v>0</v>
      </c>
      <c r="V353" s="68" t="s">
        <v>291</v>
      </c>
      <c r="W353" s="68">
        <v>0</v>
      </c>
      <c r="X353" s="46" t="s">
        <v>1132</v>
      </c>
      <c r="AC353" s="71"/>
      <c r="AG353" s="71"/>
      <c r="AJ353" s="78"/>
      <c r="AK353" s="78"/>
      <c r="AL353" s="78"/>
      <c r="AM353" s="78"/>
      <c r="AU353" s="42"/>
      <c r="AV353" s="42"/>
    </row>
    <row r="354" spans="1:48">
      <c r="A354" s="69" t="str">
        <f t="shared" si="77"/>
        <v>1277</v>
      </c>
      <c r="B354" s="50" t="str">
        <f t="shared" si="86"/>
        <v>track_1277</v>
      </c>
      <c r="C354" s="46">
        <f t="shared" si="78"/>
        <v>13</v>
      </c>
      <c r="D354" s="46">
        <f t="shared" si="79"/>
        <v>1</v>
      </c>
      <c r="E354" s="46">
        <f t="shared" si="80"/>
        <v>1</v>
      </c>
      <c r="F354" s="46">
        <f t="shared" si="81"/>
        <v>3</v>
      </c>
      <c r="G354" s="46">
        <f t="shared" si="82"/>
        <v>1</v>
      </c>
      <c r="H354" s="46">
        <f t="shared" si="83"/>
        <v>10</v>
      </c>
      <c r="I354" s="46">
        <f t="shared" si="84"/>
        <v>2</v>
      </c>
      <c r="J354" s="42">
        <f t="shared" si="87"/>
        <v>1</v>
      </c>
      <c r="K354" s="42">
        <f t="shared" si="88"/>
        <v>1</v>
      </c>
      <c r="L354" s="42">
        <f t="shared" si="85"/>
        <v>1</v>
      </c>
      <c r="M354" s="42">
        <f t="shared" si="89"/>
        <v>1</v>
      </c>
      <c r="N354" s="42">
        <f t="shared" si="90"/>
        <v>1</v>
      </c>
      <c r="O354" s="42">
        <f t="shared" si="91"/>
        <v>1</v>
      </c>
      <c r="P354" s="42">
        <f t="shared" si="92"/>
        <v>1</v>
      </c>
      <c r="Q354" s="42">
        <f t="shared" si="93"/>
        <v>1</v>
      </c>
      <c r="R354" s="42" t="s">
        <v>841</v>
      </c>
      <c r="S354" s="42">
        <v>0</v>
      </c>
      <c r="T354" s="46">
        <v>0</v>
      </c>
      <c r="U354" s="46">
        <v>0</v>
      </c>
      <c r="V354" s="68" t="s">
        <v>291</v>
      </c>
      <c r="W354" s="68">
        <v>0</v>
      </c>
      <c r="X354" s="46" t="s">
        <v>1133</v>
      </c>
      <c r="AC354" s="71"/>
      <c r="AG354" s="71"/>
      <c r="AJ354" s="78"/>
      <c r="AK354" s="78"/>
      <c r="AL354" s="78"/>
      <c r="AM354" s="78"/>
      <c r="AU354" s="42"/>
      <c r="AV354" s="42"/>
    </row>
    <row r="355" spans="1:48">
      <c r="A355" s="69" t="str">
        <f t="shared" si="77"/>
        <v>1278</v>
      </c>
      <c r="B355" s="50" t="str">
        <f t="shared" si="86"/>
        <v>track_1278</v>
      </c>
      <c r="C355" s="46">
        <f t="shared" si="78"/>
        <v>13</v>
      </c>
      <c r="D355" s="46">
        <f t="shared" si="79"/>
        <v>1</v>
      </c>
      <c r="E355" s="46">
        <f t="shared" si="80"/>
        <v>2</v>
      </c>
      <c r="F355" s="46">
        <f t="shared" si="81"/>
        <v>3</v>
      </c>
      <c r="G355" s="46">
        <f t="shared" si="82"/>
        <v>2</v>
      </c>
      <c r="H355" s="46">
        <f t="shared" si="83"/>
        <v>11</v>
      </c>
      <c r="I355" s="46">
        <f t="shared" si="84"/>
        <v>2</v>
      </c>
      <c r="J355" s="42">
        <f t="shared" si="87"/>
        <v>1</v>
      </c>
      <c r="K355" s="42">
        <f t="shared" si="88"/>
        <v>1</v>
      </c>
      <c r="L355" s="42">
        <f t="shared" si="85"/>
        <v>1</v>
      </c>
      <c r="M355" s="42">
        <f t="shared" si="89"/>
        <v>1</v>
      </c>
      <c r="N355" s="42">
        <f t="shared" si="90"/>
        <v>1</v>
      </c>
      <c r="O355" s="42">
        <f t="shared" si="91"/>
        <v>1</v>
      </c>
      <c r="P355" s="42">
        <f t="shared" si="92"/>
        <v>1</v>
      </c>
      <c r="Q355" s="42">
        <f t="shared" si="93"/>
        <v>1</v>
      </c>
      <c r="R355" s="42" t="s">
        <v>841</v>
      </c>
      <c r="S355" s="42">
        <v>0</v>
      </c>
      <c r="T355" s="46">
        <v>0</v>
      </c>
      <c r="U355" s="46">
        <v>0</v>
      </c>
      <c r="V355" s="68" t="s">
        <v>291</v>
      </c>
      <c r="W355" s="68">
        <v>0</v>
      </c>
      <c r="X355" s="46" t="s">
        <v>1134</v>
      </c>
      <c r="AC355" s="71"/>
      <c r="AG355" s="71"/>
      <c r="AJ355" s="78"/>
      <c r="AK355" s="78"/>
      <c r="AL355" s="78"/>
      <c r="AM355" s="78"/>
      <c r="AU355" s="42"/>
      <c r="AV355" s="42"/>
    </row>
    <row r="356" spans="1:48">
      <c r="A356" s="69" t="str">
        <f t="shared" si="77"/>
        <v>1279</v>
      </c>
      <c r="B356" s="50" t="str">
        <f t="shared" si="86"/>
        <v>track_1279</v>
      </c>
      <c r="C356" s="46">
        <f t="shared" si="78"/>
        <v>13</v>
      </c>
      <c r="D356" s="46">
        <f t="shared" si="79"/>
        <v>1</v>
      </c>
      <c r="E356" s="46">
        <f t="shared" si="80"/>
        <v>4</v>
      </c>
      <c r="F356" s="46">
        <f t="shared" si="81"/>
        <v>1</v>
      </c>
      <c r="G356" s="46">
        <f t="shared" si="82"/>
        <v>1</v>
      </c>
      <c r="H356" s="46">
        <f t="shared" si="83"/>
        <v>12</v>
      </c>
      <c r="I356" s="46">
        <f t="shared" si="84"/>
        <v>2</v>
      </c>
      <c r="J356" s="42">
        <f t="shared" si="87"/>
        <v>1</v>
      </c>
      <c r="K356" s="42">
        <f t="shared" si="88"/>
        <v>1</v>
      </c>
      <c r="L356" s="42">
        <f t="shared" si="85"/>
        <v>1</v>
      </c>
      <c r="M356" s="42">
        <f t="shared" si="89"/>
        <v>1</v>
      </c>
      <c r="N356" s="42">
        <f t="shared" si="90"/>
        <v>1</v>
      </c>
      <c r="O356" s="42">
        <f t="shared" si="91"/>
        <v>1</v>
      </c>
      <c r="P356" s="42">
        <f t="shared" si="92"/>
        <v>1</v>
      </c>
      <c r="Q356" s="42">
        <f t="shared" si="93"/>
        <v>1</v>
      </c>
      <c r="R356" s="42" t="s">
        <v>841</v>
      </c>
      <c r="S356" s="42">
        <v>0</v>
      </c>
      <c r="T356" s="46">
        <v>0</v>
      </c>
      <c r="U356" s="46">
        <v>0</v>
      </c>
      <c r="V356" s="68" t="s">
        <v>291</v>
      </c>
      <c r="W356" s="68">
        <v>0</v>
      </c>
      <c r="X356" s="46" t="s">
        <v>1135</v>
      </c>
      <c r="AC356" s="71"/>
      <c r="AG356" s="71"/>
      <c r="AJ356" s="78"/>
      <c r="AK356" s="78"/>
      <c r="AL356" s="78"/>
      <c r="AM356" s="78"/>
      <c r="AU356" s="42"/>
      <c r="AV356" s="42"/>
    </row>
    <row r="357" spans="1:48">
      <c r="A357" s="69" t="str">
        <f t="shared" si="77"/>
        <v>1280</v>
      </c>
      <c r="B357" s="50" t="str">
        <f t="shared" si="86"/>
        <v>track_1280</v>
      </c>
      <c r="C357" s="46">
        <f t="shared" si="78"/>
        <v>13</v>
      </c>
      <c r="D357" s="46">
        <f t="shared" si="79"/>
        <v>1</v>
      </c>
      <c r="E357" s="46">
        <f t="shared" si="80"/>
        <v>4</v>
      </c>
      <c r="F357" s="46">
        <f t="shared" si="81"/>
        <v>2</v>
      </c>
      <c r="G357" s="46">
        <f t="shared" si="82"/>
        <v>2</v>
      </c>
      <c r="H357" s="46">
        <f t="shared" si="83"/>
        <v>13</v>
      </c>
      <c r="I357" s="46">
        <f t="shared" si="84"/>
        <v>2</v>
      </c>
      <c r="J357" s="42">
        <f t="shared" si="87"/>
        <v>1</v>
      </c>
      <c r="K357" s="42">
        <f t="shared" si="88"/>
        <v>1</v>
      </c>
      <c r="L357" s="42">
        <f t="shared" si="85"/>
        <v>1</v>
      </c>
      <c r="M357" s="42">
        <f t="shared" si="89"/>
        <v>1</v>
      </c>
      <c r="N357" s="42">
        <f t="shared" si="90"/>
        <v>1</v>
      </c>
      <c r="O357" s="42">
        <f t="shared" si="91"/>
        <v>1</v>
      </c>
      <c r="P357" s="42">
        <f t="shared" si="92"/>
        <v>1</v>
      </c>
      <c r="Q357" s="42">
        <f t="shared" si="93"/>
        <v>1</v>
      </c>
      <c r="R357" s="42" t="s">
        <v>841</v>
      </c>
      <c r="S357" s="42">
        <v>0</v>
      </c>
      <c r="T357" s="46">
        <v>0</v>
      </c>
      <c r="U357" s="46">
        <v>0</v>
      </c>
      <c r="V357" s="68" t="s">
        <v>291</v>
      </c>
      <c r="W357" s="68">
        <v>0</v>
      </c>
      <c r="X357" s="46" t="s">
        <v>1136</v>
      </c>
      <c r="AC357" s="71"/>
      <c r="AG357" s="71"/>
      <c r="AJ357" s="78"/>
      <c r="AK357" s="78"/>
      <c r="AL357" s="78"/>
      <c r="AM357" s="78"/>
      <c r="AU357" s="42"/>
      <c r="AV357" s="42"/>
    </row>
    <row r="358" spans="1:48">
      <c r="A358" s="69" t="str">
        <f t="shared" si="77"/>
        <v>1281</v>
      </c>
      <c r="B358" s="50" t="str">
        <f t="shared" si="86"/>
        <v>track_1281</v>
      </c>
      <c r="C358" s="46">
        <f t="shared" si="78"/>
        <v>13</v>
      </c>
      <c r="D358" s="46">
        <f t="shared" si="79"/>
        <v>1</v>
      </c>
      <c r="E358" s="46">
        <f t="shared" si="80"/>
        <v>3</v>
      </c>
      <c r="F358" s="46">
        <f t="shared" si="81"/>
        <v>2</v>
      </c>
      <c r="G358" s="46">
        <f t="shared" si="82"/>
        <v>2</v>
      </c>
      <c r="H358" s="46">
        <f t="shared" si="83"/>
        <v>14</v>
      </c>
      <c r="I358" s="46">
        <f t="shared" si="84"/>
        <v>2</v>
      </c>
      <c r="J358" s="42">
        <f t="shared" si="87"/>
        <v>1</v>
      </c>
      <c r="K358" s="42">
        <f t="shared" si="88"/>
        <v>1</v>
      </c>
      <c r="L358" s="42">
        <f t="shared" si="85"/>
        <v>1</v>
      </c>
      <c r="M358" s="42">
        <f t="shared" si="89"/>
        <v>1</v>
      </c>
      <c r="N358" s="42">
        <f t="shared" si="90"/>
        <v>1</v>
      </c>
      <c r="O358" s="42">
        <f t="shared" si="91"/>
        <v>1</v>
      </c>
      <c r="P358" s="42">
        <f t="shared" si="92"/>
        <v>1</v>
      </c>
      <c r="Q358" s="42">
        <f t="shared" si="93"/>
        <v>1</v>
      </c>
      <c r="R358" s="42" t="s">
        <v>841</v>
      </c>
      <c r="S358" s="42">
        <v>0</v>
      </c>
      <c r="T358" s="46">
        <v>0</v>
      </c>
      <c r="U358" s="46">
        <v>0</v>
      </c>
      <c r="V358" s="68" t="s">
        <v>291</v>
      </c>
      <c r="W358" s="68">
        <v>0</v>
      </c>
      <c r="X358" s="46" t="s">
        <v>1137</v>
      </c>
      <c r="AC358" s="71"/>
      <c r="AG358" s="71"/>
      <c r="AJ358" s="78"/>
      <c r="AK358" s="78"/>
      <c r="AL358" s="78"/>
      <c r="AM358" s="78"/>
      <c r="AU358" s="42"/>
      <c r="AV358" s="42"/>
    </row>
    <row r="359" spans="1:48">
      <c r="A359" s="69" t="str">
        <f t="shared" ref="A359:A422" si="94">RIGHT(X359,4)</f>
        <v>1282</v>
      </c>
      <c r="B359" s="50" t="str">
        <f t="shared" si="86"/>
        <v>track_1282</v>
      </c>
      <c r="C359" s="46">
        <f t="shared" ref="C359:C422" si="95">INT(RIGHT(LEFT(X359,8),2))</f>
        <v>13</v>
      </c>
      <c r="D359" s="46">
        <f t="shared" ref="D359:D422" si="96">INT(RIGHT(LEFT(X359,10),1))</f>
        <v>1</v>
      </c>
      <c r="E359" s="46">
        <f t="shared" ref="E359:E422" si="97">INT(RIGHT(LEFT(X359,11),1))</f>
        <v>4</v>
      </c>
      <c r="F359" s="46">
        <f t="shared" ref="F359:F422" si="98">INT(RIGHT(LEFT(X359,12),1))</f>
        <v>2</v>
      </c>
      <c r="G359" s="46">
        <f t="shared" ref="G359:G422" si="99">INT(RIGHT(LEFT(X359,13),1))</f>
        <v>1</v>
      </c>
      <c r="H359" s="46">
        <f t="shared" ref="H359:H422" si="100">INT(RIGHT(LEFT(X359,16),2))</f>
        <v>15</v>
      </c>
      <c r="I359" s="46">
        <f t="shared" ref="I359:I422" si="101">VLOOKUP(C359,AJ:AL,3,0)</f>
        <v>2</v>
      </c>
      <c r="J359" s="42">
        <f t="shared" si="87"/>
        <v>1</v>
      </c>
      <c r="K359" s="42">
        <f t="shared" si="88"/>
        <v>1</v>
      </c>
      <c r="L359" s="42">
        <f t="shared" si="85"/>
        <v>1</v>
      </c>
      <c r="M359" s="42">
        <f t="shared" si="89"/>
        <v>1</v>
      </c>
      <c r="N359" s="42">
        <f t="shared" si="90"/>
        <v>1</v>
      </c>
      <c r="O359" s="42">
        <f t="shared" si="91"/>
        <v>1</v>
      </c>
      <c r="P359" s="42">
        <f t="shared" si="92"/>
        <v>1</v>
      </c>
      <c r="Q359" s="42">
        <f t="shared" si="93"/>
        <v>1</v>
      </c>
      <c r="R359" s="42" t="s">
        <v>841</v>
      </c>
      <c r="S359" s="42">
        <v>0</v>
      </c>
      <c r="T359" s="46">
        <v>0</v>
      </c>
      <c r="U359" s="46">
        <v>0</v>
      </c>
      <c r="V359" s="68" t="s">
        <v>291</v>
      </c>
      <c r="W359" s="68">
        <v>0</v>
      </c>
      <c r="X359" s="46" t="s">
        <v>1138</v>
      </c>
      <c r="AC359" s="71"/>
      <c r="AG359" s="71"/>
      <c r="AJ359" s="78"/>
      <c r="AK359" s="78"/>
      <c r="AL359" s="78"/>
      <c r="AM359" s="78"/>
      <c r="AU359" s="42"/>
      <c r="AV359" s="42"/>
    </row>
    <row r="360" spans="1:48">
      <c r="A360" s="69" t="str">
        <f t="shared" si="94"/>
        <v>1283</v>
      </c>
      <c r="B360" s="50" t="str">
        <f t="shared" si="86"/>
        <v>track_1283</v>
      </c>
      <c r="C360" s="46">
        <f t="shared" si="95"/>
        <v>13</v>
      </c>
      <c r="D360" s="46">
        <f t="shared" si="96"/>
        <v>1</v>
      </c>
      <c r="E360" s="46">
        <f t="shared" si="97"/>
        <v>2</v>
      </c>
      <c r="F360" s="46">
        <f t="shared" si="98"/>
        <v>4</v>
      </c>
      <c r="G360" s="46">
        <f t="shared" si="99"/>
        <v>1</v>
      </c>
      <c r="H360" s="46">
        <f t="shared" si="100"/>
        <v>16</v>
      </c>
      <c r="I360" s="46">
        <f t="shared" si="101"/>
        <v>2</v>
      </c>
      <c r="J360" s="42">
        <f t="shared" si="87"/>
        <v>1</v>
      </c>
      <c r="K360" s="42">
        <f t="shared" si="88"/>
        <v>1</v>
      </c>
      <c r="L360" s="42">
        <f t="shared" ref="L360:L423" si="102">VLOOKUP(C360,AJ:AW,8,0)</f>
        <v>1</v>
      </c>
      <c r="M360" s="42">
        <f t="shared" si="89"/>
        <v>1</v>
      </c>
      <c r="N360" s="42">
        <f t="shared" si="90"/>
        <v>1</v>
      </c>
      <c r="O360" s="42">
        <f t="shared" si="91"/>
        <v>1</v>
      </c>
      <c r="P360" s="42">
        <f t="shared" si="92"/>
        <v>1</v>
      </c>
      <c r="Q360" s="42">
        <f t="shared" si="93"/>
        <v>1</v>
      </c>
      <c r="R360" s="42" t="s">
        <v>841</v>
      </c>
      <c r="S360" s="42">
        <v>0</v>
      </c>
      <c r="T360" s="46">
        <v>0</v>
      </c>
      <c r="U360" s="46">
        <v>0</v>
      </c>
      <c r="V360" s="68" t="s">
        <v>291</v>
      </c>
      <c r="W360" s="68">
        <v>0</v>
      </c>
      <c r="X360" s="46" t="s">
        <v>1139</v>
      </c>
      <c r="AC360" s="71"/>
      <c r="AG360" s="71"/>
      <c r="AJ360" s="78"/>
      <c r="AK360" s="78"/>
      <c r="AL360" s="78"/>
      <c r="AM360" s="78"/>
      <c r="AU360" s="42"/>
      <c r="AV360" s="42"/>
    </row>
    <row r="361" spans="1:48">
      <c r="A361" s="69" t="str">
        <f t="shared" si="94"/>
        <v>1284</v>
      </c>
      <c r="B361" s="50" t="str">
        <f t="shared" si="86"/>
        <v>track_1284</v>
      </c>
      <c r="C361" s="46">
        <f t="shared" si="95"/>
        <v>13</v>
      </c>
      <c r="D361" s="46">
        <f t="shared" si="96"/>
        <v>1</v>
      </c>
      <c r="E361" s="46">
        <f t="shared" si="97"/>
        <v>1</v>
      </c>
      <c r="F361" s="46">
        <f t="shared" si="98"/>
        <v>3</v>
      </c>
      <c r="G361" s="46">
        <f t="shared" si="99"/>
        <v>3</v>
      </c>
      <c r="H361" s="46">
        <f t="shared" si="100"/>
        <v>17</v>
      </c>
      <c r="I361" s="46">
        <f t="shared" si="101"/>
        <v>2</v>
      </c>
      <c r="J361" s="42">
        <f t="shared" si="87"/>
        <v>1</v>
      </c>
      <c r="K361" s="42">
        <f t="shared" si="88"/>
        <v>1</v>
      </c>
      <c r="L361" s="42">
        <f t="shared" si="102"/>
        <v>1</v>
      </c>
      <c r="M361" s="42">
        <f t="shared" si="89"/>
        <v>1</v>
      </c>
      <c r="N361" s="42">
        <f t="shared" si="90"/>
        <v>1</v>
      </c>
      <c r="O361" s="42">
        <f t="shared" si="91"/>
        <v>1</v>
      </c>
      <c r="P361" s="42">
        <f t="shared" si="92"/>
        <v>1</v>
      </c>
      <c r="Q361" s="42">
        <f t="shared" si="93"/>
        <v>1</v>
      </c>
      <c r="R361" s="42" t="s">
        <v>841</v>
      </c>
      <c r="S361" s="42">
        <v>0</v>
      </c>
      <c r="T361" s="46">
        <v>0</v>
      </c>
      <c r="U361" s="46">
        <v>0</v>
      </c>
      <c r="V361" s="68" t="s">
        <v>291</v>
      </c>
      <c r="W361" s="68">
        <v>0</v>
      </c>
      <c r="X361" s="46" t="s">
        <v>1140</v>
      </c>
      <c r="AC361" s="71"/>
      <c r="AG361" s="71"/>
      <c r="AJ361" s="78"/>
      <c r="AK361" s="78"/>
      <c r="AL361" s="78"/>
      <c r="AM361" s="78"/>
      <c r="AU361" s="42"/>
      <c r="AV361" s="42"/>
    </row>
    <row r="362" spans="1:48">
      <c r="A362" s="69" t="str">
        <f t="shared" si="94"/>
        <v>1285</v>
      </c>
      <c r="B362" s="50" t="str">
        <f t="shared" si="86"/>
        <v>track_1285</v>
      </c>
      <c r="C362" s="46">
        <f t="shared" si="95"/>
        <v>16</v>
      </c>
      <c r="D362" s="46">
        <f t="shared" si="96"/>
        <v>1</v>
      </c>
      <c r="E362" s="46">
        <f t="shared" si="97"/>
        <v>4</v>
      </c>
      <c r="F362" s="46">
        <f t="shared" si="98"/>
        <v>2</v>
      </c>
      <c r="G362" s="46">
        <f t="shared" si="99"/>
        <v>1</v>
      </c>
      <c r="H362" s="46">
        <f t="shared" si="100"/>
        <v>8</v>
      </c>
      <c r="I362" s="46">
        <f t="shared" si="101"/>
        <v>3</v>
      </c>
      <c r="J362" s="42">
        <f t="shared" si="87"/>
        <v>1</v>
      </c>
      <c r="K362" s="42">
        <f t="shared" si="88"/>
        <v>1</v>
      </c>
      <c r="L362" s="42">
        <f t="shared" si="102"/>
        <v>1</v>
      </c>
      <c r="M362" s="42">
        <f t="shared" si="89"/>
        <v>1</v>
      </c>
      <c r="N362" s="42">
        <f t="shared" si="90"/>
        <v>1</v>
      </c>
      <c r="O362" s="42">
        <f t="shared" si="91"/>
        <v>1</v>
      </c>
      <c r="P362" s="42">
        <f t="shared" si="92"/>
        <v>1</v>
      </c>
      <c r="Q362" s="42">
        <f t="shared" si="93"/>
        <v>1</v>
      </c>
      <c r="R362" s="42" t="s">
        <v>841</v>
      </c>
      <c r="S362" s="42">
        <v>0</v>
      </c>
      <c r="T362" s="46">
        <v>0</v>
      </c>
      <c r="U362" s="46">
        <v>0</v>
      </c>
      <c r="V362" s="68" t="s">
        <v>291</v>
      </c>
      <c r="W362" s="68">
        <v>0</v>
      </c>
      <c r="X362" s="46" t="s">
        <v>1141</v>
      </c>
      <c r="AC362" s="71"/>
      <c r="AG362" s="71"/>
      <c r="AJ362" s="78"/>
      <c r="AK362" s="78"/>
      <c r="AL362" s="78"/>
      <c r="AM362" s="78"/>
      <c r="AU362" s="42"/>
      <c r="AV362" s="42"/>
    </row>
    <row r="363" spans="1:48">
      <c r="A363" s="69" t="str">
        <f t="shared" si="94"/>
        <v>1286</v>
      </c>
      <c r="B363" s="50" t="str">
        <f t="shared" si="86"/>
        <v>track_1286</v>
      </c>
      <c r="C363" s="46">
        <f t="shared" si="95"/>
        <v>16</v>
      </c>
      <c r="D363" s="46">
        <f t="shared" si="96"/>
        <v>1</v>
      </c>
      <c r="E363" s="46">
        <f t="shared" si="97"/>
        <v>2</v>
      </c>
      <c r="F363" s="46">
        <f t="shared" si="98"/>
        <v>4</v>
      </c>
      <c r="G363" s="46">
        <f t="shared" si="99"/>
        <v>1</v>
      </c>
      <c r="H363" s="46">
        <f t="shared" si="100"/>
        <v>9</v>
      </c>
      <c r="I363" s="46">
        <f t="shared" si="101"/>
        <v>3</v>
      </c>
      <c r="J363" s="42">
        <f t="shared" si="87"/>
        <v>1</v>
      </c>
      <c r="K363" s="42">
        <f t="shared" si="88"/>
        <v>1</v>
      </c>
      <c r="L363" s="42">
        <f t="shared" si="102"/>
        <v>1</v>
      </c>
      <c r="M363" s="42">
        <f t="shared" si="89"/>
        <v>1</v>
      </c>
      <c r="N363" s="42">
        <f t="shared" si="90"/>
        <v>1</v>
      </c>
      <c r="O363" s="42">
        <f t="shared" si="91"/>
        <v>1</v>
      </c>
      <c r="P363" s="42">
        <f t="shared" si="92"/>
        <v>1</v>
      </c>
      <c r="Q363" s="42">
        <f t="shared" si="93"/>
        <v>1</v>
      </c>
      <c r="R363" s="42" t="s">
        <v>841</v>
      </c>
      <c r="S363" s="42">
        <v>0</v>
      </c>
      <c r="T363" s="46">
        <v>0</v>
      </c>
      <c r="U363" s="46">
        <v>0</v>
      </c>
      <c r="V363" s="68" t="s">
        <v>291</v>
      </c>
      <c r="W363" s="68">
        <v>0</v>
      </c>
      <c r="X363" s="46" t="s">
        <v>1142</v>
      </c>
      <c r="AC363" s="71"/>
      <c r="AG363" s="71"/>
      <c r="AJ363" s="78"/>
      <c r="AK363" s="78"/>
      <c r="AL363" s="78"/>
      <c r="AM363" s="78"/>
      <c r="AU363" s="42"/>
      <c r="AV363" s="42"/>
    </row>
    <row r="364" spans="1:48">
      <c r="A364" s="69" t="str">
        <f t="shared" si="94"/>
        <v>1287</v>
      </c>
      <c r="B364" s="50" t="str">
        <f t="shared" si="86"/>
        <v>track_1287</v>
      </c>
      <c r="C364" s="46">
        <f t="shared" si="95"/>
        <v>16</v>
      </c>
      <c r="D364" s="46">
        <f t="shared" si="96"/>
        <v>1</v>
      </c>
      <c r="E364" s="46">
        <f t="shared" si="97"/>
        <v>1</v>
      </c>
      <c r="F364" s="46">
        <f t="shared" si="98"/>
        <v>3</v>
      </c>
      <c r="G364" s="46">
        <f t="shared" si="99"/>
        <v>1</v>
      </c>
      <c r="H364" s="46">
        <f t="shared" si="100"/>
        <v>10</v>
      </c>
      <c r="I364" s="46">
        <f t="shared" si="101"/>
        <v>3</v>
      </c>
      <c r="J364" s="42">
        <f t="shared" si="87"/>
        <v>1</v>
      </c>
      <c r="K364" s="42">
        <f t="shared" si="88"/>
        <v>1</v>
      </c>
      <c r="L364" s="42">
        <f t="shared" si="102"/>
        <v>1</v>
      </c>
      <c r="M364" s="42">
        <f t="shared" si="89"/>
        <v>1</v>
      </c>
      <c r="N364" s="42">
        <f t="shared" si="90"/>
        <v>1</v>
      </c>
      <c r="O364" s="42">
        <f t="shared" si="91"/>
        <v>1</v>
      </c>
      <c r="P364" s="42">
        <f t="shared" si="92"/>
        <v>1</v>
      </c>
      <c r="Q364" s="42">
        <f t="shared" si="93"/>
        <v>1</v>
      </c>
      <c r="R364" s="42" t="s">
        <v>841</v>
      </c>
      <c r="S364" s="42">
        <v>0</v>
      </c>
      <c r="T364" s="46">
        <v>0</v>
      </c>
      <c r="U364" s="46">
        <v>0</v>
      </c>
      <c r="V364" s="68" t="s">
        <v>291</v>
      </c>
      <c r="W364" s="68">
        <v>0</v>
      </c>
      <c r="X364" s="46" t="s">
        <v>1143</v>
      </c>
      <c r="AJ364" s="78"/>
      <c r="AK364" s="78"/>
      <c r="AL364" s="78"/>
      <c r="AM364" s="78"/>
      <c r="AU364" s="42"/>
      <c r="AV364" s="42"/>
    </row>
    <row r="365" spans="1:48">
      <c r="A365" s="69" t="str">
        <f t="shared" si="94"/>
        <v>1288</v>
      </c>
      <c r="B365" s="50" t="str">
        <f t="shared" si="86"/>
        <v>track_1288</v>
      </c>
      <c r="C365" s="46">
        <f t="shared" si="95"/>
        <v>16</v>
      </c>
      <c r="D365" s="46">
        <f t="shared" si="96"/>
        <v>1</v>
      </c>
      <c r="E365" s="46">
        <f t="shared" si="97"/>
        <v>4</v>
      </c>
      <c r="F365" s="46">
        <f t="shared" si="98"/>
        <v>3</v>
      </c>
      <c r="G365" s="46">
        <f t="shared" si="99"/>
        <v>1</v>
      </c>
      <c r="H365" s="46">
        <f t="shared" si="100"/>
        <v>11</v>
      </c>
      <c r="I365" s="46">
        <f t="shared" si="101"/>
        <v>3</v>
      </c>
      <c r="J365" s="42">
        <f t="shared" si="87"/>
        <v>1</v>
      </c>
      <c r="K365" s="42">
        <f t="shared" si="88"/>
        <v>1</v>
      </c>
      <c r="L365" s="42">
        <f t="shared" si="102"/>
        <v>1</v>
      </c>
      <c r="M365" s="42">
        <f t="shared" si="89"/>
        <v>1</v>
      </c>
      <c r="N365" s="42">
        <f t="shared" si="90"/>
        <v>1</v>
      </c>
      <c r="O365" s="42">
        <f t="shared" si="91"/>
        <v>1</v>
      </c>
      <c r="P365" s="42">
        <f t="shared" si="92"/>
        <v>1</v>
      </c>
      <c r="Q365" s="42">
        <f t="shared" si="93"/>
        <v>1</v>
      </c>
      <c r="R365" s="42" t="s">
        <v>841</v>
      </c>
      <c r="S365" s="42">
        <v>0</v>
      </c>
      <c r="T365" s="46">
        <v>0</v>
      </c>
      <c r="U365" s="46">
        <v>0</v>
      </c>
      <c r="V365" s="68" t="s">
        <v>291</v>
      </c>
      <c r="W365" s="68">
        <v>0</v>
      </c>
      <c r="X365" s="46" t="s">
        <v>1144</v>
      </c>
      <c r="AJ365" s="78"/>
      <c r="AK365" s="78"/>
      <c r="AL365" s="78"/>
      <c r="AM365" s="78"/>
      <c r="AU365" s="42"/>
      <c r="AV365" s="42"/>
    </row>
    <row r="366" spans="1:48">
      <c r="A366" s="69" t="str">
        <f t="shared" si="94"/>
        <v>1289</v>
      </c>
      <c r="B366" s="50" t="str">
        <f t="shared" si="86"/>
        <v>track_1289</v>
      </c>
      <c r="C366" s="46">
        <f t="shared" si="95"/>
        <v>16</v>
      </c>
      <c r="D366" s="46">
        <f t="shared" si="96"/>
        <v>1</v>
      </c>
      <c r="E366" s="46">
        <f t="shared" si="97"/>
        <v>4</v>
      </c>
      <c r="F366" s="46">
        <f t="shared" si="98"/>
        <v>1</v>
      </c>
      <c r="G366" s="46">
        <f t="shared" si="99"/>
        <v>1</v>
      </c>
      <c r="H366" s="46">
        <f t="shared" si="100"/>
        <v>12</v>
      </c>
      <c r="I366" s="46">
        <f t="shared" si="101"/>
        <v>3</v>
      </c>
      <c r="J366" s="42">
        <f t="shared" si="87"/>
        <v>1</v>
      </c>
      <c r="K366" s="42">
        <f t="shared" si="88"/>
        <v>1</v>
      </c>
      <c r="L366" s="42">
        <f t="shared" si="102"/>
        <v>1</v>
      </c>
      <c r="M366" s="42">
        <f t="shared" si="89"/>
        <v>1</v>
      </c>
      <c r="N366" s="42">
        <f t="shared" si="90"/>
        <v>1</v>
      </c>
      <c r="O366" s="42">
        <f t="shared" si="91"/>
        <v>1</v>
      </c>
      <c r="P366" s="42">
        <f t="shared" si="92"/>
        <v>1</v>
      </c>
      <c r="Q366" s="42">
        <f t="shared" si="93"/>
        <v>1</v>
      </c>
      <c r="R366" s="42" t="s">
        <v>841</v>
      </c>
      <c r="S366" s="42">
        <v>0</v>
      </c>
      <c r="T366" s="46">
        <v>0</v>
      </c>
      <c r="U366" s="46">
        <v>0</v>
      </c>
      <c r="V366" s="68" t="s">
        <v>291</v>
      </c>
      <c r="W366" s="68">
        <v>0</v>
      </c>
      <c r="X366" s="46" t="s">
        <v>1145</v>
      </c>
      <c r="AU366" s="42"/>
      <c r="AV366" s="42"/>
    </row>
    <row r="367" spans="1:48">
      <c r="A367" s="69" t="str">
        <f t="shared" si="94"/>
        <v>1290</v>
      </c>
      <c r="B367" s="50" t="str">
        <f t="shared" si="86"/>
        <v>track_1290</v>
      </c>
      <c r="C367" s="46">
        <f t="shared" si="95"/>
        <v>16</v>
      </c>
      <c r="D367" s="46">
        <f t="shared" si="96"/>
        <v>1</v>
      </c>
      <c r="E367" s="46">
        <f t="shared" si="97"/>
        <v>4</v>
      </c>
      <c r="F367" s="46">
        <f t="shared" si="98"/>
        <v>2</v>
      </c>
      <c r="G367" s="46">
        <f t="shared" si="99"/>
        <v>2</v>
      </c>
      <c r="H367" s="46">
        <f t="shared" si="100"/>
        <v>13</v>
      </c>
      <c r="I367" s="46">
        <f t="shared" si="101"/>
        <v>3</v>
      </c>
      <c r="J367" s="42">
        <f t="shared" si="87"/>
        <v>1</v>
      </c>
      <c r="K367" s="42">
        <f t="shared" si="88"/>
        <v>1</v>
      </c>
      <c r="L367" s="42">
        <f t="shared" si="102"/>
        <v>1</v>
      </c>
      <c r="M367" s="42">
        <f t="shared" si="89"/>
        <v>1</v>
      </c>
      <c r="N367" s="42">
        <f t="shared" si="90"/>
        <v>1</v>
      </c>
      <c r="O367" s="42">
        <f t="shared" si="91"/>
        <v>1</v>
      </c>
      <c r="P367" s="42">
        <f t="shared" si="92"/>
        <v>1</v>
      </c>
      <c r="Q367" s="42">
        <f t="shared" si="93"/>
        <v>1</v>
      </c>
      <c r="R367" s="42" t="s">
        <v>841</v>
      </c>
      <c r="S367" s="42">
        <v>0</v>
      </c>
      <c r="T367" s="46">
        <v>0</v>
      </c>
      <c r="U367" s="46">
        <v>0</v>
      </c>
      <c r="V367" s="68" t="s">
        <v>291</v>
      </c>
      <c r="W367" s="68">
        <v>0</v>
      </c>
      <c r="X367" s="46" t="s">
        <v>1146</v>
      </c>
      <c r="AU367" s="42"/>
      <c r="AV367" s="42"/>
    </row>
    <row r="368" spans="1:48">
      <c r="A368" s="69" t="str">
        <f t="shared" si="94"/>
        <v>1291</v>
      </c>
      <c r="B368" s="50" t="str">
        <f t="shared" si="86"/>
        <v>track_1291</v>
      </c>
      <c r="C368" s="46">
        <f t="shared" si="95"/>
        <v>16</v>
      </c>
      <c r="D368" s="46">
        <f t="shared" si="96"/>
        <v>1</v>
      </c>
      <c r="E368" s="46">
        <f t="shared" si="97"/>
        <v>2</v>
      </c>
      <c r="F368" s="46">
        <f t="shared" si="98"/>
        <v>4</v>
      </c>
      <c r="G368" s="46">
        <f t="shared" si="99"/>
        <v>2</v>
      </c>
      <c r="H368" s="46">
        <f t="shared" si="100"/>
        <v>14</v>
      </c>
      <c r="I368" s="46">
        <f t="shared" si="101"/>
        <v>3</v>
      </c>
      <c r="J368" s="42">
        <f t="shared" si="87"/>
        <v>1</v>
      </c>
      <c r="K368" s="42">
        <f t="shared" si="88"/>
        <v>1</v>
      </c>
      <c r="L368" s="42">
        <f t="shared" si="102"/>
        <v>1</v>
      </c>
      <c r="M368" s="42">
        <f t="shared" si="89"/>
        <v>1</v>
      </c>
      <c r="N368" s="42">
        <f t="shared" si="90"/>
        <v>1</v>
      </c>
      <c r="O368" s="42">
        <f t="shared" si="91"/>
        <v>1</v>
      </c>
      <c r="P368" s="42">
        <f t="shared" si="92"/>
        <v>1</v>
      </c>
      <c r="Q368" s="42">
        <f t="shared" si="93"/>
        <v>1</v>
      </c>
      <c r="R368" s="42" t="s">
        <v>841</v>
      </c>
      <c r="S368" s="42">
        <v>0</v>
      </c>
      <c r="T368" s="46">
        <v>0</v>
      </c>
      <c r="U368" s="46">
        <v>0</v>
      </c>
      <c r="V368" s="68" t="s">
        <v>291</v>
      </c>
      <c r="W368" s="68">
        <v>0</v>
      </c>
      <c r="X368" s="46" t="s">
        <v>1147</v>
      </c>
      <c r="AU368" s="42"/>
      <c r="AV368" s="42"/>
    </row>
    <row r="369" spans="1:48">
      <c r="A369" s="69" t="str">
        <f t="shared" si="94"/>
        <v>1292</v>
      </c>
      <c r="B369" s="50" t="str">
        <f t="shared" si="86"/>
        <v>track_1292</v>
      </c>
      <c r="C369" s="46">
        <f t="shared" si="95"/>
        <v>16</v>
      </c>
      <c r="D369" s="46">
        <f t="shared" si="96"/>
        <v>1</v>
      </c>
      <c r="E369" s="46">
        <f t="shared" si="97"/>
        <v>4</v>
      </c>
      <c r="F369" s="46">
        <f t="shared" si="98"/>
        <v>2</v>
      </c>
      <c r="G369" s="46">
        <f t="shared" si="99"/>
        <v>2</v>
      </c>
      <c r="H369" s="46">
        <f t="shared" si="100"/>
        <v>15</v>
      </c>
      <c r="I369" s="46">
        <f t="shared" si="101"/>
        <v>3</v>
      </c>
      <c r="J369" s="42">
        <f t="shared" si="87"/>
        <v>1</v>
      </c>
      <c r="K369" s="42">
        <f t="shared" si="88"/>
        <v>1</v>
      </c>
      <c r="L369" s="42">
        <f t="shared" si="102"/>
        <v>1</v>
      </c>
      <c r="M369" s="42">
        <f t="shared" si="89"/>
        <v>1</v>
      </c>
      <c r="N369" s="42">
        <f t="shared" si="90"/>
        <v>1</v>
      </c>
      <c r="O369" s="42">
        <f t="shared" si="91"/>
        <v>1</v>
      </c>
      <c r="P369" s="42">
        <f t="shared" si="92"/>
        <v>1</v>
      </c>
      <c r="Q369" s="42">
        <f t="shared" si="93"/>
        <v>1</v>
      </c>
      <c r="R369" s="42" t="s">
        <v>841</v>
      </c>
      <c r="S369" s="42">
        <v>0</v>
      </c>
      <c r="T369" s="46">
        <v>0</v>
      </c>
      <c r="U369" s="46">
        <v>0</v>
      </c>
      <c r="V369" s="68" t="s">
        <v>291</v>
      </c>
      <c r="W369" s="68">
        <v>0</v>
      </c>
      <c r="X369" s="46" t="s">
        <v>1148</v>
      </c>
      <c r="AU369" s="42"/>
      <c r="AV369" s="42"/>
    </row>
    <row r="370" spans="1:48">
      <c r="A370" s="69" t="str">
        <f t="shared" si="94"/>
        <v>1293</v>
      </c>
      <c r="B370" s="50" t="str">
        <f t="shared" si="86"/>
        <v>track_1293</v>
      </c>
      <c r="C370" s="46">
        <f t="shared" si="95"/>
        <v>16</v>
      </c>
      <c r="D370" s="46">
        <f t="shared" si="96"/>
        <v>1</v>
      </c>
      <c r="E370" s="46">
        <f t="shared" si="97"/>
        <v>1</v>
      </c>
      <c r="F370" s="46">
        <f t="shared" si="98"/>
        <v>3</v>
      </c>
      <c r="G370" s="46">
        <f t="shared" si="99"/>
        <v>1</v>
      </c>
      <c r="H370" s="46">
        <f t="shared" si="100"/>
        <v>16</v>
      </c>
      <c r="I370" s="46">
        <f t="shared" si="101"/>
        <v>3</v>
      </c>
      <c r="J370" s="42">
        <f t="shared" si="87"/>
        <v>1</v>
      </c>
      <c r="K370" s="42">
        <f t="shared" si="88"/>
        <v>1</v>
      </c>
      <c r="L370" s="42">
        <f t="shared" si="102"/>
        <v>1</v>
      </c>
      <c r="M370" s="42">
        <f t="shared" si="89"/>
        <v>1</v>
      </c>
      <c r="N370" s="42">
        <f t="shared" si="90"/>
        <v>1</v>
      </c>
      <c r="O370" s="42">
        <f t="shared" si="91"/>
        <v>1</v>
      </c>
      <c r="P370" s="42">
        <f t="shared" si="92"/>
        <v>1</v>
      </c>
      <c r="Q370" s="42">
        <f t="shared" si="93"/>
        <v>1</v>
      </c>
      <c r="R370" s="42" t="s">
        <v>841</v>
      </c>
      <c r="S370" s="42">
        <v>0</v>
      </c>
      <c r="T370" s="46">
        <v>0</v>
      </c>
      <c r="U370" s="46">
        <v>0</v>
      </c>
      <c r="V370" s="68" t="s">
        <v>291</v>
      </c>
      <c r="W370" s="68">
        <v>0</v>
      </c>
      <c r="X370" s="46" t="s">
        <v>1149</v>
      </c>
      <c r="AJ370" s="78"/>
      <c r="AK370" s="78"/>
      <c r="AL370" s="78"/>
      <c r="AM370" s="78"/>
      <c r="AU370" s="42"/>
      <c r="AV370" s="42"/>
    </row>
    <row r="371" spans="1:48">
      <c r="A371" s="69" t="str">
        <f t="shared" si="94"/>
        <v>1294</v>
      </c>
      <c r="B371" s="50" t="str">
        <f t="shared" si="86"/>
        <v>track_1294</v>
      </c>
      <c r="C371" s="46">
        <f t="shared" si="95"/>
        <v>16</v>
      </c>
      <c r="D371" s="46">
        <f t="shared" si="96"/>
        <v>1</v>
      </c>
      <c r="E371" s="46">
        <f t="shared" si="97"/>
        <v>4</v>
      </c>
      <c r="F371" s="46">
        <f t="shared" si="98"/>
        <v>2</v>
      </c>
      <c r="G371" s="46">
        <f t="shared" si="99"/>
        <v>3</v>
      </c>
      <c r="H371" s="46">
        <f t="shared" si="100"/>
        <v>17</v>
      </c>
      <c r="I371" s="46">
        <f t="shared" si="101"/>
        <v>3</v>
      </c>
      <c r="J371" s="42">
        <f t="shared" si="87"/>
        <v>1</v>
      </c>
      <c r="K371" s="42">
        <f t="shared" si="88"/>
        <v>1</v>
      </c>
      <c r="L371" s="42">
        <f t="shared" si="102"/>
        <v>1</v>
      </c>
      <c r="M371" s="42">
        <f t="shared" si="89"/>
        <v>1</v>
      </c>
      <c r="N371" s="42">
        <f t="shared" si="90"/>
        <v>1</v>
      </c>
      <c r="O371" s="42">
        <f t="shared" si="91"/>
        <v>1</v>
      </c>
      <c r="P371" s="42">
        <f t="shared" si="92"/>
        <v>1</v>
      </c>
      <c r="Q371" s="42">
        <f t="shared" si="93"/>
        <v>1</v>
      </c>
      <c r="R371" s="42" t="s">
        <v>841</v>
      </c>
      <c r="S371" s="42">
        <v>0</v>
      </c>
      <c r="T371" s="46">
        <v>0</v>
      </c>
      <c r="U371" s="46">
        <v>0</v>
      </c>
      <c r="V371" s="68" t="s">
        <v>291</v>
      </c>
      <c r="W371" s="68">
        <v>0</v>
      </c>
      <c r="X371" s="46" t="s">
        <v>1150</v>
      </c>
      <c r="AJ371" s="78"/>
      <c r="AK371" s="78"/>
      <c r="AL371" s="78"/>
      <c r="AM371" s="78"/>
      <c r="AU371" s="42"/>
      <c r="AV371" s="42"/>
    </row>
    <row r="372" spans="1:48">
      <c r="A372" s="69" t="str">
        <f t="shared" si="94"/>
        <v>1295</v>
      </c>
      <c r="B372" s="50" t="str">
        <f t="shared" si="86"/>
        <v>track_1295</v>
      </c>
      <c r="C372" s="46">
        <f t="shared" si="95"/>
        <v>17</v>
      </c>
      <c r="D372" s="46">
        <f t="shared" si="96"/>
        <v>0</v>
      </c>
      <c r="E372" s="46">
        <f t="shared" si="97"/>
        <v>4</v>
      </c>
      <c r="F372" s="46">
        <f t="shared" si="98"/>
        <v>2</v>
      </c>
      <c r="G372" s="46">
        <f t="shared" si="99"/>
        <v>1</v>
      </c>
      <c r="H372" s="46">
        <f t="shared" si="100"/>
        <v>9</v>
      </c>
      <c r="I372" s="46">
        <f t="shared" si="101"/>
        <v>3</v>
      </c>
      <c r="J372" s="42">
        <f t="shared" si="87"/>
        <v>0</v>
      </c>
      <c r="K372" s="42">
        <f t="shared" si="88"/>
        <v>0</v>
      </c>
      <c r="L372" s="42">
        <f t="shared" si="102"/>
        <v>1</v>
      </c>
      <c r="M372" s="42">
        <f t="shared" si="89"/>
        <v>1</v>
      </c>
      <c r="N372" s="42">
        <f t="shared" si="90"/>
        <v>0</v>
      </c>
      <c r="O372" s="42">
        <f t="shared" si="91"/>
        <v>1</v>
      </c>
      <c r="P372" s="42">
        <f t="shared" si="92"/>
        <v>1</v>
      </c>
      <c r="Q372" s="42">
        <f t="shared" si="93"/>
        <v>1</v>
      </c>
      <c r="R372" s="42" t="s">
        <v>841</v>
      </c>
      <c r="S372" s="42">
        <v>0</v>
      </c>
      <c r="T372" s="46">
        <v>0</v>
      </c>
      <c r="U372" s="46">
        <v>0</v>
      </c>
      <c r="V372" s="68" t="s">
        <v>291</v>
      </c>
      <c r="W372" s="68">
        <v>0</v>
      </c>
      <c r="X372" s="46" t="s">
        <v>1151</v>
      </c>
      <c r="AJ372" s="78"/>
      <c r="AK372" s="78"/>
      <c r="AL372" s="78"/>
      <c r="AM372" s="78"/>
      <c r="AU372" s="42"/>
      <c r="AV372" s="42"/>
    </row>
    <row r="373" spans="1:48">
      <c r="A373" s="69" t="str">
        <f t="shared" si="94"/>
        <v>1296</v>
      </c>
      <c r="B373" s="50" t="str">
        <f t="shared" si="86"/>
        <v>track_1296</v>
      </c>
      <c r="C373" s="46">
        <f t="shared" si="95"/>
        <v>17</v>
      </c>
      <c r="D373" s="46">
        <f t="shared" si="96"/>
        <v>0</v>
      </c>
      <c r="E373" s="46">
        <f t="shared" si="97"/>
        <v>2</v>
      </c>
      <c r="F373" s="46">
        <f t="shared" si="98"/>
        <v>4</v>
      </c>
      <c r="G373" s="46">
        <f t="shared" si="99"/>
        <v>1</v>
      </c>
      <c r="H373" s="46">
        <f t="shared" si="100"/>
        <v>10</v>
      </c>
      <c r="I373" s="46">
        <f t="shared" si="101"/>
        <v>3</v>
      </c>
      <c r="J373" s="42">
        <f t="shared" si="87"/>
        <v>0</v>
      </c>
      <c r="K373" s="42">
        <f t="shared" si="88"/>
        <v>0</v>
      </c>
      <c r="L373" s="42">
        <f t="shared" si="102"/>
        <v>1</v>
      </c>
      <c r="M373" s="42">
        <f t="shared" si="89"/>
        <v>1</v>
      </c>
      <c r="N373" s="42">
        <f t="shared" si="90"/>
        <v>0</v>
      </c>
      <c r="O373" s="42">
        <f t="shared" si="91"/>
        <v>1</v>
      </c>
      <c r="P373" s="42">
        <f t="shared" si="92"/>
        <v>1</v>
      </c>
      <c r="Q373" s="42">
        <f t="shared" si="93"/>
        <v>1</v>
      </c>
      <c r="R373" s="42" t="s">
        <v>841</v>
      </c>
      <c r="S373" s="42">
        <v>0</v>
      </c>
      <c r="T373" s="46">
        <v>0</v>
      </c>
      <c r="U373" s="46">
        <v>0</v>
      </c>
      <c r="V373" s="68" t="s">
        <v>291</v>
      </c>
      <c r="W373" s="68">
        <v>0</v>
      </c>
      <c r="X373" s="46" t="s">
        <v>1152</v>
      </c>
      <c r="AJ373" s="78"/>
      <c r="AK373" s="78"/>
      <c r="AL373" s="78"/>
      <c r="AM373" s="78"/>
      <c r="AU373" s="42"/>
      <c r="AV373" s="42"/>
    </row>
    <row r="374" spans="1:48">
      <c r="A374" s="69" t="str">
        <f t="shared" si="94"/>
        <v>1297</v>
      </c>
      <c r="B374" s="50" t="str">
        <f t="shared" si="86"/>
        <v>track_1297</v>
      </c>
      <c r="C374" s="46">
        <f t="shared" si="95"/>
        <v>17</v>
      </c>
      <c r="D374" s="46">
        <f t="shared" si="96"/>
        <v>0</v>
      </c>
      <c r="E374" s="46">
        <f t="shared" si="97"/>
        <v>1</v>
      </c>
      <c r="F374" s="46">
        <f t="shared" si="98"/>
        <v>3</v>
      </c>
      <c r="G374" s="46">
        <f t="shared" si="99"/>
        <v>1</v>
      </c>
      <c r="H374" s="46">
        <f t="shared" si="100"/>
        <v>11</v>
      </c>
      <c r="I374" s="46">
        <f t="shared" si="101"/>
        <v>3</v>
      </c>
      <c r="J374" s="42">
        <f t="shared" si="87"/>
        <v>0</v>
      </c>
      <c r="K374" s="42">
        <f t="shared" si="88"/>
        <v>0</v>
      </c>
      <c r="L374" s="42">
        <f t="shared" si="102"/>
        <v>1</v>
      </c>
      <c r="M374" s="42">
        <f t="shared" si="89"/>
        <v>1</v>
      </c>
      <c r="N374" s="42">
        <f t="shared" si="90"/>
        <v>0</v>
      </c>
      <c r="O374" s="42">
        <f t="shared" si="91"/>
        <v>1</v>
      </c>
      <c r="P374" s="42">
        <f t="shared" si="92"/>
        <v>1</v>
      </c>
      <c r="Q374" s="42">
        <f t="shared" si="93"/>
        <v>1</v>
      </c>
      <c r="R374" s="42" t="s">
        <v>841</v>
      </c>
      <c r="S374" s="42">
        <v>0</v>
      </c>
      <c r="T374" s="46">
        <v>0</v>
      </c>
      <c r="U374" s="46">
        <v>0</v>
      </c>
      <c r="V374" s="68" t="s">
        <v>291</v>
      </c>
      <c r="W374" s="68">
        <v>0</v>
      </c>
      <c r="X374" s="46" t="s">
        <v>1153</v>
      </c>
      <c r="AJ374" s="78"/>
      <c r="AK374" s="78"/>
      <c r="AL374" s="78"/>
      <c r="AM374" s="78"/>
      <c r="AU374" s="42"/>
      <c r="AV374" s="42"/>
    </row>
    <row r="375" spans="1:48">
      <c r="A375" s="69" t="str">
        <f t="shared" si="94"/>
        <v>1298</v>
      </c>
      <c r="B375" s="50" t="str">
        <f t="shared" si="86"/>
        <v>track_1298</v>
      </c>
      <c r="C375" s="46">
        <f t="shared" si="95"/>
        <v>17</v>
      </c>
      <c r="D375" s="46">
        <f t="shared" si="96"/>
        <v>0</v>
      </c>
      <c r="E375" s="46">
        <f t="shared" si="97"/>
        <v>2</v>
      </c>
      <c r="F375" s="46">
        <f t="shared" si="98"/>
        <v>4</v>
      </c>
      <c r="G375" s="46">
        <f t="shared" si="99"/>
        <v>1</v>
      </c>
      <c r="H375" s="46">
        <f t="shared" si="100"/>
        <v>12</v>
      </c>
      <c r="I375" s="46">
        <f t="shared" si="101"/>
        <v>3</v>
      </c>
      <c r="J375" s="42">
        <f t="shared" si="87"/>
        <v>0</v>
      </c>
      <c r="K375" s="42">
        <f t="shared" si="88"/>
        <v>0</v>
      </c>
      <c r="L375" s="42">
        <f t="shared" si="102"/>
        <v>1</v>
      </c>
      <c r="M375" s="42">
        <f t="shared" si="89"/>
        <v>1</v>
      </c>
      <c r="N375" s="42">
        <f t="shared" si="90"/>
        <v>0</v>
      </c>
      <c r="O375" s="42">
        <f t="shared" si="91"/>
        <v>1</v>
      </c>
      <c r="P375" s="42">
        <f t="shared" si="92"/>
        <v>1</v>
      </c>
      <c r="Q375" s="42">
        <f t="shared" si="93"/>
        <v>1</v>
      </c>
      <c r="R375" s="42" t="s">
        <v>841</v>
      </c>
      <c r="S375" s="42">
        <v>0</v>
      </c>
      <c r="T375" s="46">
        <v>0</v>
      </c>
      <c r="U375" s="46">
        <v>0</v>
      </c>
      <c r="V375" s="68" t="s">
        <v>291</v>
      </c>
      <c r="W375" s="68">
        <v>0</v>
      </c>
      <c r="X375" s="46" t="s">
        <v>1154</v>
      </c>
      <c r="AJ375" s="78"/>
      <c r="AK375" s="78"/>
      <c r="AL375" s="78"/>
      <c r="AM375" s="78"/>
      <c r="AU375" s="42"/>
      <c r="AV375" s="42"/>
    </row>
    <row r="376" spans="1:48">
      <c r="A376" s="69" t="str">
        <f t="shared" si="94"/>
        <v>1299</v>
      </c>
      <c r="B376" s="50" t="str">
        <f t="shared" si="86"/>
        <v>track_1299</v>
      </c>
      <c r="C376" s="46">
        <f t="shared" si="95"/>
        <v>17</v>
      </c>
      <c r="D376" s="46">
        <f t="shared" si="96"/>
        <v>0</v>
      </c>
      <c r="E376" s="46">
        <f t="shared" si="97"/>
        <v>4</v>
      </c>
      <c r="F376" s="46">
        <f t="shared" si="98"/>
        <v>2</v>
      </c>
      <c r="G376" s="46">
        <f t="shared" si="99"/>
        <v>1</v>
      </c>
      <c r="H376" s="46">
        <f t="shared" si="100"/>
        <v>13</v>
      </c>
      <c r="I376" s="46">
        <f t="shared" si="101"/>
        <v>3</v>
      </c>
      <c r="J376" s="42">
        <f t="shared" si="87"/>
        <v>0</v>
      </c>
      <c r="K376" s="42">
        <f t="shared" si="88"/>
        <v>0</v>
      </c>
      <c r="L376" s="42">
        <f t="shared" si="102"/>
        <v>1</v>
      </c>
      <c r="M376" s="42">
        <f t="shared" si="89"/>
        <v>1</v>
      </c>
      <c r="N376" s="42">
        <f t="shared" si="90"/>
        <v>0</v>
      </c>
      <c r="O376" s="42">
        <f t="shared" si="91"/>
        <v>1</v>
      </c>
      <c r="P376" s="42">
        <f t="shared" si="92"/>
        <v>1</v>
      </c>
      <c r="Q376" s="42">
        <f t="shared" si="93"/>
        <v>1</v>
      </c>
      <c r="R376" s="42" t="s">
        <v>841</v>
      </c>
      <c r="S376" s="42">
        <v>0</v>
      </c>
      <c r="T376" s="46">
        <v>0</v>
      </c>
      <c r="U376" s="46">
        <v>0</v>
      </c>
      <c r="V376" s="68" t="s">
        <v>291</v>
      </c>
      <c r="W376" s="68">
        <v>0</v>
      </c>
      <c r="X376" s="46" t="s">
        <v>1155</v>
      </c>
      <c r="AJ376" s="78"/>
      <c r="AK376" s="78"/>
      <c r="AL376" s="78"/>
      <c r="AM376" s="78"/>
      <c r="AU376" s="42"/>
      <c r="AV376" s="42"/>
    </row>
    <row r="377" spans="1:48">
      <c r="A377" s="69" t="str">
        <f t="shared" si="94"/>
        <v>1300</v>
      </c>
      <c r="B377" s="50" t="str">
        <f t="shared" si="86"/>
        <v>track_1300</v>
      </c>
      <c r="C377" s="46">
        <f t="shared" si="95"/>
        <v>17</v>
      </c>
      <c r="D377" s="46">
        <f t="shared" si="96"/>
        <v>0</v>
      </c>
      <c r="E377" s="46">
        <f t="shared" si="97"/>
        <v>4</v>
      </c>
      <c r="F377" s="46">
        <f t="shared" si="98"/>
        <v>3</v>
      </c>
      <c r="G377" s="46">
        <f t="shared" si="99"/>
        <v>2</v>
      </c>
      <c r="H377" s="46">
        <f t="shared" si="100"/>
        <v>14</v>
      </c>
      <c r="I377" s="46">
        <f t="shared" si="101"/>
        <v>3</v>
      </c>
      <c r="J377" s="42">
        <f t="shared" si="87"/>
        <v>0</v>
      </c>
      <c r="K377" s="42">
        <f t="shared" si="88"/>
        <v>0</v>
      </c>
      <c r="L377" s="42">
        <f t="shared" si="102"/>
        <v>1</v>
      </c>
      <c r="M377" s="42">
        <f t="shared" si="89"/>
        <v>1</v>
      </c>
      <c r="N377" s="42">
        <f t="shared" si="90"/>
        <v>0</v>
      </c>
      <c r="O377" s="42">
        <f t="shared" si="91"/>
        <v>1</v>
      </c>
      <c r="P377" s="42">
        <f t="shared" si="92"/>
        <v>1</v>
      </c>
      <c r="Q377" s="42">
        <f t="shared" si="93"/>
        <v>1</v>
      </c>
      <c r="R377" s="42" t="s">
        <v>841</v>
      </c>
      <c r="S377" s="42">
        <v>0</v>
      </c>
      <c r="T377" s="46">
        <v>0</v>
      </c>
      <c r="U377" s="46">
        <v>0</v>
      </c>
      <c r="V377" s="68" t="s">
        <v>291</v>
      </c>
      <c r="W377" s="68">
        <v>0</v>
      </c>
      <c r="X377" s="46" t="s">
        <v>1156</v>
      </c>
      <c r="AJ377" s="78"/>
      <c r="AK377" s="78"/>
      <c r="AL377" s="78"/>
      <c r="AM377" s="78"/>
      <c r="AU377" s="42"/>
      <c r="AV377" s="42"/>
    </row>
    <row r="378" spans="1:48">
      <c r="A378" s="69" t="str">
        <f t="shared" si="94"/>
        <v>1301</v>
      </c>
      <c r="B378" s="50" t="str">
        <f t="shared" si="86"/>
        <v>track_1301</v>
      </c>
      <c r="C378" s="46">
        <f t="shared" si="95"/>
        <v>17</v>
      </c>
      <c r="D378" s="46">
        <f t="shared" si="96"/>
        <v>0</v>
      </c>
      <c r="E378" s="46">
        <f t="shared" si="97"/>
        <v>2</v>
      </c>
      <c r="F378" s="46">
        <f t="shared" si="98"/>
        <v>4</v>
      </c>
      <c r="G378" s="46">
        <f t="shared" si="99"/>
        <v>2</v>
      </c>
      <c r="H378" s="46">
        <f t="shared" si="100"/>
        <v>15</v>
      </c>
      <c r="I378" s="46">
        <f t="shared" si="101"/>
        <v>3</v>
      </c>
      <c r="J378" s="42">
        <f t="shared" si="87"/>
        <v>0</v>
      </c>
      <c r="K378" s="42">
        <f t="shared" si="88"/>
        <v>0</v>
      </c>
      <c r="L378" s="42">
        <f t="shared" si="102"/>
        <v>1</v>
      </c>
      <c r="M378" s="42">
        <f t="shared" si="89"/>
        <v>1</v>
      </c>
      <c r="N378" s="42">
        <f t="shared" si="90"/>
        <v>0</v>
      </c>
      <c r="O378" s="42">
        <f t="shared" si="91"/>
        <v>1</v>
      </c>
      <c r="P378" s="42">
        <f t="shared" si="92"/>
        <v>1</v>
      </c>
      <c r="Q378" s="42">
        <f t="shared" si="93"/>
        <v>1</v>
      </c>
      <c r="R378" s="42" t="s">
        <v>841</v>
      </c>
      <c r="S378" s="42">
        <v>0</v>
      </c>
      <c r="T378" s="46">
        <v>0</v>
      </c>
      <c r="U378" s="46">
        <v>0</v>
      </c>
      <c r="V378" s="68" t="s">
        <v>291</v>
      </c>
      <c r="W378" s="68">
        <v>0</v>
      </c>
      <c r="X378" s="46" t="s">
        <v>1157</v>
      </c>
      <c r="AJ378" s="78"/>
      <c r="AK378" s="78"/>
      <c r="AL378" s="78"/>
      <c r="AM378" s="78"/>
      <c r="AU378" s="42"/>
      <c r="AV378" s="42"/>
    </row>
    <row r="379" spans="1:48">
      <c r="A379" s="69" t="str">
        <f t="shared" si="94"/>
        <v>1302</v>
      </c>
      <c r="B379" s="50" t="str">
        <f t="shared" si="86"/>
        <v>track_1302</v>
      </c>
      <c r="C379" s="46">
        <f t="shared" si="95"/>
        <v>17</v>
      </c>
      <c r="D379" s="46">
        <f t="shared" si="96"/>
        <v>0</v>
      </c>
      <c r="E379" s="46">
        <f t="shared" si="97"/>
        <v>1</v>
      </c>
      <c r="F379" s="46">
        <f t="shared" si="98"/>
        <v>2</v>
      </c>
      <c r="G379" s="46">
        <f t="shared" si="99"/>
        <v>1</v>
      </c>
      <c r="H379" s="46">
        <f t="shared" si="100"/>
        <v>16</v>
      </c>
      <c r="I379" s="46">
        <f t="shared" si="101"/>
        <v>3</v>
      </c>
      <c r="J379" s="42">
        <f t="shared" si="87"/>
        <v>0</v>
      </c>
      <c r="K379" s="42">
        <f t="shared" si="88"/>
        <v>0</v>
      </c>
      <c r="L379" s="42">
        <f t="shared" si="102"/>
        <v>1</v>
      </c>
      <c r="M379" s="42">
        <f t="shared" si="89"/>
        <v>1</v>
      </c>
      <c r="N379" s="42">
        <f t="shared" si="90"/>
        <v>0</v>
      </c>
      <c r="O379" s="42">
        <f t="shared" si="91"/>
        <v>1</v>
      </c>
      <c r="P379" s="42">
        <f t="shared" si="92"/>
        <v>1</v>
      </c>
      <c r="Q379" s="42">
        <f t="shared" si="93"/>
        <v>1</v>
      </c>
      <c r="R379" s="42" t="s">
        <v>841</v>
      </c>
      <c r="S379" s="42">
        <v>0</v>
      </c>
      <c r="T379" s="46">
        <v>0</v>
      </c>
      <c r="U379" s="46">
        <v>0</v>
      </c>
      <c r="V379" s="68" t="s">
        <v>291</v>
      </c>
      <c r="W379" s="68">
        <v>0</v>
      </c>
      <c r="X379" s="46" t="s">
        <v>1158</v>
      </c>
      <c r="AJ379" s="78"/>
      <c r="AK379" s="78"/>
      <c r="AL379" s="78"/>
      <c r="AM379" s="78"/>
      <c r="AU379" s="42"/>
      <c r="AV379" s="42"/>
    </row>
    <row r="380" spans="1:48">
      <c r="A380" s="69" t="str">
        <f t="shared" si="94"/>
        <v>1303</v>
      </c>
      <c r="B380" s="50" t="str">
        <f t="shared" si="86"/>
        <v>track_1303</v>
      </c>
      <c r="C380" s="46">
        <f t="shared" si="95"/>
        <v>17</v>
      </c>
      <c r="D380" s="46">
        <f t="shared" si="96"/>
        <v>0</v>
      </c>
      <c r="E380" s="46">
        <f t="shared" si="97"/>
        <v>4</v>
      </c>
      <c r="F380" s="46">
        <f t="shared" si="98"/>
        <v>2</v>
      </c>
      <c r="G380" s="46">
        <f t="shared" si="99"/>
        <v>3</v>
      </c>
      <c r="H380" s="46">
        <f t="shared" si="100"/>
        <v>17</v>
      </c>
      <c r="I380" s="46">
        <f t="shared" si="101"/>
        <v>3</v>
      </c>
      <c r="J380" s="42">
        <f t="shared" si="87"/>
        <v>0</v>
      </c>
      <c r="K380" s="42">
        <f t="shared" si="88"/>
        <v>0</v>
      </c>
      <c r="L380" s="42">
        <f t="shared" si="102"/>
        <v>1</v>
      </c>
      <c r="M380" s="42">
        <f t="shared" si="89"/>
        <v>1</v>
      </c>
      <c r="N380" s="42">
        <f t="shared" si="90"/>
        <v>0</v>
      </c>
      <c r="O380" s="42">
        <f t="shared" si="91"/>
        <v>1</v>
      </c>
      <c r="P380" s="42">
        <f t="shared" si="92"/>
        <v>1</v>
      </c>
      <c r="Q380" s="42">
        <f t="shared" si="93"/>
        <v>1</v>
      </c>
      <c r="R380" s="42" t="s">
        <v>841</v>
      </c>
      <c r="S380" s="42">
        <v>0</v>
      </c>
      <c r="T380" s="46">
        <v>0</v>
      </c>
      <c r="U380" s="46">
        <v>0</v>
      </c>
      <c r="V380" s="68" t="s">
        <v>291</v>
      </c>
      <c r="W380" s="68">
        <v>0</v>
      </c>
      <c r="X380" s="46" t="s">
        <v>1159</v>
      </c>
      <c r="AJ380" s="78"/>
      <c r="AK380" s="78"/>
      <c r="AL380" s="78"/>
      <c r="AM380" s="78"/>
      <c r="AU380" s="42"/>
      <c r="AV380" s="42"/>
    </row>
    <row r="381" spans="1:48">
      <c r="A381" s="69" t="str">
        <f t="shared" si="94"/>
        <v>1304</v>
      </c>
      <c r="B381" s="50" t="str">
        <f t="shared" si="86"/>
        <v>track_1304</v>
      </c>
      <c r="C381" s="46">
        <f t="shared" si="95"/>
        <v>17</v>
      </c>
      <c r="D381" s="46">
        <f t="shared" si="96"/>
        <v>0</v>
      </c>
      <c r="E381" s="46">
        <f t="shared" si="97"/>
        <v>2</v>
      </c>
      <c r="F381" s="46">
        <f t="shared" si="98"/>
        <v>4</v>
      </c>
      <c r="G381" s="46">
        <f t="shared" si="99"/>
        <v>3</v>
      </c>
      <c r="H381" s="46">
        <f t="shared" si="100"/>
        <v>18</v>
      </c>
      <c r="I381" s="46">
        <f t="shared" si="101"/>
        <v>3</v>
      </c>
      <c r="J381" s="42">
        <f t="shared" si="87"/>
        <v>0</v>
      </c>
      <c r="K381" s="42">
        <f t="shared" si="88"/>
        <v>0</v>
      </c>
      <c r="L381" s="42">
        <f t="shared" si="102"/>
        <v>1</v>
      </c>
      <c r="M381" s="42">
        <f t="shared" si="89"/>
        <v>1</v>
      </c>
      <c r="N381" s="42">
        <f t="shared" si="90"/>
        <v>0</v>
      </c>
      <c r="O381" s="42">
        <f t="shared" si="91"/>
        <v>1</v>
      </c>
      <c r="P381" s="42">
        <f t="shared" si="92"/>
        <v>1</v>
      </c>
      <c r="Q381" s="42">
        <f t="shared" si="93"/>
        <v>1</v>
      </c>
      <c r="R381" s="42" t="s">
        <v>841</v>
      </c>
      <c r="S381" s="42">
        <v>0</v>
      </c>
      <c r="T381" s="46">
        <v>0</v>
      </c>
      <c r="U381" s="46">
        <v>0</v>
      </c>
      <c r="V381" s="68" t="s">
        <v>291</v>
      </c>
      <c r="W381" s="68">
        <v>0</v>
      </c>
      <c r="X381" s="46" t="s">
        <v>1160</v>
      </c>
      <c r="AJ381" s="78"/>
      <c r="AK381" s="78"/>
      <c r="AL381" s="78"/>
      <c r="AM381" s="78"/>
      <c r="AU381" s="42"/>
      <c r="AV381" s="42"/>
    </row>
    <row r="382" spans="1:48">
      <c r="A382" s="69" t="str">
        <f t="shared" si="94"/>
        <v>1305</v>
      </c>
      <c r="B382" s="50" t="str">
        <f t="shared" si="86"/>
        <v>track_1305</v>
      </c>
      <c r="C382" s="46">
        <f t="shared" si="95"/>
        <v>18</v>
      </c>
      <c r="D382" s="46">
        <f t="shared" si="96"/>
        <v>1</v>
      </c>
      <c r="E382" s="46">
        <f t="shared" si="97"/>
        <v>2</v>
      </c>
      <c r="F382" s="46">
        <f t="shared" si="98"/>
        <v>4</v>
      </c>
      <c r="G382" s="46">
        <f t="shared" si="99"/>
        <v>1</v>
      </c>
      <c r="H382" s="46">
        <f t="shared" si="100"/>
        <v>9</v>
      </c>
      <c r="I382" s="46">
        <f t="shared" si="101"/>
        <v>3</v>
      </c>
      <c r="J382" s="42">
        <f t="shared" si="87"/>
        <v>1</v>
      </c>
      <c r="K382" s="42">
        <f t="shared" si="88"/>
        <v>1</v>
      </c>
      <c r="L382" s="42">
        <f t="shared" si="102"/>
        <v>0</v>
      </c>
      <c r="M382" s="42">
        <f t="shared" si="89"/>
        <v>0</v>
      </c>
      <c r="N382" s="42">
        <f t="shared" si="90"/>
        <v>1</v>
      </c>
      <c r="O382" s="42">
        <f t="shared" si="91"/>
        <v>0</v>
      </c>
      <c r="P382" s="42">
        <f t="shared" si="92"/>
        <v>0</v>
      </c>
      <c r="Q382" s="42">
        <f t="shared" si="93"/>
        <v>0</v>
      </c>
      <c r="R382" s="42" t="s">
        <v>841</v>
      </c>
      <c r="S382" s="42">
        <v>0</v>
      </c>
      <c r="T382" s="46">
        <v>0</v>
      </c>
      <c r="U382" s="46">
        <v>0</v>
      </c>
      <c r="V382" s="68" t="s">
        <v>291</v>
      </c>
      <c r="W382" s="68">
        <v>0</v>
      </c>
      <c r="X382" s="46" t="s">
        <v>1161</v>
      </c>
      <c r="AJ382" s="78"/>
      <c r="AK382" s="78"/>
      <c r="AL382" s="78"/>
      <c r="AM382" s="78"/>
      <c r="AU382" s="42"/>
      <c r="AV382" s="42"/>
    </row>
    <row r="383" spans="1:48">
      <c r="A383" s="69" t="str">
        <f t="shared" si="94"/>
        <v>1306</v>
      </c>
      <c r="B383" s="50" t="str">
        <f t="shared" si="86"/>
        <v>track_1306</v>
      </c>
      <c r="C383" s="46">
        <f t="shared" si="95"/>
        <v>18</v>
      </c>
      <c r="D383" s="46">
        <f t="shared" si="96"/>
        <v>1</v>
      </c>
      <c r="E383" s="46">
        <f t="shared" si="97"/>
        <v>4</v>
      </c>
      <c r="F383" s="46">
        <f t="shared" si="98"/>
        <v>2</v>
      </c>
      <c r="G383" s="46">
        <f t="shared" si="99"/>
        <v>1</v>
      </c>
      <c r="H383" s="46">
        <f t="shared" si="100"/>
        <v>10</v>
      </c>
      <c r="I383" s="46">
        <f t="shared" si="101"/>
        <v>3</v>
      </c>
      <c r="J383" s="42">
        <f t="shared" si="87"/>
        <v>1</v>
      </c>
      <c r="K383" s="42">
        <f t="shared" si="88"/>
        <v>1</v>
      </c>
      <c r="L383" s="42">
        <f t="shared" si="102"/>
        <v>0</v>
      </c>
      <c r="M383" s="42">
        <f t="shared" si="89"/>
        <v>0</v>
      </c>
      <c r="N383" s="42">
        <f t="shared" si="90"/>
        <v>1</v>
      </c>
      <c r="O383" s="42">
        <f t="shared" si="91"/>
        <v>0</v>
      </c>
      <c r="P383" s="42">
        <f t="shared" si="92"/>
        <v>0</v>
      </c>
      <c r="Q383" s="42">
        <f t="shared" si="93"/>
        <v>0</v>
      </c>
      <c r="R383" s="42" t="s">
        <v>841</v>
      </c>
      <c r="S383" s="42">
        <v>0</v>
      </c>
      <c r="T383" s="46">
        <v>0</v>
      </c>
      <c r="U383" s="46">
        <v>0</v>
      </c>
      <c r="V383" s="68" t="s">
        <v>291</v>
      </c>
      <c r="W383" s="68">
        <v>0</v>
      </c>
      <c r="X383" s="46" t="s">
        <v>1162</v>
      </c>
      <c r="AJ383" s="78"/>
      <c r="AK383" s="78"/>
      <c r="AL383" s="78"/>
      <c r="AM383" s="78"/>
      <c r="AU383" s="42"/>
      <c r="AV383" s="42"/>
    </row>
    <row r="384" spans="1:48">
      <c r="A384" s="69" t="str">
        <f t="shared" si="94"/>
        <v>1307</v>
      </c>
      <c r="B384" s="50" t="str">
        <f t="shared" si="86"/>
        <v>track_1307</v>
      </c>
      <c r="C384" s="46">
        <f t="shared" si="95"/>
        <v>18</v>
      </c>
      <c r="D384" s="46">
        <f t="shared" si="96"/>
        <v>1</v>
      </c>
      <c r="E384" s="46">
        <f t="shared" si="97"/>
        <v>3</v>
      </c>
      <c r="F384" s="46">
        <f t="shared" si="98"/>
        <v>4</v>
      </c>
      <c r="G384" s="46">
        <f t="shared" si="99"/>
        <v>1</v>
      </c>
      <c r="H384" s="46">
        <f t="shared" si="100"/>
        <v>11</v>
      </c>
      <c r="I384" s="46">
        <f t="shared" si="101"/>
        <v>3</v>
      </c>
      <c r="J384" s="42">
        <f t="shared" si="87"/>
        <v>1</v>
      </c>
      <c r="K384" s="42">
        <f t="shared" si="88"/>
        <v>1</v>
      </c>
      <c r="L384" s="42">
        <f t="shared" si="102"/>
        <v>0</v>
      </c>
      <c r="M384" s="42">
        <f t="shared" si="89"/>
        <v>0</v>
      </c>
      <c r="N384" s="42">
        <f t="shared" si="90"/>
        <v>1</v>
      </c>
      <c r="O384" s="42">
        <f t="shared" si="91"/>
        <v>0</v>
      </c>
      <c r="P384" s="42">
        <f t="shared" si="92"/>
        <v>0</v>
      </c>
      <c r="Q384" s="42">
        <f t="shared" si="93"/>
        <v>0</v>
      </c>
      <c r="R384" s="42" t="s">
        <v>841</v>
      </c>
      <c r="S384" s="42">
        <v>0</v>
      </c>
      <c r="T384" s="46">
        <v>0</v>
      </c>
      <c r="U384" s="46">
        <v>0</v>
      </c>
      <c r="V384" s="68" t="s">
        <v>291</v>
      </c>
      <c r="W384" s="68">
        <v>0</v>
      </c>
      <c r="X384" s="46" t="s">
        <v>1163</v>
      </c>
      <c r="AJ384" s="78"/>
      <c r="AK384" s="78"/>
      <c r="AL384" s="78"/>
      <c r="AM384" s="78"/>
      <c r="AU384" s="42"/>
      <c r="AV384" s="42"/>
    </row>
    <row r="385" spans="1:48">
      <c r="A385" s="69" t="str">
        <f t="shared" si="94"/>
        <v>1308</v>
      </c>
      <c r="B385" s="50" t="str">
        <f t="shared" si="86"/>
        <v>track_1308</v>
      </c>
      <c r="C385" s="46">
        <f t="shared" si="95"/>
        <v>18</v>
      </c>
      <c r="D385" s="46">
        <f t="shared" si="96"/>
        <v>1</v>
      </c>
      <c r="E385" s="46">
        <f t="shared" si="97"/>
        <v>1</v>
      </c>
      <c r="F385" s="46">
        <f t="shared" si="98"/>
        <v>2</v>
      </c>
      <c r="G385" s="46">
        <f t="shared" si="99"/>
        <v>1</v>
      </c>
      <c r="H385" s="46">
        <f t="shared" si="100"/>
        <v>12</v>
      </c>
      <c r="I385" s="46">
        <f t="shared" si="101"/>
        <v>3</v>
      </c>
      <c r="J385" s="42">
        <f t="shared" si="87"/>
        <v>1</v>
      </c>
      <c r="K385" s="42">
        <f t="shared" si="88"/>
        <v>1</v>
      </c>
      <c r="L385" s="42">
        <f t="shared" si="102"/>
        <v>0</v>
      </c>
      <c r="M385" s="42">
        <f t="shared" si="89"/>
        <v>0</v>
      </c>
      <c r="N385" s="42">
        <f t="shared" si="90"/>
        <v>1</v>
      </c>
      <c r="O385" s="42">
        <f t="shared" si="91"/>
        <v>0</v>
      </c>
      <c r="P385" s="42">
        <f t="shared" si="92"/>
        <v>0</v>
      </c>
      <c r="Q385" s="42">
        <f t="shared" si="93"/>
        <v>0</v>
      </c>
      <c r="R385" s="42" t="s">
        <v>841</v>
      </c>
      <c r="S385" s="42">
        <v>0</v>
      </c>
      <c r="T385" s="46">
        <v>0</v>
      </c>
      <c r="U385" s="46">
        <v>0</v>
      </c>
      <c r="V385" s="68" t="s">
        <v>291</v>
      </c>
      <c r="W385" s="68">
        <v>0</v>
      </c>
      <c r="X385" s="46" t="s">
        <v>1164</v>
      </c>
      <c r="AJ385" s="78"/>
      <c r="AK385" s="78"/>
      <c r="AL385" s="78"/>
      <c r="AM385" s="78"/>
      <c r="AU385" s="42"/>
      <c r="AV385" s="42"/>
    </row>
    <row r="386" spans="1:48">
      <c r="A386" s="69" t="str">
        <f t="shared" si="94"/>
        <v>1309</v>
      </c>
      <c r="B386" s="50" t="str">
        <f t="shared" si="86"/>
        <v>track_1309</v>
      </c>
      <c r="C386" s="46">
        <f t="shared" si="95"/>
        <v>18</v>
      </c>
      <c r="D386" s="46">
        <f t="shared" si="96"/>
        <v>1</v>
      </c>
      <c r="E386" s="46">
        <f t="shared" si="97"/>
        <v>1</v>
      </c>
      <c r="F386" s="46">
        <f t="shared" si="98"/>
        <v>3</v>
      </c>
      <c r="G386" s="46">
        <f t="shared" si="99"/>
        <v>1</v>
      </c>
      <c r="H386" s="46">
        <f t="shared" si="100"/>
        <v>13</v>
      </c>
      <c r="I386" s="46">
        <f t="shared" si="101"/>
        <v>3</v>
      </c>
      <c r="J386" s="42">
        <f t="shared" si="87"/>
        <v>1</v>
      </c>
      <c r="K386" s="42">
        <f t="shared" si="88"/>
        <v>1</v>
      </c>
      <c r="L386" s="42">
        <f t="shared" si="102"/>
        <v>0</v>
      </c>
      <c r="M386" s="42">
        <f t="shared" si="89"/>
        <v>0</v>
      </c>
      <c r="N386" s="42">
        <f t="shared" si="90"/>
        <v>1</v>
      </c>
      <c r="O386" s="42">
        <f t="shared" si="91"/>
        <v>0</v>
      </c>
      <c r="P386" s="42">
        <f t="shared" si="92"/>
        <v>0</v>
      </c>
      <c r="Q386" s="42">
        <f t="shared" si="93"/>
        <v>0</v>
      </c>
      <c r="R386" s="42" t="s">
        <v>841</v>
      </c>
      <c r="S386" s="42">
        <v>0</v>
      </c>
      <c r="T386" s="46">
        <v>0</v>
      </c>
      <c r="U386" s="46">
        <v>0</v>
      </c>
      <c r="V386" s="68" t="s">
        <v>291</v>
      </c>
      <c r="W386" s="68">
        <v>0</v>
      </c>
      <c r="X386" s="46" t="s">
        <v>1165</v>
      </c>
      <c r="AU386" s="42"/>
      <c r="AV386" s="42"/>
    </row>
    <row r="387" spans="1:48">
      <c r="A387" s="69" t="str">
        <f t="shared" si="94"/>
        <v>1310</v>
      </c>
      <c r="B387" s="50" t="str">
        <f t="shared" si="86"/>
        <v>track_1310</v>
      </c>
      <c r="C387" s="46">
        <f t="shared" si="95"/>
        <v>18</v>
      </c>
      <c r="D387" s="46">
        <f t="shared" si="96"/>
        <v>1</v>
      </c>
      <c r="E387" s="46">
        <f t="shared" si="97"/>
        <v>4</v>
      </c>
      <c r="F387" s="46">
        <f t="shared" si="98"/>
        <v>2</v>
      </c>
      <c r="G387" s="46">
        <f t="shared" si="99"/>
        <v>2</v>
      </c>
      <c r="H387" s="46">
        <f t="shared" si="100"/>
        <v>14</v>
      </c>
      <c r="I387" s="46">
        <f t="shared" si="101"/>
        <v>3</v>
      </c>
      <c r="J387" s="42">
        <f t="shared" si="87"/>
        <v>1</v>
      </c>
      <c r="K387" s="42">
        <f t="shared" si="88"/>
        <v>1</v>
      </c>
      <c r="L387" s="42">
        <f t="shared" si="102"/>
        <v>0</v>
      </c>
      <c r="M387" s="42">
        <f t="shared" si="89"/>
        <v>0</v>
      </c>
      <c r="N387" s="42">
        <f t="shared" si="90"/>
        <v>1</v>
      </c>
      <c r="O387" s="42">
        <f t="shared" si="91"/>
        <v>0</v>
      </c>
      <c r="P387" s="42">
        <f t="shared" si="92"/>
        <v>0</v>
      </c>
      <c r="Q387" s="42">
        <f t="shared" si="93"/>
        <v>0</v>
      </c>
      <c r="R387" s="42" t="s">
        <v>841</v>
      </c>
      <c r="S387" s="42">
        <v>0</v>
      </c>
      <c r="T387" s="46">
        <v>0</v>
      </c>
      <c r="U387" s="46">
        <v>0</v>
      </c>
      <c r="V387" s="68" t="s">
        <v>291</v>
      </c>
      <c r="W387" s="68">
        <v>0</v>
      </c>
      <c r="X387" s="46" t="s">
        <v>1166</v>
      </c>
      <c r="AU387" s="42"/>
      <c r="AV387" s="42"/>
    </row>
    <row r="388" spans="1:48">
      <c r="A388" s="69" t="str">
        <f t="shared" si="94"/>
        <v>1311</v>
      </c>
      <c r="B388" s="50" t="str">
        <f t="shared" si="86"/>
        <v>track_1311</v>
      </c>
      <c r="C388" s="46">
        <f t="shared" si="95"/>
        <v>18</v>
      </c>
      <c r="D388" s="46">
        <f t="shared" si="96"/>
        <v>1</v>
      </c>
      <c r="E388" s="46">
        <f t="shared" si="97"/>
        <v>2</v>
      </c>
      <c r="F388" s="46">
        <f t="shared" si="98"/>
        <v>4</v>
      </c>
      <c r="G388" s="46">
        <f t="shared" si="99"/>
        <v>2</v>
      </c>
      <c r="H388" s="46">
        <f t="shared" si="100"/>
        <v>15</v>
      </c>
      <c r="I388" s="46">
        <f t="shared" si="101"/>
        <v>3</v>
      </c>
      <c r="J388" s="42">
        <f t="shared" si="87"/>
        <v>1</v>
      </c>
      <c r="K388" s="42">
        <f t="shared" si="88"/>
        <v>1</v>
      </c>
      <c r="L388" s="42">
        <f t="shared" si="102"/>
        <v>0</v>
      </c>
      <c r="M388" s="42">
        <f t="shared" si="89"/>
        <v>0</v>
      </c>
      <c r="N388" s="42">
        <f t="shared" si="90"/>
        <v>1</v>
      </c>
      <c r="O388" s="42">
        <f t="shared" si="91"/>
        <v>0</v>
      </c>
      <c r="P388" s="42">
        <f t="shared" si="92"/>
        <v>0</v>
      </c>
      <c r="Q388" s="42">
        <f t="shared" si="93"/>
        <v>0</v>
      </c>
      <c r="R388" s="42" t="s">
        <v>841</v>
      </c>
      <c r="S388" s="42">
        <v>0</v>
      </c>
      <c r="T388" s="46">
        <v>0</v>
      </c>
      <c r="U388" s="46">
        <v>0</v>
      </c>
      <c r="V388" s="68" t="s">
        <v>291</v>
      </c>
      <c r="W388" s="68">
        <v>0</v>
      </c>
      <c r="X388" s="46" t="s">
        <v>1167</v>
      </c>
      <c r="AU388" s="42"/>
      <c r="AV388" s="42"/>
    </row>
    <row r="389" spans="1:48">
      <c r="A389" s="69" t="str">
        <f t="shared" si="94"/>
        <v>1312</v>
      </c>
      <c r="B389" s="50" t="str">
        <f t="shared" si="86"/>
        <v>track_1312</v>
      </c>
      <c r="C389" s="46">
        <f t="shared" si="95"/>
        <v>18</v>
      </c>
      <c r="D389" s="46">
        <f t="shared" si="96"/>
        <v>1</v>
      </c>
      <c r="E389" s="46">
        <f t="shared" si="97"/>
        <v>1</v>
      </c>
      <c r="F389" s="46">
        <f t="shared" si="98"/>
        <v>3</v>
      </c>
      <c r="G389" s="46">
        <f t="shared" si="99"/>
        <v>1</v>
      </c>
      <c r="H389" s="46">
        <f t="shared" si="100"/>
        <v>16</v>
      </c>
      <c r="I389" s="46">
        <f t="shared" si="101"/>
        <v>3</v>
      </c>
      <c r="J389" s="42">
        <f t="shared" si="87"/>
        <v>1</v>
      </c>
      <c r="K389" s="42">
        <f t="shared" si="88"/>
        <v>1</v>
      </c>
      <c r="L389" s="42">
        <f t="shared" si="102"/>
        <v>0</v>
      </c>
      <c r="M389" s="42">
        <f t="shared" si="89"/>
        <v>0</v>
      </c>
      <c r="N389" s="42">
        <f t="shared" si="90"/>
        <v>1</v>
      </c>
      <c r="O389" s="42">
        <f t="shared" si="91"/>
        <v>0</v>
      </c>
      <c r="P389" s="42">
        <f t="shared" si="92"/>
        <v>0</v>
      </c>
      <c r="Q389" s="42">
        <f t="shared" si="93"/>
        <v>0</v>
      </c>
      <c r="R389" s="42" t="s">
        <v>841</v>
      </c>
      <c r="S389" s="42">
        <v>0</v>
      </c>
      <c r="T389" s="46">
        <v>0</v>
      </c>
      <c r="U389" s="46">
        <v>0</v>
      </c>
      <c r="V389" s="68" t="s">
        <v>291</v>
      </c>
      <c r="W389" s="68">
        <v>0</v>
      </c>
      <c r="X389" s="46" t="s">
        <v>1168</v>
      </c>
      <c r="AU389" s="42"/>
      <c r="AV389" s="42"/>
    </row>
    <row r="390" spans="1:48">
      <c r="A390" s="69" t="str">
        <f t="shared" si="94"/>
        <v>1313</v>
      </c>
      <c r="B390" s="50" t="str">
        <f t="shared" ref="B390:B453" si="103">"track_"&amp;A390</f>
        <v>track_1313</v>
      </c>
      <c r="C390" s="46">
        <f t="shared" si="95"/>
        <v>18</v>
      </c>
      <c r="D390" s="46">
        <f t="shared" si="96"/>
        <v>1</v>
      </c>
      <c r="E390" s="46">
        <f t="shared" si="97"/>
        <v>4</v>
      </c>
      <c r="F390" s="46">
        <f t="shared" si="98"/>
        <v>2</v>
      </c>
      <c r="G390" s="46">
        <f t="shared" si="99"/>
        <v>2</v>
      </c>
      <c r="H390" s="46">
        <f t="shared" si="100"/>
        <v>17</v>
      </c>
      <c r="I390" s="46">
        <f t="shared" si="101"/>
        <v>3</v>
      </c>
      <c r="J390" s="42">
        <f t="shared" ref="J390:J453" si="104">VLOOKUP(C390,AJ:AO,6,0)</f>
        <v>1</v>
      </c>
      <c r="K390" s="42">
        <f t="shared" ref="K390:K453" si="105">VLOOKUP(C390,AJ:AP,7,0)</f>
        <v>1</v>
      </c>
      <c r="L390" s="42">
        <f t="shared" si="102"/>
        <v>0</v>
      </c>
      <c r="M390" s="42">
        <f t="shared" ref="M390:M453" si="106">VLOOKUP(C390,AJ:AR,9,0)</f>
        <v>0</v>
      </c>
      <c r="N390" s="42">
        <f t="shared" ref="N390:N453" si="107">VLOOKUP(C390,AJ:AS,10,0)</f>
        <v>1</v>
      </c>
      <c r="O390" s="42">
        <f t="shared" ref="O390:O453" si="108">VLOOKUP(C390,AJ:AT,11,0)</f>
        <v>0</v>
      </c>
      <c r="P390" s="42">
        <f t="shared" ref="P390:P453" si="109">VLOOKUP(C390,AJ:AU,12,0)</f>
        <v>0</v>
      </c>
      <c r="Q390" s="42">
        <f t="shared" ref="Q390:Q453" si="110">VLOOKUP(C390,AJ:AV,13,0)</f>
        <v>0</v>
      </c>
      <c r="R390" s="42" t="s">
        <v>841</v>
      </c>
      <c r="S390" s="42">
        <v>0</v>
      </c>
      <c r="T390" s="46">
        <v>0</v>
      </c>
      <c r="U390" s="46">
        <v>0</v>
      </c>
      <c r="V390" s="68" t="s">
        <v>291</v>
      </c>
      <c r="W390" s="68">
        <v>0</v>
      </c>
      <c r="X390" s="46" t="s">
        <v>1169</v>
      </c>
      <c r="AU390" s="42"/>
      <c r="AV390" s="42"/>
    </row>
    <row r="391" spans="1:48">
      <c r="A391" s="69" t="str">
        <f t="shared" si="94"/>
        <v>1314</v>
      </c>
      <c r="B391" s="50" t="str">
        <f t="shared" si="103"/>
        <v>track_1314</v>
      </c>
      <c r="C391" s="46">
        <f t="shared" si="95"/>
        <v>18</v>
      </c>
      <c r="D391" s="46">
        <f t="shared" si="96"/>
        <v>1</v>
      </c>
      <c r="E391" s="46">
        <f t="shared" si="97"/>
        <v>2</v>
      </c>
      <c r="F391" s="46">
        <f t="shared" si="98"/>
        <v>4</v>
      </c>
      <c r="G391" s="46">
        <f t="shared" si="99"/>
        <v>3</v>
      </c>
      <c r="H391" s="46">
        <f t="shared" si="100"/>
        <v>18</v>
      </c>
      <c r="I391" s="46">
        <f t="shared" si="101"/>
        <v>3</v>
      </c>
      <c r="J391" s="42">
        <f t="shared" si="104"/>
        <v>1</v>
      </c>
      <c r="K391" s="42">
        <f t="shared" si="105"/>
        <v>1</v>
      </c>
      <c r="L391" s="42">
        <f t="shared" si="102"/>
        <v>0</v>
      </c>
      <c r="M391" s="42">
        <f t="shared" si="106"/>
        <v>0</v>
      </c>
      <c r="N391" s="42">
        <f t="shared" si="107"/>
        <v>1</v>
      </c>
      <c r="O391" s="42">
        <f t="shared" si="108"/>
        <v>0</v>
      </c>
      <c r="P391" s="42">
        <f t="shared" si="109"/>
        <v>0</v>
      </c>
      <c r="Q391" s="42">
        <f t="shared" si="110"/>
        <v>0</v>
      </c>
      <c r="R391" s="42" t="s">
        <v>841</v>
      </c>
      <c r="S391" s="42">
        <v>0</v>
      </c>
      <c r="T391" s="46">
        <v>0</v>
      </c>
      <c r="U391" s="46">
        <v>0</v>
      </c>
      <c r="V391" s="68" t="s">
        <v>291</v>
      </c>
      <c r="W391" s="68">
        <v>0</v>
      </c>
      <c r="X391" s="46" t="s">
        <v>1170</v>
      </c>
      <c r="AU391" s="42"/>
      <c r="AV391" s="42"/>
    </row>
    <row r="392" spans="1:48">
      <c r="A392" s="69" t="str">
        <f t="shared" si="94"/>
        <v>1315</v>
      </c>
      <c r="B392" s="50" t="str">
        <f t="shared" si="103"/>
        <v>track_1315</v>
      </c>
      <c r="C392" s="46">
        <f t="shared" si="95"/>
        <v>19</v>
      </c>
      <c r="D392" s="46">
        <f t="shared" si="96"/>
        <v>0</v>
      </c>
      <c r="E392" s="46">
        <f t="shared" si="97"/>
        <v>4</v>
      </c>
      <c r="F392" s="46">
        <f t="shared" si="98"/>
        <v>2</v>
      </c>
      <c r="G392" s="46">
        <f t="shared" si="99"/>
        <v>1</v>
      </c>
      <c r="H392" s="46">
        <f t="shared" si="100"/>
        <v>9</v>
      </c>
      <c r="I392" s="46">
        <f t="shared" si="101"/>
        <v>2</v>
      </c>
      <c r="J392" s="42">
        <f t="shared" si="104"/>
        <v>1</v>
      </c>
      <c r="K392" s="42">
        <f t="shared" si="105"/>
        <v>1</v>
      </c>
      <c r="L392" s="42">
        <f t="shared" si="102"/>
        <v>0</v>
      </c>
      <c r="M392" s="42">
        <f t="shared" si="106"/>
        <v>0</v>
      </c>
      <c r="N392" s="42">
        <f t="shared" si="107"/>
        <v>1</v>
      </c>
      <c r="O392" s="42">
        <f t="shared" si="108"/>
        <v>1</v>
      </c>
      <c r="P392" s="42">
        <f t="shared" si="109"/>
        <v>1</v>
      </c>
      <c r="Q392" s="42">
        <f t="shared" si="110"/>
        <v>0</v>
      </c>
      <c r="R392" s="42" t="s">
        <v>841</v>
      </c>
      <c r="S392" s="42">
        <v>0</v>
      </c>
      <c r="T392" s="46">
        <v>0</v>
      </c>
      <c r="U392" s="46">
        <v>0</v>
      </c>
      <c r="V392" s="68" t="s">
        <v>291</v>
      </c>
      <c r="W392" s="68">
        <v>0</v>
      </c>
      <c r="X392" s="46" t="s">
        <v>1171</v>
      </c>
      <c r="AU392" s="42"/>
      <c r="AV392" s="42"/>
    </row>
    <row r="393" spans="1:48">
      <c r="A393" s="69" t="str">
        <f t="shared" si="94"/>
        <v>1316</v>
      </c>
      <c r="B393" s="50" t="str">
        <f t="shared" si="103"/>
        <v>track_1316</v>
      </c>
      <c r="C393" s="46">
        <f t="shared" si="95"/>
        <v>19</v>
      </c>
      <c r="D393" s="46">
        <f t="shared" si="96"/>
        <v>0</v>
      </c>
      <c r="E393" s="46">
        <f t="shared" si="97"/>
        <v>2</v>
      </c>
      <c r="F393" s="46">
        <f t="shared" si="98"/>
        <v>4</v>
      </c>
      <c r="G393" s="46">
        <f t="shared" si="99"/>
        <v>1</v>
      </c>
      <c r="H393" s="46">
        <f t="shared" si="100"/>
        <v>10</v>
      </c>
      <c r="I393" s="46">
        <f t="shared" si="101"/>
        <v>2</v>
      </c>
      <c r="J393" s="42">
        <f t="shared" si="104"/>
        <v>1</v>
      </c>
      <c r="K393" s="42">
        <f t="shared" si="105"/>
        <v>1</v>
      </c>
      <c r="L393" s="42">
        <f t="shared" si="102"/>
        <v>0</v>
      </c>
      <c r="M393" s="42">
        <f t="shared" si="106"/>
        <v>0</v>
      </c>
      <c r="N393" s="42">
        <f t="shared" si="107"/>
        <v>1</v>
      </c>
      <c r="O393" s="42">
        <f t="shared" si="108"/>
        <v>1</v>
      </c>
      <c r="P393" s="42">
        <f t="shared" si="109"/>
        <v>1</v>
      </c>
      <c r="Q393" s="42">
        <f t="shared" si="110"/>
        <v>0</v>
      </c>
      <c r="R393" s="42" t="s">
        <v>841</v>
      </c>
      <c r="S393" s="42">
        <v>0</v>
      </c>
      <c r="T393" s="46">
        <v>0</v>
      </c>
      <c r="U393" s="46">
        <v>0</v>
      </c>
      <c r="V393" s="68" t="s">
        <v>291</v>
      </c>
      <c r="W393" s="68">
        <v>0</v>
      </c>
      <c r="X393" s="46" t="s">
        <v>1172</v>
      </c>
      <c r="AU393" s="42"/>
      <c r="AV393" s="42"/>
    </row>
    <row r="394" spans="1:48">
      <c r="A394" s="69" t="str">
        <f t="shared" si="94"/>
        <v>1317</v>
      </c>
      <c r="B394" s="50" t="str">
        <f t="shared" si="103"/>
        <v>track_1317</v>
      </c>
      <c r="C394" s="46">
        <f t="shared" si="95"/>
        <v>19</v>
      </c>
      <c r="D394" s="46">
        <f t="shared" si="96"/>
        <v>0</v>
      </c>
      <c r="E394" s="46">
        <f t="shared" si="97"/>
        <v>1</v>
      </c>
      <c r="F394" s="46">
        <f t="shared" si="98"/>
        <v>3</v>
      </c>
      <c r="G394" s="46">
        <f t="shared" si="99"/>
        <v>1</v>
      </c>
      <c r="H394" s="46">
        <f t="shared" si="100"/>
        <v>11</v>
      </c>
      <c r="I394" s="46">
        <f t="shared" si="101"/>
        <v>2</v>
      </c>
      <c r="J394" s="42">
        <f t="shared" si="104"/>
        <v>1</v>
      </c>
      <c r="K394" s="42">
        <f t="shared" si="105"/>
        <v>1</v>
      </c>
      <c r="L394" s="42">
        <f t="shared" si="102"/>
        <v>0</v>
      </c>
      <c r="M394" s="42">
        <f t="shared" si="106"/>
        <v>0</v>
      </c>
      <c r="N394" s="42">
        <f t="shared" si="107"/>
        <v>1</v>
      </c>
      <c r="O394" s="42">
        <f t="shared" si="108"/>
        <v>1</v>
      </c>
      <c r="P394" s="42">
        <f t="shared" si="109"/>
        <v>1</v>
      </c>
      <c r="Q394" s="42">
        <f t="shared" si="110"/>
        <v>0</v>
      </c>
      <c r="R394" s="42" t="s">
        <v>841</v>
      </c>
      <c r="S394" s="42">
        <v>0</v>
      </c>
      <c r="T394" s="46">
        <v>0</v>
      </c>
      <c r="U394" s="46">
        <v>0</v>
      </c>
      <c r="V394" s="68" t="s">
        <v>291</v>
      </c>
      <c r="W394" s="68">
        <v>0</v>
      </c>
      <c r="X394" s="46" t="s">
        <v>1173</v>
      </c>
      <c r="AU394" s="42"/>
      <c r="AV394" s="42"/>
    </row>
    <row r="395" spans="1:48">
      <c r="A395" s="69" t="str">
        <f t="shared" si="94"/>
        <v>1318</v>
      </c>
      <c r="B395" s="50" t="str">
        <f t="shared" si="103"/>
        <v>track_1318</v>
      </c>
      <c r="C395" s="46">
        <f t="shared" si="95"/>
        <v>19</v>
      </c>
      <c r="D395" s="46">
        <f t="shared" si="96"/>
        <v>0</v>
      </c>
      <c r="E395" s="46">
        <f t="shared" si="97"/>
        <v>3</v>
      </c>
      <c r="F395" s="46">
        <f t="shared" si="98"/>
        <v>4</v>
      </c>
      <c r="G395" s="46">
        <f t="shared" si="99"/>
        <v>1</v>
      </c>
      <c r="H395" s="46">
        <f t="shared" si="100"/>
        <v>12</v>
      </c>
      <c r="I395" s="46">
        <f t="shared" si="101"/>
        <v>2</v>
      </c>
      <c r="J395" s="42">
        <f t="shared" si="104"/>
        <v>1</v>
      </c>
      <c r="K395" s="42">
        <f t="shared" si="105"/>
        <v>1</v>
      </c>
      <c r="L395" s="42">
        <f t="shared" si="102"/>
        <v>0</v>
      </c>
      <c r="M395" s="42">
        <f t="shared" si="106"/>
        <v>0</v>
      </c>
      <c r="N395" s="42">
        <f t="shared" si="107"/>
        <v>1</v>
      </c>
      <c r="O395" s="42">
        <f t="shared" si="108"/>
        <v>1</v>
      </c>
      <c r="P395" s="42">
        <f t="shared" si="109"/>
        <v>1</v>
      </c>
      <c r="Q395" s="42">
        <f t="shared" si="110"/>
        <v>0</v>
      </c>
      <c r="R395" s="42" t="s">
        <v>841</v>
      </c>
      <c r="S395" s="42">
        <v>0</v>
      </c>
      <c r="T395" s="46">
        <v>0</v>
      </c>
      <c r="U395" s="46">
        <v>0</v>
      </c>
      <c r="V395" s="68" t="s">
        <v>291</v>
      </c>
      <c r="W395" s="68">
        <v>0</v>
      </c>
      <c r="X395" s="46" t="s">
        <v>1174</v>
      </c>
      <c r="AU395" s="42"/>
      <c r="AV395" s="42"/>
    </row>
    <row r="396" spans="1:48">
      <c r="A396" s="69" t="str">
        <f t="shared" si="94"/>
        <v>1319</v>
      </c>
      <c r="B396" s="50" t="str">
        <f t="shared" si="103"/>
        <v>track_1319</v>
      </c>
      <c r="C396" s="46">
        <f t="shared" si="95"/>
        <v>19</v>
      </c>
      <c r="D396" s="46">
        <f t="shared" si="96"/>
        <v>0</v>
      </c>
      <c r="E396" s="46">
        <f t="shared" si="97"/>
        <v>4</v>
      </c>
      <c r="F396" s="46">
        <f t="shared" si="98"/>
        <v>2</v>
      </c>
      <c r="G396" s="46">
        <f t="shared" si="99"/>
        <v>1</v>
      </c>
      <c r="H396" s="46">
        <f t="shared" si="100"/>
        <v>13</v>
      </c>
      <c r="I396" s="46">
        <f t="shared" si="101"/>
        <v>2</v>
      </c>
      <c r="J396" s="42">
        <f t="shared" si="104"/>
        <v>1</v>
      </c>
      <c r="K396" s="42">
        <f t="shared" si="105"/>
        <v>1</v>
      </c>
      <c r="L396" s="42">
        <f t="shared" si="102"/>
        <v>0</v>
      </c>
      <c r="M396" s="42">
        <f t="shared" si="106"/>
        <v>0</v>
      </c>
      <c r="N396" s="42">
        <f t="shared" si="107"/>
        <v>1</v>
      </c>
      <c r="O396" s="42">
        <f t="shared" si="108"/>
        <v>1</v>
      </c>
      <c r="P396" s="42">
        <f t="shared" si="109"/>
        <v>1</v>
      </c>
      <c r="Q396" s="42">
        <f t="shared" si="110"/>
        <v>0</v>
      </c>
      <c r="R396" s="42" t="s">
        <v>841</v>
      </c>
      <c r="S396" s="42">
        <v>0</v>
      </c>
      <c r="T396" s="46">
        <v>0</v>
      </c>
      <c r="U396" s="46">
        <v>0</v>
      </c>
      <c r="V396" s="68" t="s">
        <v>291</v>
      </c>
      <c r="W396" s="68">
        <v>0</v>
      </c>
      <c r="X396" s="46" t="s">
        <v>1175</v>
      </c>
      <c r="AU396" s="42"/>
      <c r="AV396" s="42"/>
    </row>
    <row r="397" spans="1:48">
      <c r="A397" s="69" t="str">
        <f t="shared" si="94"/>
        <v>1320</v>
      </c>
      <c r="B397" s="50" t="str">
        <f t="shared" si="103"/>
        <v>track_1320</v>
      </c>
      <c r="C397" s="46">
        <f t="shared" si="95"/>
        <v>19</v>
      </c>
      <c r="D397" s="46">
        <f t="shared" si="96"/>
        <v>0</v>
      </c>
      <c r="E397" s="46">
        <f t="shared" si="97"/>
        <v>4</v>
      </c>
      <c r="F397" s="46">
        <f t="shared" si="98"/>
        <v>2</v>
      </c>
      <c r="G397" s="46">
        <f t="shared" si="99"/>
        <v>2</v>
      </c>
      <c r="H397" s="46">
        <f t="shared" si="100"/>
        <v>14</v>
      </c>
      <c r="I397" s="46">
        <f t="shared" si="101"/>
        <v>2</v>
      </c>
      <c r="J397" s="42">
        <f t="shared" si="104"/>
        <v>1</v>
      </c>
      <c r="K397" s="42">
        <f t="shared" si="105"/>
        <v>1</v>
      </c>
      <c r="L397" s="42">
        <f t="shared" si="102"/>
        <v>0</v>
      </c>
      <c r="M397" s="42">
        <f t="shared" si="106"/>
        <v>0</v>
      </c>
      <c r="N397" s="42">
        <f t="shared" si="107"/>
        <v>1</v>
      </c>
      <c r="O397" s="42">
        <f t="shared" si="108"/>
        <v>1</v>
      </c>
      <c r="P397" s="42">
        <f t="shared" si="109"/>
        <v>1</v>
      </c>
      <c r="Q397" s="42">
        <f t="shared" si="110"/>
        <v>0</v>
      </c>
      <c r="R397" s="42" t="s">
        <v>841</v>
      </c>
      <c r="S397" s="42">
        <v>0</v>
      </c>
      <c r="T397" s="46">
        <v>0</v>
      </c>
      <c r="U397" s="46">
        <v>0</v>
      </c>
      <c r="V397" s="68" t="s">
        <v>291</v>
      </c>
      <c r="W397" s="68">
        <v>0</v>
      </c>
      <c r="X397" s="46" t="s">
        <v>1176</v>
      </c>
      <c r="AU397" s="42"/>
      <c r="AV397" s="42"/>
    </row>
    <row r="398" spans="1:48">
      <c r="A398" s="69" t="str">
        <f t="shared" si="94"/>
        <v>1321</v>
      </c>
      <c r="B398" s="50" t="str">
        <f t="shared" si="103"/>
        <v>track_1321</v>
      </c>
      <c r="C398" s="46">
        <f t="shared" si="95"/>
        <v>19</v>
      </c>
      <c r="D398" s="46">
        <f t="shared" si="96"/>
        <v>0</v>
      </c>
      <c r="E398" s="46">
        <f t="shared" si="97"/>
        <v>1</v>
      </c>
      <c r="F398" s="46">
        <f t="shared" si="98"/>
        <v>2</v>
      </c>
      <c r="G398" s="46">
        <f t="shared" si="99"/>
        <v>2</v>
      </c>
      <c r="H398" s="46">
        <f t="shared" si="100"/>
        <v>15</v>
      </c>
      <c r="I398" s="46">
        <f t="shared" si="101"/>
        <v>2</v>
      </c>
      <c r="J398" s="42">
        <f t="shared" si="104"/>
        <v>1</v>
      </c>
      <c r="K398" s="42">
        <f t="shared" si="105"/>
        <v>1</v>
      </c>
      <c r="L398" s="42">
        <f t="shared" si="102"/>
        <v>0</v>
      </c>
      <c r="M398" s="42">
        <f t="shared" si="106"/>
        <v>0</v>
      </c>
      <c r="N398" s="42">
        <f t="shared" si="107"/>
        <v>1</v>
      </c>
      <c r="O398" s="42">
        <f t="shared" si="108"/>
        <v>1</v>
      </c>
      <c r="P398" s="42">
        <f t="shared" si="109"/>
        <v>1</v>
      </c>
      <c r="Q398" s="42">
        <f t="shared" si="110"/>
        <v>0</v>
      </c>
      <c r="R398" s="42" t="s">
        <v>841</v>
      </c>
      <c r="S398" s="42">
        <v>0</v>
      </c>
      <c r="T398" s="46">
        <v>0</v>
      </c>
      <c r="U398" s="46">
        <v>0</v>
      </c>
      <c r="V398" s="68" t="s">
        <v>291</v>
      </c>
      <c r="W398" s="68">
        <v>0</v>
      </c>
      <c r="X398" s="46" t="s">
        <v>1177</v>
      </c>
      <c r="AU398" s="42"/>
      <c r="AV398" s="42"/>
    </row>
    <row r="399" spans="1:48">
      <c r="A399" s="69" t="str">
        <f t="shared" si="94"/>
        <v>1322</v>
      </c>
      <c r="B399" s="50" t="str">
        <f t="shared" si="103"/>
        <v>track_1322</v>
      </c>
      <c r="C399" s="46">
        <f t="shared" si="95"/>
        <v>19</v>
      </c>
      <c r="D399" s="46">
        <f t="shared" si="96"/>
        <v>0</v>
      </c>
      <c r="E399" s="46">
        <f t="shared" si="97"/>
        <v>4</v>
      </c>
      <c r="F399" s="46">
        <f t="shared" si="98"/>
        <v>2</v>
      </c>
      <c r="G399" s="46">
        <f t="shared" si="99"/>
        <v>1</v>
      </c>
      <c r="H399" s="46">
        <f t="shared" si="100"/>
        <v>16</v>
      </c>
      <c r="I399" s="46">
        <f t="shared" si="101"/>
        <v>2</v>
      </c>
      <c r="J399" s="42">
        <f t="shared" si="104"/>
        <v>1</v>
      </c>
      <c r="K399" s="42">
        <f t="shared" si="105"/>
        <v>1</v>
      </c>
      <c r="L399" s="42">
        <f t="shared" si="102"/>
        <v>0</v>
      </c>
      <c r="M399" s="42">
        <f t="shared" si="106"/>
        <v>0</v>
      </c>
      <c r="N399" s="42">
        <f t="shared" si="107"/>
        <v>1</v>
      </c>
      <c r="O399" s="42">
        <f t="shared" si="108"/>
        <v>1</v>
      </c>
      <c r="P399" s="42">
        <f t="shared" si="109"/>
        <v>1</v>
      </c>
      <c r="Q399" s="42">
        <f t="shared" si="110"/>
        <v>0</v>
      </c>
      <c r="R399" s="42" t="s">
        <v>841</v>
      </c>
      <c r="S399" s="42">
        <v>0</v>
      </c>
      <c r="T399" s="46">
        <v>0</v>
      </c>
      <c r="U399" s="46">
        <v>0</v>
      </c>
      <c r="V399" s="68" t="s">
        <v>291</v>
      </c>
      <c r="W399" s="68">
        <v>0</v>
      </c>
      <c r="X399" s="46" t="s">
        <v>1178</v>
      </c>
      <c r="AU399" s="42"/>
      <c r="AV399" s="42"/>
    </row>
    <row r="400" spans="1:48">
      <c r="A400" s="69" t="str">
        <f t="shared" si="94"/>
        <v>1323</v>
      </c>
      <c r="B400" s="50" t="str">
        <f t="shared" si="103"/>
        <v>track_1323</v>
      </c>
      <c r="C400" s="46">
        <f t="shared" si="95"/>
        <v>19</v>
      </c>
      <c r="D400" s="46">
        <f t="shared" si="96"/>
        <v>0</v>
      </c>
      <c r="E400" s="46">
        <f t="shared" si="97"/>
        <v>1</v>
      </c>
      <c r="F400" s="46">
        <f t="shared" si="98"/>
        <v>3</v>
      </c>
      <c r="G400" s="46">
        <f t="shared" si="99"/>
        <v>2</v>
      </c>
      <c r="H400" s="46">
        <f t="shared" si="100"/>
        <v>17</v>
      </c>
      <c r="I400" s="46">
        <f t="shared" si="101"/>
        <v>2</v>
      </c>
      <c r="J400" s="42">
        <f t="shared" si="104"/>
        <v>1</v>
      </c>
      <c r="K400" s="42">
        <f t="shared" si="105"/>
        <v>1</v>
      </c>
      <c r="L400" s="42">
        <f t="shared" si="102"/>
        <v>0</v>
      </c>
      <c r="M400" s="42">
        <f t="shared" si="106"/>
        <v>0</v>
      </c>
      <c r="N400" s="42">
        <f t="shared" si="107"/>
        <v>1</v>
      </c>
      <c r="O400" s="42">
        <f t="shared" si="108"/>
        <v>1</v>
      </c>
      <c r="P400" s="42">
        <f t="shared" si="109"/>
        <v>1</v>
      </c>
      <c r="Q400" s="42">
        <f t="shared" si="110"/>
        <v>0</v>
      </c>
      <c r="R400" s="42" t="s">
        <v>841</v>
      </c>
      <c r="S400" s="42">
        <v>0</v>
      </c>
      <c r="T400" s="46">
        <v>0</v>
      </c>
      <c r="U400" s="46">
        <v>0</v>
      </c>
      <c r="V400" s="68" t="s">
        <v>291</v>
      </c>
      <c r="W400" s="68">
        <v>0</v>
      </c>
      <c r="X400" s="46" t="s">
        <v>1179</v>
      </c>
      <c r="AU400" s="42"/>
      <c r="AV400" s="42"/>
    </row>
    <row r="401" spans="1:48">
      <c r="A401" s="69" t="str">
        <f t="shared" si="94"/>
        <v>1324</v>
      </c>
      <c r="B401" s="50" t="str">
        <f t="shared" si="103"/>
        <v>track_1324</v>
      </c>
      <c r="C401" s="46">
        <f t="shared" si="95"/>
        <v>19</v>
      </c>
      <c r="D401" s="46">
        <f t="shared" si="96"/>
        <v>0</v>
      </c>
      <c r="E401" s="46">
        <f t="shared" si="97"/>
        <v>2</v>
      </c>
      <c r="F401" s="46">
        <f t="shared" si="98"/>
        <v>4</v>
      </c>
      <c r="G401" s="46">
        <f t="shared" si="99"/>
        <v>3</v>
      </c>
      <c r="H401" s="46">
        <f t="shared" si="100"/>
        <v>18</v>
      </c>
      <c r="I401" s="46">
        <f t="shared" si="101"/>
        <v>2</v>
      </c>
      <c r="J401" s="42">
        <f t="shared" si="104"/>
        <v>1</v>
      </c>
      <c r="K401" s="42">
        <f t="shared" si="105"/>
        <v>1</v>
      </c>
      <c r="L401" s="42">
        <f t="shared" si="102"/>
        <v>0</v>
      </c>
      <c r="M401" s="42">
        <f t="shared" si="106"/>
        <v>0</v>
      </c>
      <c r="N401" s="42">
        <f t="shared" si="107"/>
        <v>1</v>
      </c>
      <c r="O401" s="42">
        <f t="shared" si="108"/>
        <v>1</v>
      </c>
      <c r="P401" s="42">
        <f t="shared" si="109"/>
        <v>1</v>
      </c>
      <c r="Q401" s="42">
        <f t="shared" si="110"/>
        <v>0</v>
      </c>
      <c r="R401" s="42" t="s">
        <v>841</v>
      </c>
      <c r="S401" s="42">
        <v>0</v>
      </c>
      <c r="T401" s="46">
        <v>0</v>
      </c>
      <c r="U401" s="46">
        <v>0</v>
      </c>
      <c r="V401" s="68" t="s">
        <v>291</v>
      </c>
      <c r="W401" s="68">
        <v>0</v>
      </c>
      <c r="X401" s="46" t="s">
        <v>1180</v>
      </c>
      <c r="AU401" s="42"/>
      <c r="AV401" s="42"/>
    </row>
    <row r="402" spans="1:48">
      <c r="A402" s="69" t="str">
        <f t="shared" si="94"/>
        <v>1325</v>
      </c>
      <c r="B402" s="50" t="str">
        <f t="shared" si="103"/>
        <v>track_1325</v>
      </c>
      <c r="C402" s="46">
        <f t="shared" si="95"/>
        <v>24</v>
      </c>
      <c r="D402" s="46">
        <f t="shared" si="96"/>
        <v>1</v>
      </c>
      <c r="E402" s="46">
        <f t="shared" si="97"/>
        <v>4</v>
      </c>
      <c r="F402" s="46">
        <f t="shared" si="98"/>
        <v>2</v>
      </c>
      <c r="G402" s="46">
        <f t="shared" si="99"/>
        <v>1</v>
      </c>
      <c r="H402" s="46">
        <f t="shared" si="100"/>
        <v>9</v>
      </c>
      <c r="I402" s="46">
        <f t="shared" si="101"/>
        <v>2</v>
      </c>
      <c r="J402" s="42">
        <f t="shared" si="104"/>
        <v>0</v>
      </c>
      <c r="K402" s="42">
        <f t="shared" si="105"/>
        <v>0</v>
      </c>
      <c r="L402" s="42">
        <f t="shared" si="102"/>
        <v>1</v>
      </c>
      <c r="M402" s="42">
        <f t="shared" si="106"/>
        <v>1</v>
      </c>
      <c r="N402" s="42">
        <f t="shared" si="107"/>
        <v>1</v>
      </c>
      <c r="O402" s="42">
        <f t="shared" si="108"/>
        <v>1</v>
      </c>
      <c r="P402" s="42">
        <f t="shared" si="109"/>
        <v>1</v>
      </c>
      <c r="Q402" s="42">
        <f t="shared" si="110"/>
        <v>1</v>
      </c>
      <c r="R402" s="42">
        <v>0</v>
      </c>
      <c r="S402" s="42">
        <v>0</v>
      </c>
      <c r="T402" s="46">
        <v>0</v>
      </c>
      <c r="U402" s="46">
        <v>0</v>
      </c>
      <c r="V402" s="68" t="s">
        <v>291</v>
      </c>
      <c r="W402" s="68">
        <v>0</v>
      </c>
      <c r="X402" s="46" t="s">
        <v>1181</v>
      </c>
      <c r="AU402" s="42"/>
      <c r="AV402" s="42"/>
    </row>
    <row r="403" spans="1:48">
      <c r="A403" s="69" t="str">
        <f t="shared" si="94"/>
        <v>1326</v>
      </c>
      <c r="B403" s="50" t="str">
        <f t="shared" si="103"/>
        <v>track_1326</v>
      </c>
      <c r="C403" s="46">
        <f t="shared" si="95"/>
        <v>24</v>
      </c>
      <c r="D403" s="46">
        <f t="shared" si="96"/>
        <v>1</v>
      </c>
      <c r="E403" s="46">
        <f t="shared" si="97"/>
        <v>2</v>
      </c>
      <c r="F403" s="46">
        <f t="shared" si="98"/>
        <v>4</v>
      </c>
      <c r="G403" s="46">
        <f t="shared" si="99"/>
        <v>1</v>
      </c>
      <c r="H403" s="46">
        <f t="shared" si="100"/>
        <v>10</v>
      </c>
      <c r="I403" s="46">
        <f t="shared" si="101"/>
        <v>2</v>
      </c>
      <c r="J403" s="42">
        <f t="shared" si="104"/>
        <v>0</v>
      </c>
      <c r="K403" s="42">
        <f t="shared" si="105"/>
        <v>0</v>
      </c>
      <c r="L403" s="42">
        <f t="shared" si="102"/>
        <v>1</v>
      </c>
      <c r="M403" s="42">
        <f t="shared" si="106"/>
        <v>1</v>
      </c>
      <c r="N403" s="42">
        <f t="shared" si="107"/>
        <v>1</v>
      </c>
      <c r="O403" s="42">
        <f t="shared" si="108"/>
        <v>1</v>
      </c>
      <c r="P403" s="42">
        <f t="shared" si="109"/>
        <v>1</v>
      </c>
      <c r="Q403" s="42">
        <f t="shared" si="110"/>
        <v>1</v>
      </c>
      <c r="R403" s="42">
        <v>0</v>
      </c>
      <c r="S403" s="42">
        <v>0</v>
      </c>
      <c r="T403" s="46">
        <v>0</v>
      </c>
      <c r="U403" s="46">
        <v>0</v>
      </c>
      <c r="V403" s="68" t="s">
        <v>291</v>
      </c>
      <c r="W403" s="68">
        <v>0</v>
      </c>
      <c r="X403" s="46" t="s">
        <v>1182</v>
      </c>
      <c r="AU403" s="42"/>
      <c r="AV403" s="42"/>
    </row>
    <row r="404" spans="1:48">
      <c r="A404" s="69" t="str">
        <f t="shared" si="94"/>
        <v>1327</v>
      </c>
      <c r="B404" s="50" t="str">
        <f t="shared" si="103"/>
        <v>track_1327</v>
      </c>
      <c r="C404" s="46">
        <f t="shared" si="95"/>
        <v>24</v>
      </c>
      <c r="D404" s="46">
        <f t="shared" si="96"/>
        <v>1</v>
      </c>
      <c r="E404" s="46">
        <f t="shared" si="97"/>
        <v>1</v>
      </c>
      <c r="F404" s="46">
        <f t="shared" si="98"/>
        <v>2</v>
      </c>
      <c r="G404" s="46">
        <f t="shared" si="99"/>
        <v>1</v>
      </c>
      <c r="H404" s="46">
        <f t="shared" si="100"/>
        <v>11</v>
      </c>
      <c r="I404" s="46">
        <f t="shared" si="101"/>
        <v>2</v>
      </c>
      <c r="J404" s="42">
        <f t="shared" si="104"/>
        <v>0</v>
      </c>
      <c r="K404" s="42">
        <f t="shared" si="105"/>
        <v>0</v>
      </c>
      <c r="L404" s="42">
        <f t="shared" si="102"/>
        <v>1</v>
      </c>
      <c r="M404" s="42">
        <f t="shared" si="106"/>
        <v>1</v>
      </c>
      <c r="N404" s="42">
        <f t="shared" si="107"/>
        <v>1</v>
      </c>
      <c r="O404" s="42">
        <f t="shared" si="108"/>
        <v>1</v>
      </c>
      <c r="P404" s="42">
        <f t="shared" si="109"/>
        <v>1</v>
      </c>
      <c r="Q404" s="42">
        <f t="shared" si="110"/>
        <v>1</v>
      </c>
      <c r="R404" s="42">
        <v>0</v>
      </c>
      <c r="S404" s="42">
        <v>0</v>
      </c>
      <c r="T404" s="46">
        <v>0</v>
      </c>
      <c r="U404" s="46">
        <v>0</v>
      </c>
      <c r="V404" s="68" t="s">
        <v>291</v>
      </c>
      <c r="W404" s="68">
        <v>0</v>
      </c>
      <c r="X404" s="46" t="s">
        <v>1183</v>
      </c>
      <c r="AU404" s="42"/>
      <c r="AV404" s="42"/>
    </row>
    <row r="405" spans="1:48">
      <c r="A405" s="69" t="str">
        <f t="shared" si="94"/>
        <v>1328</v>
      </c>
      <c r="B405" s="50" t="str">
        <f t="shared" si="103"/>
        <v>track_1328</v>
      </c>
      <c r="C405" s="46">
        <f t="shared" si="95"/>
        <v>24</v>
      </c>
      <c r="D405" s="46">
        <f t="shared" si="96"/>
        <v>1</v>
      </c>
      <c r="E405" s="46">
        <f t="shared" si="97"/>
        <v>2</v>
      </c>
      <c r="F405" s="46">
        <f t="shared" si="98"/>
        <v>3</v>
      </c>
      <c r="G405" s="46">
        <f t="shared" si="99"/>
        <v>1</v>
      </c>
      <c r="H405" s="46">
        <f t="shared" si="100"/>
        <v>12</v>
      </c>
      <c r="I405" s="46">
        <f t="shared" si="101"/>
        <v>2</v>
      </c>
      <c r="J405" s="42">
        <f t="shared" si="104"/>
        <v>0</v>
      </c>
      <c r="K405" s="42">
        <f t="shared" si="105"/>
        <v>0</v>
      </c>
      <c r="L405" s="42">
        <f t="shared" si="102"/>
        <v>1</v>
      </c>
      <c r="M405" s="42">
        <f t="shared" si="106"/>
        <v>1</v>
      </c>
      <c r="N405" s="42">
        <f t="shared" si="107"/>
        <v>1</v>
      </c>
      <c r="O405" s="42">
        <f t="shared" si="108"/>
        <v>1</v>
      </c>
      <c r="P405" s="42">
        <f t="shared" si="109"/>
        <v>1</v>
      </c>
      <c r="Q405" s="42">
        <f t="shared" si="110"/>
        <v>1</v>
      </c>
      <c r="R405" s="42">
        <v>0</v>
      </c>
      <c r="S405" s="42">
        <v>0</v>
      </c>
      <c r="T405" s="46">
        <v>0</v>
      </c>
      <c r="U405" s="46">
        <v>0</v>
      </c>
      <c r="V405" s="68" t="s">
        <v>291</v>
      </c>
      <c r="W405" s="68">
        <v>0</v>
      </c>
      <c r="X405" s="46" t="s">
        <v>1184</v>
      </c>
      <c r="AU405" s="42"/>
      <c r="AV405" s="42"/>
    </row>
    <row r="406" spans="1:48">
      <c r="A406" s="69" t="str">
        <f t="shared" si="94"/>
        <v>1329</v>
      </c>
      <c r="B406" s="50" t="str">
        <f t="shared" si="103"/>
        <v>track_1329</v>
      </c>
      <c r="C406" s="46">
        <f t="shared" si="95"/>
        <v>24</v>
      </c>
      <c r="D406" s="46">
        <f t="shared" si="96"/>
        <v>1</v>
      </c>
      <c r="E406" s="46">
        <f t="shared" si="97"/>
        <v>4</v>
      </c>
      <c r="F406" s="46">
        <f t="shared" si="98"/>
        <v>4</v>
      </c>
      <c r="G406" s="46">
        <f t="shared" si="99"/>
        <v>1</v>
      </c>
      <c r="H406" s="46">
        <f t="shared" si="100"/>
        <v>13</v>
      </c>
      <c r="I406" s="46">
        <f t="shared" si="101"/>
        <v>2</v>
      </c>
      <c r="J406" s="42">
        <f t="shared" si="104"/>
        <v>0</v>
      </c>
      <c r="K406" s="42">
        <f t="shared" si="105"/>
        <v>0</v>
      </c>
      <c r="L406" s="42">
        <f t="shared" si="102"/>
        <v>1</v>
      </c>
      <c r="M406" s="42">
        <f t="shared" si="106"/>
        <v>1</v>
      </c>
      <c r="N406" s="42">
        <f t="shared" si="107"/>
        <v>1</v>
      </c>
      <c r="O406" s="42">
        <f t="shared" si="108"/>
        <v>1</v>
      </c>
      <c r="P406" s="42">
        <f t="shared" si="109"/>
        <v>1</v>
      </c>
      <c r="Q406" s="42">
        <f t="shared" si="110"/>
        <v>1</v>
      </c>
      <c r="R406" s="42">
        <v>0</v>
      </c>
      <c r="S406" s="42">
        <v>0</v>
      </c>
      <c r="T406" s="46">
        <v>0</v>
      </c>
      <c r="U406" s="46">
        <v>0</v>
      </c>
      <c r="V406" s="68" t="s">
        <v>291</v>
      </c>
      <c r="W406" s="68">
        <v>0</v>
      </c>
      <c r="X406" s="46" t="s">
        <v>1185</v>
      </c>
      <c r="AU406" s="42"/>
      <c r="AV406" s="42"/>
    </row>
    <row r="407" spans="1:48">
      <c r="A407" s="69" t="str">
        <f t="shared" si="94"/>
        <v>1330</v>
      </c>
      <c r="B407" s="50" t="str">
        <f t="shared" si="103"/>
        <v>track_1330</v>
      </c>
      <c r="C407" s="46">
        <f t="shared" si="95"/>
        <v>24</v>
      </c>
      <c r="D407" s="46">
        <f t="shared" si="96"/>
        <v>1</v>
      </c>
      <c r="E407" s="46">
        <f t="shared" si="97"/>
        <v>2</v>
      </c>
      <c r="F407" s="46">
        <f t="shared" si="98"/>
        <v>2</v>
      </c>
      <c r="G407" s="46">
        <f t="shared" si="99"/>
        <v>1</v>
      </c>
      <c r="H407" s="46">
        <f t="shared" si="100"/>
        <v>14</v>
      </c>
      <c r="I407" s="46">
        <f t="shared" si="101"/>
        <v>2</v>
      </c>
      <c r="J407" s="42">
        <f t="shared" si="104"/>
        <v>0</v>
      </c>
      <c r="K407" s="42">
        <f t="shared" si="105"/>
        <v>0</v>
      </c>
      <c r="L407" s="42">
        <f t="shared" si="102"/>
        <v>1</v>
      </c>
      <c r="M407" s="42">
        <f t="shared" si="106"/>
        <v>1</v>
      </c>
      <c r="N407" s="42">
        <f t="shared" si="107"/>
        <v>1</v>
      </c>
      <c r="O407" s="42">
        <f t="shared" si="108"/>
        <v>1</v>
      </c>
      <c r="P407" s="42">
        <f t="shared" si="109"/>
        <v>1</v>
      </c>
      <c r="Q407" s="42">
        <f t="shared" si="110"/>
        <v>1</v>
      </c>
      <c r="R407" s="42">
        <v>0</v>
      </c>
      <c r="S407" s="42">
        <v>0</v>
      </c>
      <c r="T407" s="46">
        <v>0</v>
      </c>
      <c r="U407" s="46">
        <v>0</v>
      </c>
      <c r="V407" s="68" t="s">
        <v>291</v>
      </c>
      <c r="W407" s="68">
        <v>0</v>
      </c>
      <c r="X407" s="46" t="s">
        <v>1186</v>
      </c>
      <c r="AU407" s="42"/>
      <c r="AV407" s="42"/>
    </row>
    <row r="408" spans="1:48">
      <c r="A408" s="69" t="str">
        <f t="shared" si="94"/>
        <v>1331</v>
      </c>
      <c r="B408" s="50" t="str">
        <f t="shared" si="103"/>
        <v>track_1331</v>
      </c>
      <c r="C408" s="46">
        <f t="shared" si="95"/>
        <v>24</v>
      </c>
      <c r="D408" s="46">
        <f t="shared" si="96"/>
        <v>1</v>
      </c>
      <c r="E408" s="46">
        <f t="shared" si="97"/>
        <v>4</v>
      </c>
      <c r="F408" s="46">
        <f t="shared" si="98"/>
        <v>2</v>
      </c>
      <c r="G408" s="46">
        <f t="shared" si="99"/>
        <v>1</v>
      </c>
      <c r="H408" s="46">
        <f t="shared" si="100"/>
        <v>15</v>
      </c>
      <c r="I408" s="46">
        <f t="shared" si="101"/>
        <v>2</v>
      </c>
      <c r="J408" s="42">
        <f t="shared" si="104"/>
        <v>0</v>
      </c>
      <c r="K408" s="42">
        <f t="shared" si="105"/>
        <v>0</v>
      </c>
      <c r="L408" s="42">
        <f t="shared" si="102"/>
        <v>1</v>
      </c>
      <c r="M408" s="42">
        <f t="shared" si="106"/>
        <v>1</v>
      </c>
      <c r="N408" s="42">
        <f t="shared" si="107"/>
        <v>1</v>
      </c>
      <c r="O408" s="42">
        <f t="shared" si="108"/>
        <v>1</v>
      </c>
      <c r="P408" s="42">
        <f t="shared" si="109"/>
        <v>1</v>
      </c>
      <c r="Q408" s="42">
        <f t="shared" si="110"/>
        <v>1</v>
      </c>
      <c r="R408" s="42">
        <v>0</v>
      </c>
      <c r="S408" s="42">
        <v>0</v>
      </c>
      <c r="T408" s="46">
        <v>0</v>
      </c>
      <c r="U408" s="46">
        <v>0</v>
      </c>
      <c r="V408" s="68" t="s">
        <v>291</v>
      </c>
      <c r="W408" s="68">
        <v>0</v>
      </c>
      <c r="X408" s="46" t="s">
        <v>1187</v>
      </c>
      <c r="AU408" s="42"/>
      <c r="AV408" s="42"/>
    </row>
    <row r="409" spans="1:48">
      <c r="A409" s="69" t="str">
        <f t="shared" si="94"/>
        <v>1332</v>
      </c>
      <c r="B409" s="50" t="str">
        <f t="shared" si="103"/>
        <v>track_1332</v>
      </c>
      <c r="C409" s="46">
        <f t="shared" si="95"/>
        <v>24</v>
      </c>
      <c r="D409" s="46">
        <f t="shared" si="96"/>
        <v>1</v>
      </c>
      <c r="E409" s="46">
        <f t="shared" si="97"/>
        <v>1</v>
      </c>
      <c r="F409" s="46">
        <f t="shared" si="98"/>
        <v>3</v>
      </c>
      <c r="G409" s="46">
        <f t="shared" si="99"/>
        <v>1</v>
      </c>
      <c r="H409" s="46">
        <f t="shared" si="100"/>
        <v>16</v>
      </c>
      <c r="I409" s="46">
        <f t="shared" si="101"/>
        <v>2</v>
      </c>
      <c r="J409" s="42">
        <f t="shared" si="104"/>
        <v>0</v>
      </c>
      <c r="K409" s="42">
        <f t="shared" si="105"/>
        <v>0</v>
      </c>
      <c r="L409" s="42">
        <f t="shared" si="102"/>
        <v>1</v>
      </c>
      <c r="M409" s="42">
        <f t="shared" si="106"/>
        <v>1</v>
      </c>
      <c r="N409" s="42">
        <f t="shared" si="107"/>
        <v>1</v>
      </c>
      <c r="O409" s="42">
        <f t="shared" si="108"/>
        <v>1</v>
      </c>
      <c r="P409" s="42">
        <f t="shared" si="109"/>
        <v>1</v>
      </c>
      <c r="Q409" s="42">
        <f t="shared" si="110"/>
        <v>1</v>
      </c>
      <c r="R409" s="42">
        <v>0</v>
      </c>
      <c r="S409" s="42">
        <v>0</v>
      </c>
      <c r="T409" s="46">
        <v>0</v>
      </c>
      <c r="U409" s="46">
        <v>0</v>
      </c>
      <c r="V409" s="68" t="s">
        <v>291</v>
      </c>
      <c r="W409" s="68">
        <v>0</v>
      </c>
      <c r="X409" s="46" t="s">
        <v>1188</v>
      </c>
      <c r="AU409" s="42"/>
      <c r="AV409" s="42"/>
    </row>
    <row r="410" spans="1:48">
      <c r="A410" s="69" t="str">
        <f t="shared" si="94"/>
        <v>1333</v>
      </c>
      <c r="B410" s="50" t="str">
        <f t="shared" si="103"/>
        <v>track_1333</v>
      </c>
      <c r="C410" s="46">
        <f t="shared" si="95"/>
        <v>24</v>
      </c>
      <c r="D410" s="46">
        <f t="shared" si="96"/>
        <v>1</v>
      </c>
      <c r="E410" s="46">
        <f t="shared" si="97"/>
        <v>4</v>
      </c>
      <c r="F410" s="46">
        <f t="shared" si="98"/>
        <v>2</v>
      </c>
      <c r="G410" s="46">
        <f t="shared" si="99"/>
        <v>1</v>
      </c>
      <c r="H410" s="46">
        <f t="shared" si="100"/>
        <v>17</v>
      </c>
      <c r="I410" s="46">
        <f t="shared" si="101"/>
        <v>2</v>
      </c>
      <c r="J410" s="42">
        <f t="shared" si="104"/>
        <v>0</v>
      </c>
      <c r="K410" s="42">
        <f t="shared" si="105"/>
        <v>0</v>
      </c>
      <c r="L410" s="42">
        <f t="shared" si="102"/>
        <v>1</v>
      </c>
      <c r="M410" s="42">
        <f t="shared" si="106"/>
        <v>1</v>
      </c>
      <c r="N410" s="42">
        <f t="shared" si="107"/>
        <v>1</v>
      </c>
      <c r="O410" s="42">
        <f t="shared" si="108"/>
        <v>1</v>
      </c>
      <c r="P410" s="42">
        <f t="shared" si="109"/>
        <v>1</v>
      </c>
      <c r="Q410" s="42">
        <f t="shared" si="110"/>
        <v>1</v>
      </c>
      <c r="R410" s="42">
        <v>0</v>
      </c>
      <c r="S410" s="42">
        <v>0</v>
      </c>
      <c r="T410" s="46">
        <v>0</v>
      </c>
      <c r="U410" s="46">
        <v>0</v>
      </c>
      <c r="V410" s="68" t="s">
        <v>291</v>
      </c>
      <c r="W410" s="68">
        <v>0</v>
      </c>
      <c r="X410" s="46" t="s">
        <v>1189</v>
      </c>
      <c r="AU410" s="42"/>
      <c r="AV410" s="42"/>
    </row>
    <row r="411" spans="1:48">
      <c r="A411" s="69" t="str">
        <f t="shared" si="94"/>
        <v>1334</v>
      </c>
      <c r="B411" s="50" t="str">
        <f t="shared" si="103"/>
        <v>track_1334</v>
      </c>
      <c r="C411" s="46">
        <f t="shared" si="95"/>
        <v>24</v>
      </c>
      <c r="D411" s="46">
        <f t="shared" si="96"/>
        <v>1</v>
      </c>
      <c r="E411" s="46">
        <f t="shared" si="97"/>
        <v>2</v>
      </c>
      <c r="F411" s="46">
        <f t="shared" si="98"/>
        <v>4</v>
      </c>
      <c r="G411" s="46">
        <f t="shared" si="99"/>
        <v>1</v>
      </c>
      <c r="H411" s="46">
        <f t="shared" si="100"/>
        <v>18</v>
      </c>
      <c r="I411" s="46">
        <f t="shared" si="101"/>
        <v>2</v>
      </c>
      <c r="J411" s="42">
        <f t="shared" si="104"/>
        <v>0</v>
      </c>
      <c r="K411" s="42">
        <f t="shared" si="105"/>
        <v>0</v>
      </c>
      <c r="L411" s="42">
        <f t="shared" si="102"/>
        <v>1</v>
      </c>
      <c r="M411" s="42">
        <f t="shared" si="106"/>
        <v>1</v>
      </c>
      <c r="N411" s="42">
        <f t="shared" si="107"/>
        <v>1</v>
      </c>
      <c r="O411" s="42">
        <f t="shared" si="108"/>
        <v>1</v>
      </c>
      <c r="P411" s="42">
        <f t="shared" si="109"/>
        <v>1</v>
      </c>
      <c r="Q411" s="42">
        <f t="shared" si="110"/>
        <v>1</v>
      </c>
      <c r="R411" s="42">
        <v>0</v>
      </c>
      <c r="S411" s="42">
        <v>0</v>
      </c>
      <c r="T411" s="46">
        <v>0</v>
      </c>
      <c r="U411" s="46">
        <v>0</v>
      </c>
      <c r="V411" s="68" t="s">
        <v>291</v>
      </c>
      <c r="W411" s="68">
        <v>0</v>
      </c>
      <c r="X411" s="46" t="s">
        <v>1190</v>
      </c>
      <c r="AU411" s="42"/>
      <c r="AV411" s="42"/>
    </row>
    <row r="412" spans="1:48">
      <c r="A412" s="69" t="str">
        <f t="shared" si="94"/>
        <v>1335</v>
      </c>
      <c r="B412" s="50" t="str">
        <f t="shared" si="103"/>
        <v>track_1335</v>
      </c>
      <c r="C412" s="46">
        <f t="shared" si="95"/>
        <v>25</v>
      </c>
      <c r="D412" s="46">
        <f t="shared" si="96"/>
        <v>1</v>
      </c>
      <c r="E412" s="46">
        <f t="shared" si="97"/>
        <v>4</v>
      </c>
      <c r="F412" s="46">
        <f t="shared" si="98"/>
        <v>4</v>
      </c>
      <c r="G412" s="46">
        <f t="shared" si="99"/>
        <v>1</v>
      </c>
      <c r="H412" s="46">
        <f t="shared" si="100"/>
        <v>6</v>
      </c>
      <c r="I412" s="46">
        <f t="shared" si="101"/>
        <v>3</v>
      </c>
      <c r="J412" s="42">
        <f t="shared" si="104"/>
        <v>0</v>
      </c>
      <c r="K412" s="42">
        <f t="shared" si="105"/>
        <v>0</v>
      </c>
      <c r="L412" s="42">
        <f t="shared" si="102"/>
        <v>1</v>
      </c>
      <c r="M412" s="42">
        <f t="shared" si="106"/>
        <v>1</v>
      </c>
      <c r="N412" s="42">
        <f t="shared" si="107"/>
        <v>1</v>
      </c>
      <c r="O412" s="42">
        <f t="shared" si="108"/>
        <v>1</v>
      </c>
      <c r="P412" s="42">
        <f t="shared" si="109"/>
        <v>1</v>
      </c>
      <c r="Q412" s="42">
        <f t="shared" si="110"/>
        <v>1</v>
      </c>
      <c r="R412" s="42">
        <v>0</v>
      </c>
      <c r="S412" s="42">
        <v>0</v>
      </c>
      <c r="T412" s="46">
        <v>0</v>
      </c>
      <c r="U412" s="46">
        <v>0</v>
      </c>
      <c r="V412" s="68" t="s">
        <v>291</v>
      </c>
      <c r="W412" s="68">
        <v>0</v>
      </c>
      <c r="X412" s="46" t="s">
        <v>1191</v>
      </c>
      <c r="AU412" s="42"/>
      <c r="AV412" s="42"/>
    </row>
    <row r="413" spans="1:48">
      <c r="A413" s="69" t="str">
        <f t="shared" si="94"/>
        <v>1336</v>
      </c>
      <c r="B413" s="50" t="str">
        <f t="shared" si="103"/>
        <v>track_1336</v>
      </c>
      <c r="C413" s="46">
        <f t="shared" si="95"/>
        <v>25</v>
      </c>
      <c r="D413" s="46">
        <f t="shared" si="96"/>
        <v>1</v>
      </c>
      <c r="E413" s="46">
        <f t="shared" si="97"/>
        <v>2</v>
      </c>
      <c r="F413" s="46">
        <f t="shared" si="98"/>
        <v>2</v>
      </c>
      <c r="G413" s="46">
        <f t="shared" si="99"/>
        <v>1</v>
      </c>
      <c r="H413" s="46">
        <f t="shared" si="100"/>
        <v>7</v>
      </c>
      <c r="I413" s="46">
        <f t="shared" si="101"/>
        <v>3</v>
      </c>
      <c r="J413" s="42">
        <f t="shared" si="104"/>
        <v>0</v>
      </c>
      <c r="K413" s="42">
        <f t="shared" si="105"/>
        <v>0</v>
      </c>
      <c r="L413" s="42">
        <f t="shared" si="102"/>
        <v>1</v>
      </c>
      <c r="M413" s="42">
        <f t="shared" si="106"/>
        <v>1</v>
      </c>
      <c r="N413" s="42">
        <f t="shared" si="107"/>
        <v>1</v>
      </c>
      <c r="O413" s="42">
        <f t="shared" si="108"/>
        <v>1</v>
      </c>
      <c r="P413" s="42">
        <f t="shared" si="109"/>
        <v>1</v>
      </c>
      <c r="Q413" s="42">
        <f t="shared" si="110"/>
        <v>1</v>
      </c>
      <c r="R413" s="42">
        <v>0</v>
      </c>
      <c r="S413" s="42">
        <v>0</v>
      </c>
      <c r="T413" s="46">
        <v>0</v>
      </c>
      <c r="U413" s="46">
        <v>0</v>
      </c>
      <c r="V413" s="68" t="s">
        <v>291</v>
      </c>
      <c r="W413" s="68">
        <v>0</v>
      </c>
      <c r="X413" s="46" t="s">
        <v>1192</v>
      </c>
      <c r="AU413" s="42"/>
      <c r="AV413" s="42"/>
    </row>
    <row r="414" spans="1:48">
      <c r="A414" s="69" t="str">
        <f t="shared" si="94"/>
        <v>1337</v>
      </c>
      <c r="B414" s="50" t="str">
        <f t="shared" si="103"/>
        <v>track_1337</v>
      </c>
      <c r="C414" s="46">
        <f t="shared" si="95"/>
        <v>25</v>
      </c>
      <c r="D414" s="46">
        <f t="shared" si="96"/>
        <v>1</v>
      </c>
      <c r="E414" s="46">
        <f t="shared" si="97"/>
        <v>1</v>
      </c>
      <c r="F414" s="46">
        <f t="shared" si="98"/>
        <v>1</v>
      </c>
      <c r="G414" s="46">
        <f t="shared" si="99"/>
        <v>1</v>
      </c>
      <c r="H414" s="46">
        <f t="shared" si="100"/>
        <v>8</v>
      </c>
      <c r="I414" s="46">
        <f t="shared" si="101"/>
        <v>3</v>
      </c>
      <c r="J414" s="42">
        <f t="shared" si="104"/>
        <v>0</v>
      </c>
      <c r="K414" s="42">
        <f t="shared" si="105"/>
        <v>0</v>
      </c>
      <c r="L414" s="42">
        <f t="shared" si="102"/>
        <v>1</v>
      </c>
      <c r="M414" s="42">
        <f t="shared" si="106"/>
        <v>1</v>
      </c>
      <c r="N414" s="42">
        <f t="shared" si="107"/>
        <v>1</v>
      </c>
      <c r="O414" s="42">
        <f t="shared" si="108"/>
        <v>1</v>
      </c>
      <c r="P414" s="42">
        <f t="shared" si="109"/>
        <v>1</v>
      </c>
      <c r="Q414" s="42">
        <f t="shared" si="110"/>
        <v>1</v>
      </c>
      <c r="R414" s="42">
        <v>0</v>
      </c>
      <c r="S414" s="42">
        <v>0</v>
      </c>
      <c r="T414" s="46">
        <v>0</v>
      </c>
      <c r="U414" s="46">
        <v>0</v>
      </c>
      <c r="V414" s="68" t="s">
        <v>291</v>
      </c>
      <c r="W414" s="68">
        <v>0</v>
      </c>
      <c r="X414" s="46" t="s">
        <v>1193</v>
      </c>
      <c r="AU414" s="42"/>
      <c r="AV414" s="42"/>
    </row>
    <row r="415" spans="1:48">
      <c r="A415" s="69" t="str">
        <f t="shared" si="94"/>
        <v>1338</v>
      </c>
      <c r="B415" s="50" t="str">
        <f t="shared" si="103"/>
        <v>track_1338</v>
      </c>
      <c r="C415" s="46">
        <f t="shared" si="95"/>
        <v>25</v>
      </c>
      <c r="D415" s="46">
        <f t="shared" si="96"/>
        <v>1</v>
      </c>
      <c r="E415" s="46">
        <f t="shared" si="97"/>
        <v>3</v>
      </c>
      <c r="F415" s="46">
        <f t="shared" si="98"/>
        <v>2</v>
      </c>
      <c r="G415" s="46">
        <f t="shared" si="99"/>
        <v>1</v>
      </c>
      <c r="H415" s="46">
        <f t="shared" si="100"/>
        <v>9</v>
      </c>
      <c r="I415" s="46">
        <f t="shared" si="101"/>
        <v>3</v>
      </c>
      <c r="J415" s="42">
        <f t="shared" si="104"/>
        <v>0</v>
      </c>
      <c r="K415" s="42">
        <f t="shared" si="105"/>
        <v>0</v>
      </c>
      <c r="L415" s="42">
        <f t="shared" si="102"/>
        <v>1</v>
      </c>
      <c r="M415" s="42">
        <f t="shared" si="106"/>
        <v>1</v>
      </c>
      <c r="N415" s="42">
        <f t="shared" si="107"/>
        <v>1</v>
      </c>
      <c r="O415" s="42">
        <f t="shared" si="108"/>
        <v>1</v>
      </c>
      <c r="P415" s="42">
        <f t="shared" si="109"/>
        <v>1</v>
      </c>
      <c r="Q415" s="42">
        <f t="shared" si="110"/>
        <v>1</v>
      </c>
      <c r="R415" s="42">
        <v>0</v>
      </c>
      <c r="S415" s="42">
        <v>0</v>
      </c>
      <c r="T415" s="46">
        <v>0</v>
      </c>
      <c r="U415" s="46">
        <v>0</v>
      </c>
      <c r="V415" s="68" t="s">
        <v>291</v>
      </c>
      <c r="W415" s="68">
        <v>0</v>
      </c>
      <c r="X415" s="46" t="s">
        <v>1194</v>
      </c>
      <c r="AU415" s="42"/>
      <c r="AV415" s="42"/>
    </row>
    <row r="416" spans="1:48">
      <c r="A416" s="69" t="str">
        <f t="shared" si="94"/>
        <v>1339</v>
      </c>
      <c r="B416" s="50" t="str">
        <f t="shared" si="103"/>
        <v>track_1339</v>
      </c>
      <c r="C416" s="46">
        <f t="shared" si="95"/>
        <v>25</v>
      </c>
      <c r="D416" s="46">
        <f t="shared" si="96"/>
        <v>1</v>
      </c>
      <c r="E416" s="46">
        <f t="shared" si="97"/>
        <v>4</v>
      </c>
      <c r="F416" s="46">
        <f t="shared" si="98"/>
        <v>4</v>
      </c>
      <c r="G416" s="46">
        <f t="shared" si="99"/>
        <v>1</v>
      </c>
      <c r="H416" s="46">
        <f t="shared" si="100"/>
        <v>10</v>
      </c>
      <c r="I416" s="46">
        <f t="shared" si="101"/>
        <v>3</v>
      </c>
      <c r="J416" s="42">
        <f t="shared" si="104"/>
        <v>0</v>
      </c>
      <c r="K416" s="42">
        <f t="shared" si="105"/>
        <v>0</v>
      </c>
      <c r="L416" s="42">
        <f t="shared" si="102"/>
        <v>1</v>
      </c>
      <c r="M416" s="42">
        <f t="shared" si="106"/>
        <v>1</v>
      </c>
      <c r="N416" s="42">
        <f t="shared" si="107"/>
        <v>1</v>
      </c>
      <c r="O416" s="42">
        <f t="shared" si="108"/>
        <v>1</v>
      </c>
      <c r="P416" s="42">
        <f t="shared" si="109"/>
        <v>1</v>
      </c>
      <c r="Q416" s="42">
        <f t="shared" si="110"/>
        <v>1</v>
      </c>
      <c r="R416" s="42">
        <v>0</v>
      </c>
      <c r="S416" s="42">
        <v>0</v>
      </c>
      <c r="T416" s="46">
        <v>0</v>
      </c>
      <c r="U416" s="46">
        <v>0</v>
      </c>
      <c r="V416" s="68" t="s">
        <v>291</v>
      </c>
      <c r="W416" s="68">
        <v>0</v>
      </c>
      <c r="X416" s="46" t="s">
        <v>1195</v>
      </c>
      <c r="AU416" s="42"/>
      <c r="AV416" s="42"/>
    </row>
    <row r="417" spans="1:48">
      <c r="A417" s="69" t="str">
        <f t="shared" si="94"/>
        <v>1340</v>
      </c>
      <c r="B417" s="50" t="str">
        <f t="shared" si="103"/>
        <v>track_1340</v>
      </c>
      <c r="C417" s="46">
        <f t="shared" si="95"/>
        <v>25</v>
      </c>
      <c r="D417" s="46">
        <f t="shared" si="96"/>
        <v>1</v>
      </c>
      <c r="E417" s="46">
        <f t="shared" si="97"/>
        <v>2</v>
      </c>
      <c r="F417" s="46">
        <f t="shared" si="98"/>
        <v>2</v>
      </c>
      <c r="G417" s="46">
        <f t="shared" si="99"/>
        <v>1</v>
      </c>
      <c r="H417" s="46">
        <f t="shared" si="100"/>
        <v>11</v>
      </c>
      <c r="I417" s="46">
        <f t="shared" si="101"/>
        <v>3</v>
      </c>
      <c r="J417" s="42">
        <f t="shared" si="104"/>
        <v>0</v>
      </c>
      <c r="K417" s="42">
        <f t="shared" si="105"/>
        <v>0</v>
      </c>
      <c r="L417" s="42">
        <f t="shared" si="102"/>
        <v>1</v>
      </c>
      <c r="M417" s="42">
        <f t="shared" si="106"/>
        <v>1</v>
      </c>
      <c r="N417" s="42">
        <f t="shared" si="107"/>
        <v>1</v>
      </c>
      <c r="O417" s="42">
        <f t="shared" si="108"/>
        <v>1</v>
      </c>
      <c r="P417" s="42">
        <f t="shared" si="109"/>
        <v>1</v>
      </c>
      <c r="Q417" s="42">
        <f t="shared" si="110"/>
        <v>1</v>
      </c>
      <c r="R417" s="42">
        <v>0</v>
      </c>
      <c r="S417" s="42">
        <v>0</v>
      </c>
      <c r="T417" s="46">
        <v>0</v>
      </c>
      <c r="U417" s="46">
        <v>0</v>
      </c>
      <c r="V417" s="68" t="s">
        <v>291</v>
      </c>
      <c r="W417" s="68">
        <v>0</v>
      </c>
      <c r="X417" s="46" t="s">
        <v>1196</v>
      </c>
      <c r="AU417" s="42"/>
      <c r="AV417" s="42"/>
    </row>
    <row r="418" spans="1:48">
      <c r="A418" s="69" t="str">
        <f t="shared" si="94"/>
        <v>1341</v>
      </c>
      <c r="B418" s="50" t="str">
        <f t="shared" si="103"/>
        <v>track_1341</v>
      </c>
      <c r="C418" s="46">
        <f t="shared" si="95"/>
        <v>25</v>
      </c>
      <c r="D418" s="46">
        <f t="shared" si="96"/>
        <v>1</v>
      </c>
      <c r="E418" s="46">
        <f t="shared" si="97"/>
        <v>3</v>
      </c>
      <c r="F418" s="46">
        <f t="shared" si="98"/>
        <v>3</v>
      </c>
      <c r="G418" s="46">
        <f t="shared" si="99"/>
        <v>1</v>
      </c>
      <c r="H418" s="46">
        <f t="shared" si="100"/>
        <v>12</v>
      </c>
      <c r="I418" s="46">
        <f t="shared" si="101"/>
        <v>3</v>
      </c>
      <c r="J418" s="42">
        <f t="shared" si="104"/>
        <v>0</v>
      </c>
      <c r="K418" s="42">
        <f t="shared" si="105"/>
        <v>0</v>
      </c>
      <c r="L418" s="42">
        <f t="shared" si="102"/>
        <v>1</v>
      </c>
      <c r="M418" s="42">
        <f t="shared" si="106"/>
        <v>1</v>
      </c>
      <c r="N418" s="42">
        <f t="shared" si="107"/>
        <v>1</v>
      </c>
      <c r="O418" s="42">
        <f t="shared" si="108"/>
        <v>1</v>
      </c>
      <c r="P418" s="42">
        <f t="shared" si="109"/>
        <v>1</v>
      </c>
      <c r="Q418" s="42">
        <f t="shared" si="110"/>
        <v>1</v>
      </c>
      <c r="R418" s="42">
        <v>0</v>
      </c>
      <c r="S418" s="42">
        <v>0</v>
      </c>
      <c r="T418" s="46">
        <v>0</v>
      </c>
      <c r="U418" s="46">
        <v>0</v>
      </c>
      <c r="V418" s="68" t="s">
        <v>291</v>
      </c>
      <c r="W418" s="68">
        <v>0</v>
      </c>
      <c r="X418" s="46" t="s">
        <v>1197</v>
      </c>
      <c r="AU418" s="42"/>
      <c r="AV418" s="42"/>
    </row>
    <row r="419" spans="1:48">
      <c r="A419" s="69" t="str">
        <f t="shared" si="94"/>
        <v>1342</v>
      </c>
      <c r="B419" s="50" t="str">
        <f t="shared" si="103"/>
        <v>track_1342</v>
      </c>
      <c r="C419" s="46">
        <f t="shared" si="95"/>
        <v>25</v>
      </c>
      <c r="D419" s="46">
        <f t="shared" si="96"/>
        <v>1</v>
      </c>
      <c r="E419" s="46">
        <f t="shared" si="97"/>
        <v>4</v>
      </c>
      <c r="F419" s="46">
        <f t="shared" si="98"/>
        <v>4</v>
      </c>
      <c r="G419" s="46">
        <f t="shared" si="99"/>
        <v>1</v>
      </c>
      <c r="H419" s="46">
        <f t="shared" si="100"/>
        <v>13</v>
      </c>
      <c r="I419" s="46">
        <f t="shared" si="101"/>
        <v>3</v>
      </c>
      <c r="J419" s="42">
        <f t="shared" si="104"/>
        <v>0</v>
      </c>
      <c r="K419" s="42">
        <f t="shared" si="105"/>
        <v>0</v>
      </c>
      <c r="L419" s="42">
        <f t="shared" si="102"/>
        <v>1</v>
      </c>
      <c r="M419" s="42">
        <f t="shared" si="106"/>
        <v>1</v>
      </c>
      <c r="N419" s="42">
        <f t="shared" si="107"/>
        <v>1</v>
      </c>
      <c r="O419" s="42">
        <f t="shared" si="108"/>
        <v>1</v>
      </c>
      <c r="P419" s="42">
        <f t="shared" si="109"/>
        <v>1</v>
      </c>
      <c r="Q419" s="42">
        <f t="shared" si="110"/>
        <v>1</v>
      </c>
      <c r="R419" s="42">
        <v>0</v>
      </c>
      <c r="S419" s="42">
        <v>0</v>
      </c>
      <c r="T419" s="46">
        <v>0</v>
      </c>
      <c r="U419" s="46">
        <v>0</v>
      </c>
      <c r="V419" s="68" t="s">
        <v>291</v>
      </c>
      <c r="W419" s="68">
        <v>0</v>
      </c>
      <c r="X419" s="46" t="s">
        <v>1198</v>
      </c>
      <c r="AU419" s="42"/>
      <c r="AV419" s="42"/>
    </row>
    <row r="420" spans="1:48">
      <c r="A420" s="69" t="str">
        <f t="shared" si="94"/>
        <v>1343</v>
      </c>
      <c r="B420" s="50" t="str">
        <f t="shared" si="103"/>
        <v>track_1343</v>
      </c>
      <c r="C420" s="46">
        <f t="shared" si="95"/>
        <v>25</v>
      </c>
      <c r="D420" s="46">
        <f t="shared" si="96"/>
        <v>1</v>
      </c>
      <c r="E420" s="46">
        <f t="shared" si="97"/>
        <v>4</v>
      </c>
      <c r="F420" s="46">
        <f t="shared" si="98"/>
        <v>4</v>
      </c>
      <c r="G420" s="46">
        <f t="shared" si="99"/>
        <v>1</v>
      </c>
      <c r="H420" s="46">
        <f t="shared" si="100"/>
        <v>14</v>
      </c>
      <c r="I420" s="46">
        <f t="shared" si="101"/>
        <v>3</v>
      </c>
      <c r="J420" s="42">
        <f t="shared" si="104"/>
        <v>0</v>
      </c>
      <c r="K420" s="42">
        <f t="shared" si="105"/>
        <v>0</v>
      </c>
      <c r="L420" s="42">
        <f t="shared" si="102"/>
        <v>1</v>
      </c>
      <c r="M420" s="42">
        <f t="shared" si="106"/>
        <v>1</v>
      </c>
      <c r="N420" s="42">
        <f t="shared" si="107"/>
        <v>1</v>
      </c>
      <c r="O420" s="42">
        <f t="shared" si="108"/>
        <v>1</v>
      </c>
      <c r="P420" s="42">
        <f t="shared" si="109"/>
        <v>1</v>
      </c>
      <c r="Q420" s="42">
        <f t="shared" si="110"/>
        <v>1</v>
      </c>
      <c r="R420" s="42">
        <v>0</v>
      </c>
      <c r="S420" s="42">
        <v>0</v>
      </c>
      <c r="T420" s="46">
        <v>0</v>
      </c>
      <c r="U420" s="46">
        <v>0</v>
      </c>
      <c r="V420" s="68" t="s">
        <v>291</v>
      </c>
      <c r="W420" s="68">
        <v>0</v>
      </c>
      <c r="X420" s="46" t="s">
        <v>1199</v>
      </c>
      <c r="AU420" s="42"/>
      <c r="AV420" s="42"/>
    </row>
    <row r="421" spans="1:48">
      <c r="A421" s="69" t="str">
        <f t="shared" si="94"/>
        <v>1344</v>
      </c>
      <c r="B421" s="50" t="str">
        <f t="shared" si="103"/>
        <v>track_1344</v>
      </c>
      <c r="C421" s="46">
        <f t="shared" si="95"/>
        <v>25</v>
      </c>
      <c r="D421" s="46">
        <f t="shared" si="96"/>
        <v>1</v>
      </c>
      <c r="E421" s="46">
        <f t="shared" si="97"/>
        <v>2</v>
      </c>
      <c r="F421" s="46">
        <f t="shared" si="98"/>
        <v>2</v>
      </c>
      <c r="G421" s="46">
        <f t="shared" si="99"/>
        <v>1</v>
      </c>
      <c r="H421" s="46">
        <f t="shared" si="100"/>
        <v>15</v>
      </c>
      <c r="I421" s="46">
        <f t="shared" si="101"/>
        <v>3</v>
      </c>
      <c r="J421" s="42">
        <f t="shared" si="104"/>
        <v>0</v>
      </c>
      <c r="K421" s="42">
        <f t="shared" si="105"/>
        <v>0</v>
      </c>
      <c r="L421" s="42">
        <f t="shared" si="102"/>
        <v>1</v>
      </c>
      <c r="M421" s="42">
        <f t="shared" si="106"/>
        <v>1</v>
      </c>
      <c r="N421" s="42">
        <f t="shared" si="107"/>
        <v>1</v>
      </c>
      <c r="O421" s="42">
        <f t="shared" si="108"/>
        <v>1</v>
      </c>
      <c r="P421" s="42">
        <f t="shared" si="109"/>
        <v>1</v>
      </c>
      <c r="Q421" s="42">
        <f t="shared" si="110"/>
        <v>1</v>
      </c>
      <c r="R421" s="42">
        <v>0</v>
      </c>
      <c r="S421" s="42">
        <v>0</v>
      </c>
      <c r="T421" s="46">
        <v>0</v>
      </c>
      <c r="U421" s="46">
        <v>0</v>
      </c>
      <c r="V421" s="68" t="s">
        <v>291</v>
      </c>
      <c r="W421" s="68">
        <v>0</v>
      </c>
      <c r="X421" s="46" t="s">
        <v>1200</v>
      </c>
      <c r="AU421" s="42"/>
      <c r="AV421" s="42"/>
    </row>
    <row r="422" spans="1:48">
      <c r="A422" s="69" t="str">
        <f t="shared" si="94"/>
        <v>1345</v>
      </c>
      <c r="B422" s="50" t="str">
        <f t="shared" si="103"/>
        <v>track_1345</v>
      </c>
      <c r="C422" s="46">
        <f t="shared" si="95"/>
        <v>26</v>
      </c>
      <c r="D422" s="46">
        <f t="shared" si="96"/>
        <v>0</v>
      </c>
      <c r="E422" s="46">
        <f t="shared" si="97"/>
        <v>4</v>
      </c>
      <c r="F422" s="46">
        <f t="shared" si="98"/>
        <v>2</v>
      </c>
      <c r="G422" s="46">
        <f t="shared" si="99"/>
        <v>1</v>
      </c>
      <c r="H422" s="46">
        <f t="shared" si="100"/>
        <v>9</v>
      </c>
      <c r="I422" s="46">
        <f t="shared" si="101"/>
        <v>4</v>
      </c>
      <c r="J422" s="42">
        <f t="shared" si="104"/>
        <v>1</v>
      </c>
      <c r="K422" s="42">
        <f t="shared" si="105"/>
        <v>1</v>
      </c>
      <c r="L422" s="42">
        <f t="shared" si="102"/>
        <v>1</v>
      </c>
      <c r="M422" s="42">
        <f t="shared" si="106"/>
        <v>1</v>
      </c>
      <c r="N422" s="42">
        <f t="shared" si="107"/>
        <v>1</v>
      </c>
      <c r="O422" s="42">
        <f t="shared" si="108"/>
        <v>1</v>
      </c>
      <c r="P422" s="42">
        <f t="shared" si="109"/>
        <v>1</v>
      </c>
      <c r="Q422" s="42">
        <f t="shared" si="110"/>
        <v>1</v>
      </c>
      <c r="R422" s="42">
        <v>0</v>
      </c>
      <c r="S422" s="42">
        <v>0</v>
      </c>
      <c r="T422" s="46">
        <v>0</v>
      </c>
      <c r="U422" s="46">
        <v>0</v>
      </c>
      <c r="V422" s="68" t="s">
        <v>291</v>
      </c>
      <c r="W422" s="68">
        <v>0</v>
      </c>
      <c r="X422" s="46" t="s">
        <v>1201</v>
      </c>
      <c r="AU422" s="42"/>
      <c r="AV422" s="42"/>
    </row>
    <row r="423" spans="1:48">
      <c r="A423" s="69" t="str">
        <f t="shared" ref="A423:A486" si="111">RIGHT(X423,4)</f>
        <v>1346</v>
      </c>
      <c r="B423" s="50" t="str">
        <f t="shared" si="103"/>
        <v>track_1346</v>
      </c>
      <c r="C423" s="46">
        <f t="shared" ref="C423:C486" si="112">INT(RIGHT(LEFT(X423,8),2))</f>
        <v>26</v>
      </c>
      <c r="D423" s="46">
        <f t="shared" ref="D423:D486" si="113">INT(RIGHT(LEFT(X423,10),1))</f>
        <v>0</v>
      </c>
      <c r="E423" s="46">
        <f t="shared" ref="E423:E486" si="114">INT(RIGHT(LEFT(X423,11),1))</f>
        <v>2</v>
      </c>
      <c r="F423" s="46">
        <f t="shared" ref="F423:F486" si="115">INT(RIGHT(LEFT(X423,12),1))</f>
        <v>4</v>
      </c>
      <c r="G423" s="46">
        <f t="shared" ref="G423:G486" si="116">INT(RIGHT(LEFT(X423,13),1))</f>
        <v>1</v>
      </c>
      <c r="H423" s="46">
        <f t="shared" ref="H423:H486" si="117">INT(RIGHT(LEFT(X423,16),2))</f>
        <v>10</v>
      </c>
      <c r="I423" s="46">
        <f t="shared" ref="I423:I486" si="118">VLOOKUP(C423,AJ:AL,3,0)</f>
        <v>4</v>
      </c>
      <c r="J423" s="42">
        <f t="shared" si="104"/>
        <v>1</v>
      </c>
      <c r="K423" s="42">
        <f t="shared" si="105"/>
        <v>1</v>
      </c>
      <c r="L423" s="42">
        <f t="shared" si="102"/>
        <v>1</v>
      </c>
      <c r="M423" s="42">
        <f t="shared" si="106"/>
        <v>1</v>
      </c>
      <c r="N423" s="42">
        <f t="shared" si="107"/>
        <v>1</v>
      </c>
      <c r="O423" s="42">
        <f t="shared" si="108"/>
        <v>1</v>
      </c>
      <c r="P423" s="42">
        <f t="shared" si="109"/>
        <v>1</v>
      </c>
      <c r="Q423" s="42">
        <f t="shared" si="110"/>
        <v>1</v>
      </c>
      <c r="R423" s="42">
        <v>0</v>
      </c>
      <c r="S423" s="42">
        <v>0</v>
      </c>
      <c r="T423" s="46">
        <v>0</v>
      </c>
      <c r="U423" s="46">
        <v>0</v>
      </c>
      <c r="V423" s="68" t="s">
        <v>291</v>
      </c>
      <c r="W423" s="68">
        <v>0</v>
      </c>
      <c r="X423" s="46" t="s">
        <v>1202</v>
      </c>
      <c r="AU423" s="42"/>
      <c r="AV423" s="42"/>
    </row>
    <row r="424" spans="1:48">
      <c r="A424" s="69" t="str">
        <f t="shared" si="111"/>
        <v>1347</v>
      </c>
      <c r="B424" s="50" t="str">
        <f t="shared" si="103"/>
        <v>track_1347</v>
      </c>
      <c r="C424" s="46">
        <f t="shared" si="112"/>
        <v>26</v>
      </c>
      <c r="D424" s="46">
        <f t="shared" si="113"/>
        <v>0</v>
      </c>
      <c r="E424" s="46">
        <f t="shared" si="114"/>
        <v>1</v>
      </c>
      <c r="F424" s="46">
        <f t="shared" si="115"/>
        <v>2</v>
      </c>
      <c r="G424" s="46">
        <f t="shared" si="116"/>
        <v>1</v>
      </c>
      <c r="H424" s="46">
        <f t="shared" si="117"/>
        <v>11</v>
      </c>
      <c r="I424" s="46">
        <f t="shared" si="118"/>
        <v>4</v>
      </c>
      <c r="J424" s="42">
        <f t="shared" si="104"/>
        <v>1</v>
      </c>
      <c r="K424" s="42">
        <f t="shared" si="105"/>
        <v>1</v>
      </c>
      <c r="L424" s="42">
        <f t="shared" ref="L424:L487" si="119">VLOOKUP(C424,AJ:AW,8,0)</f>
        <v>1</v>
      </c>
      <c r="M424" s="42">
        <f t="shared" si="106"/>
        <v>1</v>
      </c>
      <c r="N424" s="42">
        <f t="shared" si="107"/>
        <v>1</v>
      </c>
      <c r="O424" s="42">
        <f t="shared" si="108"/>
        <v>1</v>
      </c>
      <c r="P424" s="42">
        <f t="shared" si="109"/>
        <v>1</v>
      </c>
      <c r="Q424" s="42">
        <f t="shared" si="110"/>
        <v>1</v>
      </c>
      <c r="R424" s="42">
        <v>0</v>
      </c>
      <c r="S424" s="42">
        <v>0</v>
      </c>
      <c r="T424" s="46">
        <v>0</v>
      </c>
      <c r="U424" s="46">
        <v>0</v>
      </c>
      <c r="V424" s="68" t="s">
        <v>291</v>
      </c>
      <c r="W424" s="68">
        <v>0</v>
      </c>
      <c r="X424" s="46" t="s">
        <v>1203</v>
      </c>
      <c r="AU424" s="42"/>
      <c r="AV424" s="42"/>
    </row>
    <row r="425" spans="1:48">
      <c r="A425" s="69" t="str">
        <f t="shared" si="111"/>
        <v>1348</v>
      </c>
      <c r="B425" s="50" t="str">
        <f t="shared" si="103"/>
        <v>track_1348</v>
      </c>
      <c r="C425" s="46">
        <f t="shared" si="112"/>
        <v>26</v>
      </c>
      <c r="D425" s="46">
        <f t="shared" si="113"/>
        <v>0</v>
      </c>
      <c r="E425" s="46">
        <f t="shared" si="114"/>
        <v>3</v>
      </c>
      <c r="F425" s="46">
        <f t="shared" si="115"/>
        <v>4</v>
      </c>
      <c r="G425" s="46">
        <f t="shared" si="116"/>
        <v>1</v>
      </c>
      <c r="H425" s="46">
        <f t="shared" si="117"/>
        <v>12</v>
      </c>
      <c r="I425" s="46">
        <f t="shared" si="118"/>
        <v>4</v>
      </c>
      <c r="J425" s="42">
        <f t="shared" si="104"/>
        <v>1</v>
      </c>
      <c r="K425" s="42">
        <f t="shared" si="105"/>
        <v>1</v>
      </c>
      <c r="L425" s="42">
        <f t="shared" si="119"/>
        <v>1</v>
      </c>
      <c r="M425" s="42">
        <f t="shared" si="106"/>
        <v>1</v>
      </c>
      <c r="N425" s="42">
        <f t="shared" si="107"/>
        <v>1</v>
      </c>
      <c r="O425" s="42">
        <f t="shared" si="108"/>
        <v>1</v>
      </c>
      <c r="P425" s="42">
        <f t="shared" si="109"/>
        <v>1</v>
      </c>
      <c r="Q425" s="42">
        <f t="shared" si="110"/>
        <v>1</v>
      </c>
      <c r="R425" s="42">
        <v>0</v>
      </c>
      <c r="S425" s="42">
        <v>0</v>
      </c>
      <c r="T425" s="46">
        <v>0</v>
      </c>
      <c r="U425" s="46">
        <v>0</v>
      </c>
      <c r="V425" s="68" t="s">
        <v>291</v>
      </c>
      <c r="W425" s="68">
        <v>0</v>
      </c>
      <c r="X425" s="46" t="s">
        <v>1204</v>
      </c>
      <c r="AU425" s="42"/>
      <c r="AV425" s="42"/>
    </row>
    <row r="426" spans="1:48">
      <c r="A426" s="69" t="str">
        <f t="shared" si="111"/>
        <v>1349</v>
      </c>
      <c r="B426" s="50" t="str">
        <f t="shared" si="103"/>
        <v>track_1349</v>
      </c>
      <c r="C426" s="46">
        <f t="shared" si="112"/>
        <v>26</v>
      </c>
      <c r="D426" s="46">
        <f t="shared" si="113"/>
        <v>0</v>
      </c>
      <c r="E426" s="46">
        <f t="shared" si="114"/>
        <v>2</v>
      </c>
      <c r="F426" s="46">
        <f t="shared" si="115"/>
        <v>3</v>
      </c>
      <c r="G426" s="46">
        <f t="shared" si="116"/>
        <v>1</v>
      </c>
      <c r="H426" s="46">
        <f t="shared" si="117"/>
        <v>13</v>
      </c>
      <c r="I426" s="46">
        <f t="shared" si="118"/>
        <v>4</v>
      </c>
      <c r="J426" s="42">
        <f t="shared" si="104"/>
        <v>1</v>
      </c>
      <c r="K426" s="42">
        <f t="shared" si="105"/>
        <v>1</v>
      </c>
      <c r="L426" s="42">
        <f t="shared" si="119"/>
        <v>1</v>
      </c>
      <c r="M426" s="42">
        <f t="shared" si="106"/>
        <v>1</v>
      </c>
      <c r="N426" s="42">
        <f t="shared" si="107"/>
        <v>1</v>
      </c>
      <c r="O426" s="42">
        <f t="shared" si="108"/>
        <v>1</v>
      </c>
      <c r="P426" s="42">
        <f t="shared" si="109"/>
        <v>1</v>
      </c>
      <c r="Q426" s="42">
        <f t="shared" si="110"/>
        <v>1</v>
      </c>
      <c r="R426" s="42">
        <v>0</v>
      </c>
      <c r="S426" s="42">
        <v>0</v>
      </c>
      <c r="T426" s="46">
        <v>0</v>
      </c>
      <c r="U426" s="46">
        <v>0</v>
      </c>
      <c r="V426" s="68" t="s">
        <v>291</v>
      </c>
      <c r="W426" s="68">
        <v>0</v>
      </c>
      <c r="X426" s="46" t="s">
        <v>1205</v>
      </c>
      <c r="AU426" s="42"/>
      <c r="AV426" s="42"/>
    </row>
    <row r="427" spans="1:48">
      <c r="A427" s="69" t="str">
        <f t="shared" si="111"/>
        <v>1350</v>
      </c>
      <c r="B427" s="50" t="str">
        <f t="shared" si="103"/>
        <v>track_1350</v>
      </c>
      <c r="C427" s="46">
        <f t="shared" si="112"/>
        <v>26</v>
      </c>
      <c r="D427" s="46">
        <f t="shared" si="113"/>
        <v>0</v>
      </c>
      <c r="E427" s="46">
        <f t="shared" si="114"/>
        <v>2</v>
      </c>
      <c r="F427" s="46">
        <f t="shared" si="115"/>
        <v>4</v>
      </c>
      <c r="G427" s="46">
        <f t="shared" si="116"/>
        <v>1</v>
      </c>
      <c r="H427" s="46">
        <f t="shared" si="117"/>
        <v>14</v>
      </c>
      <c r="I427" s="46">
        <f t="shared" si="118"/>
        <v>4</v>
      </c>
      <c r="J427" s="42">
        <f t="shared" si="104"/>
        <v>1</v>
      </c>
      <c r="K427" s="42">
        <f t="shared" si="105"/>
        <v>1</v>
      </c>
      <c r="L427" s="42">
        <f t="shared" si="119"/>
        <v>1</v>
      </c>
      <c r="M427" s="42">
        <f t="shared" si="106"/>
        <v>1</v>
      </c>
      <c r="N427" s="42">
        <f t="shared" si="107"/>
        <v>1</v>
      </c>
      <c r="O427" s="42">
        <f t="shared" si="108"/>
        <v>1</v>
      </c>
      <c r="P427" s="42">
        <f t="shared" si="109"/>
        <v>1</v>
      </c>
      <c r="Q427" s="42">
        <f t="shared" si="110"/>
        <v>1</v>
      </c>
      <c r="R427" s="42">
        <v>0</v>
      </c>
      <c r="S427" s="42">
        <v>0</v>
      </c>
      <c r="T427" s="46">
        <v>0</v>
      </c>
      <c r="U427" s="46">
        <v>0</v>
      </c>
      <c r="V427" s="68" t="s">
        <v>291</v>
      </c>
      <c r="W427" s="68">
        <v>0</v>
      </c>
      <c r="X427" s="46" t="s">
        <v>1206</v>
      </c>
      <c r="AU427" s="42"/>
      <c r="AV427" s="42"/>
    </row>
    <row r="428" spans="1:48">
      <c r="A428" s="69" t="str">
        <f t="shared" si="111"/>
        <v>1351</v>
      </c>
      <c r="B428" s="50" t="str">
        <f t="shared" si="103"/>
        <v>track_1351</v>
      </c>
      <c r="C428" s="46">
        <f t="shared" si="112"/>
        <v>26</v>
      </c>
      <c r="D428" s="46">
        <f t="shared" si="113"/>
        <v>0</v>
      </c>
      <c r="E428" s="46">
        <f t="shared" si="114"/>
        <v>1</v>
      </c>
      <c r="F428" s="46">
        <f t="shared" si="115"/>
        <v>3</v>
      </c>
      <c r="G428" s="46">
        <f t="shared" si="116"/>
        <v>1</v>
      </c>
      <c r="H428" s="46">
        <f t="shared" si="117"/>
        <v>15</v>
      </c>
      <c r="I428" s="46">
        <f t="shared" si="118"/>
        <v>4</v>
      </c>
      <c r="J428" s="42">
        <f t="shared" si="104"/>
        <v>1</v>
      </c>
      <c r="K428" s="42">
        <f t="shared" si="105"/>
        <v>1</v>
      </c>
      <c r="L428" s="42">
        <f t="shared" si="119"/>
        <v>1</v>
      </c>
      <c r="M428" s="42">
        <f t="shared" si="106"/>
        <v>1</v>
      </c>
      <c r="N428" s="42">
        <f t="shared" si="107"/>
        <v>1</v>
      </c>
      <c r="O428" s="42">
        <f t="shared" si="108"/>
        <v>1</v>
      </c>
      <c r="P428" s="42">
        <f t="shared" si="109"/>
        <v>1</v>
      </c>
      <c r="Q428" s="42">
        <f t="shared" si="110"/>
        <v>1</v>
      </c>
      <c r="R428" s="42">
        <v>0</v>
      </c>
      <c r="S428" s="42">
        <v>0</v>
      </c>
      <c r="T428" s="46">
        <v>0</v>
      </c>
      <c r="U428" s="46">
        <v>0</v>
      </c>
      <c r="V428" s="68" t="s">
        <v>291</v>
      </c>
      <c r="W428" s="68">
        <v>0</v>
      </c>
      <c r="X428" s="46" t="s">
        <v>1207</v>
      </c>
      <c r="AU428" s="42"/>
      <c r="AV428" s="42"/>
    </row>
    <row r="429" spans="1:48">
      <c r="A429" s="69" t="str">
        <f t="shared" si="111"/>
        <v>1352</v>
      </c>
      <c r="B429" s="50" t="str">
        <f t="shared" si="103"/>
        <v>track_1352</v>
      </c>
      <c r="C429" s="46">
        <f t="shared" si="112"/>
        <v>26</v>
      </c>
      <c r="D429" s="46">
        <f t="shared" si="113"/>
        <v>0</v>
      </c>
      <c r="E429" s="46">
        <f t="shared" si="114"/>
        <v>4</v>
      </c>
      <c r="F429" s="46">
        <f t="shared" si="115"/>
        <v>2</v>
      </c>
      <c r="G429" s="46">
        <f t="shared" si="116"/>
        <v>1</v>
      </c>
      <c r="H429" s="46">
        <f t="shared" si="117"/>
        <v>16</v>
      </c>
      <c r="I429" s="46">
        <f t="shared" si="118"/>
        <v>4</v>
      </c>
      <c r="J429" s="42">
        <f t="shared" si="104"/>
        <v>1</v>
      </c>
      <c r="K429" s="42">
        <f t="shared" si="105"/>
        <v>1</v>
      </c>
      <c r="L429" s="42">
        <f t="shared" si="119"/>
        <v>1</v>
      </c>
      <c r="M429" s="42">
        <f t="shared" si="106"/>
        <v>1</v>
      </c>
      <c r="N429" s="42">
        <f t="shared" si="107"/>
        <v>1</v>
      </c>
      <c r="O429" s="42">
        <f t="shared" si="108"/>
        <v>1</v>
      </c>
      <c r="P429" s="42">
        <f t="shared" si="109"/>
        <v>1</v>
      </c>
      <c r="Q429" s="42">
        <f t="shared" si="110"/>
        <v>1</v>
      </c>
      <c r="R429" s="42">
        <v>0</v>
      </c>
      <c r="S429" s="42">
        <v>0</v>
      </c>
      <c r="T429" s="46">
        <v>0</v>
      </c>
      <c r="U429" s="46">
        <v>0</v>
      </c>
      <c r="V429" s="68" t="s">
        <v>291</v>
      </c>
      <c r="W429" s="68">
        <v>0</v>
      </c>
      <c r="X429" s="46" t="s">
        <v>1208</v>
      </c>
      <c r="AU429" s="42"/>
      <c r="AV429" s="42"/>
    </row>
    <row r="430" spans="1:48">
      <c r="A430" s="69" t="str">
        <f t="shared" si="111"/>
        <v>1353</v>
      </c>
      <c r="B430" s="50" t="str">
        <f t="shared" si="103"/>
        <v>track_1353</v>
      </c>
      <c r="C430" s="46">
        <f t="shared" si="112"/>
        <v>26</v>
      </c>
      <c r="D430" s="46">
        <f t="shared" si="113"/>
        <v>0</v>
      </c>
      <c r="E430" s="46">
        <f t="shared" si="114"/>
        <v>2</v>
      </c>
      <c r="F430" s="46">
        <f t="shared" si="115"/>
        <v>4</v>
      </c>
      <c r="G430" s="46">
        <f t="shared" si="116"/>
        <v>1</v>
      </c>
      <c r="H430" s="46">
        <f t="shared" si="117"/>
        <v>17</v>
      </c>
      <c r="I430" s="46">
        <f t="shared" si="118"/>
        <v>4</v>
      </c>
      <c r="J430" s="42">
        <f t="shared" si="104"/>
        <v>1</v>
      </c>
      <c r="K430" s="42">
        <f t="shared" si="105"/>
        <v>1</v>
      </c>
      <c r="L430" s="42">
        <f t="shared" si="119"/>
        <v>1</v>
      </c>
      <c r="M430" s="42">
        <f t="shared" si="106"/>
        <v>1</v>
      </c>
      <c r="N430" s="42">
        <f t="shared" si="107"/>
        <v>1</v>
      </c>
      <c r="O430" s="42">
        <f t="shared" si="108"/>
        <v>1</v>
      </c>
      <c r="P430" s="42">
        <f t="shared" si="109"/>
        <v>1</v>
      </c>
      <c r="Q430" s="42">
        <f t="shared" si="110"/>
        <v>1</v>
      </c>
      <c r="R430" s="42">
        <v>0</v>
      </c>
      <c r="S430" s="42">
        <v>0</v>
      </c>
      <c r="T430" s="46">
        <v>0</v>
      </c>
      <c r="U430" s="46">
        <v>0</v>
      </c>
      <c r="V430" s="68" t="s">
        <v>291</v>
      </c>
      <c r="W430" s="68">
        <v>0</v>
      </c>
      <c r="X430" s="46" t="s">
        <v>1209</v>
      </c>
      <c r="AU430" s="42"/>
      <c r="AV430" s="42"/>
    </row>
    <row r="431" spans="1:48">
      <c r="A431" s="69" t="str">
        <f t="shared" si="111"/>
        <v>1354</v>
      </c>
      <c r="B431" s="50" t="str">
        <f t="shared" si="103"/>
        <v>track_1354</v>
      </c>
      <c r="C431" s="46">
        <f t="shared" si="112"/>
        <v>26</v>
      </c>
      <c r="D431" s="46">
        <f t="shared" si="113"/>
        <v>0</v>
      </c>
      <c r="E431" s="46">
        <f t="shared" si="114"/>
        <v>1</v>
      </c>
      <c r="F431" s="46">
        <f t="shared" si="115"/>
        <v>4</v>
      </c>
      <c r="G431" s="46">
        <f t="shared" si="116"/>
        <v>1</v>
      </c>
      <c r="H431" s="46">
        <f t="shared" si="117"/>
        <v>18</v>
      </c>
      <c r="I431" s="46">
        <f t="shared" si="118"/>
        <v>4</v>
      </c>
      <c r="J431" s="42">
        <f t="shared" si="104"/>
        <v>1</v>
      </c>
      <c r="K431" s="42">
        <f t="shared" si="105"/>
        <v>1</v>
      </c>
      <c r="L431" s="42">
        <f t="shared" si="119"/>
        <v>1</v>
      </c>
      <c r="M431" s="42">
        <f t="shared" si="106"/>
        <v>1</v>
      </c>
      <c r="N431" s="42">
        <f t="shared" si="107"/>
        <v>1</v>
      </c>
      <c r="O431" s="42">
        <f t="shared" si="108"/>
        <v>1</v>
      </c>
      <c r="P431" s="42">
        <f t="shared" si="109"/>
        <v>1</v>
      </c>
      <c r="Q431" s="42">
        <f t="shared" si="110"/>
        <v>1</v>
      </c>
      <c r="R431" s="42">
        <v>0</v>
      </c>
      <c r="S431" s="42">
        <v>0</v>
      </c>
      <c r="T431" s="46">
        <v>0</v>
      </c>
      <c r="U431" s="46">
        <v>0</v>
      </c>
      <c r="V431" s="68" t="s">
        <v>291</v>
      </c>
      <c r="W431" s="68">
        <v>0</v>
      </c>
      <c r="X431" s="46" t="s">
        <v>1210</v>
      </c>
      <c r="AU431" s="42"/>
      <c r="AV431" s="42"/>
    </row>
    <row r="432" spans="1:48">
      <c r="A432" s="69" t="str">
        <f t="shared" si="111"/>
        <v>1355</v>
      </c>
      <c r="B432" s="50" t="str">
        <f t="shared" si="103"/>
        <v>track_1355</v>
      </c>
      <c r="C432" s="46">
        <f t="shared" si="112"/>
        <v>28</v>
      </c>
      <c r="D432" s="46">
        <f t="shared" si="113"/>
        <v>0</v>
      </c>
      <c r="E432" s="46">
        <f t="shared" si="114"/>
        <v>4</v>
      </c>
      <c r="F432" s="46">
        <f t="shared" si="115"/>
        <v>2</v>
      </c>
      <c r="G432" s="46">
        <f t="shared" si="116"/>
        <v>1</v>
      </c>
      <c r="H432" s="46">
        <f t="shared" si="117"/>
        <v>9</v>
      </c>
      <c r="I432" s="46">
        <f t="shared" si="118"/>
        <v>4</v>
      </c>
      <c r="J432" s="42">
        <f t="shared" si="104"/>
        <v>1</v>
      </c>
      <c r="K432" s="42">
        <f t="shared" si="105"/>
        <v>1</v>
      </c>
      <c r="L432" s="42">
        <f t="shared" si="119"/>
        <v>1</v>
      </c>
      <c r="M432" s="42">
        <f t="shared" si="106"/>
        <v>1</v>
      </c>
      <c r="N432" s="42">
        <f t="shared" si="107"/>
        <v>1</v>
      </c>
      <c r="O432" s="42">
        <f t="shared" si="108"/>
        <v>1</v>
      </c>
      <c r="P432" s="42">
        <f t="shared" si="109"/>
        <v>1</v>
      </c>
      <c r="Q432" s="42">
        <f t="shared" si="110"/>
        <v>1</v>
      </c>
      <c r="R432" s="42">
        <v>0</v>
      </c>
      <c r="S432" s="42">
        <v>0</v>
      </c>
      <c r="T432" s="46">
        <v>0</v>
      </c>
      <c r="U432" s="46">
        <v>0</v>
      </c>
      <c r="V432" s="68" t="s">
        <v>291</v>
      </c>
      <c r="W432" s="68">
        <v>0</v>
      </c>
      <c r="X432" s="46" t="s">
        <v>1211</v>
      </c>
      <c r="AU432" s="42"/>
      <c r="AV432" s="42"/>
    </row>
    <row r="433" spans="1:48">
      <c r="A433" s="69" t="str">
        <f t="shared" si="111"/>
        <v>1356</v>
      </c>
      <c r="B433" s="50" t="str">
        <f t="shared" si="103"/>
        <v>track_1356</v>
      </c>
      <c r="C433" s="46">
        <f t="shared" si="112"/>
        <v>28</v>
      </c>
      <c r="D433" s="46">
        <f t="shared" si="113"/>
        <v>0</v>
      </c>
      <c r="E433" s="46">
        <f t="shared" si="114"/>
        <v>2</v>
      </c>
      <c r="F433" s="46">
        <f t="shared" si="115"/>
        <v>4</v>
      </c>
      <c r="G433" s="46">
        <f t="shared" si="116"/>
        <v>1</v>
      </c>
      <c r="H433" s="46">
        <f t="shared" si="117"/>
        <v>10</v>
      </c>
      <c r="I433" s="46">
        <f t="shared" si="118"/>
        <v>4</v>
      </c>
      <c r="J433" s="42">
        <f t="shared" si="104"/>
        <v>1</v>
      </c>
      <c r="K433" s="42">
        <f t="shared" si="105"/>
        <v>1</v>
      </c>
      <c r="L433" s="42">
        <f t="shared" si="119"/>
        <v>1</v>
      </c>
      <c r="M433" s="42">
        <f t="shared" si="106"/>
        <v>1</v>
      </c>
      <c r="N433" s="42">
        <f t="shared" si="107"/>
        <v>1</v>
      </c>
      <c r="O433" s="42">
        <f t="shared" si="108"/>
        <v>1</v>
      </c>
      <c r="P433" s="42">
        <f t="shared" si="109"/>
        <v>1</v>
      </c>
      <c r="Q433" s="42">
        <f t="shared" si="110"/>
        <v>1</v>
      </c>
      <c r="R433" s="42">
        <v>0</v>
      </c>
      <c r="S433" s="42">
        <v>0</v>
      </c>
      <c r="T433" s="46">
        <v>0</v>
      </c>
      <c r="U433" s="46">
        <v>0</v>
      </c>
      <c r="V433" s="68" t="s">
        <v>291</v>
      </c>
      <c r="W433" s="68">
        <v>0</v>
      </c>
      <c r="X433" s="46" t="s">
        <v>1212</v>
      </c>
      <c r="AU433" s="42"/>
      <c r="AV433" s="42"/>
    </row>
    <row r="434" spans="1:48">
      <c r="A434" s="69" t="str">
        <f t="shared" si="111"/>
        <v>1357</v>
      </c>
      <c r="B434" s="50" t="str">
        <f t="shared" si="103"/>
        <v>track_1357</v>
      </c>
      <c r="C434" s="46">
        <f t="shared" si="112"/>
        <v>28</v>
      </c>
      <c r="D434" s="46">
        <f t="shared" si="113"/>
        <v>0</v>
      </c>
      <c r="E434" s="46">
        <f t="shared" si="114"/>
        <v>1</v>
      </c>
      <c r="F434" s="46">
        <f t="shared" si="115"/>
        <v>2</v>
      </c>
      <c r="G434" s="46">
        <f t="shared" si="116"/>
        <v>1</v>
      </c>
      <c r="H434" s="46">
        <f t="shared" si="117"/>
        <v>11</v>
      </c>
      <c r="I434" s="46">
        <f t="shared" si="118"/>
        <v>4</v>
      </c>
      <c r="J434" s="42">
        <f t="shared" si="104"/>
        <v>1</v>
      </c>
      <c r="K434" s="42">
        <f t="shared" si="105"/>
        <v>1</v>
      </c>
      <c r="L434" s="42">
        <f t="shared" si="119"/>
        <v>1</v>
      </c>
      <c r="M434" s="42">
        <f t="shared" si="106"/>
        <v>1</v>
      </c>
      <c r="N434" s="42">
        <f t="shared" si="107"/>
        <v>1</v>
      </c>
      <c r="O434" s="42">
        <f t="shared" si="108"/>
        <v>1</v>
      </c>
      <c r="P434" s="42">
        <f t="shared" si="109"/>
        <v>1</v>
      </c>
      <c r="Q434" s="42">
        <f t="shared" si="110"/>
        <v>1</v>
      </c>
      <c r="R434" s="42">
        <v>0</v>
      </c>
      <c r="S434" s="42">
        <v>0</v>
      </c>
      <c r="T434" s="46">
        <v>0</v>
      </c>
      <c r="U434" s="46">
        <v>0</v>
      </c>
      <c r="V434" s="68" t="s">
        <v>291</v>
      </c>
      <c r="W434" s="68">
        <v>0</v>
      </c>
      <c r="X434" s="46" t="s">
        <v>1213</v>
      </c>
      <c r="AU434" s="42"/>
      <c r="AV434" s="42"/>
    </row>
    <row r="435" spans="1:48">
      <c r="A435" s="69" t="str">
        <f t="shared" si="111"/>
        <v>1358</v>
      </c>
      <c r="B435" s="50" t="str">
        <f t="shared" si="103"/>
        <v>track_1358</v>
      </c>
      <c r="C435" s="46">
        <f t="shared" si="112"/>
        <v>28</v>
      </c>
      <c r="D435" s="46">
        <f t="shared" si="113"/>
        <v>0</v>
      </c>
      <c r="E435" s="46">
        <f t="shared" si="114"/>
        <v>4</v>
      </c>
      <c r="F435" s="46">
        <f t="shared" si="115"/>
        <v>2</v>
      </c>
      <c r="G435" s="46">
        <f t="shared" si="116"/>
        <v>1</v>
      </c>
      <c r="H435" s="46">
        <f t="shared" si="117"/>
        <v>12</v>
      </c>
      <c r="I435" s="46">
        <f t="shared" si="118"/>
        <v>4</v>
      </c>
      <c r="J435" s="42">
        <f t="shared" si="104"/>
        <v>1</v>
      </c>
      <c r="K435" s="42">
        <f t="shared" si="105"/>
        <v>1</v>
      </c>
      <c r="L435" s="42">
        <f t="shared" si="119"/>
        <v>1</v>
      </c>
      <c r="M435" s="42">
        <f t="shared" si="106"/>
        <v>1</v>
      </c>
      <c r="N435" s="42">
        <f t="shared" si="107"/>
        <v>1</v>
      </c>
      <c r="O435" s="42">
        <f t="shared" si="108"/>
        <v>1</v>
      </c>
      <c r="P435" s="42">
        <f t="shared" si="109"/>
        <v>1</v>
      </c>
      <c r="Q435" s="42">
        <f t="shared" si="110"/>
        <v>1</v>
      </c>
      <c r="R435" s="42">
        <v>0</v>
      </c>
      <c r="S435" s="42">
        <v>0</v>
      </c>
      <c r="T435" s="46">
        <v>0</v>
      </c>
      <c r="U435" s="46">
        <v>0</v>
      </c>
      <c r="V435" s="68" t="s">
        <v>291</v>
      </c>
      <c r="W435" s="68">
        <v>0</v>
      </c>
      <c r="X435" s="46" t="s">
        <v>1214</v>
      </c>
      <c r="AU435" s="42"/>
      <c r="AV435" s="42"/>
    </row>
    <row r="436" spans="1:48">
      <c r="A436" s="69" t="str">
        <f t="shared" si="111"/>
        <v>1359</v>
      </c>
      <c r="B436" s="50" t="str">
        <f t="shared" si="103"/>
        <v>track_1359</v>
      </c>
      <c r="C436" s="46">
        <f t="shared" si="112"/>
        <v>28</v>
      </c>
      <c r="D436" s="46">
        <f t="shared" si="113"/>
        <v>0</v>
      </c>
      <c r="E436" s="46">
        <f t="shared" si="114"/>
        <v>4</v>
      </c>
      <c r="F436" s="46">
        <f t="shared" si="115"/>
        <v>2</v>
      </c>
      <c r="G436" s="46">
        <f t="shared" si="116"/>
        <v>1</v>
      </c>
      <c r="H436" s="46">
        <f t="shared" si="117"/>
        <v>13</v>
      </c>
      <c r="I436" s="46">
        <f t="shared" si="118"/>
        <v>4</v>
      </c>
      <c r="J436" s="42">
        <f t="shared" si="104"/>
        <v>1</v>
      </c>
      <c r="K436" s="42">
        <f t="shared" si="105"/>
        <v>1</v>
      </c>
      <c r="L436" s="42">
        <f t="shared" si="119"/>
        <v>1</v>
      </c>
      <c r="M436" s="42">
        <f t="shared" si="106"/>
        <v>1</v>
      </c>
      <c r="N436" s="42">
        <f t="shared" si="107"/>
        <v>1</v>
      </c>
      <c r="O436" s="42">
        <f t="shared" si="108"/>
        <v>1</v>
      </c>
      <c r="P436" s="42">
        <f t="shared" si="109"/>
        <v>1</v>
      </c>
      <c r="Q436" s="42">
        <f t="shared" si="110"/>
        <v>1</v>
      </c>
      <c r="R436" s="42">
        <v>0</v>
      </c>
      <c r="S436" s="42">
        <v>0</v>
      </c>
      <c r="T436" s="46">
        <v>0</v>
      </c>
      <c r="U436" s="46">
        <v>0</v>
      </c>
      <c r="V436" s="68" t="s">
        <v>291</v>
      </c>
      <c r="W436" s="68">
        <v>0</v>
      </c>
      <c r="X436" s="46" t="s">
        <v>1215</v>
      </c>
      <c r="AU436" s="42"/>
      <c r="AV436" s="42"/>
    </row>
    <row r="437" spans="1:48">
      <c r="A437" s="69" t="str">
        <f t="shared" si="111"/>
        <v>1360</v>
      </c>
      <c r="B437" s="50" t="str">
        <f t="shared" si="103"/>
        <v>track_1360</v>
      </c>
      <c r="C437" s="46">
        <f t="shared" si="112"/>
        <v>28</v>
      </c>
      <c r="D437" s="46">
        <f t="shared" si="113"/>
        <v>0</v>
      </c>
      <c r="E437" s="46">
        <f t="shared" si="114"/>
        <v>3</v>
      </c>
      <c r="F437" s="46">
        <f t="shared" si="115"/>
        <v>4</v>
      </c>
      <c r="G437" s="46">
        <f t="shared" si="116"/>
        <v>1</v>
      </c>
      <c r="H437" s="46">
        <f t="shared" si="117"/>
        <v>14</v>
      </c>
      <c r="I437" s="46">
        <f t="shared" si="118"/>
        <v>4</v>
      </c>
      <c r="J437" s="42">
        <f t="shared" si="104"/>
        <v>1</v>
      </c>
      <c r="K437" s="42">
        <f t="shared" si="105"/>
        <v>1</v>
      </c>
      <c r="L437" s="42">
        <f t="shared" si="119"/>
        <v>1</v>
      </c>
      <c r="M437" s="42">
        <f t="shared" si="106"/>
        <v>1</v>
      </c>
      <c r="N437" s="42">
        <f t="shared" si="107"/>
        <v>1</v>
      </c>
      <c r="O437" s="42">
        <f t="shared" si="108"/>
        <v>1</v>
      </c>
      <c r="P437" s="42">
        <f t="shared" si="109"/>
        <v>1</v>
      </c>
      <c r="Q437" s="42">
        <f t="shared" si="110"/>
        <v>1</v>
      </c>
      <c r="R437" s="42">
        <v>0</v>
      </c>
      <c r="S437" s="42">
        <v>0</v>
      </c>
      <c r="T437" s="46">
        <v>0</v>
      </c>
      <c r="U437" s="46">
        <v>0</v>
      </c>
      <c r="V437" s="68" t="s">
        <v>291</v>
      </c>
      <c r="W437" s="68">
        <v>0</v>
      </c>
      <c r="X437" s="46" t="s">
        <v>1216</v>
      </c>
      <c r="AU437" s="42"/>
      <c r="AV437" s="42"/>
    </row>
    <row r="438" spans="1:48">
      <c r="A438" s="69" t="str">
        <f t="shared" si="111"/>
        <v>1361</v>
      </c>
      <c r="B438" s="50" t="str">
        <f t="shared" si="103"/>
        <v>track_1361</v>
      </c>
      <c r="C438" s="46">
        <f t="shared" si="112"/>
        <v>28</v>
      </c>
      <c r="D438" s="46">
        <f t="shared" si="113"/>
        <v>0</v>
      </c>
      <c r="E438" s="46">
        <f t="shared" si="114"/>
        <v>2</v>
      </c>
      <c r="F438" s="46">
        <f t="shared" si="115"/>
        <v>4</v>
      </c>
      <c r="G438" s="46">
        <f t="shared" si="116"/>
        <v>1</v>
      </c>
      <c r="H438" s="46">
        <f t="shared" si="117"/>
        <v>15</v>
      </c>
      <c r="I438" s="46">
        <f t="shared" si="118"/>
        <v>4</v>
      </c>
      <c r="J438" s="42">
        <f t="shared" si="104"/>
        <v>1</v>
      </c>
      <c r="K438" s="42">
        <f t="shared" si="105"/>
        <v>1</v>
      </c>
      <c r="L438" s="42">
        <f t="shared" si="119"/>
        <v>1</v>
      </c>
      <c r="M438" s="42">
        <f t="shared" si="106"/>
        <v>1</v>
      </c>
      <c r="N438" s="42">
        <f t="shared" si="107"/>
        <v>1</v>
      </c>
      <c r="O438" s="42">
        <f t="shared" si="108"/>
        <v>1</v>
      </c>
      <c r="P438" s="42">
        <f t="shared" si="109"/>
        <v>1</v>
      </c>
      <c r="Q438" s="42">
        <f t="shared" si="110"/>
        <v>1</v>
      </c>
      <c r="R438" s="42">
        <v>0</v>
      </c>
      <c r="S438" s="42">
        <v>0</v>
      </c>
      <c r="T438" s="46">
        <v>0</v>
      </c>
      <c r="U438" s="46">
        <v>0</v>
      </c>
      <c r="V438" s="68" t="s">
        <v>291</v>
      </c>
      <c r="W438" s="68">
        <v>0</v>
      </c>
      <c r="X438" s="46" t="s">
        <v>1217</v>
      </c>
      <c r="AU438" s="42"/>
      <c r="AV438" s="42"/>
    </row>
    <row r="439" spans="1:48">
      <c r="A439" s="69" t="str">
        <f t="shared" si="111"/>
        <v>1362</v>
      </c>
      <c r="B439" s="50" t="str">
        <f t="shared" si="103"/>
        <v>track_1362</v>
      </c>
      <c r="C439" s="46">
        <f t="shared" si="112"/>
        <v>28</v>
      </c>
      <c r="D439" s="46">
        <f t="shared" si="113"/>
        <v>0</v>
      </c>
      <c r="E439" s="46">
        <f t="shared" si="114"/>
        <v>2</v>
      </c>
      <c r="F439" s="46">
        <f t="shared" si="115"/>
        <v>2</v>
      </c>
      <c r="G439" s="46">
        <f t="shared" si="116"/>
        <v>1</v>
      </c>
      <c r="H439" s="46">
        <f t="shared" si="117"/>
        <v>16</v>
      </c>
      <c r="I439" s="46">
        <f t="shared" si="118"/>
        <v>4</v>
      </c>
      <c r="J439" s="42">
        <f t="shared" si="104"/>
        <v>1</v>
      </c>
      <c r="K439" s="42">
        <f t="shared" si="105"/>
        <v>1</v>
      </c>
      <c r="L439" s="42">
        <f t="shared" si="119"/>
        <v>1</v>
      </c>
      <c r="M439" s="42">
        <f t="shared" si="106"/>
        <v>1</v>
      </c>
      <c r="N439" s="42">
        <f t="shared" si="107"/>
        <v>1</v>
      </c>
      <c r="O439" s="42">
        <f t="shared" si="108"/>
        <v>1</v>
      </c>
      <c r="P439" s="42">
        <f t="shared" si="109"/>
        <v>1</v>
      </c>
      <c r="Q439" s="42">
        <f t="shared" si="110"/>
        <v>1</v>
      </c>
      <c r="R439" s="42">
        <v>0</v>
      </c>
      <c r="S439" s="42">
        <v>0</v>
      </c>
      <c r="T439" s="46">
        <v>0</v>
      </c>
      <c r="U439" s="46">
        <v>0</v>
      </c>
      <c r="V439" s="68" t="s">
        <v>291</v>
      </c>
      <c r="W439" s="68">
        <v>0</v>
      </c>
      <c r="X439" s="46" t="s">
        <v>1218</v>
      </c>
      <c r="AU439" s="42"/>
      <c r="AV439" s="42"/>
    </row>
    <row r="440" spans="1:48">
      <c r="A440" s="69" t="str">
        <f t="shared" si="111"/>
        <v>1363</v>
      </c>
      <c r="B440" s="50" t="str">
        <f t="shared" si="103"/>
        <v>track_1363</v>
      </c>
      <c r="C440" s="46">
        <f t="shared" si="112"/>
        <v>28</v>
      </c>
      <c r="D440" s="46">
        <f t="shared" si="113"/>
        <v>0</v>
      </c>
      <c r="E440" s="46">
        <f t="shared" si="114"/>
        <v>1</v>
      </c>
      <c r="F440" s="46">
        <f t="shared" si="115"/>
        <v>4</v>
      </c>
      <c r="G440" s="46">
        <f t="shared" si="116"/>
        <v>1</v>
      </c>
      <c r="H440" s="46">
        <f t="shared" si="117"/>
        <v>17</v>
      </c>
      <c r="I440" s="46">
        <f t="shared" si="118"/>
        <v>4</v>
      </c>
      <c r="J440" s="42">
        <f t="shared" si="104"/>
        <v>1</v>
      </c>
      <c r="K440" s="42">
        <f t="shared" si="105"/>
        <v>1</v>
      </c>
      <c r="L440" s="42">
        <f t="shared" si="119"/>
        <v>1</v>
      </c>
      <c r="M440" s="42">
        <f t="shared" si="106"/>
        <v>1</v>
      </c>
      <c r="N440" s="42">
        <f t="shared" si="107"/>
        <v>1</v>
      </c>
      <c r="O440" s="42">
        <f t="shared" si="108"/>
        <v>1</v>
      </c>
      <c r="P440" s="42">
        <f t="shared" si="109"/>
        <v>1</v>
      </c>
      <c r="Q440" s="42">
        <f t="shared" si="110"/>
        <v>1</v>
      </c>
      <c r="R440" s="42">
        <v>0</v>
      </c>
      <c r="S440" s="42">
        <v>0</v>
      </c>
      <c r="T440" s="46">
        <v>0</v>
      </c>
      <c r="U440" s="46">
        <v>0</v>
      </c>
      <c r="V440" s="68" t="s">
        <v>291</v>
      </c>
      <c r="W440" s="68">
        <v>0</v>
      </c>
      <c r="X440" s="46" t="s">
        <v>1219</v>
      </c>
      <c r="AU440" s="42"/>
      <c r="AV440" s="42"/>
    </row>
    <row r="441" spans="1:48">
      <c r="A441" s="69" t="str">
        <f t="shared" si="111"/>
        <v>1364</v>
      </c>
      <c r="B441" s="50" t="str">
        <f t="shared" si="103"/>
        <v>track_1364</v>
      </c>
      <c r="C441" s="46">
        <f t="shared" si="112"/>
        <v>28</v>
      </c>
      <c r="D441" s="46">
        <f t="shared" si="113"/>
        <v>0</v>
      </c>
      <c r="E441" s="46">
        <f t="shared" si="114"/>
        <v>2</v>
      </c>
      <c r="F441" s="46">
        <f t="shared" si="115"/>
        <v>3</v>
      </c>
      <c r="G441" s="46">
        <f t="shared" si="116"/>
        <v>1</v>
      </c>
      <c r="H441" s="46">
        <f t="shared" si="117"/>
        <v>18</v>
      </c>
      <c r="I441" s="46">
        <f t="shared" si="118"/>
        <v>4</v>
      </c>
      <c r="J441" s="42">
        <f t="shared" si="104"/>
        <v>1</v>
      </c>
      <c r="K441" s="42">
        <f t="shared" si="105"/>
        <v>1</v>
      </c>
      <c r="L441" s="42">
        <f t="shared" si="119"/>
        <v>1</v>
      </c>
      <c r="M441" s="42">
        <f t="shared" si="106"/>
        <v>1</v>
      </c>
      <c r="N441" s="42">
        <f t="shared" si="107"/>
        <v>1</v>
      </c>
      <c r="O441" s="42">
        <f t="shared" si="108"/>
        <v>1</v>
      </c>
      <c r="P441" s="42">
        <f t="shared" si="109"/>
        <v>1</v>
      </c>
      <c r="Q441" s="42">
        <f t="shared" si="110"/>
        <v>1</v>
      </c>
      <c r="R441" s="42">
        <v>0</v>
      </c>
      <c r="S441" s="42">
        <v>0</v>
      </c>
      <c r="T441" s="46">
        <v>0</v>
      </c>
      <c r="U441" s="46">
        <v>0</v>
      </c>
      <c r="V441" s="68" t="s">
        <v>291</v>
      </c>
      <c r="W441" s="68">
        <v>0</v>
      </c>
      <c r="X441" s="46" t="s">
        <v>1220</v>
      </c>
      <c r="AU441" s="42"/>
      <c r="AV441" s="42"/>
    </row>
    <row r="442" spans="1:48">
      <c r="A442" s="69" t="str">
        <f t="shared" si="111"/>
        <v>1365</v>
      </c>
      <c r="B442" s="50" t="str">
        <f t="shared" si="103"/>
        <v>track_1365</v>
      </c>
      <c r="C442" s="46">
        <f t="shared" si="112"/>
        <v>31</v>
      </c>
      <c r="D442" s="46">
        <f t="shared" si="113"/>
        <v>0</v>
      </c>
      <c r="E442" s="46">
        <f t="shared" si="114"/>
        <v>4</v>
      </c>
      <c r="F442" s="46">
        <f t="shared" si="115"/>
        <v>2</v>
      </c>
      <c r="G442" s="46">
        <f t="shared" si="116"/>
        <v>1</v>
      </c>
      <c r="H442" s="46">
        <f t="shared" si="117"/>
        <v>9</v>
      </c>
      <c r="I442" s="46">
        <f t="shared" si="118"/>
        <v>4</v>
      </c>
      <c r="J442" s="42">
        <f t="shared" si="104"/>
        <v>0</v>
      </c>
      <c r="K442" s="42">
        <f t="shared" si="105"/>
        <v>1</v>
      </c>
      <c r="L442" s="42">
        <f t="shared" si="119"/>
        <v>1</v>
      </c>
      <c r="M442" s="42">
        <f t="shared" si="106"/>
        <v>1</v>
      </c>
      <c r="N442" s="42">
        <f t="shared" si="107"/>
        <v>0</v>
      </c>
      <c r="O442" s="42">
        <f t="shared" si="108"/>
        <v>1</v>
      </c>
      <c r="P442" s="42">
        <f t="shared" si="109"/>
        <v>1</v>
      </c>
      <c r="Q442" s="42">
        <f t="shared" si="110"/>
        <v>1</v>
      </c>
      <c r="R442" s="42" t="s">
        <v>841</v>
      </c>
      <c r="S442" s="42">
        <v>0</v>
      </c>
      <c r="T442" s="46">
        <v>0</v>
      </c>
      <c r="U442" s="46">
        <v>0</v>
      </c>
      <c r="V442" s="68" t="s">
        <v>291</v>
      </c>
      <c r="W442" s="68">
        <v>0</v>
      </c>
      <c r="X442" s="46" t="s">
        <v>1221</v>
      </c>
      <c r="AU442" s="42"/>
      <c r="AV442" s="42"/>
    </row>
    <row r="443" spans="1:48">
      <c r="A443" s="69" t="str">
        <f t="shared" si="111"/>
        <v>1366</v>
      </c>
      <c r="B443" s="50" t="str">
        <f t="shared" si="103"/>
        <v>track_1366</v>
      </c>
      <c r="C443" s="46">
        <f t="shared" si="112"/>
        <v>31</v>
      </c>
      <c r="D443" s="46">
        <f t="shared" si="113"/>
        <v>0</v>
      </c>
      <c r="E443" s="46">
        <f t="shared" si="114"/>
        <v>2</v>
      </c>
      <c r="F443" s="46">
        <f t="shared" si="115"/>
        <v>4</v>
      </c>
      <c r="G443" s="46">
        <f t="shared" si="116"/>
        <v>1</v>
      </c>
      <c r="H443" s="46">
        <f t="shared" si="117"/>
        <v>10</v>
      </c>
      <c r="I443" s="46">
        <f t="shared" si="118"/>
        <v>4</v>
      </c>
      <c r="J443" s="42">
        <f t="shared" si="104"/>
        <v>0</v>
      </c>
      <c r="K443" s="42">
        <f t="shared" si="105"/>
        <v>1</v>
      </c>
      <c r="L443" s="42">
        <f t="shared" si="119"/>
        <v>1</v>
      </c>
      <c r="M443" s="42">
        <f t="shared" si="106"/>
        <v>1</v>
      </c>
      <c r="N443" s="42">
        <f t="shared" si="107"/>
        <v>0</v>
      </c>
      <c r="O443" s="42">
        <f t="shared" si="108"/>
        <v>1</v>
      </c>
      <c r="P443" s="42">
        <f t="shared" si="109"/>
        <v>1</v>
      </c>
      <c r="Q443" s="42">
        <f t="shared" si="110"/>
        <v>1</v>
      </c>
      <c r="R443" s="42" t="s">
        <v>841</v>
      </c>
      <c r="S443" s="42">
        <v>0</v>
      </c>
      <c r="T443" s="46">
        <v>0</v>
      </c>
      <c r="U443" s="46">
        <v>0</v>
      </c>
      <c r="V443" s="68" t="s">
        <v>291</v>
      </c>
      <c r="W443" s="68">
        <v>0</v>
      </c>
      <c r="X443" s="46" t="s">
        <v>1222</v>
      </c>
      <c r="AU443" s="42"/>
      <c r="AV443" s="42"/>
    </row>
    <row r="444" spans="1:48">
      <c r="A444" s="69" t="str">
        <f t="shared" si="111"/>
        <v>1367</v>
      </c>
      <c r="B444" s="50" t="str">
        <f t="shared" si="103"/>
        <v>track_1367</v>
      </c>
      <c r="C444" s="46">
        <f t="shared" si="112"/>
        <v>31</v>
      </c>
      <c r="D444" s="46">
        <f t="shared" si="113"/>
        <v>0</v>
      </c>
      <c r="E444" s="46">
        <f t="shared" si="114"/>
        <v>4</v>
      </c>
      <c r="F444" s="46">
        <f t="shared" si="115"/>
        <v>2</v>
      </c>
      <c r="G444" s="46">
        <f t="shared" si="116"/>
        <v>1</v>
      </c>
      <c r="H444" s="46">
        <f t="shared" si="117"/>
        <v>11</v>
      </c>
      <c r="I444" s="46">
        <f t="shared" si="118"/>
        <v>4</v>
      </c>
      <c r="J444" s="42">
        <f t="shared" si="104"/>
        <v>0</v>
      </c>
      <c r="K444" s="42">
        <f t="shared" si="105"/>
        <v>1</v>
      </c>
      <c r="L444" s="42">
        <f t="shared" si="119"/>
        <v>1</v>
      </c>
      <c r="M444" s="42">
        <f t="shared" si="106"/>
        <v>1</v>
      </c>
      <c r="N444" s="42">
        <f t="shared" si="107"/>
        <v>0</v>
      </c>
      <c r="O444" s="42">
        <f t="shared" si="108"/>
        <v>1</v>
      </c>
      <c r="P444" s="42">
        <f t="shared" si="109"/>
        <v>1</v>
      </c>
      <c r="Q444" s="42">
        <f t="shared" si="110"/>
        <v>1</v>
      </c>
      <c r="R444" s="42" t="s">
        <v>841</v>
      </c>
      <c r="S444" s="42">
        <v>0</v>
      </c>
      <c r="T444" s="46">
        <v>0</v>
      </c>
      <c r="U444" s="46">
        <v>0</v>
      </c>
      <c r="V444" s="68" t="s">
        <v>291</v>
      </c>
      <c r="W444" s="68">
        <v>0</v>
      </c>
      <c r="X444" s="46" t="s">
        <v>1223</v>
      </c>
      <c r="AU444" s="42"/>
      <c r="AV444" s="42"/>
    </row>
    <row r="445" spans="1:48">
      <c r="A445" s="69" t="str">
        <f t="shared" si="111"/>
        <v>1368</v>
      </c>
      <c r="B445" s="50" t="str">
        <f t="shared" si="103"/>
        <v>track_1368</v>
      </c>
      <c r="C445" s="46">
        <f t="shared" si="112"/>
        <v>31</v>
      </c>
      <c r="D445" s="46">
        <f t="shared" si="113"/>
        <v>0</v>
      </c>
      <c r="E445" s="46">
        <f t="shared" si="114"/>
        <v>2</v>
      </c>
      <c r="F445" s="46">
        <f t="shared" si="115"/>
        <v>4</v>
      </c>
      <c r="G445" s="46">
        <f t="shared" si="116"/>
        <v>1</v>
      </c>
      <c r="H445" s="46">
        <f t="shared" si="117"/>
        <v>12</v>
      </c>
      <c r="I445" s="46">
        <f t="shared" si="118"/>
        <v>4</v>
      </c>
      <c r="J445" s="42">
        <f t="shared" si="104"/>
        <v>0</v>
      </c>
      <c r="K445" s="42">
        <f t="shared" si="105"/>
        <v>1</v>
      </c>
      <c r="L445" s="42">
        <f t="shared" si="119"/>
        <v>1</v>
      </c>
      <c r="M445" s="42">
        <f t="shared" si="106"/>
        <v>1</v>
      </c>
      <c r="N445" s="42">
        <f t="shared" si="107"/>
        <v>0</v>
      </c>
      <c r="O445" s="42">
        <f t="shared" si="108"/>
        <v>1</v>
      </c>
      <c r="P445" s="42">
        <f t="shared" si="109"/>
        <v>1</v>
      </c>
      <c r="Q445" s="42">
        <f t="shared" si="110"/>
        <v>1</v>
      </c>
      <c r="R445" s="42" t="s">
        <v>841</v>
      </c>
      <c r="S445" s="42">
        <v>0</v>
      </c>
      <c r="T445" s="46">
        <v>0</v>
      </c>
      <c r="U445" s="46">
        <v>0</v>
      </c>
      <c r="V445" s="68" t="s">
        <v>291</v>
      </c>
      <c r="W445" s="68">
        <v>0</v>
      </c>
      <c r="X445" s="46" t="s">
        <v>1224</v>
      </c>
      <c r="AU445" s="42"/>
      <c r="AV445" s="42"/>
    </row>
    <row r="446" spans="1:48">
      <c r="A446" s="69" t="str">
        <f t="shared" si="111"/>
        <v>1369</v>
      </c>
      <c r="B446" s="50" t="str">
        <f t="shared" si="103"/>
        <v>track_1369</v>
      </c>
      <c r="C446" s="46">
        <f t="shared" si="112"/>
        <v>31</v>
      </c>
      <c r="D446" s="46">
        <f t="shared" si="113"/>
        <v>0</v>
      </c>
      <c r="E446" s="46">
        <f t="shared" si="114"/>
        <v>1</v>
      </c>
      <c r="F446" s="46">
        <f t="shared" si="115"/>
        <v>3</v>
      </c>
      <c r="G446" s="46">
        <f t="shared" si="116"/>
        <v>1</v>
      </c>
      <c r="H446" s="46">
        <f t="shared" si="117"/>
        <v>13</v>
      </c>
      <c r="I446" s="46">
        <f t="shared" si="118"/>
        <v>4</v>
      </c>
      <c r="J446" s="42">
        <f t="shared" si="104"/>
        <v>0</v>
      </c>
      <c r="K446" s="42">
        <f t="shared" si="105"/>
        <v>1</v>
      </c>
      <c r="L446" s="42">
        <f t="shared" si="119"/>
        <v>1</v>
      </c>
      <c r="M446" s="42">
        <f t="shared" si="106"/>
        <v>1</v>
      </c>
      <c r="N446" s="42">
        <f t="shared" si="107"/>
        <v>0</v>
      </c>
      <c r="O446" s="42">
        <f t="shared" si="108"/>
        <v>1</v>
      </c>
      <c r="P446" s="42">
        <f t="shared" si="109"/>
        <v>1</v>
      </c>
      <c r="Q446" s="42">
        <f t="shared" si="110"/>
        <v>1</v>
      </c>
      <c r="R446" s="42" t="s">
        <v>841</v>
      </c>
      <c r="S446" s="42">
        <v>0</v>
      </c>
      <c r="T446" s="46">
        <v>0</v>
      </c>
      <c r="U446" s="46">
        <v>0</v>
      </c>
      <c r="V446" s="68" t="s">
        <v>291</v>
      </c>
      <c r="W446" s="68">
        <v>0</v>
      </c>
      <c r="X446" s="46" t="s">
        <v>1225</v>
      </c>
      <c r="AU446" s="42"/>
      <c r="AV446" s="42"/>
    </row>
    <row r="447" spans="1:48">
      <c r="A447" s="69" t="str">
        <f t="shared" si="111"/>
        <v>1370</v>
      </c>
      <c r="B447" s="50" t="str">
        <f t="shared" si="103"/>
        <v>track_1370</v>
      </c>
      <c r="C447" s="46">
        <f t="shared" si="112"/>
        <v>31</v>
      </c>
      <c r="D447" s="46">
        <f t="shared" si="113"/>
        <v>0</v>
      </c>
      <c r="E447" s="46">
        <f t="shared" si="114"/>
        <v>2</v>
      </c>
      <c r="F447" s="46">
        <f t="shared" si="115"/>
        <v>4</v>
      </c>
      <c r="G447" s="46">
        <f t="shared" si="116"/>
        <v>1</v>
      </c>
      <c r="H447" s="46">
        <f t="shared" si="117"/>
        <v>14</v>
      </c>
      <c r="I447" s="46">
        <f t="shared" si="118"/>
        <v>4</v>
      </c>
      <c r="J447" s="42">
        <f t="shared" si="104"/>
        <v>0</v>
      </c>
      <c r="K447" s="42">
        <f t="shared" si="105"/>
        <v>1</v>
      </c>
      <c r="L447" s="42">
        <f t="shared" si="119"/>
        <v>1</v>
      </c>
      <c r="M447" s="42">
        <f t="shared" si="106"/>
        <v>1</v>
      </c>
      <c r="N447" s="42">
        <f t="shared" si="107"/>
        <v>0</v>
      </c>
      <c r="O447" s="42">
        <f t="shared" si="108"/>
        <v>1</v>
      </c>
      <c r="P447" s="42">
        <f t="shared" si="109"/>
        <v>1</v>
      </c>
      <c r="Q447" s="42">
        <f t="shared" si="110"/>
        <v>1</v>
      </c>
      <c r="R447" s="42" t="s">
        <v>841</v>
      </c>
      <c r="S447" s="42">
        <v>0</v>
      </c>
      <c r="T447" s="46">
        <v>0</v>
      </c>
      <c r="U447" s="46">
        <v>0</v>
      </c>
      <c r="V447" s="68" t="s">
        <v>291</v>
      </c>
      <c r="W447" s="68">
        <v>0</v>
      </c>
      <c r="X447" s="46" t="s">
        <v>1226</v>
      </c>
      <c r="AU447" s="42"/>
      <c r="AV447" s="42"/>
    </row>
    <row r="448" spans="1:48">
      <c r="A448" s="69" t="str">
        <f t="shared" si="111"/>
        <v>1371</v>
      </c>
      <c r="B448" s="50" t="str">
        <f t="shared" si="103"/>
        <v>track_1371</v>
      </c>
      <c r="C448" s="46">
        <f t="shared" si="112"/>
        <v>31</v>
      </c>
      <c r="D448" s="46">
        <f t="shared" si="113"/>
        <v>0</v>
      </c>
      <c r="E448" s="46">
        <f t="shared" si="114"/>
        <v>2</v>
      </c>
      <c r="F448" s="46">
        <f t="shared" si="115"/>
        <v>3</v>
      </c>
      <c r="G448" s="46">
        <f t="shared" si="116"/>
        <v>1</v>
      </c>
      <c r="H448" s="46">
        <f t="shared" si="117"/>
        <v>15</v>
      </c>
      <c r="I448" s="46">
        <f t="shared" si="118"/>
        <v>4</v>
      </c>
      <c r="J448" s="42">
        <f t="shared" si="104"/>
        <v>0</v>
      </c>
      <c r="K448" s="42">
        <f t="shared" si="105"/>
        <v>1</v>
      </c>
      <c r="L448" s="42">
        <f t="shared" si="119"/>
        <v>1</v>
      </c>
      <c r="M448" s="42">
        <f t="shared" si="106"/>
        <v>1</v>
      </c>
      <c r="N448" s="42">
        <f t="shared" si="107"/>
        <v>0</v>
      </c>
      <c r="O448" s="42">
        <f t="shared" si="108"/>
        <v>1</v>
      </c>
      <c r="P448" s="42">
        <f t="shared" si="109"/>
        <v>1</v>
      </c>
      <c r="Q448" s="42">
        <f t="shared" si="110"/>
        <v>1</v>
      </c>
      <c r="R448" s="42" t="s">
        <v>841</v>
      </c>
      <c r="S448" s="42">
        <v>0</v>
      </c>
      <c r="T448" s="46">
        <v>0</v>
      </c>
      <c r="U448" s="46">
        <v>0</v>
      </c>
      <c r="V448" s="68" t="s">
        <v>291</v>
      </c>
      <c r="W448" s="68">
        <v>0</v>
      </c>
      <c r="X448" s="46" t="s">
        <v>1227</v>
      </c>
      <c r="AU448" s="42"/>
      <c r="AV448" s="42"/>
    </row>
    <row r="449" spans="1:48">
      <c r="A449" s="69" t="str">
        <f t="shared" si="111"/>
        <v>1372</v>
      </c>
      <c r="B449" s="50" t="str">
        <f t="shared" si="103"/>
        <v>track_1372</v>
      </c>
      <c r="C449" s="46">
        <f t="shared" si="112"/>
        <v>31</v>
      </c>
      <c r="D449" s="46">
        <f t="shared" si="113"/>
        <v>0</v>
      </c>
      <c r="E449" s="46">
        <f t="shared" si="114"/>
        <v>4</v>
      </c>
      <c r="F449" s="46">
        <f t="shared" si="115"/>
        <v>2</v>
      </c>
      <c r="G449" s="46">
        <f t="shared" si="116"/>
        <v>1</v>
      </c>
      <c r="H449" s="46">
        <f t="shared" si="117"/>
        <v>16</v>
      </c>
      <c r="I449" s="46">
        <f t="shared" si="118"/>
        <v>4</v>
      </c>
      <c r="J449" s="42">
        <f t="shared" si="104"/>
        <v>0</v>
      </c>
      <c r="K449" s="42">
        <f t="shared" si="105"/>
        <v>1</v>
      </c>
      <c r="L449" s="42">
        <f t="shared" si="119"/>
        <v>1</v>
      </c>
      <c r="M449" s="42">
        <f t="shared" si="106"/>
        <v>1</v>
      </c>
      <c r="N449" s="42">
        <f t="shared" si="107"/>
        <v>0</v>
      </c>
      <c r="O449" s="42">
        <f t="shared" si="108"/>
        <v>1</v>
      </c>
      <c r="P449" s="42">
        <f t="shared" si="109"/>
        <v>1</v>
      </c>
      <c r="Q449" s="42">
        <f t="shared" si="110"/>
        <v>1</v>
      </c>
      <c r="R449" s="42" t="s">
        <v>841</v>
      </c>
      <c r="S449" s="42">
        <v>0</v>
      </c>
      <c r="T449" s="46">
        <v>0</v>
      </c>
      <c r="U449" s="46">
        <v>0</v>
      </c>
      <c r="V449" s="68" t="s">
        <v>291</v>
      </c>
      <c r="W449" s="68">
        <v>0</v>
      </c>
      <c r="X449" s="46" t="s">
        <v>1228</v>
      </c>
      <c r="AU449" s="42"/>
      <c r="AV449" s="42"/>
    </row>
    <row r="450" spans="1:48">
      <c r="A450" s="69" t="str">
        <f t="shared" si="111"/>
        <v>1373</v>
      </c>
      <c r="B450" s="50" t="str">
        <f t="shared" si="103"/>
        <v>track_1373</v>
      </c>
      <c r="C450" s="46">
        <f t="shared" si="112"/>
        <v>31</v>
      </c>
      <c r="D450" s="46">
        <f t="shared" si="113"/>
        <v>0</v>
      </c>
      <c r="E450" s="46">
        <f t="shared" si="114"/>
        <v>2</v>
      </c>
      <c r="F450" s="46">
        <f t="shared" si="115"/>
        <v>4</v>
      </c>
      <c r="G450" s="46">
        <f t="shared" si="116"/>
        <v>1</v>
      </c>
      <c r="H450" s="46">
        <f t="shared" si="117"/>
        <v>17</v>
      </c>
      <c r="I450" s="46">
        <f t="shared" si="118"/>
        <v>4</v>
      </c>
      <c r="J450" s="42">
        <f t="shared" si="104"/>
        <v>0</v>
      </c>
      <c r="K450" s="42">
        <f t="shared" si="105"/>
        <v>1</v>
      </c>
      <c r="L450" s="42">
        <f t="shared" si="119"/>
        <v>1</v>
      </c>
      <c r="M450" s="42">
        <f t="shared" si="106"/>
        <v>1</v>
      </c>
      <c r="N450" s="42">
        <f t="shared" si="107"/>
        <v>0</v>
      </c>
      <c r="O450" s="42">
        <f t="shared" si="108"/>
        <v>1</v>
      </c>
      <c r="P450" s="42">
        <f t="shared" si="109"/>
        <v>1</v>
      </c>
      <c r="Q450" s="42">
        <f t="shared" si="110"/>
        <v>1</v>
      </c>
      <c r="R450" s="42" t="s">
        <v>841</v>
      </c>
      <c r="S450" s="42">
        <v>0</v>
      </c>
      <c r="T450" s="46">
        <v>0</v>
      </c>
      <c r="U450" s="46">
        <v>0</v>
      </c>
      <c r="V450" s="68" t="s">
        <v>291</v>
      </c>
      <c r="W450" s="68">
        <v>0</v>
      </c>
      <c r="X450" s="46" t="s">
        <v>1229</v>
      </c>
      <c r="AU450" s="42"/>
      <c r="AV450" s="42"/>
    </row>
    <row r="451" spans="1:48">
      <c r="A451" s="69" t="str">
        <f t="shared" si="111"/>
        <v>1374</v>
      </c>
      <c r="B451" s="50" t="str">
        <f t="shared" si="103"/>
        <v>track_1374</v>
      </c>
      <c r="C451" s="46">
        <f t="shared" si="112"/>
        <v>31</v>
      </c>
      <c r="D451" s="46">
        <f t="shared" si="113"/>
        <v>0</v>
      </c>
      <c r="E451" s="46">
        <f t="shared" si="114"/>
        <v>1</v>
      </c>
      <c r="F451" s="46">
        <f t="shared" si="115"/>
        <v>1</v>
      </c>
      <c r="G451" s="46">
        <f t="shared" si="116"/>
        <v>1</v>
      </c>
      <c r="H451" s="46">
        <f t="shared" si="117"/>
        <v>18</v>
      </c>
      <c r="I451" s="46">
        <f t="shared" si="118"/>
        <v>4</v>
      </c>
      <c r="J451" s="42">
        <f t="shared" si="104"/>
        <v>0</v>
      </c>
      <c r="K451" s="42">
        <f t="shared" si="105"/>
        <v>1</v>
      </c>
      <c r="L451" s="42">
        <f t="shared" si="119"/>
        <v>1</v>
      </c>
      <c r="M451" s="42">
        <f t="shared" si="106"/>
        <v>1</v>
      </c>
      <c r="N451" s="42">
        <f t="shared" si="107"/>
        <v>0</v>
      </c>
      <c r="O451" s="42">
        <f t="shared" si="108"/>
        <v>1</v>
      </c>
      <c r="P451" s="42">
        <f t="shared" si="109"/>
        <v>1</v>
      </c>
      <c r="Q451" s="42">
        <f t="shared" si="110"/>
        <v>1</v>
      </c>
      <c r="R451" s="42" t="s">
        <v>841</v>
      </c>
      <c r="S451" s="42">
        <v>0</v>
      </c>
      <c r="T451" s="46">
        <v>0</v>
      </c>
      <c r="U451" s="46">
        <v>0</v>
      </c>
      <c r="V451" s="68" t="s">
        <v>291</v>
      </c>
      <c r="W451" s="68">
        <v>0</v>
      </c>
      <c r="X451" s="46" t="s">
        <v>1230</v>
      </c>
      <c r="AU451" s="42"/>
      <c r="AV451" s="42"/>
    </row>
    <row r="452" spans="1:48">
      <c r="A452" s="69" t="str">
        <f t="shared" si="111"/>
        <v>1375</v>
      </c>
      <c r="B452" s="50" t="str">
        <f t="shared" si="103"/>
        <v>track_1375</v>
      </c>
      <c r="C452" s="46">
        <f t="shared" si="112"/>
        <v>33</v>
      </c>
      <c r="D452" s="46">
        <f t="shared" si="113"/>
        <v>0</v>
      </c>
      <c r="E452" s="46">
        <f t="shared" si="114"/>
        <v>4</v>
      </c>
      <c r="F452" s="46">
        <f t="shared" si="115"/>
        <v>2</v>
      </c>
      <c r="G452" s="46">
        <f t="shared" si="116"/>
        <v>1</v>
      </c>
      <c r="H452" s="46">
        <f t="shared" si="117"/>
        <v>9</v>
      </c>
      <c r="I452" s="46">
        <f t="shared" si="118"/>
        <v>4</v>
      </c>
      <c r="J452" s="42">
        <f t="shared" si="104"/>
        <v>0</v>
      </c>
      <c r="K452" s="42">
        <f t="shared" si="105"/>
        <v>1</v>
      </c>
      <c r="L452" s="42">
        <f t="shared" si="119"/>
        <v>1</v>
      </c>
      <c r="M452" s="42">
        <f t="shared" si="106"/>
        <v>1</v>
      </c>
      <c r="N452" s="42">
        <f t="shared" si="107"/>
        <v>0</v>
      </c>
      <c r="O452" s="42">
        <f t="shared" si="108"/>
        <v>1</v>
      </c>
      <c r="P452" s="42">
        <f t="shared" si="109"/>
        <v>1</v>
      </c>
      <c r="Q452" s="42">
        <f t="shared" si="110"/>
        <v>1</v>
      </c>
      <c r="R452" s="42" t="s">
        <v>841</v>
      </c>
      <c r="S452" s="42">
        <v>0</v>
      </c>
      <c r="T452" s="46">
        <v>0</v>
      </c>
      <c r="U452" s="46">
        <v>0</v>
      </c>
      <c r="V452" s="68" t="s">
        <v>291</v>
      </c>
      <c r="W452" s="68">
        <v>0</v>
      </c>
      <c r="X452" s="46" t="s">
        <v>1231</v>
      </c>
      <c r="AU452" s="42"/>
      <c r="AV452" s="42"/>
    </row>
    <row r="453" spans="1:48">
      <c r="A453" s="69" t="str">
        <f t="shared" si="111"/>
        <v>1376</v>
      </c>
      <c r="B453" s="50" t="str">
        <f t="shared" si="103"/>
        <v>track_1376</v>
      </c>
      <c r="C453" s="46">
        <f t="shared" si="112"/>
        <v>33</v>
      </c>
      <c r="D453" s="46">
        <f t="shared" si="113"/>
        <v>0</v>
      </c>
      <c r="E453" s="46">
        <f t="shared" si="114"/>
        <v>2</v>
      </c>
      <c r="F453" s="46">
        <f t="shared" si="115"/>
        <v>4</v>
      </c>
      <c r="G453" s="46">
        <f t="shared" si="116"/>
        <v>1</v>
      </c>
      <c r="H453" s="46">
        <f t="shared" si="117"/>
        <v>10</v>
      </c>
      <c r="I453" s="46">
        <f t="shared" si="118"/>
        <v>4</v>
      </c>
      <c r="J453" s="42">
        <f t="shared" si="104"/>
        <v>0</v>
      </c>
      <c r="K453" s="42">
        <f t="shared" si="105"/>
        <v>1</v>
      </c>
      <c r="L453" s="42">
        <f t="shared" si="119"/>
        <v>1</v>
      </c>
      <c r="M453" s="42">
        <f t="shared" si="106"/>
        <v>1</v>
      </c>
      <c r="N453" s="42">
        <f t="shared" si="107"/>
        <v>0</v>
      </c>
      <c r="O453" s="42">
        <f t="shared" si="108"/>
        <v>1</v>
      </c>
      <c r="P453" s="42">
        <f t="shared" si="109"/>
        <v>1</v>
      </c>
      <c r="Q453" s="42">
        <f t="shared" si="110"/>
        <v>1</v>
      </c>
      <c r="R453" s="42" t="s">
        <v>841</v>
      </c>
      <c r="S453" s="42">
        <v>0</v>
      </c>
      <c r="T453" s="46">
        <v>0</v>
      </c>
      <c r="U453" s="46">
        <v>0</v>
      </c>
      <c r="V453" s="68" t="s">
        <v>291</v>
      </c>
      <c r="W453" s="68">
        <v>0</v>
      </c>
      <c r="X453" s="46" t="s">
        <v>1232</v>
      </c>
      <c r="AU453" s="42"/>
      <c r="AV453" s="42"/>
    </row>
    <row r="454" spans="1:48">
      <c r="A454" s="69" t="str">
        <f t="shared" si="111"/>
        <v>1377</v>
      </c>
      <c r="B454" s="50" t="str">
        <f t="shared" ref="B454:B517" si="120">"track_"&amp;A454</f>
        <v>track_1377</v>
      </c>
      <c r="C454" s="46">
        <f t="shared" si="112"/>
        <v>33</v>
      </c>
      <c r="D454" s="46">
        <f t="shared" si="113"/>
        <v>0</v>
      </c>
      <c r="E454" s="46">
        <f t="shared" si="114"/>
        <v>1</v>
      </c>
      <c r="F454" s="46">
        <f t="shared" si="115"/>
        <v>2</v>
      </c>
      <c r="G454" s="46">
        <f t="shared" si="116"/>
        <v>1</v>
      </c>
      <c r="H454" s="46">
        <f t="shared" si="117"/>
        <v>11</v>
      </c>
      <c r="I454" s="46">
        <f t="shared" si="118"/>
        <v>4</v>
      </c>
      <c r="J454" s="42">
        <f t="shared" ref="J454:J517" si="121">VLOOKUP(C454,AJ:AO,6,0)</f>
        <v>0</v>
      </c>
      <c r="K454" s="42">
        <f t="shared" ref="K454:K517" si="122">VLOOKUP(C454,AJ:AP,7,0)</f>
        <v>1</v>
      </c>
      <c r="L454" s="42">
        <f t="shared" si="119"/>
        <v>1</v>
      </c>
      <c r="M454" s="42">
        <f t="shared" ref="M454:M517" si="123">VLOOKUP(C454,AJ:AR,9,0)</f>
        <v>1</v>
      </c>
      <c r="N454" s="42">
        <f t="shared" ref="N454:N517" si="124">VLOOKUP(C454,AJ:AS,10,0)</f>
        <v>0</v>
      </c>
      <c r="O454" s="42">
        <f t="shared" ref="O454:O517" si="125">VLOOKUP(C454,AJ:AT,11,0)</f>
        <v>1</v>
      </c>
      <c r="P454" s="42">
        <f t="shared" ref="P454:P517" si="126">VLOOKUP(C454,AJ:AU,12,0)</f>
        <v>1</v>
      </c>
      <c r="Q454" s="42">
        <f t="shared" ref="Q454:Q517" si="127">VLOOKUP(C454,AJ:AV,13,0)</f>
        <v>1</v>
      </c>
      <c r="R454" s="42" t="s">
        <v>841</v>
      </c>
      <c r="S454" s="42">
        <v>0</v>
      </c>
      <c r="T454" s="46">
        <v>0</v>
      </c>
      <c r="U454" s="46">
        <v>0</v>
      </c>
      <c r="V454" s="68" t="s">
        <v>291</v>
      </c>
      <c r="W454" s="68">
        <v>0</v>
      </c>
      <c r="X454" s="46" t="s">
        <v>1233</v>
      </c>
      <c r="AU454" s="42"/>
      <c r="AV454" s="42"/>
    </row>
    <row r="455" spans="1:48">
      <c r="A455" s="69" t="str">
        <f t="shared" si="111"/>
        <v>1378</v>
      </c>
      <c r="B455" s="50" t="str">
        <f t="shared" si="120"/>
        <v>track_1378</v>
      </c>
      <c r="C455" s="46">
        <f t="shared" si="112"/>
        <v>33</v>
      </c>
      <c r="D455" s="46">
        <f t="shared" si="113"/>
        <v>0</v>
      </c>
      <c r="E455" s="46">
        <f t="shared" si="114"/>
        <v>3</v>
      </c>
      <c r="F455" s="46">
        <f t="shared" si="115"/>
        <v>4</v>
      </c>
      <c r="G455" s="46">
        <f t="shared" si="116"/>
        <v>1</v>
      </c>
      <c r="H455" s="46">
        <f t="shared" si="117"/>
        <v>12</v>
      </c>
      <c r="I455" s="46">
        <f t="shared" si="118"/>
        <v>4</v>
      </c>
      <c r="J455" s="42">
        <f t="shared" si="121"/>
        <v>0</v>
      </c>
      <c r="K455" s="42">
        <f t="shared" si="122"/>
        <v>1</v>
      </c>
      <c r="L455" s="42">
        <f t="shared" si="119"/>
        <v>1</v>
      </c>
      <c r="M455" s="42">
        <f t="shared" si="123"/>
        <v>1</v>
      </c>
      <c r="N455" s="42">
        <f t="shared" si="124"/>
        <v>0</v>
      </c>
      <c r="O455" s="42">
        <f t="shared" si="125"/>
        <v>1</v>
      </c>
      <c r="P455" s="42">
        <f t="shared" si="126"/>
        <v>1</v>
      </c>
      <c r="Q455" s="42">
        <f t="shared" si="127"/>
        <v>1</v>
      </c>
      <c r="R455" s="42" t="s">
        <v>841</v>
      </c>
      <c r="S455" s="42">
        <v>0</v>
      </c>
      <c r="T455" s="46">
        <v>0</v>
      </c>
      <c r="U455" s="46">
        <v>0</v>
      </c>
      <c r="V455" s="68" t="s">
        <v>291</v>
      </c>
      <c r="W455" s="68">
        <v>0</v>
      </c>
      <c r="X455" s="46" t="s">
        <v>1234</v>
      </c>
      <c r="AU455" s="42"/>
      <c r="AV455" s="42"/>
    </row>
    <row r="456" spans="1:48">
      <c r="A456" s="69" t="str">
        <f t="shared" si="111"/>
        <v>1379</v>
      </c>
      <c r="B456" s="50" t="str">
        <f t="shared" si="120"/>
        <v>track_1379</v>
      </c>
      <c r="C456" s="46">
        <f t="shared" si="112"/>
        <v>33</v>
      </c>
      <c r="D456" s="46">
        <f t="shared" si="113"/>
        <v>0</v>
      </c>
      <c r="E456" s="46">
        <f t="shared" si="114"/>
        <v>4</v>
      </c>
      <c r="F456" s="46">
        <f t="shared" si="115"/>
        <v>2</v>
      </c>
      <c r="G456" s="46">
        <f t="shared" si="116"/>
        <v>1</v>
      </c>
      <c r="H456" s="46">
        <f t="shared" si="117"/>
        <v>13</v>
      </c>
      <c r="I456" s="46">
        <f t="shared" si="118"/>
        <v>4</v>
      </c>
      <c r="J456" s="42">
        <f t="shared" si="121"/>
        <v>0</v>
      </c>
      <c r="K456" s="42">
        <f t="shared" si="122"/>
        <v>1</v>
      </c>
      <c r="L456" s="42">
        <f t="shared" si="119"/>
        <v>1</v>
      </c>
      <c r="M456" s="42">
        <f t="shared" si="123"/>
        <v>1</v>
      </c>
      <c r="N456" s="42">
        <f t="shared" si="124"/>
        <v>0</v>
      </c>
      <c r="O456" s="42">
        <f t="shared" si="125"/>
        <v>1</v>
      </c>
      <c r="P456" s="42">
        <f t="shared" si="126"/>
        <v>1</v>
      </c>
      <c r="Q456" s="42">
        <f t="shared" si="127"/>
        <v>1</v>
      </c>
      <c r="R456" s="42" t="s">
        <v>841</v>
      </c>
      <c r="S456" s="42">
        <v>0</v>
      </c>
      <c r="T456" s="46">
        <v>0</v>
      </c>
      <c r="U456" s="46">
        <v>0</v>
      </c>
      <c r="V456" s="68" t="s">
        <v>291</v>
      </c>
      <c r="W456" s="68">
        <v>0</v>
      </c>
      <c r="X456" s="46" t="s">
        <v>1235</v>
      </c>
      <c r="AU456" s="42"/>
      <c r="AV456" s="42"/>
    </row>
    <row r="457" spans="1:48">
      <c r="A457" s="69" t="str">
        <f t="shared" si="111"/>
        <v>1380</v>
      </c>
      <c r="B457" s="50" t="str">
        <f t="shared" si="120"/>
        <v>track_1380</v>
      </c>
      <c r="C457" s="46">
        <f t="shared" si="112"/>
        <v>33</v>
      </c>
      <c r="D457" s="46">
        <f t="shared" si="113"/>
        <v>0</v>
      </c>
      <c r="E457" s="46">
        <f t="shared" si="114"/>
        <v>2</v>
      </c>
      <c r="F457" s="46">
        <f t="shared" si="115"/>
        <v>4</v>
      </c>
      <c r="G457" s="46">
        <f t="shared" si="116"/>
        <v>1</v>
      </c>
      <c r="H457" s="46">
        <f t="shared" si="117"/>
        <v>14</v>
      </c>
      <c r="I457" s="46">
        <f t="shared" si="118"/>
        <v>4</v>
      </c>
      <c r="J457" s="42">
        <f t="shared" si="121"/>
        <v>0</v>
      </c>
      <c r="K457" s="42">
        <f t="shared" si="122"/>
        <v>1</v>
      </c>
      <c r="L457" s="42">
        <f t="shared" si="119"/>
        <v>1</v>
      </c>
      <c r="M457" s="42">
        <f t="shared" si="123"/>
        <v>1</v>
      </c>
      <c r="N457" s="42">
        <f t="shared" si="124"/>
        <v>0</v>
      </c>
      <c r="O457" s="42">
        <f t="shared" si="125"/>
        <v>1</v>
      </c>
      <c r="P457" s="42">
        <f t="shared" si="126"/>
        <v>1</v>
      </c>
      <c r="Q457" s="42">
        <f t="shared" si="127"/>
        <v>1</v>
      </c>
      <c r="R457" s="42" t="s">
        <v>841</v>
      </c>
      <c r="S457" s="42">
        <v>0</v>
      </c>
      <c r="T457" s="46">
        <v>0</v>
      </c>
      <c r="U457" s="46">
        <v>0</v>
      </c>
      <c r="V457" s="68" t="s">
        <v>291</v>
      </c>
      <c r="W457" s="68">
        <v>0</v>
      </c>
      <c r="X457" s="46" t="s">
        <v>1236</v>
      </c>
      <c r="AU457" s="42"/>
      <c r="AV457" s="42"/>
    </row>
    <row r="458" spans="1:48">
      <c r="A458" s="69" t="str">
        <f t="shared" si="111"/>
        <v>1381</v>
      </c>
      <c r="B458" s="50" t="str">
        <f t="shared" si="120"/>
        <v>track_1381</v>
      </c>
      <c r="C458" s="46">
        <f t="shared" si="112"/>
        <v>33</v>
      </c>
      <c r="D458" s="46">
        <f t="shared" si="113"/>
        <v>0</v>
      </c>
      <c r="E458" s="46">
        <f t="shared" si="114"/>
        <v>2</v>
      </c>
      <c r="F458" s="46">
        <f t="shared" si="115"/>
        <v>4</v>
      </c>
      <c r="G458" s="46">
        <f t="shared" si="116"/>
        <v>1</v>
      </c>
      <c r="H458" s="46">
        <f t="shared" si="117"/>
        <v>15</v>
      </c>
      <c r="I458" s="46">
        <f t="shared" si="118"/>
        <v>4</v>
      </c>
      <c r="J458" s="42">
        <f t="shared" si="121"/>
        <v>0</v>
      </c>
      <c r="K458" s="42">
        <f t="shared" si="122"/>
        <v>1</v>
      </c>
      <c r="L458" s="42">
        <f t="shared" si="119"/>
        <v>1</v>
      </c>
      <c r="M458" s="42">
        <f t="shared" si="123"/>
        <v>1</v>
      </c>
      <c r="N458" s="42">
        <f t="shared" si="124"/>
        <v>0</v>
      </c>
      <c r="O458" s="42">
        <f t="shared" si="125"/>
        <v>1</v>
      </c>
      <c r="P458" s="42">
        <f t="shared" si="126"/>
        <v>1</v>
      </c>
      <c r="Q458" s="42">
        <f t="shared" si="127"/>
        <v>1</v>
      </c>
      <c r="R458" s="42" t="s">
        <v>841</v>
      </c>
      <c r="S458" s="42">
        <v>0</v>
      </c>
      <c r="T458" s="46">
        <v>0</v>
      </c>
      <c r="U458" s="46">
        <v>0</v>
      </c>
      <c r="V458" s="68" t="s">
        <v>291</v>
      </c>
      <c r="W458" s="68">
        <v>0</v>
      </c>
      <c r="X458" s="46" t="s">
        <v>1237</v>
      </c>
      <c r="AU458" s="42"/>
      <c r="AV458" s="42"/>
    </row>
    <row r="459" spans="1:48">
      <c r="A459" s="69" t="str">
        <f t="shared" si="111"/>
        <v>1382</v>
      </c>
      <c r="B459" s="50" t="str">
        <f t="shared" si="120"/>
        <v>track_1382</v>
      </c>
      <c r="C459" s="46">
        <f t="shared" si="112"/>
        <v>33</v>
      </c>
      <c r="D459" s="46">
        <f t="shared" si="113"/>
        <v>0</v>
      </c>
      <c r="E459" s="46">
        <f t="shared" si="114"/>
        <v>4</v>
      </c>
      <c r="F459" s="46">
        <f t="shared" si="115"/>
        <v>3</v>
      </c>
      <c r="G459" s="46">
        <f t="shared" si="116"/>
        <v>1</v>
      </c>
      <c r="H459" s="46">
        <f t="shared" si="117"/>
        <v>16</v>
      </c>
      <c r="I459" s="46">
        <f t="shared" si="118"/>
        <v>4</v>
      </c>
      <c r="J459" s="42">
        <f t="shared" si="121"/>
        <v>0</v>
      </c>
      <c r="K459" s="42">
        <f t="shared" si="122"/>
        <v>1</v>
      </c>
      <c r="L459" s="42">
        <f t="shared" si="119"/>
        <v>1</v>
      </c>
      <c r="M459" s="42">
        <f t="shared" si="123"/>
        <v>1</v>
      </c>
      <c r="N459" s="42">
        <f t="shared" si="124"/>
        <v>0</v>
      </c>
      <c r="O459" s="42">
        <f t="shared" si="125"/>
        <v>1</v>
      </c>
      <c r="P459" s="42">
        <f t="shared" si="126"/>
        <v>1</v>
      </c>
      <c r="Q459" s="42">
        <f t="shared" si="127"/>
        <v>1</v>
      </c>
      <c r="R459" s="42" t="s">
        <v>841</v>
      </c>
      <c r="S459" s="42">
        <v>0</v>
      </c>
      <c r="T459" s="46">
        <v>0</v>
      </c>
      <c r="U459" s="46">
        <v>0</v>
      </c>
      <c r="V459" s="68" t="s">
        <v>291</v>
      </c>
      <c r="W459" s="68">
        <v>0</v>
      </c>
      <c r="X459" s="46" t="s">
        <v>1238</v>
      </c>
      <c r="AU459" s="42"/>
      <c r="AV459" s="42"/>
    </row>
    <row r="460" spans="1:48">
      <c r="A460" s="69" t="str">
        <f t="shared" si="111"/>
        <v>1383</v>
      </c>
      <c r="B460" s="50" t="str">
        <f t="shared" si="120"/>
        <v>track_1383</v>
      </c>
      <c r="C460" s="46">
        <f t="shared" si="112"/>
        <v>33</v>
      </c>
      <c r="D460" s="46">
        <f t="shared" si="113"/>
        <v>0</v>
      </c>
      <c r="E460" s="46">
        <f t="shared" si="114"/>
        <v>4</v>
      </c>
      <c r="F460" s="46">
        <f t="shared" si="115"/>
        <v>2</v>
      </c>
      <c r="G460" s="46">
        <f t="shared" si="116"/>
        <v>1</v>
      </c>
      <c r="H460" s="46">
        <f t="shared" si="117"/>
        <v>17</v>
      </c>
      <c r="I460" s="46">
        <f t="shared" si="118"/>
        <v>4</v>
      </c>
      <c r="J460" s="42">
        <f t="shared" si="121"/>
        <v>0</v>
      </c>
      <c r="K460" s="42">
        <f t="shared" si="122"/>
        <v>1</v>
      </c>
      <c r="L460" s="42">
        <f t="shared" si="119"/>
        <v>1</v>
      </c>
      <c r="M460" s="42">
        <f t="shared" si="123"/>
        <v>1</v>
      </c>
      <c r="N460" s="42">
        <f t="shared" si="124"/>
        <v>0</v>
      </c>
      <c r="O460" s="42">
        <f t="shared" si="125"/>
        <v>1</v>
      </c>
      <c r="P460" s="42">
        <f t="shared" si="126"/>
        <v>1</v>
      </c>
      <c r="Q460" s="42">
        <f t="shared" si="127"/>
        <v>1</v>
      </c>
      <c r="R460" s="42" t="s">
        <v>841</v>
      </c>
      <c r="S460" s="42">
        <v>0</v>
      </c>
      <c r="T460" s="46">
        <v>0</v>
      </c>
      <c r="U460" s="46">
        <v>0</v>
      </c>
      <c r="V460" s="68" t="s">
        <v>291</v>
      </c>
      <c r="W460" s="68">
        <v>0</v>
      </c>
      <c r="X460" s="46" t="s">
        <v>1239</v>
      </c>
      <c r="AU460" s="42"/>
      <c r="AV460" s="42"/>
    </row>
    <row r="461" spans="1:48">
      <c r="A461" s="69" t="str">
        <f t="shared" si="111"/>
        <v>1384</v>
      </c>
      <c r="B461" s="50" t="str">
        <f t="shared" si="120"/>
        <v>track_1384</v>
      </c>
      <c r="C461" s="46">
        <f t="shared" si="112"/>
        <v>33</v>
      </c>
      <c r="D461" s="46">
        <f t="shared" si="113"/>
        <v>0</v>
      </c>
      <c r="E461" s="46">
        <f t="shared" si="114"/>
        <v>1</v>
      </c>
      <c r="F461" s="46">
        <f t="shared" si="115"/>
        <v>1</v>
      </c>
      <c r="G461" s="46">
        <f t="shared" si="116"/>
        <v>1</v>
      </c>
      <c r="H461" s="46">
        <f t="shared" si="117"/>
        <v>18</v>
      </c>
      <c r="I461" s="46">
        <f t="shared" si="118"/>
        <v>4</v>
      </c>
      <c r="J461" s="42">
        <f t="shared" si="121"/>
        <v>0</v>
      </c>
      <c r="K461" s="42">
        <f t="shared" si="122"/>
        <v>1</v>
      </c>
      <c r="L461" s="42">
        <f t="shared" si="119"/>
        <v>1</v>
      </c>
      <c r="M461" s="42">
        <f t="shared" si="123"/>
        <v>1</v>
      </c>
      <c r="N461" s="42">
        <f t="shared" si="124"/>
        <v>0</v>
      </c>
      <c r="O461" s="42">
        <f t="shared" si="125"/>
        <v>1</v>
      </c>
      <c r="P461" s="42">
        <f t="shared" si="126"/>
        <v>1</v>
      </c>
      <c r="Q461" s="42">
        <f t="shared" si="127"/>
        <v>1</v>
      </c>
      <c r="R461" s="42" t="s">
        <v>841</v>
      </c>
      <c r="S461" s="42">
        <v>0</v>
      </c>
      <c r="T461" s="46">
        <v>0</v>
      </c>
      <c r="U461" s="46">
        <v>0</v>
      </c>
      <c r="V461" s="68" t="s">
        <v>291</v>
      </c>
      <c r="W461" s="68">
        <v>0</v>
      </c>
      <c r="X461" s="46" t="s">
        <v>1240</v>
      </c>
      <c r="AU461" s="42"/>
      <c r="AV461" s="42"/>
    </row>
    <row r="462" spans="1:48">
      <c r="A462" s="69" t="str">
        <f t="shared" si="111"/>
        <v>1385</v>
      </c>
      <c r="B462" s="50" t="str">
        <f t="shared" si="120"/>
        <v>track_1385</v>
      </c>
      <c r="C462" s="46">
        <f t="shared" si="112"/>
        <v>20</v>
      </c>
      <c r="D462" s="46">
        <f t="shared" si="113"/>
        <v>1</v>
      </c>
      <c r="E462" s="46">
        <f t="shared" si="114"/>
        <v>4</v>
      </c>
      <c r="F462" s="46">
        <f t="shared" si="115"/>
        <v>2</v>
      </c>
      <c r="G462" s="46">
        <f t="shared" si="116"/>
        <v>1</v>
      </c>
      <c r="H462" s="46">
        <f t="shared" si="117"/>
        <v>5</v>
      </c>
      <c r="I462" s="46">
        <f t="shared" si="118"/>
        <v>1</v>
      </c>
      <c r="J462" s="42">
        <f t="shared" si="121"/>
        <v>1</v>
      </c>
      <c r="K462" s="42">
        <f t="shared" si="122"/>
        <v>1</v>
      </c>
      <c r="L462" s="42">
        <f t="shared" si="119"/>
        <v>1</v>
      </c>
      <c r="M462" s="42">
        <f t="shared" si="123"/>
        <v>1</v>
      </c>
      <c r="N462" s="42">
        <f t="shared" si="124"/>
        <v>0</v>
      </c>
      <c r="O462" s="42">
        <f t="shared" si="125"/>
        <v>1</v>
      </c>
      <c r="P462" s="42">
        <f t="shared" si="126"/>
        <v>1</v>
      </c>
      <c r="Q462" s="42">
        <f t="shared" si="127"/>
        <v>1</v>
      </c>
      <c r="R462" s="42" t="s">
        <v>841</v>
      </c>
      <c r="S462" s="42">
        <v>0</v>
      </c>
      <c r="T462" s="46">
        <v>0</v>
      </c>
      <c r="U462" s="46">
        <v>0</v>
      </c>
      <c r="V462" s="68" t="s">
        <v>291</v>
      </c>
      <c r="W462" s="68">
        <v>0</v>
      </c>
      <c r="X462" s="46" t="s">
        <v>1241</v>
      </c>
      <c r="AU462" s="42"/>
      <c r="AV462" s="42"/>
    </row>
    <row r="463" spans="1:48">
      <c r="A463" s="69" t="str">
        <f t="shared" si="111"/>
        <v>1386</v>
      </c>
      <c r="B463" s="50" t="str">
        <f t="shared" si="120"/>
        <v>track_1386</v>
      </c>
      <c r="C463" s="46">
        <f t="shared" si="112"/>
        <v>20</v>
      </c>
      <c r="D463" s="46">
        <f t="shared" si="113"/>
        <v>1</v>
      </c>
      <c r="E463" s="46">
        <f t="shared" si="114"/>
        <v>4</v>
      </c>
      <c r="F463" s="46">
        <f t="shared" si="115"/>
        <v>4</v>
      </c>
      <c r="G463" s="46">
        <f t="shared" si="116"/>
        <v>1</v>
      </c>
      <c r="H463" s="46">
        <f t="shared" si="117"/>
        <v>6</v>
      </c>
      <c r="I463" s="46">
        <f t="shared" si="118"/>
        <v>1</v>
      </c>
      <c r="J463" s="42">
        <f t="shared" si="121"/>
        <v>1</v>
      </c>
      <c r="K463" s="42">
        <f t="shared" si="122"/>
        <v>1</v>
      </c>
      <c r="L463" s="42">
        <f t="shared" si="119"/>
        <v>1</v>
      </c>
      <c r="M463" s="42">
        <f t="shared" si="123"/>
        <v>1</v>
      </c>
      <c r="N463" s="42">
        <f t="shared" si="124"/>
        <v>0</v>
      </c>
      <c r="O463" s="42">
        <f t="shared" si="125"/>
        <v>1</v>
      </c>
      <c r="P463" s="42">
        <f t="shared" si="126"/>
        <v>1</v>
      </c>
      <c r="Q463" s="42">
        <f t="shared" si="127"/>
        <v>1</v>
      </c>
      <c r="R463" s="42" t="s">
        <v>841</v>
      </c>
      <c r="S463" s="42">
        <v>0</v>
      </c>
      <c r="T463" s="46">
        <v>0</v>
      </c>
      <c r="U463" s="46">
        <v>0</v>
      </c>
      <c r="V463" s="68" t="s">
        <v>291</v>
      </c>
      <c r="W463" s="68">
        <v>0</v>
      </c>
      <c r="X463" s="46" t="s">
        <v>1242</v>
      </c>
      <c r="AU463" s="42"/>
      <c r="AV463" s="42"/>
    </row>
    <row r="464" spans="1:48">
      <c r="A464" s="69" t="str">
        <f t="shared" si="111"/>
        <v>1387</v>
      </c>
      <c r="B464" s="50" t="str">
        <f t="shared" si="120"/>
        <v>track_1387</v>
      </c>
      <c r="C464" s="46">
        <f t="shared" si="112"/>
        <v>20</v>
      </c>
      <c r="D464" s="46">
        <f t="shared" si="113"/>
        <v>1</v>
      </c>
      <c r="E464" s="46">
        <f t="shared" si="114"/>
        <v>1</v>
      </c>
      <c r="F464" s="46">
        <f t="shared" si="115"/>
        <v>2</v>
      </c>
      <c r="G464" s="46">
        <f t="shared" si="116"/>
        <v>1</v>
      </c>
      <c r="H464" s="46">
        <f t="shared" si="117"/>
        <v>7</v>
      </c>
      <c r="I464" s="46">
        <f t="shared" si="118"/>
        <v>1</v>
      </c>
      <c r="J464" s="42">
        <f t="shared" si="121"/>
        <v>1</v>
      </c>
      <c r="K464" s="42">
        <f t="shared" si="122"/>
        <v>1</v>
      </c>
      <c r="L464" s="42">
        <f t="shared" si="119"/>
        <v>1</v>
      </c>
      <c r="M464" s="42">
        <f t="shared" si="123"/>
        <v>1</v>
      </c>
      <c r="N464" s="42">
        <f t="shared" si="124"/>
        <v>0</v>
      </c>
      <c r="O464" s="42">
        <f t="shared" si="125"/>
        <v>1</v>
      </c>
      <c r="P464" s="42">
        <f t="shared" si="126"/>
        <v>1</v>
      </c>
      <c r="Q464" s="42">
        <f t="shared" si="127"/>
        <v>1</v>
      </c>
      <c r="R464" s="42" t="s">
        <v>841</v>
      </c>
      <c r="S464" s="42">
        <v>0</v>
      </c>
      <c r="T464" s="46">
        <v>0</v>
      </c>
      <c r="U464" s="46">
        <v>0</v>
      </c>
      <c r="V464" s="68" t="s">
        <v>291</v>
      </c>
      <c r="W464" s="68">
        <v>0</v>
      </c>
      <c r="X464" s="46" t="s">
        <v>1243</v>
      </c>
      <c r="AU464" s="42"/>
      <c r="AV464" s="42"/>
    </row>
    <row r="465" spans="1:48">
      <c r="A465" s="69" t="str">
        <f t="shared" si="111"/>
        <v>1388</v>
      </c>
      <c r="B465" s="50" t="str">
        <f t="shared" si="120"/>
        <v>track_1388</v>
      </c>
      <c r="C465" s="46">
        <f t="shared" si="112"/>
        <v>20</v>
      </c>
      <c r="D465" s="46">
        <f t="shared" si="113"/>
        <v>1</v>
      </c>
      <c r="E465" s="46">
        <f t="shared" si="114"/>
        <v>3</v>
      </c>
      <c r="F465" s="46">
        <f t="shared" si="115"/>
        <v>1</v>
      </c>
      <c r="G465" s="46">
        <f t="shared" si="116"/>
        <v>1</v>
      </c>
      <c r="H465" s="46">
        <f t="shared" si="117"/>
        <v>8</v>
      </c>
      <c r="I465" s="46">
        <f t="shared" si="118"/>
        <v>1</v>
      </c>
      <c r="J465" s="42">
        <f t="shared" si="121"/>
        <v>1</v>
      </c>
      <c r="K465" s="42">
        <f t="shared" si="122"/>
        <v>1</v>
      </c>
      <c r="L465" s="42">
        <f t="shared" si="119"/>
        <v>1</v>
      </c>
      <c r="M465" s="42">
        <f t="shared" si="123"/>
        <v>1</v>
      </c>
      <c r="N465" s="42">
        <f t="shared" si="124"/>
        <v>0</v>
      </c>
      <c r="O465" s="42">
        <f t="shared" si="125"/>
        <v>1</v>
      </c>
      <c r="P465" s="42">
        <f t="shared" si="126"/>
        <v>1</v>
      </c>
      <c r="Q465" s="42">
        <f t="shared" si="127"/>
        <v>1</v>
      </c>
      <c r="R465" s="42" t="s">
        <v>841</v>
      </c>
      <c r="S465" s="42">
        <v>0</v>
      </c>
      <c r="T465" s="46">
        <v>0</v>
      </c>
      <c r="U465" s="46">
        <v>0</v>
      </c>
      <c r="V465" s="68" t="s">
        <v>291</v>
      </c>
      <c r="W465" s="68">
        <v>0</v>
      </c>
      <c r="X465" s="46" t="s">
        <v>1244</v>
      </c>
      <c r="AU465" s="42"/>
      <c r="AV465" s="42"/>
    </row>
    <row r="466" spans="1:48">
      <c r="A466" s="69" t="str">
        <f t="shared" si="111"/>
        <v>1389</v>
      </c>
      <c r="B466" s="50" t="str">
        <f t="shared" si="120"/>
        <v>track_1389</v>
      </c>
      <c r="C466" s="46">
        <f t="shared" si="112"/>
        <v>20</v>
      </c>
      <c r="D466" s="46">
        <f t="shared" si="113"/>
        <v>1</v>
      </c>
      <c r="E466" s="46">
        <f t="shared" si="114"/>
        <v>2</v>
      </c>
      <c r="F466" s="46">
        <f t="shared" si="115"/>
        <v>4</v>
      </c>
      <c r="G466" s="46">
        <f t="shared" si="116"/>
        <v>1</v>
      </c>
      <c r="H466" s="46">
        <f t="shared" si="117"/>
        <v>9</v>
      </c>
      <c r="I466" s="46">
        <f t="shared" si="118"/>
        <v>1</v>
      </c>
      <c r="J466" s="42">
        <f t="shared" si="121"/>
        <v>1</v>
      </c>
      <c r="K466" s="42">
        <f t="shared" si="122"/>
        <v>1</v>
      </c>
      <c r="L466" s="42">
        <f t="shared" si="119"/>
        <v>1</v>
      </c>
      <c r="M466" s="42">
        <f t="shared" si="123"/>
        <v>1</v>
      </c>
      <c r="N466" s="42">
        <f t="shared" si="124"/>
        <v>0</v>
      </c>
      <c r="O466" s="42">
        <f t="shared" si="125"/>
        <v>1</v>
      </c>
      <c r="P466" s="42">
        <f t="shared" si="126"/>
        <v>1</v>
      </c>
      <c r="Q466" s="42">
        <f t="shared" si="127"/>
        <v>1</v>
      </c>
      <c r="R466" s="42" t="s">
        <v>841</v>
      </c>
      <c r="S466" s="42">
        <v>0</v>
      </c>
      <c r="T466" s="46">
        <v>0</v>
      </c>
      <c r="U466" s="46">
        <v>0</v>
      </c>
      <c r="V466" s="68" t="s">
        <v>291</v>
      </c>
      <c r="W466" s="68">
        <v>0</v>
      </c>
      <c r="X466" s="46" t="s">
        <v>1245</v>
      </c>
      <c r="AU466" s="42"/>
      <c r="AV466" s="42"/>
    </row>
    <row r="467" spans="1:48">
      <c r="A467" s="69" t="str">
        <f t="shared" si="111"/>
        <v>1390</v>
      </c>
      <c r="B467" s="50" t="str">
        <f t="shared" si="120"/>
        <v>track_1390</v>
      </c>
      <c r="C467" s="46">
        <f t="shared" si="112"/>
        <v>20</v>
      </c>
      <c r="D467" s="46">
        <f t="shared" si="113"/>
        <v>1</v>
      </c>
      <c r="E467" s="46">
        <f t="shared" si="114"/>
        <v>2</v>
      </c>
      <c r="F467" s="46">
        <f t="shared" si="115"/>
        <v>2</v>
      </c>
      <c r="G467" s="46">
        <f t="shared" si="116"/>
        <v>1</v>
      </c>
      <c r="H467" s="46">
        <f t="shared" si="117"/>
        <v>10</v>
      </c>
      <c r="I467" s="46">
        <f t="shared" si="118"/>
        <v>1</v>
      </c>
      <c r="J467" s="42">
        <f t="shared" si="121"/>
        <v>1</v>
      </c>
      <c r="K467" s="42">
        <f t="shared" si="122"/>
        <v>1</v>
      </c>
      <c r="L467" s="42">
        <f t="shared" si="119"/>
        <v>1</v>
      </c>
      <c r="M467" s="42">
        <f t="shared" si="123"/>
        <v>1</v>
      </c>
      <c r="N467" s="42">
        <f t="shared" si="124"/>
        <v>0</v>
      </c>
      <c r="O467" s="42">
        <f t="shared" si="125"/>
        <v>1</v>
      </c>
      <c r="P467" s="42">
        <f t="shared" si="126"/>
        <v>1</v>
      </c>
      <c r="Q467" s="42">
        <f t="shared" si="127"/>
        <v>1</v>
      </c>
      <c r="R467" s="42" t="s">
        <v>841</v>
      </c>
      <c r="S467" s="42">
        <v>0</v>
      </c>
      <c r="T467" s="46">
        <v>0</v>
      </c>
      <c r="U467" s="46">
        <v>0</v>
      </c>
      <c r="V467" s="68" t="s">
        <v>291</v>
      </c>
      <c r="W467" s="68">
        <v>0</v>
      </c>
      <c r="X467" s="46" t="s">
        <v>1246</v>
      </c>
      <c r="AU467" s="42"/>
      <c r="AV467" s="42"/>
    </row>
    <row r="468" spans="1:48">
      <c r="A468" s="69" t="str">
        <f t="shared" si="111"/>
        <v>1391</v>
      </c>
      <c r="B468" s="50" t="str">
        <f t="shared" si="120"/>
        <v>track_1391</v>
      </c>
      <c r="C468" s="46">
        <f t="shared" si="112"/>
        <v>32</v>
      </c>
      <c r="D468" s="46">
        <f t="shared" si="113"/>
        <v>0</v>
      </c>
      <c r="E468" s="46">
        <f t="shared" si="114"/>
        <v>4</v>
      </c>
      <c r="F468" s="46">
        <f t="shared" si="115"/>
        <v>2</v>
      </c>
      <c r="G468" s="46">
        <f t="shared" si="116"/>
        <v>1</v>
      </c>
      <c r="H468" s="46">
        <f t="shared" si="117"/>
        <v>9</v>
      </c>
      <c r="I468" s="46">
        <f t="shared" si="118"/>
        <v>4</v>
      </c>
      <c r="J468" s="42">
        <f t="shared" si="121"/>
        <v>1</v>
      </c>
      <c r="K468" s="42">
        <f t="shared" si="122"/>
        <v>1</v>
      </c>
      <c r="L468" s="42">
        <f t="shared" si="119"/>
        <v>1</v>
      </c>
      <c r="M468" s="42">
        <f t="shared" si="123"/>
        <v>1</v>
      </c>
      <c r="N468" s="42">
        <f t="shared" si="124"/>
        <v>1</v>
      </c>
      <c r="O468" s="42">
        <f t="shared" si="125"/>
        <v>1</v>
      </c>
      <c r="P468" s="42">
        <f t="shared" si="126"/>
        <v>1</v>
      </c>
      <c r="Q468" s="42">
        <f t="shared" si="127"/>
        <v>1</v>
      </c>
      <c r="R468" s="42">
        <v>0</v>
      </c>
      <c r="S468" s="42">
        <v>0</v>
      </c>
      <c r="T468" s="46">
        <v>0</v>
      </c>
      <c r="U468" s="46">
        <v>0</v>
      </c>
      <c r="V468" s="68" t="s">
        <v>291</v>
      </c>
      <c r="W468" s="68">
        <v>0</v>
      </c>
      <c r="X468" s="46" t="s">
        <v>1247</v>
      </c>
      <c r="AU468" s="42"/>
      <c r="AV468" s="42"/>
    </row>
    <row r="469" spans="1:48">
      <c r="A469" s="69" t="str">
        <f t="shared" si="111"/>
        <v>1392</v>
      </c>
      <c r="B469" s="50" t="str">
        <f t="shared" si="120"/>
        <v>track_1392</v>
      </c>
      <c r="C469" s="46">
        <f t="shared" si="112"/>
        <v>32</v>
      </c>
      <c r="D469" s="46">
        <f t="shared" si="113"/>
        <v>0</v>
      </c>
      <c r="E469" s="46">
        <f t="shared" si="114"/>
        <v>2</v>
      </c>
      <c r="F469" s="46">
        <f t="shared" si="115"/>
        <v>4</v>
      </c>
      <c r="G469" s="46">
        <f t="shared" si="116"/>
        <v>1</v>
      </c>
      <c r="H469" s="46">
        <f t="shared" si="117"/>
        <v>10</v>
      </c>
      <c r="I469" s="46">
        <f t="shared" si="118"/>
        <v>4</v>
      </c>
      <c r="J469" s="42">
        <f t="shared" si="121"/>
        <v>1</v>
      </c>
      <c r="K469" s="42">
        <f t="shared" si="122"/>
        <v>1</v>
      </c>
      <c r="L469" s="42">
        <f t="shared" si="119"/>
        <v>1</v>
      </c>
      <c r="M469" s="42">
        <f t="shared" si="123"/>
        <v>1</v>
      </c>
      <c r="N469" s="42">
        <f t="shared" si="124"/>
        <v>1</v>
      </c>
      <c r="O469" s="42">
        <f t="shared" si="125"/>
        <v>1</v>
      </c>
      <c r="P469" s="42">
        <f t="shared" si="126"/>
        <v>1</v>
      </c>
      <c r="Q469" s="42">
        <f t="shared" si="127"/>
        <v>1</v>
      </c>
      <c r="R469" s="42">
        <v>0</v>
      </c>
      <c r="S469" s="42">
        <v>0</v>
      </c>
      <c r="T469" s="46">
        <v>0</v>
      </c>
      <c r="U469" s="46">
        <v>0</v>
      </c>
      <c r="V469" s="68" t="s">
        <v>291</v>
      </c>
      <c r="W469" s="68">
        <v>0</v>
      </c>
      <c r="X469" s="46" t="s">
        <v>1248</v>
      </c>
      <c r="AU469" s="42"/>
      <c r="AV469" s="42"/>
    </row>
    <row r="470" spans="1:48">
      <c r="A470" s="69" t="str">
        <f t="shared" si="111"/>
        <v>1393</v>
      </c>
      <c r="B470" s="50" t="str">
        <f t="shared" si="120"/>
        <v>track_1393</v>
      </c>
      <c r="C470" s="46">
        <f t="shared" si="112"/>
        <v>32</v>
      </c>
      <c r="D470" s="46">
        <f t="shared" si="113"/>
        <v>0</v>
      </c>
      <c r="E470" s="46">
        <f t="shared" si="114"/>
        <v>1</v>
      </c>
      <c r="F470" s="46">
        <f t="shared" si="115"/>
        <v>2</v>
      </c>
      <c r="G470" s="46">
        <f t="shared" si="116"/>
        <v>1</v>
      </c>
      <c r="H470" s="46">
        <f t="shared" si="117"/>
        <v>11</v>
      </c>
      <c r="I470" s="46">
        <f t="shared" si="118"/>
        <v>4</v>
      </c>
      <c r="J470" s="42">
        <f t="shared" si="121"/>
        <v>1</v>
      </c>
      <c r="K470" s="42">
        <f t="shared" si="122"/>
        <v>1</v>
      </c>
      <c r="L470" s="42">
        <f t="shared" si="119"/>
        <v>1</v>
      </c>
      <c r="M470" s="42">
        <f t="shared" si="123"/>
        <v>1</v>
      </c>
      <c r="N470" s="42">
        <f t="shared" si="124"/>
        <v>1</v>
      </c>
      <c r="O470" s="42">
        <f t="shared" si="125"/>
        <v>1</v>
      </c>
      <c r="P470" s="42">
        <f t="shared" si="126"/>
        <v>1</v>
      </c>
      <c r="Q470" s="42">
        <f t="shared" si="127"/>
        <v>1</v>
      </c>
      <c r="R470" s="42">
        <v>0</v>
      </c>
      <c r="S470" s="42">
        <v>0</v>
      </c>
      <c r="T470" s="46">
        <v>0</v>
      </c>
      <c r="U470" s="46">
        <v>0</v>
      </c>
      <c r="V470" s="68" t="s">
        <v>291</v>
      </c>
      <c r="W470" s="68">
        <v>0</v>
      </c>
      <c r="X470" s="46" t="s">
        <v>1249</v>
      </c>
      <c r="AU470" s="42"/>
      <c r="AV470" s="42"/>
    </row>
    <row r="471" spans="1:48">
      <c r="A471" s="69" t="str">
        <f t="shared" si="111"/>
        <v>1394</v>
      </c>
      <c r="B471" s="50" t="str">
        <f t="shared" si="120"/>
        <v>track_1394</v>
      </c>
      <c r="C471" s="46">
        <f t="shared" si="112"/>
        <v>32</v>
      </c>
      <c r="D471" s="46">
        <f t="shared" si="113"/>
        <v>0</v>
      </c>
      <c r="E471" s="46">
        <f t="shared" si="114"/>
        <v>1</v>
      </c>
      <c r="F471" s="46">
        <f t="shared" si="115"/>
        <v>4</v>
      </c>
      <c r="G471" s="46">
        <f t="shared" si="116"/>
        <v>1</v>
      </c>
      <c r="H471" s="46">
        <f t="shared" si="117"/>
        <v>12</v>
      </c>
      <c r="I471" s="46">
        <f t="shared" si="118"/>
        <v>4</v>
      </c>
      <c r="J471" s="42">
        <f t="shared" si="121"/>
        <v>1</v>
      </c>
      <c r="K471" s="42">
        <f t="shared" si="122"/>
        <v>1</v>
      </c>
      <c r="L471" s="42">
        <f t="shared" si="119"/>
        <v>1</v>
      </c>
      <c r="M471" s="42">
        <f t="shared" si="123"/>
        <v>1</v>
      </c>
      <c r="N471" s="42">
        <f t="shared" si="124"/>
        <v>1</v>
      </c>
      <c r="O471" s="42">
        <f t="shared" si="125"/>
        <v>1</v>
      </c>
      <c r="P471" s="42">
        <f t="shared" si="126"/>
        <v>1</v>
      </c>
      <c r="Q471" s="42">
        <f t="shared" si="127"/>
        <v>1</v>
      </c>
      <c r="R471" s="42">
        <v>0</v>
      </c>
      <c r="S471" s="42">
        <v>0</v>
      </c>
      <c r="T471" s="46">
        <v>0</v>
      </c>
      <c r="U471" s="46">
        <v>0</v>
      </c>
      <c r="V471" s="68" t="s">
        <v>291</v>
      </c>
      <c r="W471" s="68">
        <v>0</v>
      </c>
      <c r="X471" s="46" t="s">
        <v>1250</v>
      </c>
      <c r="AU471" s="42"/>
      <c r="AV471" s="42"/>
    </row>
    <row r="472" spans="1:48">
      <c r="A472" s="69" t="str">
        <f t="shared" si="111"/>
        <v>1395</v>
      </c>
      <c r="B472" s="50" t="str">
        <f t="shared" si="120"/>
        <v>track_1395</v>
      </c>
      <c r="C472" s="46">
        <f t="shared" si="112"/>
        <v>32</v>
      </c>
      <c r="D472" s="46">
        <f t="shared" si="113"/>
        <v>0</v>
      </c>
      <c r="E472" s="46">
        <f t="shared" si="114"/>
        <v>4</v>
      </c>
      <c r="F472" s="46">
        <f t="shared" si="115"/>
        <v>3</v>
      </c>
      <c r="G472" s="46">
        <f t="shared" si="116"/>
        <v>1</v>
      </c>
      <c r="H472" s="46">
        <f t="shared" si="117"/>
        <v>13</v>
      </c>
      <c r="I472" s="46">
        <f t="shared" si="118"/>
        <v>4</v>
      </c>
      <c r="J472" s="42">
        <f t="shared" si="121"/>
        <v>1</v>
      </c>
      <c r="K472" s="42">
        <f t="shared" si="122"/>
        <v>1</v>
      </c>
      <c r="L472" s="42">
        <f t="shared" si="119"/>
        <v>1</v>
      </c>
      <c r="M472" s="42">
        <f t="shared" si="123"/>
        <v>1</v>
      </c>
      <c r="N472" s="42">
        <f t="shared" si="124"/>
        <v>1</v>
      </c>
      <c r="O472" s="42">
        <f t="shared" si="125"/>
        <v>1</v>
      </c>
      <c r="P472" s="42">
        <f t="shared" si="126"/>
        <v>1</v>
      </c>
      <c r="Q472" s="42">
        <f t="shared" si="127"/>
        <v>1</v>
      </c>
      <c r="R472" s="42">
        <v>0</v>
      </c>
      <c r="S472" s="42">
        <v>0</v>
      </c>
      <c r="T472" s="46">
        <v>0</v>
      </c>
      <c r="U472" s="46">
        <v>0</v>
      </c>
      <c r="V472" s="68" t="s">
        <v>291</v>
      </c>
      <c r="W472" s="68">
        <v>0</v>
      </c>
      <c r="X472" s="46" t="s">
        <v>1251</v>
      </c>
      <c r="AU472" s="42"/>
      <c r="AV472" s="42"/>
    </row>
    <row r="473" spans="1:48">
      <c r="A473" s="69" t="str">
        <f t="shared" si="111"/>
        <v>1396</v>
      </c>
      <c r="B473" s="50" t="str">
        <f t="shared" si="120"/>
        <v>track_1396</v>
      </c>
      <c r="C473" s="46">
        <f t="shared" si="112"/>
        <v>32</v>
      </c>
      <c r="D473" s="46">
        <f t="shared" si="113"/>
        <v>0</v>
      </c>
      <c r="E473" s="46">
        <f t="shared" si="114"/>
        <v>3</v>
      </c>
      <c r="F473" s="46">
        <f t="shared" si="115"/>
        <v>2</v>
      </c>
      <c r="G473" s="46">
        <f t="shared" si="116"/>
        <v>1</v>
      </c>
      <c r="H473" s="46">
        <f t="shared" si="117"/>
        <v>14</v>
      </c>
      <c r="I473" s="46">
        <f t="shared" si="118"/>
        <v>4</v>
      </c>
      <c r="J473" s="42">
        <f t="shared" si="121"/>
        <v>1</v>
      </c>
      <c r="K473" s="42">
        <f t="shared" si="122"/>
        <v>1</v>
      </c>
      <c r="L473" s="42">
        <f t="shared" si="119"/>
        <v>1</v>
      </c>
      <c r="M473" s="42">
        <f t="shared" si="123"/>
        <v>1</v>
      </c>
      <c r="N473" s="42">
        <f t="shared" si="124"/>
        <v>1</v>
      </c>
      <c r="O473" s="42">
        <f t="shared" si="125"/>
        <v>1</v>
      </c>
      <c r="P473" s="42">
        <f t="shared" si="126"/>
        <v>1</v>
      </c>
      <c r="Q473" s="42">
        <f t="shared" si="127"/>
        <v>1</v>
      </c>
      <c r="R473" s="42">
        <v>0</v>
      </c>
      <c r="S473" s="42">
        <v>0</v>
      </c>
      <c r="T473" s="46">
        <v>0</v>
      </c>
      <c r="U473" s="46">
        <v>0</v>
      </c>
      <c r="V473" s="68" t="s">
        <v>291</v>
      </c>
      <c r="W473" s="68">
        <v>0</v>
      </c>
      <c r="X473" s="46" t="s">
        <v>1252</v>
      </c>
      <c r="AU473" s="42"/>
      <c r="AV473" s="42"/>
    </row>
    <row r="474" spans="1:48">
      <c r="A474" s="69" t="str">
        <f t="shared" si="111"/>
        <v>1397</v>
      </c>
      <c r="B474" s="50" t="str">
        <f t="shared" si="120"/>
        <v>track_1397</v>
      </c>
      <c r="C474" s="46">
        <f t="shared" si="112"/>
        <v>32</v>
      </c>
      <c r="D474" s="46">
        <f t="shared" si="113"/>
        <v>0</v>
      </c>
      <c r="E474" s="46">
        <f t="shared" si="114"/>
        <v>1</v>
      </c>
      <c r="F474" s="46">
        <f t="shared" si="115"/>
        <v>3</v>
      </c>
      <c r="G474" s="46">
        <f t="shared" si="116"/>
        <v>1</v>
      </c>
      <c r="H474" s="46">
        <f t="shared" si="117"/>
        <v>15</v>
      </c>
      <c r="I474" s="46">
        <f t="shared" si="118"/>
        <v>4</v>
      </c>
      <c r="J474" s="42">
        <f t="shared" si="121"/>
        <v>1</v>
      </c>
      <c r="K474" s="42">
        <f t="shared" si="122"/>
        <v>1</v>
      </c>
      <c r="L474" s="42">
        <f t="shared" si="119"/>
        <v>1</v>
      </c>
      <c r="M474" s="42">
        <f t="shared" si="123"/>
        <v>1</v>
      </c>
      <c r="N474" s="42">
        <f t="shared" si="124"/>
        <v>1</v>
      </c>
      <c r="O474" s="42">
        <f t="shared" si="125"/>
        <v>1</v>
      </c>
      <c r="P474" s="42">
        <f t="shared" si="126"/>
        <v>1</v>
      </c>
      <c r="Q474" s="42">
        <f t="shared" si="127"/>
        <v>1</v>
      </c>
      <c r="R474" s="42">
        <v>0</v>
      </c>
      <c r="S474" s="42">
        <v>0</v>
      </c>
      <c r="T474" s="46">
        <v>0</v>
      </c>
      <c r="U474" s="46">
        <v>0</v>
      </c>
      <c r="V474" s="68" t="s">
        <v>291</v>
      </c>
      <c r="W474" s="68">
        <v>0</v>
      </c>
      <c r="X474" s="46" t="s">
        <v>1253</v>
      </c>
      <c r="AU474" s="42"/>
      <c r="AV474" s="42"/>
    </row>
    <row r="475" spans="1:48">
      <c r="A475" s="69" t="str">
        <f t="shared" si="111"/>
        <v>1398</v>
      </c>
      <c r="B475" s="50" t="str">
        <f t="shared" si="120"/>
        <v>track_1398</v>
      </c>
      <c r="C475" s="46">
        <f t="shared" si="112"/>
        <v>32</v>
      </c>
      <c r="D475" s="46">
        <f t="shared" si="113"/>
        <v>0</v>
      </c>
      <c r="E475" s="46">
        <f t="shared" si="114"/>
        <v>2</v>
      </c>
      <c r="F475" s="46">
        <f t="shared" si="115"/>
        <v>3</v>
      </c>
      <c r="G475" s="46">
        <f t="shared" si="116"/>
        <v>1</v>
      </c>
      <c r="H475" s="46">
        <f t="shared" si="117"/>
        <v>16</v>
      </c>
      <c r="I475" s="46">
        <f t="shared" si="118"/>
        <v>4</v>
      </c>
      <c r="J475" s="42">
        <f t="shared" si="121"/>
        <v>1</v>
      </c>
      <c r="K475" s="42">
        <f t="shared" si="122"/>
        <v>1</v>
      </c>
      <c r="L475" s="42">
        <f t="shared" si="119"/>
        <v>1</v>
      </c>
      <c r="M475" s="42">
        <f t="shared" si="123"/>
        <v>1</v>
      </c>
      <c r="N475" s="42">
        <f t="shared" si="124"/>
        <v>1</v>
      </c>
      <c r="O475" s="42">
        <f t="shared" si="125"/>
        <v>1</v>
      </c>
      <c r="P475" s="42">
        <f t="shared" si="126"/>
        <v>1</v>
      </c>
      <c r="Q475" s="42">
        <f t="shared" si="127"/>
        <v>1</v>
      </c>
      <c r="R475" s="42">
        <v>0</v>
      </c>
      <c r="S475" s="42">
        <v>0</v>
      </c>
      <c r="T475" s="46">
        <v>0</v>
      </c>
      <c r="U475" s="46">
        <v>0</v>
      </c>
      <c r="V475" s="68" t="s">
        <v>291</v>
      </c>
      <c r="W475" s="68">
        <v>0</v>
      </c>
      <c r="X475" s="46" t="s">
        <v>1254</v>
      </c>
      <c r="AU475" s="42"/>
      <c r="AV475" s="42"/>
    </row>
    <row r="476" spans="1:48">
      <c r="A476" s="69" t="str">
        <f t="shared" si="111"/>
        <v>1399</v>
      </c>
      <c r="B476" s="50" t="str">
        <f t="shared" si="120"/>
        <v>track_1399</v>
      </c>
      <c r="C476" s="46">
        <f t="shared" si="112"/>
        <v>32</v>
      </c>
      <c r="D476" s="46">
        <f t="shared" si="113"/>
        <v>0</v>
      </c>
      <c r="E476" s="46">
        <f t="shared" si="114"/>
        <v>4</v>
      </c>
      <c r="F476" s="46">
        <f t="shared" si="115"/>
        <v>2</v>
      </c>
      <c r="G476" s="46">
        <f t="shared" si="116"/>
        <v>1</v>
      </c>
      <c r="H476" s="46">
        <f t="shared" si="117"/>
        <v>17</v>
      </c>
      <c r="I476" s="46">
        <f t="shared" si="118"/>
        <v>4</v>
      </c>
      <c r="J476" s="42">
        <f t="shared" si="121"/>
        <v>1</v>
      </c>
      <c r="K476" s="42">
        <f t="shared" si="122"/>
        <v>1</v>
      </c>
      <c r="L476" s="42">
        <f t="shared" si="119"/>
        <v>1</v>
      </c>
      <c r="M476" s="42">
        <f t="shared" si="123"/>
        <v>1</v>
      </c>
      <c r="N476" s="42">
        <f t="shared" si="124"/>
        <v>1</v>
      </c>
      <c r="O476" s="42">
        <f t="shared" si="125"/>
        <v>1</v>
      </c>
      <c r="P476" s="42">
        <f t="shared" si="126"/>
        <v>1</v>
      </c>
      <c r="Q476" s="42">
        <f t="shared" si="127"/>
        <v>1</v>
      </c>
      <c r="R476" s="42">
        <v>0</v>
      </c>
      <c r="S476" s="42">
        <v>0</v>
      </c>
      <c r="T476" s="46">
        <v>0</v>
      </c>
      <c r="U476" s="46">
        <v>0</v>
      </c>
      <c r="V476" s="68" t="s">
        <v>291</v>
      </c>
      <c r="W476" s="68">
        <v>0</v>
      </c>
      <c r="X476" s="46" t="s">
        <v>1255</v>
      </c>
      <c r="AU476" s="42"/>
      <c r="AV476" s="42"/>
    </row>
    <row r="477" spans="1:48">
      <c r="A477" s="69" t="str">
        <f t="shared" si="111"/>
        <v>1400</v>
      </c>
      <c r="B477" s="50" t="str">
        <f t="shared" si="120"/>
        <v>track_1400</v>
      </c>
      <c r="C477" s="46">
        <f t="shared" si="112"/>
        <v>32</v>
      </c>
      <c r="D477" s="46">
        <f t="shared" si="113"/>
        <v>0</v>
      </c>
      <c r="E477" s="46">
        <f t="shared" si="114"/>
        <v>2</v>
      </c>
      <c r="F477" s="46">
        <f t="shared" si="115"/>
        <v>4</v>
      </c>
      <c r="G477" s="46">
        <f t="shared" si="116"/>
        <v>1</v>
      </c>
      <c r="H477" s="46">
        <f t="shared" si="117"/>
        <v>18</v>
      </c>
      <c r="I477" s="46">
        <f t="shared" si="118"/>
        <v>4</v>
      </c>
      <c r="J477" s="42">
        <f t="shared" si="121"/>
        <v>1</v>
      </c>
      <c r="K477" s="42">
        <f t="shared" si="122"/>
        <v>1</v>
      </c>
      <c r="L477" s="42">
        <f t="shared" si="119"/>
        <v>1</v>
      </c>
      <c r="M477" s="42">
        <f t="shared" si="123"/>
        <v>1</v>
      </c>
      <c r="N477" s="42">
        <f t="shared" si="124"/>
        <v>1</v>
      </c>
      <c r="O477" s="42">
        <f t="shared" si="125"/>
        <v>1</v>
      </c>
      <c r="P477" s="42">
        <f t="shared" si="126"/>
        <v>1</v>
      </c>
      <c r="Q477" s="42">
        <f t="shared" si="127"/>
        <v>1</v>
      </c>
      <c r="R477" s="42">
        <v>0</v>
      </c>
      <c r="S477" s="42">
        <v>0</v>
      </c>
      <c r="T477" s="46">
        <v>0</v>
      </c>
      <c r="U477" s="46">
        <v>0</v>
      </c>
      <c r="V477" s="68" t="s">
        <v>291</v>
      </c>
      <c r="W477" s="68">
        <v>0</v>
      </c>
      <c r="X477" s="46" t="s">
        <v>1256</v>
      </c>
      <c r="AU477" s="42"/>
      <c r="AV477" s="42"/>
    </row>
    <row r="478" spans="1:48">
      <c r="A478" s="69" t="str">
        <f t="shared" si="111"/>
        <v>1401</v>
      </c>
      <c r="B478" s="50" t="str">
        <f t="shared" si="120"/>
        <v>track_1401</v>
      </c>
      <c r="C478" s="46">
        <f t="shared" si="112"/>
        <v>34</v>
      </c>
      <c r="D478" s="46">
        <f t="shared" si="113"/>
        <v>0</v>
      </c>
      <c r="E478" s="46">
        <f t="shared" si="114"/>
        <v>4</v>
      </c>
      <c r="F478" s="46">
        <f t="shared" si="115"/>
        <v>2</v>
      </c>
      <c r="G478" s="46">
        <f t="shared" si="116"/>
        <v>1</v>
      </c>
      <c r="H478" s="46">
        <f t="shared" si="117"/>
        <v>9</v>
      </c>
      <c r="I478" s="46">
        <f t="shared" si="118"/>
        <v>4</v>
      </c>
      <c r="J478" s="42">
        <f t="shared" si="121"/>
        <v>1</v>
      </c>
      <c r="K478" s="42">
        <f t="shared" si="122"/>
        <v>1</v>
      </c>
      <c r="L478" s="42">
        <f t="shared" si="119"/>
        <v>1</v>
      </c>
      <c r="M478" s="42">
        <f t="shared" si="123"/>
        <v>1</v>
      </c>
      <c r="N478" s="42">
        <f t="shared" si="124"/>
        <v>1</v>
      </c>
      <c r="O478" s="42">
        <f t="shared" si="125"/>
        <v>1</v>
      </c>
      <c r="P478" s="42">
        <f t="shared" si="126"/>
        <v>1</v>
      </c>
      <c r="Q478" s="42">
        <f t="shared" si="127"/>
        <v>1</v>
      </c>
      <c r="R478" s="42">
        <v>0</v>
      </c>
      <c r="S478" s="42">
        <v>0</v>
      </c>
      <c r="T478" s="46">
        <v>0</v>
      </c>
      <c r="U478" s="46">
        <v>0</v>
      </c>
      <c r="V478" s="68" t="s">
        <v>291</v>
      </c>
      <c r="W478" s="68">
        <v>0</v>
      </c>
      <c r="X478" s="46" t="s">
        <v>1257</v>
      </c>
      <c r="AU478" s="42"/>
      <c r="AV478" s="42"/>
    </row>
    <row r="479" spans="1:48">
      <c r="A479" s="69" t="str">
        <f t="shared" si="111"/>
        <v>1402</v>
      </c>
      <c r="B479" s="50" t="str">
        <f t="shared" si="120"/>
        <v>track_1402</v>
      </c>
      <c r="C479" s="46">
        <f t="shared" si="112"/>
        <v>34</v>
      </c>
      <c r="D479" s="46">
        <f t="shared" si="113"/>
        <v>0</v>
      </c>
      <c r="E479" s="46">
        <f t="shared" si="114"/>
        <v>2</v>
      </c>
      <c r="F479" s="46">
        <f t="shared" si="115"/>
        <v>4</v>
      </c>
      <c r="G479" s="46">
        <f t="shared" si="116"/>
        <v>1</v>
      </c>
      <c r="H479" s="46">
        <f t="shared" si="117"/>
        <v>10</v>
      </c>
      <c r="I479" s="46">
        <f t="shared" si="118"/>
        <v>4</v>
      </c>
      <c r="J479" s="42">
        <f t="shared" si="121"/>
        <v>1</v>
      </c>
      <c r="K479" s="42">
        <f t="shared" si="122"/>
        <v>1</v>
      </c>
      <c r="L479" s="42">
        <f t="shared" si="119"/>
        <v>1</v>
      </c>
      <c r="M479" s="42">
        <f t="shared" si="123"/>
        <v>1</v>
      </c>
      <c r="N479" s="42">
        <f t="shared" si="124"/>
        <v>1</v>
      </c>
      <c r="O479" s="42">
        <f t="shared" si="125"/>
        <v>1</v>
      </c>
      <c r="P479" s="42">
        <f t="shared" si="126"/>
        <v>1</v>
      </c>
      <c r="Q479" s="42">
        <f t="shared" si="127"/>
        <v>1</v>
      </c>
      <c r="R479" s="42">
        <v>0</v>
      </c>
      <c r="S479" s="42">
        <v>0</v>
      </c>
      <c r="T479" s="46">
        <v>0</v>
      </c>
      <c r="U479" s="46">
        <v>0</v>
      </c>
      <c r="V479" s="68" t="s">
        <v>291</v>
      </c>
      <c r="W479" s="68">
        <v>0</v>
      </c>
      <c r="X479" s="46" t="s">
        <v>1258</v>
      </c>
      <c r="AU479" s="42"/>
      <c r="AV479" s="42"/>
    </row>
    <row r="480" spans="1:48">
      <c r="A480" s="69" t="str">
        <f t="shared" si="111"/>
        <v>1403</v>
      </c>
      <c r="B480" s="50" t="str">
        <f t="shared" si="120"/>
        <v>track_1403</v>
      </c>
      <c r="C480" s="46">
        <f t="shared" si="112"/>
        <v>34</v>
      </c>
      <c r="D480" s="46">
        <f t="shared" si="113"/>
        <v>0</v>
      </c>
      <c r="E480" s="46">
        <f t="shared" si="114"/>
        <v>4</v>
      </c>
      <c r="F480" s="46">
        <f t="shared" si="115"/>
        <v>2</v>
      </c>
      <c r="G480" s="46">
        <f t="shared" si="116"/>
        <v>1</v>
      </c>
      <c r="H480" s="46">
        <f t="shared" si="117"/>
        <v>11</v>
      </c>
      <c r="I480" s="46">
        <f t="shared" si="118"/>
        <v>4</v>
      </c>
      <c r="J480" s="42">
        <f t="shared" si="121"/>
        <v>1</v>
      </c>
      <c r="K480" s="42">
        <f t="shared" si="122"/>
        <v>1</v>
      </c>
      <c r="L480" s="42">
        <f t="shared" si="119"/>
        <v>1</v>
      </c>
      <c r="M480" s="42">
        <f t="shared" si="123"/>
        <v>1</v>
      </c>
      <c r="N480" s="42">
        <f t="shared" si="124"/>
        <v>1</v>
      </c>
      <c r="O480" s="42">
        <f t="shared" si="125"/>
        <v>1</v>
      </c>
      <c r="P480" s="42">
        <f t="shared" si="126"/>
        <v>1</v>
      </c>
      <c r="Q480" s="42">
        <f t="shared" si="127"/>
        <v>1</v>
      </c>
      <c r="R480" s="42">
        <v>0</v>
      </c>
      <c r="S480" s="42">
        <v>0</v>
      </c>
      <c r="T480" s="46">
        <v>0</v>
      </c>
      <c r="U480" s="46">
        <v>0</v>
      </c>
      <c r="V480" s="68" t="s">
        <v>291</v>
      </c>
      <c r="W480" s="68">
        <v>0</v>
      </c>
      <c r="X480" s="46" t="s">
        <v>1259</v>
      </c>
      <c r="AU480" s="42"/>
      <c r="AV480" s="42"/>
    </row>
    <row r="481" spans="1:48">
      <c r="A481" s="69" t="str">
        <f t="shared" si="111"/>
        <v>1404</v>
      </c>
      <c r="B481" s="50" t="str">
        <f t="shared" si="120"/>
        <v>track_1404</v>
      </c>
      <c r="C481" s="46">
        <f t="shared" si="112"/>
        <v>34</v>
      </c>
      <c r="D481" s="46">
        <f t="shared" si="113"/>
        <v>0</v>
      </c>
      <c r="E481" s="46">
        <f t="shared" si="114"/>
        <v>3</v>
      </c>
      <c r="F481" s="46">
        <f t="shared" si="115"/>
        <v>2</v>
      </c>
      <c r="G481" s="46">
        <f t="shared" si="116"/>
        <v>1</v>
      </c>
      <c r="H481" s="46">
        <f t="shared" si="117"/>
        <v>12</v>
      </c>
      <c r="I481" s="46">
        <f t="shared" si="118"/>
        <v>4</v>
      </c>
      <c r="J481" s="42">
        <f t="shared" si="121"/>
        <v>1</v>
      </c>
      <c r="K481" s="42">
        <f t="shared" si="122"/>
        <v>1</v>
      </c>
      <c r="L481" s="42">
        <f t="shared" si="119"/>
        <v>1</v>
      </c>
      <c r="M481" s="42">
        <f t="shared" si="123"/>
        <v>1</v>
      </c>
      <c r="N481" s="42">
        <f t="shared" si="124"/>
        <v>1</v>
      </c>
      <c r="O481" s="42">
        <f t="shared" si="125"/>
        <v>1</v>
      </c>
      <c r="P481" s="42">
        <f t="shared" si="126"/>
        <v>1</v>
      </c>
      <c r="Q481" s="42">
        <f t="shared" si="127"/>
        <v>1</v>
      </c>
      <c r="R481" s="42">
        <v>0</v>
      </c>
      <c r="S481" s="42">
        <v>0</v>
      </c>
      <c r="T481" s="46">
        <v>0</v>
      </c>
      <c r="U481" s="46">
        <v>0</v>
      </c>
      <c r="V481" s="68" t="s">
        <v>291</v>
      </c>
      <c r="W481" s="68">
        <v>0</v>
      </c>
      <c r="X481" s="46" t="s">
        <v>1260</v>
      </c>
      <c r="AU481" s="42"/>
      <c r="AV481" s="42"/>
    </row>
    <row r="482" spans="1:48">
      <c r="A482" s="69" t="str">
        <f t="shared" si="111"/>
        <v>1405</v>
      </c>
      <c r="B482" s="50" t="str">
        <f t="shared" si="120"/>
        <v>track_1405</v>
      </c>
      <c r="C482" s="46">
        <f t="shared" si="112"/>
        <v>34</v>
      </c>
      <c r="D482" s="46">
        <f t="shared" si="113"/>
        <v>0</v>
      </c>
      <c r="E482" s="46">
        <f t="shared" si="114"/>
        <v>3</v>
      </c>
      <c r="F482" s="46">
        <f t="shared" si="115"/>
        <v>4</v>
      </c>
      <c r="G482" s="46">
        <f t="shared" si="116"/>
        <v>1</v>
      </c>
      <c r="H482" s="46">
        <f t="shared" si="117"/>
        <v>13</v>
      </c>
      <c r="I482" s="46">
        <f t="shared" si="118"/>
        <v>4</v>
      </c>
      <c r="J482" s="42">
        <f t="shared" si="121"/>
        <v>1</v>
      </c>
      <c r="K482" s="42">
        <f t="shared" si="122"/>
        <v>1</v>
      </c>
      <c r="L482" s="42">
        <f t="shared" si="119"/>
        <v>1</v>
      </c>
      <c r="M482" s="42">
        <f t="shared" si="123"/>
        <v>1</v>
      </c>
      <c r="N482" s="42">
        <f t="shared" si="124"/>
        <v>1</v>
      </c>
      <c r="O482" s="42">
        <f t="shared" si="125"/>
        <v>1</v>
      </c>
      <c r="P482" s="42">
        <f t="shared" si="126"/>
        <v>1</v>
      </c>
      <c r="Q482" s="42">
        <f t="shared" si="127"/>
        <v>1</v>
      </c>
      <c r="R482" s="42">
        <v>0</v>
      </c>
      <c r="S482" s="42">
        <v>0</v>
      </c>
      <c r="T482" s="46">
        <v>0</v>
      </c>
      <c r="U482" s="46">
        <v>0</v>
      </c>
      <c r="V482" s="68" t="s">
        <v>291</v>
      </c>
      <c r="W482" s="68">
        <v>0</v>
      </c>
      <c r="X482" s="46" t="s">
        <v>1261</v>
      </c>
      <c r="AU482" s="42"/>
      <c r="AV482" s="42"/>
    </row>
    <row r="483" spans="1:48">
      <c r="A483" s="69" t="str">
        <f t="shared" si="111"/>
        <v>1406</v>
      </c>
      <c r="B483" s="50" t="str">
        <f t="shared" si="120"/>
        <v>track_1406</v>
      </c>
      <c r="C483" s="46">
        <f t="shared" si="112"/>
        <v>34</v>
      </c>
      <c r="D483" s="46">
        <f t="shared" si="113"/>
        <v>0</v>
      </c>
      <c r="E483" s="46">
        <f t="shared" si="114"/>
        <v>1</v>
      </c>
      <c r="F483" s="46">
        <f t="shared" si="115"/>
        <v>2</v>
      </c>
      <c r="G483" s="46">
        <f t="shared" si="116"/>
        <v>1</v>
      </c>
      <c r="H483" s="46">
        <f t="shared" si="117"/>
        <v>14</v>
      </c>
      <c r="I483" s="46">
        <f t="shared" si="118"/>
        <v>4</v>
      </c>
      <c r="J483" s="42">
        <f t="shared" si="121"/>
        <v>1</v>
      </c>
      <c r="K483" s="42">
        <f t="shared" si="122"/>
        <v>1</v>
      </c>
      <c r="L483" s="42">
        <f t="shared" si="119"/>
        <v>1</v>
      </c>
      <c r="M483" s="42">
        <f t="shared" si="123"/>
        <v>1</v>
      </c>
      <c r="N483" s="42">
        <f t="shared" si="124"/>
        <v>1</v>
      </c>
      <c r="O483" s="42">
        <f t="shared" si="125"/>
        <v>1</v>
      </c>
      <c r="P483" s="42">
        <f t="shared" si="126"/>
        <v>1</v>
      </c>
      <c r="Q483" s="42">
        <f t="shared" si="127"/>
        <v>1</v>
      </c>
      <c r="R483" s="42">
        <v>0</v>
      </c>
      <c r="S483" s="42">
        <v>0</v>
      </c>
      <c r="T483" s="46">
        <v>0</v>
      </c>
      <c r="U483" s="46">
        <v>0</v>
      </c>
      <c r="V483" s="68" t="s">
        <v>291</v>
      </c>
      <c r="W483" s="68">
        <v>0</v>
      </c>
      <c r="X483" s="46" t="s">
        <v>1262</v>
      </c>
      <c r="AU483" s="42"/>
      <c r="AV483" s="42"/>
    </row>
    <row r="484" spans="1:48">
      <c r="A484" s="69" t="str">
        <f t="shared" si="111"/>
        <v>1407</v>
      </c>
      <c r="B484" s="50" t="str">
        <f t="shared" si="120"/>
        <v>track_1407</v>
      </c>
      <c r="C484" s="46">
        <f t="shared" si="112"/>
        <v>34</v>
      </c>
      <c r="D484" s="46">
        <f t="shared" si="113"/>
        <v>0</v>
      </c>
      <c r="E484" s="46">
        <f t="shared" si="114"/>
        <v>4</v>
      </c>
      <c r="F484" s="46">
        <f t="shared" si="115"/>
        <v>3</v>
      </c>
      <c r="G484" s="46">
        <f t="shared" si="116"/>
        <v>1</v>
      </c>
      <c r="H484" s="46">
        <f t="shared" si="117"/>
        <v>15</v>
      </c>
      <c r="I484" s="46">
        <f t="shared" si="118"/>
        <v>4</v>
      </c>
      <c r="J484" s="42">
        <f t="shared" si="121"/>
        <v>1</v>
      </c>
      <c r="K484" s="42">
        <f t="shared" si="122"/>
        <v>1</v>
      </c>
      <c r="L484" s="42">
        <f t="shared" si="119"/>
        <v>1</v>
      </c>
      <c r="M484" s="42">
        <f t="shared" si="123"/>
        <v>1</v>
      </c>
      <c r="N484" s="42">
        <f t="shared" si="124"/>
        <v>1</v>
      </c>
      <c r="O484" s="42">
        <f t="shared" si="125"/>
        <v>1</v>
      </c>
      <c r="P484" s="42">
        <f t="shared" si="126"/>
        <v>1</v>
      </c>
      <c r="Q484" s="42">
        <f t="shared" si="127"/>
        <v>1</v>
      </c>
      <c r="R484" s="42">
        <v>0</v>
      </c>
      <c r="S484" s="42">
        <v>0</v>
      </c>
      <c r="T484" s="46">
        <v>0</v>
      </c>
      <c r="U484" s="46">
        <v>0</v>
      </c>
      <c r="V484" s="68" t="s">
        <v>291</v>
      </c>
      <c r="W484" s="68">
        <v>0</v>
      </c>
      <c r="X484" s="46" t="s">
        <v>1263</v>
      </c>
      <c r="AU484" s="42"/>
      <c r="AV484" s="42"/>
    </row>
    <row r="485" spans="1:48">
      <c r="A485" s="69" t="str">
        <f t="shared" si="111"/>
        <v>1408</v>
      </c>
      <c r="B485" s="50" t="str">
        <f t="shared" si="120"/>
        <v>track_1408</v>
      </c>
      <c r="C485" s="46">
        <f t="shared" si="112"/>
        <v>34</v>
      </c>
      <c r="D485" s="46">
        <f t="shared" si="113"/>
        <v>0</v>
      </c>
      <c r="E485" s="46">
        <f t="shared" si="114"/>
        <v>2</v>
      </c>
      <c r="F485" s="46">
        <f t="shared" si="115"/>
        <v>4</v>
      </c>
      <c r="G485" s="46">
        <f t="shared" si="116"/>
        <v>1</v>
      </c>
      <c r="H485" s="46">
        <f t="shared" si="117"/>
        <v>16</v>
      </c>
      <c r="I485" s="46">
        <f t="shared" si="118"/>
        <v>4</v>
      </c>
      <c r="J485" s="42">
        <f t="shared" si="121"/>
        <v>1</v>
      </c>
      <c r="K485" s="42">
        <f t="shared" si="122"/>
        <v>1</v>
      </c>
      <c r="L485" s="42">
        <f t="shared" si="119"/>
        <v>1</v>
      </c>
      <c r="M485" s="42">
        <f t="shared" si="123"/>
        <v>1</v>
      </c>
      <c r="N485" s="42">
        <f t="shared" si="124"/>
        <v>1</v>
      </c>
      <c r="O485" s="42">
        <f t="shared" si="125"/>
        <v>1</v>
      </c>
      <c r="P485" s="42">
        <f t="shared" si="126"/>
        <v>1</v>
      </c>
      <c r="Q485" s="42">
        <f t="shared" si="127"/>
        <v>1</v>
      </c>
      <c r="R485" s="42">
        <v>0</v>
      </c>
      <c r="S485" s="42">
        <v>0</v>
      </c>
      <c r="T485" s="46">
        <v>0</v>
      </c>
      <c r="U485" s="46">
        <v>0</v>
      </c>
      <c r="V485" s="68" t="s">
        <v>291</v>
      </c>
      <c r="W485" s="68">
        <v>0</v>
      </c>
      <c r="X485" s="46" t="s">
        <v>1264</v>
      </c>
      <c r="AU485" s="42"/>
      <c r="AV485" s="42"/>
    </row>
    <row r="486" spans="1:48">
      <c r="A486" s="69" t="str">
        <f t="shared" si="111"/>
        <v>1425</v>
      </c>
      <c r="B486" s="50" t="str">
        <f t="shared" si="120"/>
        <v>track_1425</v>
      </c>
      <c r="C486" s="46">
        <f t="shared" si="112"/>
        <v>20</v>
      </c>
      <c r="D486" s="46">
        <f t="shared" si="113"/>
        <v>1</v>
      </c>
      <c r="E486" s="46">
        <f t="shared" si="114"/>
        <v>1</v>
      </c>
      <c r="F486" s="46">
        <f t="shared" si="115"/>
        <v>3</v>
      </c>
      <c r="G486" s="46">
        <f t="shared" si="116"/>
        <v>1</v>
      </c>
      <c r="H486" s="46">
        <f t="shared" si="117"/>
        <v>11</v>
      </c>
      <c r="I486" s="46">
        <f t="shared" si="118"/>
        <v>1</v>
      </c>
      <c r="J486" s="42">
        <f t="shared" si="121"/>
        <v>1</v>
      </c>
      <c r="K486" s="42">
        <f t="shared" si="122"/>
        <v>1</v>
      </c>
      <c r="L486" s="42">
        <f t="shared" si="119"/>
        <v>1</v>
      </c>
      <c r="M486" s="42">
        <f t="shared" si="123"/>
        <v>1</v>
      </c>
      <c r="N486" s="42">
        <f t="shared" si="124"/>
        <v>0</v>
      </c>
      <c r="O486" s="42">
        <f t="shared" si="125"/>
        <v>1</v>
      </c>
      <c r="P486" s="42">
        <f t="shared" si="126"/>
        <v>1</v>
      </c>
      <c r="Q486" s="42">
        <f t="shared" si="127"/>
        <v>1</v>
      </c>
      <c r="R486" s="42" t="s">
        <v>841</v>
      </c>
      <c r="S486" s="42">
        <v>0</v>
      </c>
      <c r="T486" s="46">
        <v>0</v>
      </c>
      <c r="U486" s="46">
        <v>0</v>
      </c>
      <c r="V486" s="68" t="s">
        <v>291</v>
      </c>
      <c r="W486" s="68">
        <v>0</v>
      </c>
      <c r="X486" s="46" t="s">
        <v>1265</v>
      </c>
      <c r="AU486" s="42"/>
      <c r="AV486" s="42"/>
    </row>
    <row r="487" spans="1:48">
      <c r="A487" s="69" t="str">
        <f t="shared" ref="A487:A534" si="128">RIGHT(X487,4)</f>
        <v>1426</v>
      </c>
      <c r="B487" s="50" t="str">
        <f t="shared" si="120"/>
        <v>track_1426</v>
      </c>
      <c r="C487" s="46">
        <f t="shared" ref="C487:C550" si="129">INT(RIGHT(LEFT(X487,8),2))</f>
        <v>20</v>
      </c>
      <c r="D487" s="46">
        <f t="shared" ref="D487:D550" si="130">INT(RIGHT(LEFT(X487,10),1))</f>
        <v>1</v>
      </c>
      <c r="E487" s="46">
        <f t="shared" ref="E487:E550" si="131">INT(RIGHT(LEFT(X487,11),1))</f>
        <v>1</v>
      </c>
      <c r="F487" s="46">
        <f t="shared" ref="F487:F550" si="132">INT(RIGHT(LEFT(X487,12),1))</f>
        <v>2</v>
      </c>
      <c r="G487" s="46">
        <f t="shared" ref="G487:G550" si="133">INT(RIGHT(LEFT(X487,13),1))</f>
        <v>1</v>
      </c>
      <c r="H487" s="46">
        <f t="shared" ref="H487:H550" si="134">INT(RIGHT(LEFT(X487,16),2))</f>
        <v>12</v>
      </c>
      <c r="I487" s="46">
        <f t="shared" ref="I487:I530" si="135">VLOOKUP(C487,AJ:AL,3,0)</f>
        <v>1</v>
      </c>
      <c r="J487" s="42">
        <f t="shared" si="121"/>
        <v>1</v>
      </c>
      <c r="K487" s="42">
        <f t="shared" si="122"/>
        <v>1</v>
      </c>
      <c r="L487" s="42">
        <f t="shared" si="119"/>
        <v>1</v>
      </c>
      <c r="M487" s="42">
        <f t="shared" si="123"/>
        <v>1</v>
      </c>
      <c r="N487" s="42">
        <f t="shared" si="124"/>
        <v>0</v>
      </c>
      <c r="O487" s="42">
        <f t="shared" si="125"/>
        <v>1</v>
      </c>
      <c r="P487" s="42">
        <f t="shared" si="126"/>
        <v>1</v>
      </c>
      <c r="Q487" s="42">
        <f t="shared" si="127"/>
        <v>1</v>
      </c>
      <c r="R487" s="42" t="s">
        <v>841</v>
      </c>
      <c r="S487" s="42">
        <v>0</v>
      </c>
      <c r="T487" s="46">
        <v>0</v>
      </c>
      <c r="U487" s="46">
        <v>0</v>
      </c>
      <c r="V487" s="68" t="s">
        <v>291</v>
      </c>
      <c r="W487" s="68">
        <v>0</v>
      </c>
      <c r="X487" s="46" t="s">
        <v>1266</v>
      </c>
      <c r="AU487" s="42"/>
      <c r="AV487" s="42"/>
    </row>
    <row r="488" spans="1:48">
      <c r="A488" s="69" t="str">
        <f t="shared" si="128"/>
        <v>1427</v>
      </c>
      <c r="B488" s="50" t="str">
        <f t="shared" si="120"/>
        <v>track_1427</v>
      </c>
      <c r="C488" s="46">
        <f t="shared" si="129"/>
        <v>20</v>
      </c>
      <c r="D488" s="46">
        <f t="shared" si="130"/>
        <v>1</v>
      </c>
      <c r="E488" s="46">
        <f t="shared" si="131"/>
        <v>3</v>
      </c>
      <c r="F488" s="46">
        <f t="shared" si="132"/>
        <v>4</v>
      </c>
      <c r="G488" s="46">
        <f t="shared" si="133"/>
        <v>1</v>
      </c>
      <c r="H488" s="46">
        <f t="shared" si="134"/>
        <v>13</v>
      </c>
      <c r="I488" s="46">
        <f t="shared" si="135"/>
        <v>1</v>
      </c>
      <c r="J488" s="42">
        <f t="shared" si="121"/>
        <v>1</v>
      </c>
      <c r="K488" s="42">
        <f t="shared" si="122"/>
        <v>1</v>
      </c>
      <c r="L488" s="42">
        <f t="shared" ref="L488:L551" si="136">VLOOKUP(C488,AJ:AW,8,0)</f>
        <v>1</v>
      </c>
      <c r="M488" s="42">
        <f t="shared" si="123"/>
        <v>1</v>
      </c>
      <c r="N488" s="42">
        <f t="shared" si="124"/>
        <v>0</v>
      </c>
      <c r="O488" s="42">
        <f t="shared" si="125"/>
        <v>1</v>
      </c>
      <c r="P488" s="42">
        <f t="shared" si="126"/>
        <v>1</v>
      </c>
      <c r="Q488" s="42">
        <f t="shared" si="127"/>
        <v>1</v>
      </c>
      <c r="R488" s="42" t="s">
        <v>841</v>
      </c>
      <c r="S488" s="42">
        <v>0</v>
      </c>
      <c r="T488" s="46">
        <v>0</v>
      </c>
      <c r="U488" s="46">
        <v>0</v>
      </c>
      <c r="V488" s="68" t="s">
        <v>291</v>
      </c>
      <c r="W488" s="68">
        <v>0</v>
      </c>
      <c r="X488" s="46" t="s">
        <v>1267</v>
      </c>
      <c r="AU488" s="42"/>
      <c r="AV488" s="42"/>
    </row>
    <row r="489" spans="1:48">
      <c r="A489" s="69" t="str">
        <f t="shared" si="128"/>
        <v>1428</v>
      </c>
      <c r="B489" s="50" t="str">
        <f t="shared" si="120"/>
        <v>track_1428</v>
      </c>
      <c r="C489" s="46">
        <f t="shared" si="129"/>
        <v>20</v>
      </c>
      <c r="D489" s="46">
        <f t="shared" si="130"/>
        <v>1</v>
      </c>
      <c r="E489" s="46">
        <f t="shared" si="131"/>
        <v>3</v>
      </c>
      <c r="F489" s="46">
        <f t="shared" si="132"/>
        <v>1</v>
      </c>
      <c r="G489" s="46">
        <f t="shared" si="133"/>
        <v>1</v>
      </c>
      <c r="H489" s="46">
        <f t="shared" si="134"/>
        <v>14</v>
      </c>
      <c r="I489" s="46">
        <f t="shared" si="135"/>
        <v>1</v>
      </c>
      <c r="J489" s="42">
        <f t="shared" si="121"/>
        <v>1</v>
      </c>
      <c r="K489" s="42">
        <f t="shared" si="122"/>
        <v>1</v>
      </c>
      <c r="L489" s="42">
        <f t="shared" si="136"/>
        <v>1</v>
      </c>
      <c r="M489" s="42">
        <f t="shared" si="123"/>
        <v>1</v>
      </c>
      <c r="N489" s="42">
        <f t="shared" si="124"/>
        <v>0</v>
      </c>
      <c r="O489" s="42">
        <f t="shared" si="125"/>
        <v>1</v>
      </c>
      <c r="P489" s="42">
        <f t="shared" si="126"/>
        <v>1</v>
      </c>
      <c r="Q489" s="42">
        <f t="shared" si="127"/>
        <v>1</v>
      </c>
      <c r="R489" s="42" t="s">
        <v>841</v>
      </c>
      <c r="S489" s="42">
        <v>0</v>
      </c>
      <c r="T489" s="46">
        <v>0</v>
      </c>
      <c r="U489" s="46">
        <v>0</v>
      </c>
      <c r="V489" s="68" t="s">
        <v>291</v>
      </c>
      <c r="W489" s="68">
        <v>0</v>
      </c>
      <c r="X489" s="46" t="s">
        <v>1268</v>
      </c>
      <c r="AU489" s="42"/>
      <c r="AV489" s="42"/>
    </row>
    <row r="490" spans="1:48">
      <c r="A490" s="69" t="str">
        <f t="shared" si="128"/>
        <v>1429</v>
      </c>
      <c r="B490" s="50" t="str">
        <f t="shared" si="120"/>
        <v>track_1429</v>
      </c>
      <c r="C490" s="46">
        <f t="shared" si="129"/>
        <v>21</v>
      </c>
      <c r="D490" s="46">
        <f t="shared" si="130"/>
        <v>0</v>
      </c>
      <c r="E490" s="46">
        <f t="shared" si="131"/>
        <v>1</v>
      </c>
      <c r="F490" s="46">
        <f t="shared" si="132"/>
        <v>4</v>
      </c>
      <c r="G490" s="46">
        <f t="shared" si="133"/>
        <v>1</v>
      </c>
      <c r="H490" s="46">
        <f t="shared" si="134"/>
        <v>8</v>
      </c>
      <c r="I490" s="46">
        <f t="shared" si="135"/>
        <v>3</v>
      </c>
      <c r="J490" s="42">
        <f t="shared" si="121"/>
        <v>0</v>
      </c>
      <c r="K490" s="42">
        <f t="shared" si="122"/>
        <v>0</v>
      </c>
      <c r="L490" s="42">
        <f t="shared" si="136"/>
        <v>1</v>
      </c>
      <c r="M490" s="42">
        <f t="shared" si="123"/>
        <v>1</v>
      </c>
      <c r="N490" s="42">
        <f t="shared" si="124"/>
        <v>0</v>
      </c>
      <c r="O490" s="42">
        <f t="shared" si="125"/>
        <v>1</v>
      </c>
      <c r="P490" s="42">
        <f t="shared" si="126"/>
        <v>1</v>
      </c>
      <c r="Q490" s="42">
        <f t="shared" si="127"/>
        <v>1</v>
      </c>
      <c r="R490" s="42" t="s">
        <v>841</v>
      </c>
      <c r="S490" s="42">
        <v>0</v>
      </c>
      <c r="T490" s="46">
        <v>0</v>
      </c>
      <c r="U490" s="46">
        <v>0</v>
      </c>
      <c r="V490" s="68" t="s">
        <v>291</v>
      </c>
      <c r="W490" s="68">
        <v>0</v>
      </c>
      <c r="X490" s="46" t="s">
        <v>1269</v>
      </c>
      <c r="AU490" s="42"/>
      <c r="AV490" s="42"/>
    </row>
    <row r="491" spans="1:48">
      <c r="A491" s="69" t="str">
        <f t="shared" si="128"/>
        <v>1432</v>
      </c>
      <c r="B491" s="50" t="str">
        <f t="shared" si="120"/>
        <v>track_1432</v>
      </c>
      <c r="C491" s="46">
        <f t="shared" si="129"/>
        <v>24</v>
      </c>
      <c r="D491" s="46">
        <f t="shared" si="130"/>
        <v>1</v>
      </c>
      <c r="E491" s="46">
        <f t="shared" si="131"/>
        <v>3</v>
      </c>
      <c r="F491" s="46">
        <f t="shared" si="132"/>
        <v>2</v>
      </c>
      <c r="G491" s="46">
        <f t="shared" si="133"/>
        <v>1</v>
      </c>
      <c r="H491" s="46">
        <f t="shared" si="134"/>
        <v>19</v>
      </c>
      <c r="I491" s="46">
        <f t="shared" si="135"/>
        <v>2</v>
      </c>
      <c r="J491" s="42">
        <f t="shared" si="121"/>
        <v>0</v>
      </c>
      <c r="K491" s="42">
        <f t="shared" si="122"/>
        <v>0</v>
      </c>
      <c r="L491" s="42">
        <f t="shared" si="136"/>
        <v>1</v>
      </c>
      <c r="M491" s="42">
        <f t="shared" si="123"/>
        <v>1</v>
      </c>
      <c r="N491" s="42">
        <f t="shared" si="124"/>
        <v>1</v>
      </c>
      <c r="O491" s="42">
        <f t="shared" si="125"/>
        <v>1</v>
      </c>
      <c r="P491" s="42">
        <f t="shared" si="126"/>
        <v>1</v>
      </c>
      <c r="Q491" s="42">
        <f t="shared" si="127"/>
        <v>1</v>
      </c>
      <c r="R491" s="42">
        <v>0</v>
      </c>
      <c r="S491" s="42">
        <v>0</v>
      </c>
      <c r="T491" s="46">
        <v>0</v>
      </c>
      <c r="U491" s="46">
        <v>0</v>
      </c>
      <c r="V491" s="68" t="s">
        <v>291</v>
      </c>
      <c r="W491" s="68">
        <v>0</v>
      </c>
      <c r="X491" s="46" t="s">
        <v>1270</v>
      </c>
      <c r="AU491" s="42"/>
      <c r="AV491" s="42"/>
    </row>
    <row r="492" spans="1:48">
      <c r="A492" s="69" t="str">
        <f t="shared" si="128"/>
        <v>1433</v>
      </c>
      <c r="B492" s="50" t="str">
        <f t="shared" si="120"/>
        <v>track_1433</v>
      </c>
      <c r="C492" s="46">
        <f t="shared" si="129"/>
        <v>24</v>
      </c>
      <c r="D492" s="46">
        <f t="shared" si="130"/>
        <v>1</v>
      </c>
      <c r="E492" s="46">
        <f t="shared" si="131"/>
        <v>3</v>
      </c>
      <c r="F492" s="46">
        <f t="shared" si="132"/>
        <v>4</v>
      </c>
      <c r="G492" s="46">
        <f t="shared" si="133"/>
        <v>1</v>
      </c>
      <c r="H492" s="46">
        <f t="shared" si="134"/>
        <v>20</v>
      </c>
      <c r="I492" s="46">
        <f t="shared" si="135"/>
        <v>2</v>
      </c>
      <c r="J492" s="42">
        <f t="shared" si="121"/>
        <v>0</v>
      </c>
      <c r="K492" s="42">
        <f t="shared" si="122"/>
        <v>0</v>
      </c>
      <c r="L492" s="42">
        <f t="shared" si="136"/>
        <v>1</v>
      </c>
      <c r="M492" s="42">
        <f t="shared" si="123"/>
        <v>1</v>
      </c>
      <c r="N492" s="42">
        <f t="shared" si="124"/>
        <v>1</v>
      </c>
      <c r="O492" s="42">
        <f t="shared" si="125"/>
        <v>1</v>
      </c>
      <c r="P492" s="42">
        <f t="shared" si="126"/>
        <v>1</v>
      </c>
      <c r="Q492" s="42">
        <f t="shared" si="127"/>
        <v>1</v>
      </c>
      <c r="R492" s="42">
        <v>0</v>
      </c>
      <c r="S492" s="42">
        <v>0</v>
      </c>
      <c r="T492" s="46">
        <v>0</v>
      </c>
      <c r="U492" s="46">
        <v>0</v>
      </c>
      <c r="V492" s="68" t="s">
        <v>291</v>
      </c>
      <c r="W492" s="68">
        <v>0</v>
      </c>
      <c r="X492" s="46" t="s">
        <v>1271</v>
      </c>
      <c r="AU492" s="42"/>
      <c r="AV492" s="42"/>
    </row>
    <row r="493" spans="1:48">
      <c r="A493" s="69" t="str">
        <f t="shared" si="128"/>
        <v>1436</v>
      </c>
      <c r="B493" s="50" t="str">
        <f t="shared" si="120"/>
        <v>track_1436</v>
      </c>
      <c r="C493" s="46">
        <f t="shared" si="129"/>
        <v>26</v>
      </c>
      <c r="D493" s="46">
        <f t="shared" si="130"/>
        <v>0</v>
      </c>
      <c r="E493" s="46">
        <f t="shared" si="131"/>
        <v>3</v>
      </c>
      <c r="F493" s="46">
        <f t="shared" si="132"/>
        <v>1</v>
      </c>
      <c r="G493" s="46">
        <f t="shared" si="133"/>
        <v>1</v>
      </c>
      <c r="H493" s="46">
        <f t="shared" si="134"/>
        <v>19</v>
      </c>
      <c r="I493" s="46">
        <f t="shared" si="135"/>
        <v>4</v>
      </c>
      <c r="J493" s="42">
        <f t="shared" si="121"/>
        <v>1</v>
      </c>
      <c r="K493" s="42">
        <f t="shared" si="122"/>
        <v>1</v>
      </c>
      <c r="L493" s="42">
        <f t="shared" si="136"/>
        <v>1</v>
      </c>
      <c r="M493" s="42">
        <f t="shared" si="123"/>
        <v>1</v>
      </c>
      <c r="N493" s="42">
        <f t="shared" si="124"/>
        <v>1</v>
      </c>
      <c r="O493" s="42">
        <f t="shared" si="125"/>
        <v>1</v>
      </c>
      <c r="P493" s="42">
        <f t="shared" si="126"/>
        <v>1</v>
      </c>
      <c r="Q493" s="42">
        <f t="shared" si="127"/>
        <v>1</v>
      </c>
      <c r="R493" s="42">
        <v>0</v>
      </c>
      <c r="S493" s="42">
        <v>0</v>
      </c>
      <c r="T493" s="46">
        <v>0</v>
      </c>
      <c r="U493" s="46">
        <v>0</v>
      </c>
      <c r="V493" s="68" t="s">
        <v>291</v>
      </c>
      <c r="W493" s="68">
        <v>0</v>
      </c>
      <c r="X493" s="46" t="s">
        <v>1272</v>
      </c>
      <c r="AU493" s="42"/>
      <c r="AV493" s="42"/>
    </row>
    <row r="494" spans="1:48">
      <c r="A494" s="69" t="str">
        <f t="shared" si="128"/>
        <v>1437</v>
      </c>
      <c r="B494" s="50" t="str">
        <f t="shared" si="120"/>
        <v>track_1437</v>
      </c>
      <c r="C494" s="46">
        <f t="shared" si="129"/>
        <v>26</v>
      </c>
      <c r="D494" s="46">
        <f t="shared" si="130"/>
        <v>0</v>
      </c>
      <c r="E494" s="46">
        <f t="shared" si="131"/>
        <v>3</v>
      </c>
      <c r="F494" s="46">
        <f t="shared" si="132"/>
        <v>4</v>
      </c>
      <c r="G494" s="46">
        <f t="shared" si="133"/>
        <v>1</v>
      </c>
      <c r="H494" s="46">
        <f t="shared" si="134"/>
        <v>20</v>
      </c>
      <c r="I494" s="46">
        <f t="shared" si="135"/>
        <v>4</v>
      </c>
      <c r="J494" s="42">
        <f t="shared" si="121"/>
        <v>1</v>
      </c>
      <c r="K494" s="42">
        <f t="shared" si="122"/>
        <v>1</v>
      </c>
      <c r="L494" s="42">
        <f t="shared" si="136"/>
        <v>1</v>
      </c>
      <c r="M494" s="42">
        <f t="shared" si="123"/>
        <v>1</v>
      </c>
      <c r="N494" s="42">
        <f t="shared" si="124"/>
        <v>1</v>
      </c>
      <c r="O494" s="42">
        <f t="shared" si="125"/>
        <v>1</v>
      </c>
      <c r="P494" s="42">
        <f t="shared" si="126"/>
        <v>1</v>
      </c>
      <c r="Q494" s="42">
        <f t="shared" si="127"/>
        <v>1</v>
      </c>
      <c r="R494" s="42">
        <v>0</v>
      </c>
      <c r="S494" s="42">
        <v>0</v>
      </c>
      <c r="T494" s="46">
        <v>0</v>
      </c>
      <c r="U494" s="46">
        <v>0</v>
      </c>
      <c r="V494" s="68" t="s">
        <v>291</v>
      </c>
      <c r="W494" s="68">
        <v>0</v>
      </c>
      <c r="X494" s="46" t="s">
        <v>1273</v>
      </c>
      <c r="AU494" s="42"/>
      <c r="AV494" s="42"/>
    </row>
    <row r="495" spans="1:48">
      <c r="A495" s="69" t="str">
        <f t="shared" si="128"/>
        <v>1438</v>
      </c>
      <c r="B495" s="50" t="str">
        <f t="shared" si="120"/>
        <v>track_1438</v>
      </c>
      <c r="C495" s="46">
        <f t="shared" si="129"/>
        <v>26</v>
      </c>
      <c r="D495" s="46">
        <f t="shared" si="130"/>
        <v>0</v>
      </c>
      <c r="E495" s="46">
        <f t="shared" si="131"/>
        <v>4</v>
      </c>
      <c r="F495" s="46">
        <f t="shared" si="132"/>
        <v>2</v>
      </c>
      <c r="G495" s="46">
        <f t="shared" si="133"/>
        <v>1</v>
      </c>
      <c r="H495" s="46">
        <f t="shared" si="134"/>
        <v>21</v>
      </c>
      <c r="I495" s="46">
        <f t="shared" si="135"/>
        <v>4</v>
      </c>
      <c r="J495" s="42">
        <f t="shared" si="121"/>
        <v>1</v>
      </c>
      <c r="K495" s="42">
        <f t="shared" si="122"/>
        <v>1</v>
      </c>
      <c r="L495" s="42">
        <f t="shared" si="136"/>
        <v>1</v>
      </c>
      <c r="M495" s="42">
        <f t="shared" si="123"/>
        <v>1</v>
      </c>
      <c r="N495" s="42">
        <f t="shared" si="124"/>
        <v>1</v>
      </c>
      <c r="O495" s="42">
        <f t="shared" si="125"/>
        <v>1</v>
      </c>
      <c r="P495" s="42">
        <f t="shared" si="126"/>
        <v>1</v>
      </c>
      <c r="Q495" s="42">
        <f t="shared" si="127"/>
        <v>1</v>
      </c>
      <c r="R495" s="42">
        <v>0</v>
      </c>
      <c r="S495" s="42">
        <v>0</v>
      </c>
      <c r="T495" s="46">
        <v>0</v>
      </c>
      <c r="U495" s="46">
        <v>0</v>
      </c>
      <c r="V495" s="68" t="s">
        <v>291</v>
      </c>
      <c r="W495" s="68">
        <v>0</v>
      </c>
      <c r="X495" s="46" t="s">
        <v>1274</v>
      </c>
      <c r="AU495" s="42"/>
      <c r="AV495" s="42"/>
    </row>
    <row r="496" spans="1:48">
      <c r="A496" s="69" t="str">
        <f t="shared" si="128"/>
        <v>1439</v>
      </c>
      <c r="B496" s="50" t="str">
        <f t="shared" si="120"/>
        <v>track_1439</v>
      </c>
      <c r="C496" s="46">
        <f t="shared" si="129"/>
        <v>28</v>
      </c>
      <c r="D496" s="46">
        <f t="shared" si="130"/>
        <v>0</v>
      </c>
      <c r="E496" s="46">
        <f t="shared" si="131"/>
        <v>1</v>
      </c>
      <c r="F496" s="46">
        <f t="shared" si="132"/>
        <v>2</v>
      </c>
      <c r="G496" s="46">
        <f t="shared" si="133"/>
        <v>1</v>
      </c>
      <c r="H496" s="46">
        <f t="shared" si="134"/>
        <v>19</v>
      </c>
      <c r="I496" s="46">
        <f t="shared" si="135"/>
        <v>4</v>
      </c>
      <c r="J496" s="42">
        <f t="shared" si="121"/>
        <v>1</v>
      </c>
      <c r="K496" s="42">
        <f t="shared" si="122"/>
        <v>1</v>
      </c>
      <c r="L496" s="42">
        <f t="shared" si="136"/>
        <v>1</v>
      </c>
      <c r="M496" s="42">
        <f t="shared" si="123"/>
        <v>1</v>
      </c>
      <c r="N496" s="42">
        <f t="shared" si="124"/>
        <v>1</v>
      </c>
      <c r="O496" s="42">
        <f t="shared" si="125"/>
        <v>1</v>
      </c>
      <c r="P496" s="42">
        <f t="shared" si="126"/>
        <v>1</v>
      </c>
      <c r="Q496" s="42">
        <f t="shared" si="127"/>
        <v>1</v>
      </c>
      <c r="R496" s="42">
        <v>0</v>
      </c>
      <c r="S496" s="42">
        <v>0</v>
      </c>
      <c r="T496" s="46">
        <v>0</v>
      </c>
      <c r="U496" s="46">
        <v>0</v>
      </c>
      <c r="V496" s="68" t="s">
        <v>291</v>
      </c>
      <c r="W496" s="68">
        <v>0</v>
      </c>
      <c r="X496" s="46" t="s">
        <v>1275</v>
      </c>
      <c r="AU496" s="42"/>
      <c r="AV496" s="42"/>
    </row>
    <row r="497" spans="1:48">
      <c r="A497" s="69" t="str">
        <f t="shared" si="128"/>
        <v>1440</v>
      </c>
      <c r="B497" s="50" t="str">
        <f t="shared" si="120"/>
        <v>track_1440</v>
      </c>
      <c r="C497" s="46">
        <f t="shared" si="129"/>
        <v>28</v>
      </c>
      <c r="D497" s="46">
        <f t="shared" si="130"/>
        <v>0</v>
      </c>
      <c r="E497" s="46">
        <f t="shared" si="131"/>
        <v>3</v>
      </c>
      <c r="F497" s="46">
        <f t="shared" si="132"/>
        <v>2</v>
      </c>
      <c r="G497" s="46">
        <f t="shared" si="133"/>
        <v>1</v>
      </c>
      <c r="H497" s="46">
        <f t="shared" si="134"/>
        <v>20</v>
      </c>
      <c r="I497" s="46">
        <f t="shared" si="135"/>
        <v>4</v>
      </c>
      <c r="J497" s="42">
        <f t="shared" si="121"/>
        <v>1</v>
      </c>
      <c r="K497" s="42">
        <f t="shared" si="122"/>
        <v>1</v>
      </c>
      <c r="L497" s="42">
        <f t="shared" si="136"/>
        <v>1</v>
      </c>
      <c r="M497" s="42">
        <f t="shared" si="123"/>
        <v>1</v>
      </c>
      <c r="N497" s="42">
        <f t="shared" si="124"/>
        <v>1</v>
      </c>
      <c r="O497" s="42">
        <f t="shared" si="125"/>
        <v>1</v>
      </c>
      <c r="P497" s="42">
        <f t="shared" si="126"/>
        <v>1</v>
      </c>
      <c r="Q497" s="42">
        <f t="shared" si="127"/>
        <v>1</v>
      </c>
      <c r="R497" s="42">
        <v>0</v>
      </c>
      <c r="S497" s="42">
        <v>0</v>
      </c>
      <c r="T497" s="46">
        <v>0</v>
      </c>
      <c r="U497" s="46">
        <v>0</v>
      </c>
      <c r="V497" s="68" t="s">
        <v>291</v>
      </c>
      <c r="W497" s="68">
        <v>0</v>
      </c>
      <c r="X497" s="46" t="s">
        <v>1276</v>
      </c>
      <c r="AU497" s="42"/>
      <c r="AV497" s="42"/>
    </row>
    <row r="498" spans="1:48">
      <c r="A498" s="69" t="str">
        <f t="shared" si="128"/>
        <v>1441</v>
      </c>
      <c r="B498" s="50" t="str">
        <f t="shared" si="120"/>
        <v>track_1441</v>
      </c>
      <c r="C498" s="46">
        <f t="shared" si="129"/>
        <v>28</v>
      </c>
      <c r="D498" s="46">
        <f t="shared" si="130"/>
        <v>0</v>
      </c>
      <c r="E498" s="46">
        <f t="shared" si="131"/>
        <v>3</v>
      </c>
      <c r="F498" s="46">
        <f t="shared" si="132"/>
        <v>4</v>
      </c>
      <c r="G498" s="46">
        <f t="shared" si="133"/>
        <v>1</v>
      </c>
      <c r="H498" s="46">
        <f t="shared" si="134"/>
        <v>21</v>
      </c>
      <c r="I498" s="46">
        <f t="shared" si="135"/>
        <v>4</v>
      </c>
      <c r="J498" s="42">
        <f t="shared" si="121"/>
        <v>1</v>
      </c>
      <c r="K498" s="42">
        <f t="shared" si="122"/>
        <v>1</v>
      </c>
      <c r="L498" s="42">
        <f t="shared" si="136"/>
        <v>1</v>
      </c>
      <c r="M498" s="42">
        <f t="shared" si="123"/>
        <v>1</v>
      </c>
      <c r="N498" s="42">
        <f t="shared" si="124"/>
        <v>1</v>
      </c>
      <c r="O498" s="42">
        <f t="shared" si="125"/>
        <v>1</v>
      </c>
      <c r="P498" s="42">
        <f t="shared" si="126"/>
        <v>1</v>
      </c>
      <c r="Q498" s="42">
        <f t="shared" si="127"/>
        <v>1</v>
      </c>
      <c r="R498" s="42">
        <v>0</v>
      </c>
      <c r="S498" s="42">
        <v>0</v>
      </c>
      <c r="T498" s="46">
        <v>0</v>
      </c>
      <c r="U498" s="46">
        <v>0</v>
      </c>
      <c r="V498" s="68" t="s">
        <v>291</v>
      </c>
      <c r="W498" s="68">
        <v>0</v>
      </c>
      <c r="X498" s="46" t="s">
        <v>1277</v>
      </c>
      <c r="AU498" s="42"/>
      <c r="AV498" s="42"/>
    </row>
    <row r="499" spans="1:48">
      <c r="A499" s="69" t="str">
        <f t="shared" si="128"/>
        <v>1442</v>
      </c>
      <c r="B499" s="50" t="str">
        <f t="shared" si="120"/>
        <v>track_1442</v>
      </c>
      <c r="C499" s="46">
        <f t="shared" si="129"/>
        <v>29</v>
      </c>
      <c r="D499" s="46">
        <f t="shared" si="130"/>
        <v>0</v>
      </c>
      <c r="E499" s="46">
        <f t="shared" si="131"/>
        <v>3</v>
      </c>
      <c r="F499" s="46">
        <f t="shared" si="132"/>
        <v>2</v>
      </c>
      <c r="G499" s="46">
        <f t="shared" si="133"/>
        <v>1</v>
      </c>
      <c r="H499" s="46">
        <f t="shared" si="134"/>
        <v>9</v>
      </c>
      <c r="I499" s="46">
        <f t="shared" si="135"/>
        <v>4</v>
      </c>
      <c r="J499" s="42">
        <f t="shared" si="121"/>
        <v>0</v>
      </c>
      <c r="K499" s="42">
        <f t="shared" si="122"/>
        <v>1</v>
      </c>
      <c r="L499" s="42">
        <f t="shared" si="136"/>
        <v>1</v>
      </c>
      <c r="M499" s="42">
        <f t="shared" si="123"/>
        <v>1</v>
      </c>
      <c r="N499" s="42">
        <f t="shared" si="124"/>
        <v>0</v>
      </c>
      <c r="O499" s="42">
        <f t="shared" si="125"/>
        <v>1</v>
      </c>
      <c r="P499" s="42">
        <f t="shared" si="126"/>
        <v>1</v>
      </c>
      <c r="Q499" s="42">
        <f t="shared" si="127"/>
        <v>1</v>
      </c>
      <c r="R499" s="42" t="s">
        <v>841</v>
      </c>
      <c r="S499" s="42">
        <v>0</v>
      </c>
      <c r="T499" s="46">
        <v>0</v>
      </c>
      <c r="U499" s="46">
        <v>0</v>
      </c>
      <c r="V499" s="68" t="s">
        <v>291</v>
      </c>
      <c r="W499" s="68">
        <v>0</v>
      </c>
      <c r="X499" s="46" t="s">
        <v>1278</v>
      </c>
      <c r="AU499" s="42"/>
      <c r="AV499" s="42"/>
    </row>
    <row r="500" spans="1:48">
      <c r="A500" s="69" t="str">
        <f t="shared" si="128"/>
        <v>1443</v>
      </c>
      <c r="B500" s="50" t="str">
        <f t="shared" si="120"/>
        <v>track_1443</v>
      </c>
      <c r="C500" s="46">
        <f t="shared" si="129"/>
        <v>31</v>
      </c>
      <c r="D500" s="46">
        <f t="shared" si="130"/>
        <v>0</v>
      </c>
      <c r="E500" s="46">
        <f t="shared" si="131"/>
        <v>1</v>
      </c>
      <c r="F500" s="46">
        <f t="shared" si="132"/>
        <v>2</v>
      </c>
      <c r="G500" s="46">
        <f t="shared" si="133"/>
        <v>1</v>
      </c>
      <c r="H500" s="46">
        <f t="shared" si="134"/>
        <v>19</v>
      </c>
      <c r="I500" s="46">
        <f t="shared" si="135"/>
        <v>4</v>
      </c>
      <c r="J500" s="42">
        <f t="shared" si="121"/>
        <v>0</v>
      </c>
      <c r="K500" s="42">
        <f t="shared" si="122"/>
        <v>1</v>
      </c>
      <c r="L500" s="42">
        <f t="shared" si="136"/>
        <v>1</v>
      </c>
      <c r="M500" s="42">
        <f t="shared" si="123"/>
        <v>1</v>
      </c>
      <c r="N500" s="42">
        <f t="shared" si="124"/>
        <v>0</v>
      </c>
      <c r="O500" s="42">
        <f t="shared" si="125"/>
        <v>1</v>
      </c>
      <c r="P500" s="42">
        <f t="shared" si="126"/>
        <v>1</v>
      </c>
      <c r="Q500" s="42">
        <f t="shared" si="127"/>
        <v>1</v>
      </c>
      <c r="R500" s="42" t="s">
        <v>841</v>
      </c>
      <c r="S500" s="42">
        <v>0</v>
      </c>
      <c r="T500" s="46">
        <v>0</v>
      </c>
      <c r="U500" s="46">
        <v>0</v>
      </c>
      <c r="V500" s="68" t="s">
        <v>291</v>
      </c>
      <c r="W500" s="68">
        <v>0</v>
      </c>
      <c r="X500" s="46" t="s">
        <v>1279</v>
      </c>
      <c r="AU500" s="42"/>
      <c r="AV500" s="42"/>
    </row>
    <row r="501" spans="1:48">
      <c r="A501" s="69" t="str">
        <f t="shared" si="128"/>
        <v>1444</v>
      </c>
      <c r="B501" s="50" t="str">
        <f t="shared" si="120"/>
        <v>track_1444</v>
      </c>
      <c r="C501" s="46">
        <f t="shared" si="129"/>
        <v>31</v>
      </c>
      <c r="D501" s="46">
        <f t="shared" si="130"/>
        <v>0</v>
      </c>
      <c r="E501" s="46">
        <f t="shared" si="131"/>
        <v>3</v>
      </c>
      <c r="F501" s="46">
        <f t="shared" si="132"/>
        <v>4</v>
      </c>
      <c r="G501" s="46">
        <f t="shared" si="133"/>
        <v>1</v>
      </c>
      <c r="H501" s="46">
        <f t="shared" si="134"/>
        <v>20</v>
      </c>
      <c r="I501" s="46">
        <f t="shared" si="135"/>
        <v>4</v>
      </c>
      <c r="J501" s="42">
        <f t="shared" si="121"/>
        <v>0</v>
      </c>
      <c r="K501" s="42">
        <f t="shared" si="122"/>
        <v>1</v>
      </c>
      <c r="L501" s="42">
        <f t="shared" si="136"/>
        <v>1</v>
      </c>
      <c r="M501" s="42">
        <f t="shared" si="123"/>
        <v>1</v>
      </c>
      <c r="N501" s="42">
        <f t="shared" si="124"/>
        <v>0</v>
      </c>
      <c r="O501" s="42">
        <f t="shared" si="125"/>
        <v>1</v>
      </c>
      <c r="P501" s="42">
        <f t="shared" si="126"/>
        <v>1</v>
      </c>
      <c r="Q501" s="42">
        <f t="shared" si="127"/>
        <v>1</v>
      </c>
      <c r="R501" s="42" t="s">
        <v>841</v>
      </c>
      <c r="S501" s="42">
        <v>0</v>
      </c>
      <c r="T501" s="46">
        <v>0</v>
      </c>
      <c r="U501" s="46">
        <v>0</v>
      </c>
      <c r="V501" s="68" t="s">
        <v>291</v>
      </c>
      <c r="W501" s="68">
        <v>0</v>
      </c>
      <c r="X501" s="46" t="s">
        <v>1280</v>
      </c>
      <c r="AU501" s="42"/>
      <c r="AV501" s="42"/>
    </row>
    <row r="502" spans="1:48">
      <c r="A502" s="69" t="str">
        <f t="shared" si="128"/>
        <v>1445</v>
      </c>
      <c r="B502" s="50" t="str">
        <f t="shared" si="120"/>
        <v>track_1445</v>
      </c>
      <c r="C502" s="46">
        <f t="shared" si="129"/>
        <v>31</v>
      </c>
      <c r="D502" s="46">
        <f t="shared" si="130"/>
        <v>0</v>
      </c>
      <c r="E502" s="46">
        <f t="shared" si="131"/>
        <v>3</v>
      </c>
      <c r="F502" s="46">
        <f t="shared" si="132"/>
        <v>2</v>
      </c>
      <c r="G502" s="46">
        <f t="shared" si="133"/>
        <v>1</v>
      </c>
      <c r="H502" s="46">
        <f t="shared" si="134"/>
        <v>21</v>
      </c>
      <c r="I502" s="46">
        <f t="shared" si="135"/>
        <v>4</v>
      </c>
      <c r="J502" s="42">
        <f t="shared" si="121"/>
        <v>0</v>
      </c>
      <c r="K502" s="42">
        <f t="shared" si="122"/>
        <v>1</v>
      </c>
      <c r="L502" s="42">
        <f t="shared" si="136"/>
        <v>1</v>
      </c>
      <c r="M502" s="42">
        <f t="shared" si="123"/>
        <v>1</v>
      </c>
      <c r="N502" s="42">
        <f t="shared" si="124"/>
        <v>0</v>
      </c>
      <c r="O502" s="42">
        <f t="shared" si="125"/>
        <v>1</v>
      </c>
      <c r="P502" s="42">
        <f t="shared" si="126"/>
        <v>1</v>
      </c>
      <c r="Q502" s="42">
        <f t="shared" si="127"/>
        <v>1</v>
      </c>
      <c r="R502" s="42" t="s">
        <v>841</v>
      </c>
      <c r="S502" s="42">
        <v>0</v>
      </c>
      <c r="T502" s="46">
        <v>0</v>
      </c>
      <c r="U502" s="46">
        <v>0</v>
      </c>
      <c r="V502" s="68" t="s">
        <v>291</v>
      </c>
      <c r="W502" s="68">
        <v>0</v>
      </c>
      <c r="X502" s="46" t="s">
        <v>1281</v>
      </c>
      <c r="AU502" s="42"/>
      <c r="AV502" s="42"/>
    </row>
    <row r="503" spans="1:48">
      <c r="A503" s="69" t="str">
        <f t="shared" si="128"/>
        <v>1446</v>
      </c>
      <c r="B503" s="50" t="str">
        <f t="shared" si="120"/>
        <v>track_1446</v>
      </c>
      <c r="C503" s="46">
        <f t="shared" si="129"/>
        <v>32</v>
      </c>
      <c r="D503" s="46">
        <f t="shared" si="130"/>
        <v>0</v>
      </c>
      <c r="E503" s="46">
        <f t="shared" si="131"/>
        <v>3</v>
      </c>
      <c r="F503" s="46">
        <f t="shared" si="132"/>
        <v>2</v>
      </c>
      <c r="G503" s="46">
        <f t="shared" si="133"/>
        <v>1</v>
      </c>
      <c r="H503" s="46">
        <f t="shared" si="134"/>
        <v>19</v>
      </c>
      <c r="I503" s="46">
        <f t="shared" si="135"/>
        <v>4</v>
      </c>
      <c r="J503" s="42">
        <f t="shared" si="121"/>
        <v>1</v>
      </c>
      <c r="K503" s="42">
        <f t="shared" si="122"/>
        <v>1</v>
      </c>
      <c r="L503" s="42">
        <f t="shared" si="136"/>
        <v>1</v>
      </c>
      <c r="M503" s="42">
        <f t="shared" si="123"/>
        <v>1</v>
      </c>
      <c r="N503" s="42">
        <f t="shared" si="124"/>
        <v>1</v>
      </c>
      <c r="O503" s="42">
        <f t="shared" si="125"/>
        <v>1</v>
      </c>
      <c r="P503" s="42">
        <f t="shared" si="126"/>
        <v>1</v>
      </c>
      <c r="Q503" s="42">
        <f t="shared" si="127"/>
        <v>1</v>
      </c>
      <c r="R503" s="42">
        <v>0</v>
      </c>
      <c r="S503" s="42">
        <v>0</v>
      </c>
      <c r="T503" s="46">
        <v>0</v>
      </c>
      <c r="U503" s="46">
        <v>0</v>
      </c>
      <c r="V503" s="68" t="s">
        <v>291</v>
      </c>
      <c r="W503" s="68">
        <v>0</v>
      </c>
      <c r="X503" s="46" t="s">
        <v>1282</v>
      </c>
      <c r="AU503" s="42"/>
      <c r="AV503" s="42"/>
    </row>
    <row r="504" spans="1:48">
      <c r="A504" s="69" t="str">
        <f t="shared" si="128"/>
        <v>1447</v>
      </c>
      <c r="B504" s="50" t="str">
        <f t="shared" si="120"/>
        <v>track_1447</v>
      </c>
      <c r="C504" s="46">
        <f t="shared" si="129"/>
        <v>32</v>
      </c>
      <c r="D504" s="46">
        <f t="shared" si="130"/>
        <v>0</v>
      </c>
      <c r="E504" s="46">
        <f t="shared" si="131"/>
        <v>3</v>
      </c>
      <c r="F504" s="46">
        <f t="shared" si="132"/>
        <v>2</v>
      </c>
      <c r="G504" s="46">
        <f t="shared" si="133"/>
        <v>1</v>
      </c>
      <c r="H504" s="46">
        <f t="shared" si="134"/>
        <v>20</v>
      </c>
      <c r="I504" s="46">
        <f t="shared" si="135"/>
        <v>4</v>
      </c>
      <c r="J504" s="42">
        <f t="shared" si="121"/>
        <v>1</v>
      </c>
      <c r="K504" s="42">
        <f t="shared" si="122"/>
        <v>1</v>
      </c>
      <c r="L504" s="42">
        <f t="shared" si="136"/>
        <v>1</v>
      </c>
      <c r="M504" s="42">
        <f t="shared" si="123"/>
        <v>1</v>
      </c>
      <c r="N504" s="42">
        <f t="shared" si="124"/>
        <v>1</v>
      </c>
      <c r="O504" s="42">
        <f t="shared" si="125"/>
        <v>1</v>
      </c>
      <c r="P504" s="42">
        <f t="shared" si="126"/>
        <v>1</v>
      </c>
      <c r="Q504" s="42">
        <f t="shared" si="127"/>
        <v>1</v>
      </c>
      <c r="R504" s="42">
        <v>0</v>
      </c>
      <c r="S504" s="42">
        <v>0</v>
      </c>
      <c r="T504" s="46">
        <v>0</v>
      </c>
      <c r="U504" s="46">
        <v>0</v>
      </c>
      <c r="V504" s="68" t="s">
        <v>291</v>
      </c>
      <c r="W504" s="68">
        <v>0</v>
      </c>
      <c r="X504" s="46" t="s">
        <v>1283</v>
      </c>
      <c r="AU504" s="42"/>
      <c r="AV504" s="42"/>
    </row>
    <row r="505" spans="1:48">
      <c r="A505" s="69" t="str">
        <f t="shared" si="128"/>
        <v>1448</v>
      </c>
      <c r="B505" s="50" t="str">
        <f t="shared" si="120"/>
        <v>track_1448</v>
      </c>
      <c r="C505" s="46">
        <f t="shared" si="129"/>
        <v>33</v>
      </c>
      <c r="D505" s="46">
        <f t="shared" si="130"/>
        <v>0</v>
      </c>
      <c r="E505" s="46">
        <f t="shared" si="131"/>
        <v>3</v>
      </c>
      <c r="F505" s="46">
        <f t="shared" si="132"/>
        <v>2</v>
      </c>
      <c r="G505" s="46">
        <f t="shared" si="133"/>
        <v>1</v>
      </c>
      <c r="H505" s="46">
        <f t="shared" si="134"/>
        <v>9</v>
      </c>
      <c r="I505" s="46">
        <f t="shared" si="135"/>
        <v>4</v>
      </c>
      <c r="J505" s="42">
        <f t="shared" si="121"/>
        <v>0</v>
      </c>
      <c r="K505" s="42">
        <f t="shared" si="122"/>
        <v>1</v>
      </c>
      <c r="L505" s="42">
        <f t="shared" si="136"/>
        <v>1</v>
      </c>
      <c r="M505" s="42">
        <f t="shared" si="123"/>
        <v>1</v>
      </c>
      <c r="N505" s="42">
        <f t="shared" si="124"/>
        <v>0</v>
      </c>
      <c r="O505" s="42">
        <f t="shared" si="125"/>
        <v>1</v>
      </c>
      <c r="P505" s="42">
        <f t="shared" si="126"/>
        <v>1</v>
      </c>
      <c r="Q505" s="42">
        <f t="shared" si="127"/>
        <v>1</v>
      </c>
      <c r="R505" s="42" t="s">
        <v>841</v>
      </c>
      <c r="S505" s="42">
        <v>0</v>
      </c>
      <c r="T505" s="46">
        <v>0</v>
      </c>
      <c r="U505" s="46">
        <v>0</v>
      </c>
      <c r="V505" s="68" t="s">
        <v>291</v>
      </c>
      <c r="W505" s="68">
        <v>0</v>
      </c>
      <c r="X505" s="46" t="s">
        <v>1284</v>
      </c>
      <c r="AU505" s="42"/>
      <c r="AV505" s="42"/>
    </row>
    <row r="506" spans="1:48">
      <c r="A506" s="69" t="str">
        <f t="shared" si="128"/>
        <v>1449</v>
      </c>
      <c r="B506" s="50" t="str">
        <f t="shared" si="120"/>
        <v>track_1449</v>
      </c>
      <c r="C506" s="46">
        <f t="shared" si="129"/>
        <v>33</v>
      </c>
      <c r="D506" s="46">
        <f t="shared" si="130"/>
        <v>0</v>
      </c>
      <c r="E506" s="46">
        <f t="shared" si="131"/>
        <v>3</v>
      </c>
      <c r="F506" s="46">
        <f t="shared" si="132"/>
        <v>1</v>
      </c>
      <c r="G506" s="46">
        <f t="shared" si="133"/>
        <v>1</v>
      </c>
      <c r="H506" s="46">
        <f t="shared" si="134"/>
        <v>10</v>
      </c>
      <c r="I506" s="46">
        <f t="shared" si="135"/>
        <v>4</v>
      </c>
      <c r="J506" s="42">
        <f t="shared" si="121"/>
        <v>0</v>
      </c>
      <c r="K506" s="42">
        <f t="shared" si="122"/>
        <v>1</v>
      </c>
      <c r="L506" s="42">
        <f t="shared" si="136"/>
        <v>1</v>
      </c>
      <c r="M506" s="42">
        <f t="shared" si="123"/>
        <v>1</v>
      </c>
      <c r="N506" s="42">
        <f t="shared" si="124"/>
        <v>0</v>
      </c>
      <c r="O506" s="42">
        <f t="shared" si="125"/>
        <v>1</v>
      </c>
      <c r="P506" s="42">
        <f t="shared" si="126"/>
        <v>1</v>
      </c>
      <c r="Q506" s="42">
        <f t="shared" si="127"/>
        <v>1</v>
      </c>
      <c r="R506" s="42" t="s">
        <v>841</v>
      </c>
      <c r="S506" s="42">
        <v>0</v>
      </c>
      <c r="T506" s="46">
        <v>0</v>
      </c>
      <c r="U506" s="46">
        <v>0</v>
      </c>
      <c r="V506" s="68" t="s">
        <v>291</v>
      </c>
      <c r="W506" s="68">
        <v>0</v>
      </c>
      <c r="X506" s="46" t="s">
        <v>1285</v>
      </c>
      <c r="AU506" s="42"/>
      <c r="AV506" s="42"/>
    </row>
    <row r="507" spans="1:48">
      <c r="A507" s="69" t="str">
        <f t="shared" si="128"/>
        <v>1450</v>
      </c>
      <c r="B507" s="50" t="str">
        <f t="shared" si="120"/>
        <v>track_1450</v>
      </c>
      <c r="C507" s="46">
        <f t="shared" si="129"/>
        <v>34</v>
      </c>
      <c r="D507" s="46">
        <f t="shared" si="130"/>
        <v>0</v>
      </c>
      <c r="E507" s="46">
        <f t="shared" si="131"/>
        <v>1</v>
      </c>
      <c r="F507" s="46">
        <f t="shared" si="132"/>
        <v>3</v>
      </c>
      <c r="G507" s="46">
        <f t="shared" si="133"/>
        <v>1</v>
      </c>
      <c r="H507" s="46">
        <f t="shared" si="134"/>
        <v>17</v>
      </c>
      <c r="I507" s="46">
        <f t="shared" si="135"/>
        <v>4</v>
      </c>
      <c r="J507" s="42">
        <f t="shared" si="121"/>
        <v>1</v>
      </c>
      <c r="K507" s="42">
        <f t="shared" si="122"/>
        <v>1</v>
      </c>
      <c r="L507" s="42">
        <f t="shared" si="136"/>
        <v>1</v>
      </c>
      <c r="M507" s="42">
        <f t="shared" si="123"/>
        <v>1</v>
      </c>
      <c r="N507" s="42">
        <f t="shared" si="124"/>
        <v>1</v>
      </c>
      <c r="O507" s="42">
        <f t="shared" si="125"/>
        <v>1</v>
      </c>
      <c r="P507" s="42">
        <f t="shared" si="126"/>
        <v>1</v>
      </c>
      <c r="Q507" s="42">
        <f t="shared" si="127"/>
        <v>1</v>
      </c>
      <c r="R507" s="42">
        <v>0</v>
      </c>
      <c r="S507" s="42">
        <v>0</v>
      </c>
      <c r="T507" s="46">
        <v>0</v>
      </c>
      <c r="U507" s="46">
        <v>0</v>
      </c>
      <c r="V507" s="68" t="s">
        <v>291</v>
      </c>
      <c r="W507" s="68">
        <v>0</v>
      </c>
      <c r="X507" s="46" t="s">
        <v>1286</v>
      </c>
      <c r="AU507" s="42"/>
      <c r="AV507" s="42"/>
    </row>
    <row r="508" spans="1:48">
      <c r="A508" s="69" t="str">
        <f t="shared" si="128"/>
        <v>1451</v>
      </c>
      <c r="B508" s="50" t="str">
        <f t="shared" si="120"/>
        <v>track_1451</v>
      </c>
      <c r="C508" s="46">
        <f t="shared" si="129"/>
        <v>32</v>
      </c>
      <c r="D508" s="46">
        <f t="shared" si="130"/>
        <v>0</v>
      </c>
      <c r="E508" s="46">
        <f t="shared" si="131"/>
        <v>1</v>
      </c>
      <c r="F508" s="46">
        <f t="shared" si="132"/>
        <v>2</v>
      </c>
      <c r="G508" s="46">
        <f t="shared" si="133"/>
        <v>1</v>
      </c>
      <c r="H508" s="46">
        <f t="shared" si="134"/>
        <v>21</v>
      </c>
      <c r="I508" s="46">
        <f t="shared" si="135"/>
        <v>4</v>
      </c>
      <c r="J508" s="42">
        <f t="shared" si="121"/>
        <v>1</v>
      </c>
      <c r="K508" s="42">
        <f t="shared" si="122"/>
        <v>1</v>
      </c>
      <c r="L508" s="42">
        <f t="shared" si="136"/>
        <v>1</v>
      </c>
      <c r="M508" s="42">
        <f t="shared" si="123"/>
        <v>1</v>
      </c>
      <c r="N508" s="42">
        <f t="shared" si="124"/>
        <v>1</v>
      </c>
      <c r="O508" s="42">
        <f t="shared" si="125"/>
        <v>1</v>
      </c>
      <c r="P508" s="42">
        <f t="shared" si="126"/>
        <v>1</v>
      </c>
      <c r="Q508" s="42">
        <f t="shared" si="127"/>
        <v>1</v>
      </c>
      <c r="R508" s="42">
        <v>0</v>
      </c>
      <c r="S508" s="42">
        <v>0</v>
      </c>
      <c r="T508" s="46">
        <v>0</v>
      </c>
      <c r="U508" s="46">
        <v>0</v>
      </c>
      <c r="V508" s="68" t="s">
        <v>291</v>
      </c>
      <c r="W508" s="68">
        <v>0</v>
      </c>
      <c r="X508" s="46" t="s">
        <v>1287</v>
      </c>
      <c r="AU508" s="42"/>
      <c r="AV508" s="42"/>
    </row>
    <row r="509" spans="1:48">
      <c r="A509" s="69" t="str">
        <f t="shared" si="128"/>
        <v>1452</v>
      </c>
      <c r="B509" s="50" t="str">
        <f t="shared" si="120"/>
        <v>track_1452</v>
      </c>
      <c r="C509" s="46">
        <f t="shared" si="129"/>
        <v>32</v>
      </c>
      <c r="D509" s="46">
        <f t="shared" si="130"/>
        <v>0</v>
      </c>
      <c r="E509" s="46">
        <f t="shared" si="131"/>
        <v>3</v>
      </c>
      <c r="F509" s="46">
        <f t="shared" si="132"/>
        <v>1</v>
      </c>
      <c r="G509" s="46">
        <f t="shared" si="133"/>
        <v>1</v>
      </c>
      <c r="H509" s="46">
        <f t="shared" si="134"/>
        <v>22</v>
      </c>
      <c r="I509" s="46">
        <f t="shared" si="135"/>
        <v>4</v>
      </c>
      <c r="J509" s="42">
        <f t="shared" si="121"/>
        <v>1</v>
      </c>
      <c r="K509" s="42">
        <f t="shared" si="122"/>
        <v>1</v>
      </c>
      <c r="L509" s="42">
        <f t="shared" si="136"/>
        <v>1</v>
      </c>
      <c r="M509" s="42">
        <f t="shared" si="123"/>
        <v>1</v>
      </c>
      <c r="N509" s="42">
        <f t="shared" si="124"/>
        <v>1</v>
      </c>
      <c r="O509" s="42">
        <f t="shared" si="125"/>
        <v>1</v>
      </c>
      <c r="P509" s="42">
        <f t="shared" si="126"/>
        <v>1</v>
      </c>
      <c r="Q509" s="42">
        <f t="shared" si="127"/>
        <v>1</v>
      </c>
      <c r="R509" s="42">
        <v>0</v>
      </c>
      <c r="S509" s="42">
        <v>0</v>
      </c>
      <c r="T509" s="46">
        <v>0</v>
      </c>
      <c r="U509" s="46">
        <v>0</v>
      </c>
      <c r="V509" s="68" t="s">
        <v>291</v>
      </c>
      <c r="W509" s="68">
        <v>0</v>
      </c>
      <c r="X509" s="46" t="s">
        <v>1288</v>
      </c>
      <c r="AU509" s="42"/>
      <c r="AV509" s="42"/>
    </row>
    <row r="510" spans="1:48">
      <c r="A510" s="69" t="str">
        <f t="shared" si="128"/>
        <v>1453</v>
      </c>
      <c r="B510" s="50" t="str">
        <f t="shared" si="120"/>
        <v>track_1453</v>
      </c>
      <c r="C510" s="46">
        <f t="shared" si="129"/>
        <v>32</v>
      </c>
      <c r="D510" s="46">
        <f t="shared" si="130"/>
        <v>0</v>
      </c>
      <c r="E510" s="46">
        <f t="shared" si="131"/>
        <v>4</v>
      </c>
      <c r="F510" s="46">
        <f t="shared" si="132"/>
        <v>2</v>
      </c>
      <c r="G510" s="46">
        <f t="shared" si="133"/>
        <v>1</v>
      </c>
      <c r="H510" s="46">
        <f t="shared" si="134"/>
        <v>23</v>
      </c>
      <c r="I510" s="46">
        <f t="shared" si="135"/>
        <v>4</v>
      </c>
      <c r="J510" s="42">
        <f t="shared" si="121"/>
        <v>1</v>
      </c>
      <c r="K510" s="42">
        <f t="shared" si="122"/>
        <v>1</v>
      </c>
      <c r="L510" s="42">
        <f t="shared" si="136"/>
        <v>1</v>
      </c>
      <c r="M510" s="42">
        <f t="shared" si="123"/>
        <v>1</v>
      </c>
      <c r="N510" s="42">
        <f t="shared" si="124"/>
        <v>1</v>
      </c>
      <c r="O510" s="42">
        <f t="shared" si="125"/>
        <v>1</v>
      </c>
      <c r="P510" s="42">
        <f t="shared" si="126"/>
        <v>1</v>
      </c>
      <c r="Q510" s="42">
        <f t="shared" si="127"/>
        <v>1</v>
      </c>
      <c r="R510" s="42">
        <v>0</v>
      </c>
      <c r="S510" s="42">
        <v>0</v>
      </c>
      <c r="T510" s="46">
        <v>0</v>
      </c>
      <c r="U510" s="46">
        <v>0</v>
      </c>
      <c r="V510" s="68" t="s">
        <v>291</v>
      </c>
      <c r="W510" s="68">
        <v>0</v>
      </c>
      <c r="X510" s="46" t="s">
        <v>1289</v>
      </c>
      <c r="AU510" s="42"/>
      <c r="AV510" s="42"/>
    </row>
    <row r="511" spans="1:48">
      <c r="A511" s="69" t="str">
        <f t="shared" si="128"/>
        <v>1454</v>
      </c>
      <c r="B511" s="50" t="str">
        <f t="shared" si="120"/>
        <v>track_1454</v>
      </c>
      <c r="C511" s="46">
        <f t="shared" si="129"/>
        <v>32</v>
      </c>
      <c r="D511" s="46">
        <f t="shared" si="130"/>
        <v>0</v>
      </c>
      <c r="E511" s="46">
        <f t="shared" si="131"/>
        <v>1</v>
      </c>
      <c r="F511" s="46">
        <f t="shared" si="132"/>
        <v>4</v>
      </c>
      <c r="G511" s="46">
        <f t="shared" si="133"/>
        <v>1</v>
      </c>
      <c r="H511" s="46">
        <f t="shared" si="134"/>
        <v>24</v>
      </c>
      <c r="I511" s="46">
        <f t="shared" si="135"/>
        <v>4</v>
      </c>
      <c r="J511" s="42">
        <f t="shared" si="121"/>
        <v>1</v>
      </c>
      <c r="K511" s="42">
        <f t="shared" si="122"/>
        <v>1</v>
      </c>
      <c r="L511" s="42">
        <f t="shared" si="136"/>
        <v>1</v>
      </c>
      <c r="M511" s="42">
        <f t="shared" si="123"/>
        <v>1</v>
      </c>
      <c r="N511" s="42">
        <f t="shared" si="124"/>
        <v>1</v>
      </c>
      <c r="O511" s="42">
        <f t="shared" si="125"/>
        <v>1</v>
      </c>
      <c r="P511" s="42">
        <f t="shared" si="126"/>
        <v>1</v>
      </c>
      <c r="Q511" s="42">
        <f t="shared" si="127"/>
        <v>1</v>
      </c>
      <c r="R511" s="42">
        <v>0</v>
      </c>
      <c r="S511" s="42">
        <v>0</v>
      </c>
      <c r="T511" s="46">
        <v>0</v>
      </c>
      <c r="U511" s="46">
        <v>0</v>
      </c>
      <c r="V511" s="68" t="s">
        <v>291</v>
      </c>
      <c r="W511" s="68">
        <v>0</v>
      </c>
      <c r="X511" s="46" t="s">
        <v>1290</v>
      </c>
      <c r="AU511" s="42"/>
      <c r="AV511" s="42"/>
    </row>
    <row r="512" spans="1:48">
      <c r="A512" s="69" t="str">
        <f t="shared" si="128"/>
        <v>1455</v>
      </c>
      <c r="B512" s="50" t="str">
        <f t="shared" si="120"/>
        <v>track_1455</v>
      </c>
      <c r="C512" s="46">
        <f t="shared" si="129"/>
        <v>34</v>
      </c>
      <c r="D512" s="46">
        <f t="shared" si="130"/>
        <v>0</v>
      </c>
      <c r="E512" s="46">
        <f t="shared" si="131"/>
        <v>1</v>
      </c>
      <c r="F512" s="46">
        <f t="shared" si="132"/>
        <v>2</v>
      </c>
      <c r="G512" s="46">
        <f t="shared" si="133"/>
        <v>1</v>
      </c>
      <c r="H512" s="46">
        <f t="shared" si="134"/>
        <v>18</v>
      </c>
      <c r="I512" s="46">
        <f t="shared" si="135"/>
        <v>4</v>
      </c>
      <c r="J512" s="42">
        <f t="shared" si="121"/>
        <v>1</v>
      </c>
      <c r="K512" s="42">
        <f t="shared" si="122"/>
        <v>1</v>
      </c>
      <c r="L512" s="42">
        <f t="shared" si="136"/>
        <v>1</v>
      </c>
      <c r="M512" s="42">
        <f t="shared" si="123"/>
        <v>1</v>
      </c>
      <c r="N512" s="42">
        <f t="shared" si="124"/>
        <v>1</v>
      </c>
      <c r="O512" s="42">
        <f t="shared" si="125"/>
        <v>1</v>
      </c>
      <c r="P512" s="42">
        <f t="shared" si="126"/>
        <v>1</v>
      </c>
      <c r="Q512" s="42">
        <f t="shared" si="127"/>
        <v>1</v>
      </c>
      <c r="R512" s="42">
        <v>0</v>
      </c>
      <c r="S512" s="42">
        <v>0</v>
      </c>
      <c r="T512" s="46">
        <v>0</v>
      </c>
      <c r="U512" s="46">
        <v>0</v>
      </c>
      <c r="V512" s="68" t="s">
        <v>291</v>
      </c>
      <c r="W512" s="68">
        <v>0</v>
      </c>
      <c r="X512" s="46" t="s">
        <v>1291</v>
      </c>
      <c r="AU512" s="42"/>
      <c r="AV512" s="42"/>
    </row>
    <row r="513" spans="1:48">
      <c r="A513" s="69" t="str">
        <f t="shared" si="128"/>
        <v>1456</v>
      </c>
      <c r="B513" s="50" t="str">
        <f t="shared" si="120"/>
        <v>track_1456</v>
      </c>
      <c r="C513" s="46">
        <f t="shared" si="129"/>
        <v>16</v>
      </c>
      <c r="D513" s="46">
        <f t="shared" si="130"/>
        <v>1</v>
      </c>
      <c r="E513" s="46">
        <f t="shared" si="131"/>
        <v>1</v>
      </c>
      <c r="F513" s="46">
        <f t="shared" si="132"/>
        <v>4</v>
      </c>
      <c r="G513" s="46">
        <f t="shared" si="133"/>
        <v>1</v>
      </c>
      <c r="H513" s="46">
        <f t="shared" si="134"/>
        <v>18</v>
      </c>
      <c r="I513" s="46">
        <f t="shared" si="135"/>
        <v>3</v>
      </c>
      <c r="J513" s="42">
        <f t="shared" si="121"/>
        <v>1</v>
      </c>
      <c r="K513" s="42">
        <f t="shared" si="122"/>
        <v>1</v>
      </c>
      <c r="L513" s="42">
        <f t="shared" si="136"/>
        <v>1</v>
      </c>
      <c r="M513" s="42">
        <f t="shared" si="123"/>
        <v>1</v>
      </c>
      <c r="N513" s="42">
        <f t="shared" si="124"/>
        <v>1</v>
      </c>
      <c r="O513" s="42">
        <f t="shared" si="125"/>
        <v>1</v>
      </c>
      <c r="P513" s="42">
        <f t="shared" si="126"/>
        <v>1</v>
      </c>
      <c r="Q513" s="42">
        <f t="shared" si="127"/>
        <v>1</v>
      </c>
      <c r="R513" s="42" t="s">
        <v>841</v>
      </c>
      <c r="S513" s="42">
        <v>0</v>
      </c>
      <c r="T513" s="46">
        <v>0</v>
      </c>
      <c r="U513" s="46">
        <v>0</v>
      </c>
      <c r="V513" s="68" t="s">
        <v>291</v>
      </c>
      <c r="W513" s="68">
        <v>0</v>
      </c>
      <c r="X513" s="46" t="s">
        <v>1292</v>
      </c>
      <c r="AU513" s="42"/>
      <c r="AV513" s="42"/>
    </row>
    <row r="514" spans="1:48">
      <c r="A514" s="69" t="str">
        <f t="shared" si="128"/>
        <v>1457</v>
      </c>
      <c r="B514" s="50" t="str">
        <f t="shared" si="120"/>
        <v>track_1457</v>
      </c>
      <c r="C514" s="46">
        <f t="shared" si="129"/>
        <v>16</v>
      </c>
      <c r="D514" s="46">
        <f t="shared" si="130"/>
        <v>1</v>
      </c>
      <c r="E514" s="46">
        <f t="shared" si="131"/>
        <v>2</v>
      </c>
      <c r="F514" s="46">
        <f t="shared" si="132"/>
        <v>4</v>
      </c>
      <c r="G514" s="46">
        <f t="shared" si="133"/>
        <v>1</v>
      </c>
      <c r="H514" s="46">
        <f t="shared" si="134"/>
        <v>19</v>
      </c>
      <c r="I514" s="46">
        <f t="shared" si="135"/>
        <v>3</v>
      </c>
      <c r="J514" s="42">
        <f t="shared" si="121"/>
        <v>1</v>
      </c>
      <c r="K514" s="42">
        <f t="shared" si="122"/>
        <v>1</v>
      </c>
      <c r="L514" s="42">
        <f t="shared" si="136"/>
        <v>1</v>
      </c>
      <c r="M514" s="42">
        <f t="shared" si="123"/>
        <v>1</v>
      </c>
      <c r="N514" s="42">
        <f t="shared" si="124"/>
        <v>1</v>
      </c>
      <c r="O514" s="42">
        <f t="shared" si="125"/>
        <v>1</v>
      </c>
      <c r="P514" s="42">
        <f t="shared" si="126"/>
        <v>1</v>
      </c>
      <c r="Q514" s="42">
        <f t="shared" si="127"/>
        <v>1</v>
      </c>
      <c r="R514" s="42" t="s">
        <v>841</v>
      </c>
      <c r="S514" s="42">
        <v>0</v>
      </c>
      <c r="T514" s="46">
        <v>0</v>
      </c>
      <c r="U514" s="46">
        <v>0</v>
      </c>
      <c r="V514" s="68" t="s">
        <v>291</v>
      </c>
      <c r="W514" s="68">
        <v>0</v>
      </c>
      <c r="X514" s="46" t="s">
        <v>1293</v>
      </c>
      <c r="AU514" s="42"/>
      <c r="AV514" s="42"/>
    </row>
    <row r="515" spans="1:48">
      <c r="A515" s="69" t="str">
        <f t="shared" si="128"/>
        <v>1458</v>
      </c>
      <c r="B515" s="50" t="str">
        <f t="shared" si="120"/>
        <v>track_1458</v>
      </c>
      <c r="C515" s="46">
        <f t="shared" si="129"/>
        <v>16</v>
      </c>
      <c r="D515" s="46">
        <f t="shared" si="130"/>
        <v>1</v>
      </c>
      <c r="E515" s="46">
        <f t="shared" si="131"/>
        <v>2</v>
      </c>
      <c r="F515" s="46">
        <f t="shared" si="132"/>
        <v>4</v>
      </c>
      <c r="G515" s="46">
        <f t="shared" si="133"/>
        <v>1</v>
      </c>
      <c r="H515" s="46">
        <f t="shared" si="134"/>
        <v>20</v>
      </c>
      <c r="I515" s="46">
        <f t="shared" si="135"/>
        <v>3</v>
      </c>
      <c r="J515" s="42">
        <f t="shared" si="121"/>
        <v>1</v>
      </c>
      <c r="K515" s="42">
        <f t="shared" si="122"/>
        <v>1</v>
      </c>
      <c r="L515" s="42">
        <f t="shared" si="136"/>
        <v>1</v>
      </c>
      <c r="M515" s="42">
        <f t="shared" si="123"/>
        <v>1</v>
      </c>
      <c r="N515" s="42">
        <f t="shared" si="124"/>
        <v>1</v>
      </c>
      <c r="O515" s="42">
        <f t="shared" si="125"/>
        <v>1</v>
      </c>
      <c r="P515" s="42">
        <f t="shared" si="126"/>
        <v>1</v>
      </c>
      <c r="Q515" s="42">
        <f t="shared" si="127"/>
        <v>1</v>
      </c>
      <c r="R515" s="42" t="s">
        <v>841</v>
      </c>
      <c r="S515" s="42">
        <v>0</v>
      </c>
      <c r="T515" s="46">
        <v>0</v>
      </c>
      <c r="U515" s="46">
        <v>0</v>
      </c>
      <c r="V515" s="68" t="s">
        <v>291</v>
      </c>
      <c r="W515" s="68">
        <v>0</v>
      </c>
      <c r="X515" s="46" t="s">
        <v>1294</v>
      </c>
      <c r="AU515" s="42"/>
      <c r="AV515" s="42"/>
    </row>
    <row r="516" spans="1:48">
      <c r="A516" s="69" t="str">
        <f t="shared" si="128"/>
        <v>1459</v>
      </c>
      <c r="B516" s="50" t="str">
        <f t="shared" si="120"/>
        <v>track_1459</v>
      </c>
      <c r="C516" s="46">
        <f t="shared" si="129"/>
        <v>16</v>
      </c>
      <c r="D516" s="46">
        <f t="shared" si="130"/>
        <v>1</v>
      </c>
      <c r="E516" s="46">
        <f t="shared" si="131"/>
        <v>2</v>
      </c>
      <c r="F516" s="46">
        <f t="shared" si="132"/>
        <v>3</v>
      </c>
      <c r="G516" s="46">
        <f t="shared" si="133"/>
        <v>1</v>
      </c>
      <c r="H516" s="46">
        <f t="shared" si="134"/>
        <v>21</v>
      </c>
      <c r="I516" s="46">
        <f t="shared" si="135"/>
        <v>3</v>
      </c>
      <c r="J516" s="42">
        <f t="shared" si="121"/>
        <v>1</v>
      </c>
      <c r="K516" s="42">
        <f t="shared" si="122"/>
        <v>1</v>
      </c>
      <c r="L516" s="42">
        <f t="shared" si="136"/>
        <v>1</v>
      </c>
      <c r="M516" s="42">
        <f t="shared" si="123"/>
        <v>1</v>
      </c>
      <c r="N516" s="42">
        <f t="shared" si="124"/>
        <v>1</v>
      </c>
      <c r="O516" s="42">
        <f t="shared" si="125"/>
        <v>1</v>
      </c>
      <c r="P516" s="42">
        <f t="shared" si="126"/>
        <v>1</v>
      </c>
      <c r="Q516" s="42">
        <f t="shared" si="127"/>
        <v>1</v>
      </c>
      <c r="R516" s="42" t="s">
        <v>841</v>
      </c>
      <c r="S516" s="42">
        <v>0</v>
      </c>
      <c r="T516" s="46">
        <v>0</v>
      </c>
      <c r="U516" s="46">
        <v>0</v>
      </c>
      <c r="V516" s="68" t="s">
        <v>291</v>
      </c>
      <c r="W516" s="68">
        <v>0</v>
      </c>
      <c r="X516" s="46" t="s">
        <v>1295</v>
      </c>
      <c r="AU516" s="42"/>
      <c r="AV516" s="42"/>
    </row>
    <row r="517" spans="1:48">
      <c r="A517" s="69" t="str">
        <f t="shared" si="128"/>
        <v>1460</v>
      </c>
      <c r="B517" s="50" t="str">
        <f t="shared" si="120"/>
        <v>track_1460</v>
      </c>
      <c r="C517" s="46">
        <f t="shared" si="129"/>
        <v>16</v>
      </c>
      <c r="D517" s="46">
        <f t="shared" si="130"/>
        <v>1</v>
      </c>
      <c r="E517" s="46">
        <f t="shared" si="131"/>
        <v>2</v>
      </c>
      <c r="F517" s="46">
        <f t="shared" si="132"/>
        <v>1</v>
      </c>
      <c r="G517" s="46">
        <f t="shared" si="133"/>
        <v>1</v>
      </c>
      <c r="H517" s="46">
        <f t="shared" si="134"/>
        <v>22</v>
      </c>
      <c r="I517" s="46">
        <f t="shared" si="135"/>
        <v>3</v>
      </c>
      <c r="J517" s="42">
        <f t="shared" si="121"/>
        <v>1</v>
      </c>
      <c r="K517" s="42">
        <f t="shared" si="122"/>
        <v>1</v>
      </c>
      <c r="L517" s="42">
        <f t="shared" si="136"/>
        <v>1</v>
      </c>
      <c r="M517" s="42">
        <f t="shared" si="123"/>
        <v>1</v>
      </c>
      <c r="N517" s="42">
        <f t="shared" si="124"/>
        <v>1</v>
      </c>
      <c r="O517" s="42">
        <f t="shared" si="125"/>
        <v>1</v>
      </c>
      <c r="P517" s="42">
        <f t="shared" si="126"/>
        <v>1</v>
      </c>
      <c r="Q517" s="42">
        <f t="shared" si="127"/>
        <v>1</v>
      </c>
      <c r="R517" s="42" t="s">
        <v>841</v>
      </c>
      <c r="S517" s="42">
        <v>0</v>
      </c>
      <c r="T517" s="46">
        <v>0</v>
      </c>
      <c r="U517" s="46">
        <v>0</v>
      </c>
      <c r="V517" s="68" t="s">
        <v>291</v>
      </c>
      <c r="W517" s="68">
        <v>0</v>
      </c>
      <c r="X517" s="46" t="s">
        <v>1296</v>
      </c>
      <c r="AU517" s="42"/>
      <c r="AV517" s="42"/>
    </row>
    <row r="518" spans="1:48">
      <c r="A518" s="69" t="str">
        <f t="shared" si="128"/>
        <v>1461</v>
      </c>
      <c r="B518" s="50" t="str">
        <f t="shared" ref="B518:B581" si="137">"track_"&amp;A518</f>
        <v>track_1461</v>
      </c>
      <c r="C518" s="46">
        <f t="shared" si="129"/>
        <v>16</v>
      </c>
      <c r="D518" s="46">
        <f t="shared" si="130"/>
        <v>1</v>
      </c>
      <c r="E518" s="46">
        <f t="shared" si="131"/>
        <v>3</v>
      </c>
      <c r="F518" s="46">
        <f t="shared" si="132"/>
        <v>2</v>
      </c>
      <c r="G518" s="46">
        <f t="shared" si="133"/>
        <v>1</v>
      </c>
      <c r="H518" s="46">
        <f t="shared" si="134"/>
        <v>23</v>
      </c>
      <c r="I518" s="46">
        <f t="shared" si="135"/>
        <v>3</v>
      </c>
      <c r="J518" s="42">
        <f t="shared" ref="J518:J581" si="138">VLOOKUP(C518,AJ:AO,6,0)</f>
        <v>1</v>
      </c>
      <c r="K518" s="42">
        <f t="shared" ref="K518:K581" si="139">VLOOKUP(C518,AJ:AP,7,0)</f>
        <v>1</v>
      </c>
      <c r="L518" s="42">
        <f t="shared" si="136"/>
        <v>1</v>
      </c>
      <c r="M518" s="42">
        <f t="shared" ref="M518:M581" si="140">VLOOKUP(C518,AJ:AR,9,0)</f>
        <v>1</v>
      </c>
      <c r="N518" s="42">
        <f t="shared" ref="N518:N581" si="141">VLOOKUP(C518,AJ:AS,10,0)</f>
        <v>1</v>
      </c>
      <c r="O518" s="42">
        <f t="shared" ref="O518:O581" si="142">VLOOKUP(C518,AJ:AT,11,0)</f>
        <v>1</v>
      </c>
      <c r="P518" s="42">
        <f t="shared" ref="P518:P581" si="143">VLOOKUP(C518,AJ:AU,12,0)</f>
        <v>1</v>
      </c>
      <c r="Q518" s="42">
        <f t="shared" ref="Q518:Q581" si="144">VLOOKUP(C518,AJ:AV,13,0)</f>
        <v>1</v>
      </c>
      <c r="R518" s="42" t="s">
        <v>841</v>
      </c>
      <c r="S518" s="42">
        <v>0</v>
      </c>
      <c r="T518" s="46">
        <v>0</v>
      </c>
      <c r="U518" s="46">
        <v>0</v>
      </c>
      <c r="V518" s="68" t="s">
        <v>291</v>
      </c>
      <c r="W518" s="68">
        <v>0</v>
      </c>
      <c r="X518" s="46" t="s">
        <v>1297</v>
      </c>
      <c r="AU518" s="42"/>
      <c r="AV518" s="42"/>
    </row>
    <row r="519" spans="1:48">
      <c r="A519" s="69" t="str">
        <f t="shared" si="128"/>
        <v>1462</v>
      </c>
      <c r="B519" s="50" t="str">
        <f t="shared" si="137"/>
        <v>track_1462</v>
      </c>
      <c r="C519" s="46">
        <f t="shared" si="129"/>
        <v>16</v>
      </c>
      <c r="D519" s="46">
        <f t="shared" si="130"/>
        <v>1</v>
      </c>
      <c r="E519" s="46">
        <f t="shared" si="131"/>
        <v>3</v>
      </c>
      <c r="F519" s="46">
        <f t="shared" si="132"/>
        <v>4</v>
      </c>
      <c r="G519" s="46">
        <f t="shared" si="133"/>
        <v>1</v>
      </c>
      <c r="H519" s="46">
        <f t="shared" si="134"/>
        <v>24</v>
      </c>
      <c r="I519" s="46">
        <f t="shared" si="135"/>
        <v>3</v>
      </c>
      <c r="J519" s="42">
        <f t="shared" si="138"/>
        <v>1</v>
      </c>
      <c r="K519" s="42">
        <f t="shared" si="139"/>
        <v>1</v>
      </c>
      <c r="L519" s="42">
        <f t="shared" si="136"/>
        <v>1</v>
      </c>
      <c r="M519" s="42">
        <f t="shared" si="140"/>
        <v>1</v>
      </c>
      <c r="N519" s="42">
        <f t="shared" si="141"/>
        <v>1</v>
      </c>
      <c r="O519" s="42">
        <f t="shared" si="142"/>
        <v>1</v>
      </c>
      <c r="P519" s="42">
        <f t="shared" si="143"/>
        <v>1</v>
      </c>
      <c r="Q519" s="42">
        <f t="shared" si="144"/>
        <v>1</v>
      </c>
      <c r="R519" s="42" t="s">
        <v>841</v>
      </c>
      <c r="S519" s="42">
        <v>0</v>
      </c>
      <c r="T519" s="46">
        <v>0</v>
      </c>
      <c r="U519" s="46">
        <v>0</v>
      </c>
      <c r="V519" s="68" t="s">
        <v>291</v>
      </c>
      <c r="W519" s="68">
        <v>0</v>
      </c>
      <c r="X519" s="46" t="s">
        <v>1298</v>
      </c>
      <c r="AU519" s="42"/>
      <c r="AV519" s="42"/>
    </row>
    <row r="520" spans="1:48">
      <c r="A520" s="69" t="str">
        <f t="shared" si="128"/>
        <v>1463</v>
      </c>
      <c r="B520" s="50" t="str">
        <f t="shared" si="137"/>
        <v>track_1463</v>
      </c>
      <c r="C520" s="46">
        <f t="shared" si="129"/>
        <v>16</v>
      </c>
      <c r="D520" s="46">
        <f t="shared" si="130"/>
        <v>1</v>
      </c>
      <c r="E520" s="46">
        <f t="shared" si="131"/>
        <v>3</v>
      </c>
      <c r="F520" s="46">
        <f t="shared" si="132"/>
        <v>1</v>
      </c>
      <c r="G520" s="46">
        <f t="shared" si="133"/>
        <v>1</v>
      </c>
      <c r="H520" s="46">
        <f t="shared" si="134"/>
        <v>25</v>
      </c>
      <c r="I520" s="46">
        <f t="shared" si="135"/>
        <v>3</v>
      </c>
      <c r="J520" s="42">
        <f t="shared" si="138"/>
        <v>1</v>
      </c>
      <c r="K520" s="42">
        <f t="shared" si="139"/>
        <v>1</v>
      </c>
      <c r="L520" s="42">
        <f t="shared" si="136"/>
        <v>1</v>
      </c>
      <c r="M520" s="42">
        <f t="shared" si="140"/>
        <v>1</v>
      </c>
      <c r="N520" s="42">
        <f t="shared" si="141"/>
        <v>1</v>
      </c>
      <c r="O520" s="42">
        <f t="shared" si="142"/>
        <v>1</v>
      </c>
      <c r="P520" s="42">
        <f t="shared" si="143"/>
        <v>1</v>
      </c>
      <c r="Q520" s="42">
        <f t="shared" si="144"/>
        <v>1</v>
      </c>
      <c r="R520" s="42" t="s">
        <v>841</v>
      </c>
      <c r="S520" s="42">
        <v>0</v>
      </c>
      <c r="T520" s="46">
        <v>0</v>
      </c>
      <c r="U520" s="46">
        <v>0</v>
      </c>
      <c r="V520" s="68" t="s">
        <v>291</v>
      </c>
      <c r="W520" s="68">
        <v>0</v>
      </c>
      <c r="X520" s="46" t="s">
        <v>1299</v>
      </c>
      <c r="AU520" s="42"/>
      <c r="AV520" s="42"/>
    </row>
    <row r="521" spans="1:48">
      <c r="A521" s="69" t="str">
        <f t="shared" si="128"/>
        <v>1464</v>
      </c>
      <c r="B521" s="50" t="str">
        <f t="shared" si="137"/>
        <v>track_1464</v>
      </c>
      <c r="C521" s="46">
        <f t="shared" si="129"/>
        <v>34</v>
      </c>
      <c r="D521" s="46">
        <f t="shared" si="130"/>
        <v>0</v>
      </c>
      <c r="E521" s="46">
        <f t="shared" si="131"/>
        <v>1</v>
      </c>
      <c r="F521" s="46">
        <f t="shared" si="132"/>
        <v>4</v>
      </c>
      <c r="G521" s="46">
        <f t="shared" si="133"/>
        <v>1</v>
      </c>
      <c r="H521" s="46">
        <f t="shared" si="134"/>
        <v>19</v>
      </c>
      <c r="I521" s="46">
        <f t="shared" si="135"/>
        <v>4</v>
      </c>
      <c r="J521" s="42">
        <f t="shared" si="138"/>
        <v>1</v>
      </c>
      <c r="K521" s="42">
        <f t="shared" si="139"/>
        <v>1</v>
      </c>
      <c r="L521" s="42">
        <f t="shared" si="136"/>
        <v>1</v>
      </c>
      <c r="M521" s="42">
        <f t="shared" si="140"/>
        <v>1</v>
      </c>
      <c r="N521" s="42">
        <f t="shared" si="141"/>
        <v>1</v>
      </c>
      <c r="O521" s="42">
        <f t="shared" si="142"/>
        <v>1</v>
      </c>
      <c r="P521" s="42">
        <f t="shared" si="143"/>
        <v>1</v>
      </c>
      <c r="Q521" s="42">
        <f t="shared" si="144"/>
        <v>1</v>
      </c>
      <c r="R521" s="42">
        <v>0</v>
      </c>
      <c r="S521" s="42">
        <v>0</v>
      </c>
      <c r="T521" s="46">
        <v>0</v>
      </c>
      <c r="U521" s="46">
        <v>0</v>
      </c>
      <c r="V521" s="68" t="s">
        <v>291</v>
      </c>
      <c r="W521" s="68">
        <v>0</v>
      </c>
      <c r="X521" s="46" t="s">
        <v>1300</v>
      </c>
      <c r="AU521" s="42"/>
      <c r="AV521" s="42"/>
    </row>
    <row r="522" spans="1:48">
      <c r="A522" s="69" t="str">
        <f t="shared" si="128"/>
        <v>1465</v>
      </c>
      <c r="B522" s="50" t="str">
        <f t="shared" si="137"/>
        <v>track_1465</v>
      </c>
      <c r="C522" s="46">
        <f t="shared" si="129"/>
        <v>34</v>
      </c>
      <c r="D522" s="46">
        <f t="shared" si="130"/>
        <v>0</v>
      </c>
      <c r="E522" s="46">
        <f t="shared" si="131"/>
        <v>2</v>
      </c>
      <c r="F522" s="46">
        <f t="shared" si="132"/>
        <v>4</v>
      </c>
      <c r="G522" s="46">
        <f t="shared" si="133"/>
        <v>1</v>
      </c>
      <c r="H522" s="46">
        <f t="shared" si="134"/>
        <v>20</v>
      </c>
      <c r="I522" s="46">
        <f t="shared" si="135"/>
        <v>4</v>
      </c>
      <c r="J522" s="42">
        <f t="shared" si="138"/>
        <v>1</v>
      </c>
      <c r="K522" s="42">
        <f t="shared" si="139"/>
        <v>1</v>
      </c>
      <c r="L522" s="42">
        <f t="shared" si="136"/>
        <v>1</v>
      </c>
      <c r="M522" s="42">
        <f t="shared" si="140"/>
        <v>1</v>
      </c>
      <c r="N522" s="42">
        <f t="shared" si="141"/>
        <v>1</v>
      </c>
      <c r="O522" s="42">
        <f t="shared" si="142"/>
        <v>1</v>
      </c>
      <c r="P522" s="42">
        <f t="shared" si="143"/>
        <v>1</v>
      </c>
      <c r="Q522" s="42">
        <f t="shared" si="144"/>
        <v>1</v>
      </c>
      <c r="R522" s="42">
        <v>0</v>
      </c>
      <c r="S522" s="42">
        <v>0</v>
      </c>
      <c r="T522" s="46">
        <v>0</v>
      </c>
      <c r="U522" s="46">
        <v>0</v>
      </c>
      <c r="V522" s="68" t="s">
        <v>291</v>
      </c>
      <c r="W522" s="68">
        <v>0</v>
      </c>
      <c r="X522" s="46" t="s">
        <v>1301</v>
      </c>
      <c r="AU522" s="42"/>
      <c r="AV522" s="42"/>
    </row>
    <row r="523" spans="1:48">
      <c r="A523" s="69" t="str">
        <f t="shared" si="128"/>
        <v>1466</v>
      </c>
      <c r="B523" s="50" t="str">
        <f t="shared" si="137"/>
        <v>track_1466</v>
      </c>
      <c r="C523" s="46">
        <f t="shared" si="129"/>
        <v>34</v>
      </c>
      <c r="D523" s="46">
        <f t="shared" si="130"/>
        <v>0</v>
      </c>
      <c r="E523" s="46">
        <f t="shared" si="131"/>
        <v>2</v>
      </c>
      <c r="F523" s="46">
        <f t="shared" si="132"/>
        <v>3</v>
      </c>
      <c r="G523" s="46">
        <f t="shared" si="133"/>
        <v>1</v>
      </c>
      <c r="H523" s="46">
        <f t="shared" si="134"/>
        <v>21</v>
      </c>
      <c r="I523" s="46">
        <f t="shared" si="135"/>
        <v>4</v>
      </c>
      <c r="J523" s="42">
        <f t="shared" si="138"/>
        <v>1</v>
      </c>
      <c r="K523" s="42">
        <f t="shared" si="139"/>
        <v>1</v>
      </c>
      <c r="L523" s="42">
        <f t="shared" si="136"/>
        <v>1</v>
      </c>
      <c r="M523" s="42">
        <f t="shared" si="140"/>
        <v>1</v>
      </c>
      <c r="N523" s="42">
        <f t="shared" si="141"/>
        <v>1</v>
      </c>
      <c r="O523" s="42">
        <f t="shared" si="142"/>
        <v>1</v>
      </c>
      <c r="P523" s="42">
        <f t="shared" si="143"/>
        <v>1</v>
      </c>
      <c r="Q523" s="42">
        <f t="shared" si="144"/>
        <v>1</v>
      </c>
      <c r="R523" s="42">
        <v>0</v>
      </c>
      <c r="S523" s="42">
        <v>0</v>
      </c>
      <c r="T523" s="46">
        <v>0</v>
      </c>
      <c r="U523" s="46">
        <v>0</v>
      </c>
      <c r="V523" s="68" t="s">
        <v>291</v>
      </c>
      <c r="W523" s="68">
        <v>0</v>
      </c>
      <c r="X523" s="46" t="s">
        <v>1302</v>
      </c>
      <c r="AU523" s="42"/>
      <c r="AV523" s="42"/>
    </row>
    <row r="524" spans="1:48">
      <c r="A524" s="69" t="str">
        <f t="shared" si="128"/>
        <v>1467</v>
      </c>
      <c r="B524" s="50" t="str">
        <f t="shared" si="137"/>
        <v>track_1467</v>
      </c>
      <c r="C524" s="46">
        <f t="shared" si="129"/>
        <v>34</v>
      </c>
      <c r="D524" s="46">
        <f t="shared" si="130"/>
        <v>0</v>
      </c>
      <c r="E524" s="46">
        <f t="shared" si="131"/>
        <v>3</v>
      </c>
      <c r="F524" s="46">
        <f t="shared" si="132"/>
        <v>4</v>
      </c>
      <c r="G524" s="46">
        <f t="shared" si="133"/>
        <v>1</v>
      </c>
      <c r="H524" s="46">
        <f t="shared" si="134"/>
        <v>22</v>
      </c>
      <c r="I524" s="46">
        <f t="shared" si="135"/>
        <v>4</v>
      </c>
      <c r="J524" s="42">
        <f t="shared" si="138"/>
        <v>1</v>
      </c>
      <c r="K524" s="42">
        <f t="shared" si="139"/>
        <v>1</v>
      </c>
      <c r="L524" s="42">
        <f t="shared" si="136"/>
        <v>1</v>
      </c>
      <c r="M524" s="42">
        <f t="shared" si="140"/>
        <v>1</v>
      </c>
      <c r="N524" s="42">
        <f t="shared" si="141"/>
        <v>1</v>
      </c>
      <c r="O524" s="42">
        <f t="shared" si="142"/>
        <v>1</v>
      </c>
      <c r="P524" s="42">
        <f t="shared" si="143"/>
        <v>1</v>
      </c>
      <c r="Q524" s="42">
        <f t="shared" si="144"/>
        <v>1</v>
      </c>
      <c r="R524" s="42">
        <v>0</v>
      </c>
      <c r="S524" s="42">
        <v>0</v>
      </c>
      <c r="T524" s="46">
        <v>0</v>
      </c>
      <c r="U524" s="46">
        <v>0</v>
      </c>
      <c r="V524" s="68" t="s">
        <v>291</v>
      </c>
      <c r="W524" s="68">
        <v>0</v>
      </c>
      <c r="X524" s="46" t="s">
        <v>1303</v>
      </c>
      <c r="AU524" s="42"/>
      <c r="AV524" s="42"/>
    </row>
    <row r="525" spans="1:48">
      <c r="A525" s="69" t="str">
        <f t="shared" si="128"/>
        <v>1468</v>
      </c>
      <c r="B525" s="50" t="str">
        <f t="shared" si="137"/>
        <v>track_1468</v>
      </c>
      <c r="C525" s="46">
        <f t="shared" si="129"/>
        <v>34</v>
      </c>
      <c r="D525" s="46">
        <f t="shared" si="130"/>
        <v>0</v>
      </c>
      <c r="E525" s="46">
        <f t="shared" si="131"/>
        <v>3</v>
      </c>
      <c r="F525" s="46">
        <f t="shared" si="132"/>
        <v>1</v>
      </c>
      <c r="G525" s="46">
        <f t="shared" si="133"/>
        <v>1</v>
      </c>
      <c r="H525" s="46">
        <f t="shared" si="134"/>
        <v>23</v>
      </c>
      <c r="I525" s="46">
        <f t="shared" si="135"/>
        <v>4</v>
      </c>
      <c r="J525" s="42">
        <f t="shared" si="138"/>
        <v>1</v>
      </c>
      <c r="K525" s="42">
        <f t="shared" si="139"/>
        <v>1</v>
      </c>
      <c r="L525" s="42">
        <f t="shared" si="136"/>
        <v>1</v>
      </c>
      <c r="M525" s="42">
        <f t="shared" si="140"/>
        <v>1</v>
      </c>
      <c r="N525" s="42">
        <f t="shared" si="141"/>
        <v>1</v>
      </c>
      <c r="O525" s="42">
        <f t="shared" si="142"/>
        <v>1</v>
      </c>
      <c r="P525" s="42">
        <f t="shared" si="143"/>
        <v>1</v>
      </c>
      <c r="Q525" s="42">
        <f t="shared" si="144"/>
        <v>1</v>
      </c>
      <c r="R525" s="42">
        <v>0</v>
      </c>
      <c r="S525" s="42">
        <v>0</v>
      </c>
      <c r="T525" s="46">
        <v>0</v>
      </c>
      <c r="U525" s="46">
        <v>0</v>
      </c>
      <c r="V525" s="68" t="s">
        <v>291</v>
      </c>
      <c r="W525" s="68">
        <v>0</v>
      </c>
      <c r="X525" s="46" t="s">
        <v>1304</v>
      </c>
      <c r="AU525" s="42"/>
      <c r="AV525" s="42"/>
    </row>
    <row r="526" spans="1:48">
      <c r="A526" s="69" t="str">
        <f t="shared" si="128"/>
        <v>1469</v>
      </c>
      <c r="B526" s="50" t="str">
        <f t="shared" si="137"/>
        <v>track_1469</v>
      </c>
      <c r="C526" s="46">
        <f t="shared" si="129"/>
        <v>34</v>
      </c>
      <c r="D526" s="46">
        <f t="shared" si="130"/>
        <v>0</v>
      </c>
      <c r="E526" s="46">
        <f t="shared" si="131"/>
        <v>4</v>
      </c>
      <c r="F526" s="46">
        <f t="shared" si="132"/>
        <v>2</v>
      </c>
      <c r="G526" s="46">
        <f t="shared" si="133"/>
        <v>1</v>
      </c>
      <c r="H526" s="46">
        <f t="shared" si="134"/>
        <v>24</v>
      </c>
      <c r="I526" s="46">
        <f t="shared" si="135"/>
        <v>4</v>
      </c>
      <c r="J526" s="42">
        <f t="shared" si="138"/>
        <v>1</v>
      </c>
      <c r="K526" s="42">
        <f t="shared" si="139"/>
        <v>1</v>
      </c>
      <c r="L526" s="42">
        <f t="shared" si="136"/>
        <v>1</v>
      </c>
      <c r="M526" s="42">
        <f t="shared" si="140"/>
        <v>1</v>
      </c>
      <c r="N526" s="42">
        <f t="shared" si="141"/>
        <v>1</v>
      </c>
      <c r="O526" s="42">
        <f t="shared" si="142"/>
        <v>1</v>
      </c>
      <c r="P526" s="42">
        <f t="shared" si="143"/>
        <v>1</v>
      </c>
      <c r="Q526" s="42">
        <f t="shared" si="144"/>
        <v>1</v>
      </c>
      <c r="R526" s="42">
        <v>0</v>
      </c>
      <c r="S526" s="42">
        <v>0</v>
      </c>
      <c r="T526" s="46">
        <v>0</v>
      </c>
      <c r="U526" s="46">
        <v>0</v>
      </c>
      <c r="V526" s="68" t="s">
        <v>291</v>
      </c>
      <c r="W526" s="68">
        <v>0</v>
      </c>
      <c r="X526" s="46" t="s">
        <v>1305</v>
      </c>
      <c r="AU526" s="42"/>
      <c r="AV526" s="42"/>
    </row>
    <row r="527" spans="1:48">
      <c r="A527" s="69" t="str">
        <f t="shared" si="128"/>
        <v>1470</v>
      </c>
      <c r="B527" s="50" t="str">
        <f t="shared" si="137"/>
        <v>track_1470</v>
      </c>
      <c r="C527" s="46">
        <f t="shared" si="129"/>
        <v>24</v>
      </c>
      <c r="D527" s="46">
        <f t="shared" si="130"/>
        <v>0</v>
      </c>
      <c r="E527" s="46">
        <f t="shared" si="131"/>
        <v>1</v>
      </c>
      <c r="F527" s="46">
        <f t="shared" si="132"/>
        <v>2</v>
      </c>
      <c r="G527" s="46">
        <f t="shared" si="133"/>
        <v>1</v>
      </c>
      <c r="H527" s="46">
        <f t="shared" si="134"/>
        <v>21</v>
      </c>
      <c r="I527" s="46">
        <f t="shared" si="135"/>
        <v>2</v>
      </c>
      <c r="J527" s="42">
        <f t="shared" si="138"/>
        <v>0</v>
      </c>
      <c r="K527" s="42">
        <f t="shared" si="139"/>
        <v>0</v>
      </c>
      <c r="L527" s="42">
        <f t="shared" si="136"/>
        <v>1</v>
      </c>
      <c r="M527" s="42">
        <f t="shared" si="140"/>
        <v>1</v>
      </c>
      <c r="N527" s="42">
        <f t="shared" si="141"/>
        <v>1</v>
      </c>
      <c r="O527" s="42">
        <f t="shared" si="142"/>
        <v>1</v>
      </c>
      <c r="P527" s="42">
        <f t="shared" si="143"/>
        <v>1</v>
      </c>
      <c r="Q527" s="42">
        <f t="shared" si="144"/>
        <v>1</v>
      </c>
      <c r="R527" s="42">
        <v>0</v>
      </c>
      <c r="S527" s="42">
        <v>0</v>
      </c>
      <c r="T527" s="46">
        <v>0</v>
      </c>
      <c r="U527" s="46">
        <v>0</v>
      </c>
      <c r="V527" s="68" t="s">
        <v>291</v>
      </c>
      <c r="W527" s="68">
        <v>0</v>
      </c>
      <c r="X527" s="46" t="s">
        <v>1306</v>
      </c>
      <c r="AU527" s="42"/>
      <c r="AV527" s="42"/>
    </row>
    <row r="528" spans="1:48">
      <c r="A528" s="69" t="str">
        <f t="shared" si="128"/>
        <v>1471</v>
      </c>
      <c r="B528" s="50" t="str">
        <f t="shared" si="137"/>
        <v>track_1471</v>
      </c>
      <c r="C528" s="46">
        <f t="shared" si="129"/>
        <v>24</v>
      </c>
      <c r="D528" s="46">
        <f t="shared" si="130"/>
        <v>0</v>
      </c>
      <c r="E528" s="46">
        <f t="shared" si="131"/>
        <v>3</v>
      </c>
      <c r="F528" s="46">
        <f t="shared" si="132"/>
        <v>2</v>
      </c>
      <c r="G528" s="46">
        <f t="shared" si="133"/>
        <v>1</v>
      </c>
      <c r="H528" s="46">
        <f t="shared" si="134"/>
        <v>22</v>
      </c>
      <c r="I528" s="46">
        <f t="shared" si="135"/>
        <v>2</v>
      </c>
      <c r="J528" s="42">
        <f t="shared" si="138"/>
        <v>0</v>
      </c>
      <c r="K528" s="42">
        <f t="shared" si="139"/>
        <v>0</v>
      </c>
      <c r="L528" s="42">
        <f t="shared" si="136"/>
        <v>1</v>
      </c>
      <c r="M528" s="42">
        <f t="shared" si="140"/>
        <v>1</v>
      </c>
      <c r="N528" s="42">
        <f t="shared" si="141"/>
        <v>1</v>
      </c>
      <c r="O528" s="42">
        <f t="shared" si="142"/>
        <v>1</v>
      </c>
      <c r="P528" s="42">
        <f t="shared" si="143"/>
        <v>1</v>
      </c>
      <c r="Q528" s="42">
        <f t="shared" si="144"/>
        <v>1</v>
      </c>
      <c r="R528" s="42">
        <v>0</v>
      </c>
      <c r="S528" s="42">
        <v>0</v>
      </c>
      <c r="T528" s="46">
        <v>0</v>
      </c>
      <c r="U528" s="46">
        <v>0</v>
      </c>
      <c r="V528" s="68" t="s">
        <v>291</v>
      </c>
      <c r="W528" s="68">
        <v>0</v>
      </c>
      <c r="X528" s="46" t="s">
        <v>1307</v>
      </c>
      <c r="AU528" s="42"/>
      <c r="AV528" s="42"/>
    </row>
    <row r="529" spans="1:48">
      <c r="A529" s="69" t="str">
        <f t="shared" si="128"/>
        <v>1472</v>
      </c>
      <c r="B529" s="50" t="str">
        <f t="shared" si="137"/>
        <v>track_1472</v>
      </c>
      <c r="C529" s="46">
        <f t="shared" si="129"/>
        <v>24</v>
      </c>
      <c r="D529" s="46">
        <f t="shared" si="130"/>
        <v>0</v>
      </c>
      <c r="E529" s="46">
        <f t="shared" si="131"/>
        <v>3</v>
      </c>
      <c r="F529" s="46">
        <f t="shared" si="132"/>
        <v>4</v>
      </c>
      <c r="G529" s="46">
        <f t="shared" si="133"/>
        <v>1</v>
      </c>
      <c r="H529" s="46">
        <f t="shared" si="134"/>
        <v>23</v>
      </c>
      <c r="I529" s="46">
        <f t="shared" si="135"/>
        <v>2</v>
      </c>
      <c r="J529" s="42">
        <f t="shared" si="138"/>
        <v>0</v>
      </c>
      <c r="K529" s="42">
        <f t="shared" si="139"/>
        <v>0</v>
      </c>
      <c r="L529" s="42">
        <f t="shared" si="136"/>
        <v>1</v>
      </c>
      <c r="M529" s="42">
        <f t="shared" si="140"/>
        <v>1</v>
      </c>
      <c r="N529" s="42">
        <f t="shared" si="141"/>
        <v>1</v>
      </c>
      <c r="O529" s="42">
        <f t="shared" si="142"/>
        <v>1</v>
      </c>
      <c r="P529" s="42">
        <f t="shared" si="143"/>
        <v>1</v>
      </c>
      <c r="Q529" s="42">
        <f t="shared" si="144"/>
        <v>1</v>
      </c>
      <c r="R529" s="42">
        <v>0</v>
      </c>
      <c r="S529" s="42">
        <v>0</v>
      </c>
      <c r="T529" s="46">
        <v>0</v>
      </c>
      <c r="U529" s="46">
        <v>0</v>
      </c>
      <c r="V529" s="68" t="s">
        <v>291</v>
      </c>
      <c r="W529" s="68">
        <v>0</v>
      </c>
      <c r="X529" s="46" t="s">
        <v>1308</v>
      </c>
      <c r="AU529" s="42"/>
      <c r="AV529" s="42"/>
    </row>
    <row r="530" spans="1:48">
      <c r="A530" s="69" t="str">
        <f t="shared" si="128"/>
        <v>1473</v>
      </c>
      <c r="B530" s="50" t="str">
        <f t="shared" si="137"/>
        <v>track_1473</v>
      </c>
      <c r="C530" s="46">
        <f t="shared" si="129"/>
        <v>24</v>
      </c>
      <c r="D530" s="46">
        <f t="shared" si="130"/>
        <v>0</v>
      </c>
      <c r="E530" s="46">
        <f t="shared" si="131"/>
        <v>4</v>
      </c>
      <c r="F530" s="46">
        <f t="shared" si="132"/>
        <v>1</v>
      </c>
      <c r="G530" s="46">
        <f t="shared" si="133"/>
        <v>1</v>
      </c>
      <c r="H530" s="46">
        <f t="shared" si="134"/>
        <v>24</v>
      </c>
      <c r="I530" s="46">
        <f t="shared" si="135"/>
        <v>2</v>
      </c>
      <c r="J530" s="42">
        <f t="shared" si="138"/>
        <v>0</v>
      </c>
      <c r="K530" s="42">
        <f t="shared" si="139"/>
        <v>0</v>
      </c>
      <c r="L530" s="42">
        <f t="shared" si="136"/>
        <v>1</v>
      </c>
      <c r="M530" s="42">
        <f t="shared" si="140"/>
        <v>1</v>
      </c>
      <c r="N530" s="42">
        <f t="shared" si="141"/>
        <v>1</v>
      </c>
      <c r="O530" s="42">
        <f t="shared" si="142"/>
        <v>1</v>
      </c>
      <c r="P530" s="42">
        <f t="shared" si="143"/>
        <v>1</v>
      </c>
      <c r="Q530" s="42">
        <f t="shared" si="144"/>
        <v>1</v>
      </c>
      <c r="R530" s="42">
        <v>0</v>
      </c>
      <c r="S530" s="42">
        <v>0</v>
      </c>
      <c r="T530" s="46">
        <v>0</v>
      </c>
      <c r="U530" s="46">
        <v>0</v>
      </c>
      <c r="V530" s="68" t="s">
        <v>291</v>
      </c>
      <c r="W530" s="68">
        <v>0</v>
      </c>
      <c r="X530" s="46" t="s">
        <v>1309</v>
      </c>
      <c r="AU530" s="42"/>
      <c r="AV530" s="42"/>
    </row>
    <row r="531" spans="1:48">
      <c r="A531" s="79" t="str">
        <f t="shared" si="128"/>
        <v>1701</v>
      </c>
      <c r="B531" s="50" t="str">
        <f t="shared" si="137"/>
        <v>track_1701</v>
      </c>
      <c r="C531" s="46">
        <f t="shared" si="129"/>
        <v>44</v>
      </c>
      <c r="D531" s="46">
        <f t="shared" si="130"/>
        <v>0</v>
      </c>
      <c r="E531" s="46">
        <f t="shared" si="131"/>
        <v>2</v>
      </c>
      <c r="F531" s="46">
        <f t="shared" si="132"/>
        <v>4</v>
      </c>
      <c r="G531" s="46">
        <f t="shared" si="133"/>
        <v>1</v>
      </c>
      <c r="H531" s="46">
        <f t="shared" si="134"/>
        <v>1</v>
      </c>
      <c r="I531" s="46">
        <v>6</v>
      </c>
      <c r="J531" s="42">
        <f t="shared" si="138"/>
        <v>1</v>
      </c>
      <c r="K531" s="42">
        <f t="shared" si="139"/>
        <v>1</v>
      </c>
      <c r="L531" s="42">
        <f t="shared" si="136"/>
        <v>1</v>
      </c>
      <c r="M531" s="42">
        <f t="shared" si="140"/>
        <v>0</v>
      </c>
      <c r="N531" s="42">
        <f t="shared" si="141"/>
        <v>0</v>
      </c>
      <c r="O531" s="42">
        <f t="shared" si="142"/>
        <v>0</v>
      </c>
      <c r="P531" s="42">
        <f t="shared" si="143"/>
        <v>0</v>
      </c>
      <c r="Q531" s="42">
        <f t="shared" si="144"/>
        <v>0</v>
      </c>
      <c r="R531" s="42" t="s">
        <v>841</v>
      </c>
      <c r="S531" s="42">
        <v>150</v>
      </c>
      <c r="T531" s="46">
        <v>0</v>
      </c>
      <c r="U531" s="46">
        <v>0</v>
      </c>
      <c r="V531" s="68" t="s">
        <v>291</v>
      </c>
      <c r="W531" s="68">
        <v>0</v>
      </c>
      <c r="X531" s="46" t="s">
        <v>1310</v>
      </c>
      <c r="AU531" s="42"/>
      <c r="AV531" s="42"/>
    </row>
    <row r="532" spans="1:48">
      <c r="A532" s="79" t="str">
        <f t="shared" si="128"/>
        <v>1702</v>
      </c>
      <c r="B532" s="50" t="str">
        <f t="shared" si="137"/>
        <v>track_1702</v>
      </c>
      <c r="C532" s="46">
        <f t="shared" si="129"/>
        <v>44</v>
      </c>
      <c r="D532" s="46">
        <f t="shared" si="130"/>
        <v>0</v>
      </c>
      <c r="E532" s="46">
        <f t="shared" si="131"/>
        <v>2</v>
      </c>
      <c r="F532" s="46">
        <f t="shared" si="132"/>
        <v>4</v>
      </c>
      <c r="G532" s="46">
        <f t="shared" si="133"/>
        <v>1</v>
      </c>
      <c r="H532" s="46">
        <f t="shared" si="134"/>
        <v>1</v>
      </c>
      <c r="I532" s="46">
        <v>6</v>
      </c>
      <c r="J532" s="42">
        <f t="shared" si="138"/>
        <v>1</v>
      </c>
      <c r="K532" s="42">
        <f t="shared" si="139"/>
        <v>1</v>
      </c>
      <c r="L532" s="42">
        <f t="shared" si="136"/>
        <v>1</v>
      </c>
      <c r="M532" s="42">
        <f t="shared" si="140"/>
        <v>0</v>
      </c>
      <c r="N532" s="42">
        <f t="shared" si="141"/>
        <v>0</v>
      </c>
      <c r="O532" s="42">
        <f t="shared" si="142"/>
        <v>0</v>
      </c>
      <c r="P532" s="42">
        <f t="shared" si="143"/>
        <v>0</v>
      </c>
      <c r="Q532" s="42">
        <f t="shared" si="144"/>
        <v>0</v>
      </c>
      <c r="R532" s="42" t="s">
        <v>841</v>
      </c>
      <c r="S532" s="42">
        <v>150</v>
      </c>
      <c r="T532" s="46">
        <v>0</v>
      </c>
      <c r="U532" s="46">
        <v>0</v>
      </c>
      <c r="V532" s="68" t="s">
        <v>291</v>
      </c>
      <c r="W532" s="68">
        <v>0</v>
      </c>
      <c r="X532" s="46" t="s">
        <v>1311</v>
      </c>
      <c r="AU532" s="42"/>
      <c r="AV532" s="42"/>
    </row>
    <row r="533" spans="1:48">
      <c r="A533" s="79" t="str">
        <f t="shared" si="128"/>
        <v>1703</v>
      </c>
      <c r="B533" s="50" t="str">
        <f t="shared" si="137"/>
        <v>track_1703</v>
      </c>
      <c r="C533" s="46">
        <f t="shared" si="129"/>
        <v>44</v>
      </c>
      <c r="D533" s="46">
        <f t="shared" si="130"/>
        <v>0</v>
      </c>
      <c r="E533" s="46">
        <f t="shared" si="131"/>
        <v>2</v>
      </c>
      <c r="F533" s="46">
        <f t="shared" si="132"/>
        <v>4</v>
      </c>
      <c r="G533" s="46">
        <f t="shared" si="133"/>
        <v>1</v>
      </c>
      <c r="H533" s="46">
        <f t="shared" si="134"/>
        <v>1</v>
      </c>
      <c r="I533" s="46">
        <v>6</v>
      </c>
      <c r="J533" s="42">
        <f t="shared" si="138"/>
        <v>1</v>
      </c>
      <c r="K533" s="42">
        <f t="shared" si="139"/>
        <v>1</v>
      </c>
      <c r="L533" s="42">
        <f t="shared" si="136"/>
        <v>1</v>
      </c>
      <c r="M533" s="42">
        <f t="shared" si="140"/>
        <v>0</v>
      </c>
      <c r="N533" s="42">
        <f t="shared" si="141"/>
        <v>0</v>
      </c>
      <c r="O533" s="42">
        <f t="shared" si="142"/>
        <v>0</v>
      </c>
      <c r="P533" s="42">
        <f t="shared" si="143"/>
        <v>0</v>
      </c>
      <c r="Q533" s="42">
        <f t="shared" si="144"/>
        <v>0</v>
      </c>
      <c r="R533" s="42" t="s">
        <v>841</v>
      </c>
      <c r="S533" s="42">
        <v>150</v>
      </c>
      <c r="T533" s="46">
        <v>0</v>
      </c>
      <c r="U533" s="46">
        <v>0</v>
      </c>
      <c r="V533" s="68" t="s">
        <v>291</v>
      </c>
      <c r="W533" s="68">
        <v>0</v>
      </c>
      <c r="X533" s="46" t="s">
        <v>1312</v>
      </c>
      <c r="AU533" s="42"/>
      <c r="AV533" s="42"/>
    </row>
    <row r="534" spans="1:48">
      <c r="A534" s="79" t="str">
        <f t="shared" si="128"/>
        <v>1704</v>
      </c>
      <c r="B534" s="50" t="str">
        <f t="shared" si="137"/>
        <v>track_1704</v>
      </c>
      <c r="C534" s="46">
        <f t="shared" si="129"/>
        <v>44</v>
      </c>
      <c r="D534" s="46">
        <f t="shared" si="130"/>
        <v>0</v>
      </c>
      <c r="E534" s="46">
        <f t="shared" si="131"/>
        <v>2</v>
      </c>
      <c r="F534" s="46">
        <f t="shared" si="132"/>
        <v>4</v>
      </c>
      <c r="G534" s="46">
        <f t="shared" si="133"/>
        <v>1</v>
      </c>
      <c r="H534" s="46">
        <f t="shared" si="134"/>
        <v>1</v>
      </c>
      <c r="I534" s="46">
        <v>6</v>
      </c>
      <c r="J534" s="42">
        <f t="shared" si="138"/>
        <v>1</v>
      </c>
      <c r="K534" s="42">
        <f t="shared" si="139"/>
        <v>1</v>
      </c>
      <c r="L534" s="42">
        <f t="shared" si="136"/>
        <v>1</v>
      </c>
      <c r="M534" s="42">
        <f t="shared" si="140"/>
        <v>0</v>
      </c>
      <c r="N534" s="42">
        <f t="shared" si="141"/>
        <v>0</v>
      </c>
      <c r="O534" s="42">
        <f t="shared" si="142"/>
        <v>0</v>
      </c>
      <c r="P534" s="42">
        <f t="shared" si="143"/>
        <v>0</v>
      </c>
      <c r="Q534" s="42">
        <f t="shared" si="144"/>
        <v>0</v>
      </c>
      <c r="R534" s="42" t="s">
        <v>841</v>
      </c>
      <c r="S534" s="42">
        <v>150</v>
      </c>
      <c r="T534" s="46">
        <v>0</v>
      </c>
      <c r="U534" s="46">
        <v>0</v>
      </c>
      <c r="V534" s="68" t="s">
        <v>291</v>
      </c>
      <c r="W534" s="68">
        <v>0</v>
      </c>
      <c r="X534" s="46" t="s">
        <v>1313</v>
      </c>
      <c r="AU534" s="42"/>
      <c r="AV534" s="42"/>
    </row>
    <row r="535" spans="1:48">
      <c r="A535" s="46">
        <v>1705</v>
      </c>
      <c r="B535" s="50" t="str">
        <f t="shared" si="137"/>
        <v>track_1705</v>
      </c>
      <c r="C535" s="46">
        <f t="shared" si="129"/>
        <v>44</v>
      </c>
      <c r="D535" s="46">
        <f t="shared" si="130"/>
        <v>0</v>
      </c>
      <c r="E535" s="46">
        <f t="shared" si="131"/>
        <v>4</v>
      </c>
      <c r="F535" s="46">
        <f t="shared" si="132"/>
        <v>3</v>
      </c>
      <c r="G535" s="46">
        <f t="shared" si="133"/>
        <v>1</v>
      </c>
      <c r="H535" s="46">
        <f t="shared" si="134"/>
        <v>5</v>
      </c>
      <c r="I535" s="46">
        <v>6</v>
      </c>
      <c r="J535" s="42">
        <f t="shared" si="138"/>
        <v>1</v>
      </c>
      <c r="K535" s="42">
        <f t="shared" si="139"/>
        <v>1</v>
      </c>
      <c r="L535" s="42">
        <f t="shared" si="136"/>
        <v>1</v>
      </c>
      <c r="M535" s="42">
        <f t="shared" si="140"/>
        <v>0</v>
      </c>
      <c r="N535" s="42">
        <f t="shared" si="141"/>
        <v>0</v>
      </c>
      <c r="O535" s="42">
        <f t="shared" si="142"/>
        <v>0</v>
      </c>
      <c r="P535" s="42">
        <f t="shared" si="143"/>
        <v>0</v>
      </c>
      <c r="Q535" s="42">
        <f t="shared" si="144"/>
        <v>0</v>
      </c>
      <c r="R535" s="42" t="s">
        <v>841</v>
      </c>
      <c r="S535" s="42">
        <v>150</v>
      </c>
      <c r="T535" s="46">
        <v>0</v>
      </c>
      <c r="U535" s="46">
        <v>0</v>
      </c>
      <c r="V535" s="68" t="s">
        <v>291</v>
      </c>
      <c r="W535" s="68">
        <v>0</v>
      </c>
      <c r="X535" s="46" t="s">
        <v>1314</v>
      </c>
      <c r="AU535" s="42"/>
      <c r="AV535" s="42"/>
    </row>
    <row r="536" spans="1:48">
      <c r="A536" s="46">
        <v>1706</v>
      </c>
      <c r="B536" s="50" t="str">
        <f t="shared" si="137"/>
        <v>track_1706</v>
      </c>
      <c r="C536" s="46">
        <f t="shared" si="129"/>
        <v>44</v>
      </c>
      <c r="D536" s="46">
        <f t="shared" si="130"/>
        <v>0</v>
      </c>
      <c r="E536" s="46">
        <f t="shared" si="131"/>
        <v>1</v>
      </c>
      <c r="F536" s="46">
        <f t="shared" si="132"/>
        <v>4</v>
      </c>
      <c r="G536" s="46">
        <f t="shared" si="133"/>
        <v>1</v>
      </c>
      <c r="H536" s="46">
        <f t="shared" si="134"/>
        <v>6</v>
      </c>
      <c r="I536" s="46">
        <v>6</v>
      </c>
      <c r="J536" s="42">
        <f t="shared" si="138"/>
        <v>1</v>
      </c>
      <c r="K536" s="42">
        <f t="shared" si="139"/>
        <v>1</v>
      </c>
      <c r="L536" s="42">
        <f t="shared" si="136"/>
        <v>1</v>
      </c>
      <c r="M536" s="42">
        <f t="shared" si="140"/>
        <v>0</v>
      </c>
      <c r="N536" s="42">
        <f t="shared" si="141"/>
        <v>0</v>
      </c>
      <c r="O536" s="42">
        <f t="shared" si="142"/>
        <v>0</v>
      </c>
      <c r="P536" s="42">
        <f t="shared" si="143"/>
        <v>0</v>
      </c>
      <c r="Q536" s="42">
        <f t="shared" si="144"/>
        <v>0</v>
      </c>
      <c r="R536" s="42" t="s">
        <v>841</v>
      </c>
      <c r="S536" s="42">
        <v>150</v>
      </c>
      <c r="T536" s="46">
        <v>0</v>
      </c>
      <c r="U536" s="46">
        <v>0</v>
      </c>
      <c r="V536" s="68" t="s">
        <v>291</v>
      </c>
      <c r="W536" s="68">
        <v>0</v>
      </c>
      <c r="X536" s="46" t="s">
        <v>1315</v>
      </c>
      <c r="AU536" s="42"/>
      <c r="AV536" s="42"/>
    </row>
    <row r="537" spans="1:48">
      <c r="A537" s="46">
        <v>1707</v>
      </c>
      <c r="B537" s="50" t="str">
        <f t="shared" si="137"/>
        <v>track_1707</v>
      </c>
      <c r="C537" s="46">
        <f t="shared" si="129"/>
        <v>44</v>
      </c>
      <c r="D537" s="46">
        <f t="shared" si="130"/>
        <v>0</v>
      </c>
      <c r="E537" s="46">
        <f t="shared" si="131"/>
        <v>1</v>
      </c>
      <c r="F537" s="46">
        <f t="shared" si="132"/>
        <v>2</v>
      </c>
      <c r="G537" s="46">
        <f t="shared" si="133"/>
        <v>1</v>
      </c>
      <c r="H537" s="46">
        <f t="shared" si="134"/>
        <v>7</v>
      </c>
      <c r="I537" s="46">
        <v>6</v>
      </c>
      <c r="J537" s="42">
        <f t="shared" si="138"/>
        <v>1</v>
      </c>
      <c r="K537" s="42">
        <f t="shared" si="139"/>
        <v>1</v>
      </c>
      <c r="L537" s="42">
        <f t="shared" si="136"/>
        <v>1</v>
      </c>
      <c r="M537" s="42">
        <f t="shared" si="140"/>
        <v>0</v>
      </c>
      <c r="N537" s="42">
        <f t="shared" si="141"/>
        <v>0</v>
      </c>
      <c r="O537" s="42">
        <f t="shared" si="142"/>
        <v>0</v>
      </c>
      <c r="P537" s="42">
        <f t="shared" si="143"/>
        <v>0</v>
      </c>
      <c r="Q537" s="42">
        <f t="shared" si="144"/>
        <v>0</v>
      </c>
      <c r="R537" s="42" t="s">
        <v>841</v>
      </c>
      <c r="S537" s="42">
        <v>150</v>
      </c>
      <c r="T537" s="46">
        <v>0</v>
      </c>
      <c r="U537" s="46">
        <v>0</v>
      </c>
      <c r="V537" s="68" t="s">
        <v>291</v>
      </c>
      <c r="W537" s="68">
        <v>0</v>
      </c>
      <c r="X537" s="46" t="s">
        <v>1316</v>
      </c>
      <c r="AU537" s="42"/>
      <c r="AV537" s="42"/>
    </row>
    <row r="538" spans="1:48">
      <c r="A538" s="46">
        <v>1708</v>
      </c>
      <c r="B538" s="50" t="str">
        <f t="shared" si="137"/>
        <v>track_1708</v>
      </c>
      <c r="C538" s="46">
        <f t="shared" si="129"/>
        <v>44</v>
      </c>
      <c r="D538" s="46">
        <f t="shared" si="130"/>
        <v>0</v>
      </c>
      <c r="E538" s="46">
        <f t="shared" si="131"/>
        <v>1</v>
      </c>
      <c r="F538" s="46">
        <f t="shared" si="132"/>
        <v>3</v>
      </c>
      <c r="G538" s="46">
        <f t="shared" si="133"/>
        <v>1</v>
      </c>
      <c r="H538" s="46">
        <f t="shared" si="134"/>
        <v>8</v>
      </c>
      <c r="I538" s="46">
        <v>6</v>
      </c>
      <c r="J538" s="42">
        <f t="shared" si="138"/>
        <v>1</v>
      </c>
      <c r="K538" s="42">
        <f t="shared" si="139"/>
        <v>1</v>
      </c>
      <c r="L538" s="42">
        <f t="shared" si="136"/>
        <v>1</v>
      </c>
      <c r="M538" s="42">
        <f t="shared" si="140"/>
        <v>0</v>
      </c>
      <c r="N538" s="42">
        <f t="shared" si="141"/>
        <v>0</v>
      </c>
      <c r="O538" s="42">
        <f t="shared" si="142"/>
        <v>0</v>
      </c>
      <c r="P538" s="42">
        <f t="shared" si="143"/>
        <v>0</v>
      </c>
      <c r="Q538" s="42">
        <f t="shared" si="144"/>
        <v>0</v>
      </c>
      <c r="R538" s="42" t="s">
        <v>841</v>
      </c>
      <c r="S538" s="42">
        <v>150</v>
      </c>
      <c r="T538" s="46">
        <v>0</v>
      </c>
      <c r="U538" s="46">
        <v>0</v>
      </c>
      <c r="V538" s="68" t="s">
        <v>291</v>
      </c>
      <c r="W538" s="68">
        <v>0</v>
      </c>
      <c r="X538" s="46" t="s">
        <v>1317</v>
      </c>
      <c r="AU538" s="42"/>
      <c r="AV538" s="42"/>
    </row>
    <row r="539" spans="1:48">
      <c r="A539" s="46">
        <v>1709</v>
      </c>
      <c r="B539" s="50" t="str">
        <f t="shared" si="137"/>
        <v>track_1709</v>
      </c>
      <c r="C539" s="46">
        <f t="shared" si="129"/>
        <v>44</v>
      </c>
      <c r="D539" s="46">
        <f t="shared" si="130"/>
        <v>0</v>
      </c>
      <c r="E539" s="46">
        <f t="shared" si="131"/>
        <v>2</v>
      </c>
      <c r="F539" s="46">
        <f t="shared" si="132"/>
        <v>1</v>
      </c>
      <c r="G539" s="46">
        <f t="shared" si="133"/>
        <v>1</v>
      </c>
      <c r="H539" s="46">
        <f t="shared" si="134"/>
        <v>9</v>
      </c>
      <c r="I539" s="46">
        <v>6</v>
      </c>
      <c r="J539" s="42">
        <f t="shared" si="138"/>
        <v>1</v>
      </c>
      <c r="K539" s="42">
        <f t="shared" si="139"/>
        <v>1</v>
      </c>
      <c r="L539" s="42">
        <f t="shared" si="136"/>
        <v>1</v>
      </c>
      <c r="M539" s="42">
        <f t="shared" si="140"/>
        <v>0</v>
      </c>
      <c r="N539" s="42">
        <f t="shared" si="141"/>
        <v>0</v>
      </c>
      <c r="O539" s="42">
        <f t="shared" si="142"/>
        <v>0</v>
      </c>
      <c r="P539" s="42">
        <f t="shared" si="143"/>
        <v>0</v>
      </c>
      <c r="Q539" s="42">
        <f t="shared" si="144"/>
        <v>0</v>
      </c>
      <c r="R539" s="42" t="s">
        <v>841</v>
      </c>
      <c r="S539" s="42">
        <v>150</v>
      </c>
      <c r="T539" s="46">
        <v>0</v>
      </c>
      <c r="U539" s="46">
        <v>0</v>
      </c>
      <c r="V539" s="68" t="s">
        <v>291</v>
      </c>
      <c r="W539" s="68">
        <v>0</v>
      </c>
      <c r="X539" s="46" t="s">
        <v>1318</v>
      </c>
      <c r="AU539" s="42"/>
      <c r="AV539" s="42"/>
    </row>
    <row r="540" spans="1:48">
      <c r="A540" s="46">
        <v>1710</v>
      </c>
      <c r="B540" s="50" t="str">
        <f t="shared" si="137"/>
        <v>track_1710</v>
      </c>
      <c r="C540" s="46">
        <f t="shared" si="129"/>
        <v>44</v>
      </c>
      <c r="D540" s="46">
        <f t="shared" si="130"/>
        <v>0</v>
      </c>
      <c r="E540" s="46">
        <f t="shared" si="131"/>
        <v>3</v>
      </c>
      <c r="F540" s="46">
        <f t="shared" si="132"/>
        <v>4</v>
      </c>
      <c r="G540" s="46">
        <f t="shared" si="133"/>
        <v>1</v>
      </c>
      <c r="H540" s="46">
        <f t="shared" si="134"/>
        <v>10</v>
      </c>
      <c r="I540" s="46">
        <v>6</v>
      </c>
      <c r="J540" s="42">
        <f t="shared" si="138"/>
        <v>1</v>
      </c>
      <c r="K540" s="42">
        <f t="shared" si="139"/>
        <v>1</v>
      </c>
      <c r="L540" s="42">
        <f t="shared" si="136"/>
        <v>1</v>
      </c>
      <c r="M540" s="42">
        <f t="shared" si="140"/>
        <v>0</v>
      </c>
      <c r="N540" s="42">
        <f t="shared" si="141"/>
        <v>0</v>
      </c>
      <c r="O540" s="42">
        <f t="shared" si="142"/>
        <v>0</v>
      </c>
      <c r="P540" s="42">
        <f t="shared" si="143"/>
        <v>0</v>
      </c>
      <c r="Q540" s="42">
        <f t="shared" si="144"/>
        <v>0</v>
      </c>
      <c r="R540" s="42" t="s">
        <v>841</v>
      </c>
      <c r="S540" s="42">
        <v>150</v>
      </c>
      <c r="T540" s="46">
        <v>0</v>
      </c>
      <c r="U540" s="46">
        <v>0</v>
      </c>
      <c r="V540" s="68" t="s">
        <v>291</v>
      </c>
      <c r="W540" s="68">
        <v>0</v>
      </c>
      <c r="X540" s="46" t="s">
        <v>1319</v>
      </c>
      <c r="AU540" s="42"/>
      <c r="AV540" s="42"/>
    </row>
    <row r="541" spans="1:48">
      <c r="A541" s="46">
        <v>1711</v>
      </c>
      <c r="B541" s="50" t="str">
        <f t="shared" si="137"/>
        <v>track_1711</v>
      </c>
      <c r="C541" s="46">
        <f t="shared" si="129"/>
        <v>44</v>
      </c>
      <c r="D541" s="46">
        <f t="shared" si="130"/>
        <v>0</v>
      </c>
      <c r="E541" s="46">
        <f t="shared" si="131"/>
        <v>3</v>
      </c>
      <c r="F541" s="46">
        <f t="shared" si="132"/>
        <v>1</v>
      </c>
      <c r="G541" s="46">
        <f t="shared" si="133"/>
        <v>1</v>
      </c>
      <c r="H541" s="46">
        <f t="shared" si="134"/>
        <v>11</v>
      </c>
      <c r="I541" s="46">
        <v>6</v>
      </c>
      <c r="J541" s="42">
        <f t="shared" si="138"/>
        <v>1</v>
      </c>
      <c r="K541" s="42">
        <f t="shared" si="139"/>
        <v>1</v>
      </c>
      <c r="L541" s="42">
        <f t="shared" si="136"/>
        <v>1</v>
      </c>
      <c r="M541" s="42">
        <f t="shared" si="140"/>
        <v>0</v>
      </c>
      <c r="N541" s="42">
        <f t="shared" si="141"/>
        <v>0</v>
      </c>
      <c r="O541" s="42">
        <f t="shared" si="142"/>
        <v>0</v>
      </c>
      <c r="P541" s="42">
        <f t="shared" si="143"/>
        <v>0</v>
      </c>
      <c r="Q541" s="42">
        <f t="shared" si="144"/>
        <v>0</v>
      </c>
      <c r="R541" s="42" t="s">
        <v>841</v>
      </c>
      <c r="S541" s="42">
        <v>150</v>
      </c>
      <c r="T541" s="46">
        <v>0</v>
      </c>
      <c r="U541" s="46">
        <v>0</v>
      </c>
      <c r="V541" s="68" t="s">
        <v>291</v>
      </c>
      <c r="W541" s="68">
        <v>0</v>
      </c>
      <c r="X541" s="46" t="s">
        <v>1320</v>
      </c>
      <c r="AU541" s="42"/>
      <c r="AV541" s="42"/>
    </row>
    <row r="542" spans="1:48">
      <c r="A542" s="46">
        <v>1712</v>
      </c>
      <c r="B542" s="50" t="str">
        <f t="shared" si="137"/>
        <v>track_1712</v>
      </c>
      <c r="C542" s="46">
        <f t="shared" si="129"/>
        <v>44</v>
      </c>
      <c r="D542" s="46">
        <f t="shared" si="130"/>
        <v>0</v>
      </c>
      <c r="E542" s="46">
        <f t="shared" si="131"/>
        <v>3</v>
      </c>
      <c r="F542" s="46">
        <f t="shared" si="132"/>
        <v>2</v>
      </c>
      <c r="G542" s="46">
        <f t="shared" si="133"/>
        <v>1</v>
      </c>
      <c r="H542" s="46">
        <f t="shared" si="134"/>
        <v>12</v>
      </c>
      <c r="I542" s="46">
        <v>6</v>
      </c>
      <c r="J542" s="42">
        <f t="shared" si="138"/>
        <v>1</v>
      </c>
      <c r="K542" s="42">
        <f t="shared" si="139"/>
        <v>1</v>
      </c>
      <c r="L542" s="42">
        <f t="shared" si="136"/>
        <v>1</v>
      </c>
      <c r="M542" s="42">
        <f t="shared" si="140"/>
        <v>0</v>
      </c>
      <c r="N542" s="42">
        <f t="shared" si="141"/>
        <v>0</v>
      </c>
      <c r="O542" s="42">
        <f t="shared" si="142"/>
        <v>0</v>
      </c>
      <c r="P542" s="42">
        <f t="shared" si="143"/>
        <v>0</v>
      </c>
      <c r="Q542" s="42">
        <f t="shared" si="144"/>
        <v>0</v>
      </c>
      <c r="R542" s="42" t="s">
        <v>841</v>
      </c>
      <c r="S542" s="42">
        <v>150</v>
      </c>
      <c r="T542" s="46">
        <v>0</v>
      </c>
      <c r="U542" s="46">
        <v>0</v>
      </c>
      <c r="V542" s="68" t="s">
        <v>291</v>
      </c>
      <c r="W542" s="68">
        <v>0</v>
      </c>
      <c r="X542" s="46" t="s">
        <v>1321</v>
      </c>
      <c r="AU542" s="42"/>
      <c r="AV542" s="42"/>
    </row>
    <row r="543" spans="1:48">
      <c r="A543" s="46">
        <v>1713</v>
      </c>
      <c r="B543" s="50" t="str">
        <f t="shared" si="137"/>
        <v>track_1713</v>
      </c>
      <c r="C543" s="46">
        <f t="shared" si="129"/>
        <v>44</v>
      </c>
      <c r="D543" s="46">
        <f t="shared" si="130"/>
        <v>0</v>
      </c>
      <c r="E543" s="46">
        <f t="shared" si="131"/>
        <v>4</v>
      </c>
      <c r="F543" s="46">
        <f t="shared" si="132"/>
        <v>2</v>
      </c>
      <c r="G543" s="46">
        <f t="shared" si="133"/>
        <v>1</v>
      </c>
      <c r="H543" s="46">
        <f t="shared" si="134"/>
        <v>13</v>
      </c>
      <c r="I543" s="46">
        <v>6</v>
      </c>
      <c r="J543" s="42">
        <f t="shared" si="138"/>
        <v>1</v>
      </c>
      <c r="K543" s="42">
        <f t="shared" si="139"/>
        <v>1</v>
      </c>
      <c r="L543" s="42">
        <f t="shared" si="136"/>
        <v>1</v>
      </c>
      <c r="M543" s="42">
        <f t="shared" si="140"/>
        <v>0</v>
      </c>
      <c r="N543" s="42">
        <f t="shared" si="141"/>
        <v>0</v>
      </c>
      <c r="O543" s="42">
        <f t="shared" si="142"/>
        <v>0</v>
      </c>
      <c r="P543" s="42">
        <f t="shared" si="143"/>
        <v>0</v>
      </c>
      <c r="Q543" s="42">
        <f t="shared" si="144"/>
        <v>0</v>
      </c>
      <c r="R543" s="42" t="s">
        <v>841</v>
      </c>
      <c r="S543" s="42">
        <v>150</v>
      </c>
      <c r="T543" s="46">
        <v>0</v>
      </c>
      <c r="U543" s="46">
        <v>0</v>
      </c>
      <c r="V543" s="68" t="s">
        <v>291</v>
      </c>
      <c r="W543" s="68">
        <v>0</v>
      </c>
      <c r="X543" s="46" t="s">
        <v>1322</v>
      </c>
      <c r="AU543" s="42"/>
      <c r="AV543" s="42"/>
    </row>
    <row r="544" spans="1:48">
      <c r="A544" s="46">
        <v>1714</v>
      </c>
      <c r="B544" s="50" t="str">
        <f t="shared" si="137"/>
        <v>track_1714</v>
      </c>
      <c r="C544" s="46">
        <f t="shared" si="129"/>
        <v>44</v>
      </c>
      <c r="D544" s="46">
        <f t="shared" si="130"/>
        <v>0</v>
      </c>
      <c r="E544" s="46">
        <f t="shared" si="131"/>
        <v>2</v>
      </c>
      <c r="F544" s="46">
        <f t="shared" si="132"/>
        <v>4</v>
      </c>
      <c r="G544" s="46">
        <f t="shared" si="133"/>
        <v>1</v>
      </c>
      <c r="H544" s="46">
        <f t="shared" si="134"/>
        <v>14</v>
      </c>
      <c r="I544" s="46">
        <v>6</v>
      </c>
      <c r="J544" s="42">
        <f t="shared" si="138"/>
        <v>1</v>
      </c>
      <c r="K544" s="42">
        <f t="shared" si="139"/>
        <v>1</v>
      </c>
      <c r="L544" s="42">
        <f t="shared" si="136"/>
        <v>1</v>
      </c>
      <c r="M544" s="42">
        <f t="shared" si="140"/>
        <v>0</v>
      </c>
      <c r="N544" s="42">
        <f t="shared" si="141"/>
        <v>0</v>
      </c>
      <c r="O544" s="42">
        <f t="shared" si="142"/>
        <v>0</v>
      </c>
      <c r="P544" s="42">
        <f t="shared" si="143"/>
        <v>0</v>
      </c>
      <c r="Q544" s="42">
        <f t="shared" si="144"/>
        <v>0</v>
      </c>
      <c r="R544" s="42" t="s">
        <v>841</v>
      </c>
      <c r="S544" s="42">
        <v>150</v>
      </c>
      <c r="T544" s="46">
        <v>0</v>
      </c>
      <c r="U544" s="46">
        <v>0</v>
      </c>
      <c r="V544" s="68" t="s">
        <v>291</v>
      </c>
      <c r="W544" s="68">
        <v>0</v>
      </c>
      <c r="X544" s="46" t="s">
        <v>1323</v>
      </c>
      <c r="AU544" s="42"/>
      <c r="AV544" s="42"/>
    </row>
    <row r="545" spans="1:48">
      <c r="A545" s="46">
        <v>1715</v>
      </c>
      <c r="B545" s="50" t="str">
        <f t="shared" si="137"/>
        <v>track_1715</v>
      </c>
      <c r="C545" s="46">
        <f t="shared" si="129"/>
        <v>44</v>
      </c>
      <c r="D545" s="46">
        <f t="shared" si="130"/>
        <v>0</v>
      </c>
      <c r="E545" s="46">
        <f t="shared" si="131"/>
        <v>4</v>
      </c>
      <c r="F545" s="46">
        <f t="shared" si="132"/>
        <v>2</v>
      </c>
      <c r="G545" s="46">
        <f t="shared" si="133"/>
        <v>1</v>
      </c>
      <c r="H545" s="46">
        <f t="shared" si="134"/>
        <v>15</v>
      </c>
      <c r="I545" s="46">
        <v>6</v>
      </c>
      <c r="J545" s="42">
        <f t="shared" si="138"/>
        <v>1</v>
      </c>
      <c r="K545" s="42">
        <f t="shared" si="139"/>
        <v>1</v>
      </c>
      <c r="L545" s="42">
        <f t="shared" si="136"/>
        <v>1</v>
      </c>
      <c r="M545" s="42">
        <f t="shared" si="140"/>
        <v>0</v>
      </c>
      <c r="N545" s="42">
        <f t="shared" si="141"/>
        <v>0</v>
      </c>
      <c r="O545" s="42">
        <f t="shared" si="142"/>
        <v>0</v>
      </c>
      <c r="P545" s="42">
        <f t="shared" si="143"/>
        <v>0</v>
      </c>
      <c r="Q545" s="42">
        <f t="shared" si="144"/>
        <v>0</v>
      </c>
      <c r="R545" s="42" t="s">
        <v>841</v>
      </c>
      <c r="S545" s="42">
        <v>150</v>
      </c>
      <c r="T545" s="46">
        <v>0</v>
      </c>
      <c r="U545" s="46">
        <v>0</v>
      </c>
      <c r="V545" s="68" t="s">
        <v>291</v>
      </c>
      <c r="W545" s="68">
        <v>0</v>
      </c>
      <c r="X545" s="46" t="s">
        <v>1324</v>
      </c>
      <c r="AU545" s="42"/>
      <c r="AV545" s="42"/>
    </row>
    <row r="546" spans="1:48">
      <c r="A546" s="46">
        <v>1716</v>
      </c>
      <c r="B546" s="50" t="str">
        <f t="shared" si="137"/>
        <v>track_1716</v>
      </c>
      <c r="C546" s="46">
        <f t="shared" si="129"/>
        <v>44</v>
      </c>
      <c r="D546" s="46">
        <f t="shared" si="130"/>
        <v>0</v>
      </c>
      <c r="E546" s="46">
        <f t="shared" si="131"/>
        <v>2</v>
      </c>
      <c r="F546" s="46">
        <f t="shared" si="132"/>
        <v>4</v>
      </c>
      <c r="G546" s="46">
        <f t="shared" si="133"/>
        <v>1</v>
      </c>
      <c r="H546" s="46">
        <f t="shared" si="134"/>
        <v>16</v>
      </c>
      <c r="I546" s="46">
        <v>6</v>
      </c>
      <c r="J546" s="42">
        <f t="shared" si="138"/>
        <v>1</v>
      </c>
      <c r="K546" s="42">
        <f t="shared" si="139"/>
        <v>1</v>
      </c>
      <c r="L546" s="42">
        <f t="shared" si="136"/>
        <v>1</v>
      </c>
      <c r="M546" s="42">
        <f t="shared" si="140"/>
        <v>0</v>
      </c>
      <c r="N546" s="42">
        <f t="shared" si="141"/>
        <v>0</v>
      </c>
      <c r="O546" s="42">
        <f t="shared" si="142"/>
        <v>0</v>
      </c>
      <c r="P546" s="42">
        <f t="shared" si="143"/>
        <v>0</v>
      </c>
      <c r="Q546" s="42">
        <f t="shared" si="144"/>
        <v>0</v>
      </c>
      <c r="R546" s="42" t="s">
        <v>841</v>
      </c>
      <c r="S546" s="42">
        <v>150</v>
      </c>
      <c r="T546" s="46">
        <v>0</v>
      </c>
      <c r="U546" s="46">
        <v>0</v>
      </c>
      <c r="V546" s="68" t="s">
        <v>291</v>
      </c>
      <c r="W546" s="68">
        <v>0</v>
      </c>
      <c r="X546" s="46" t="s">
        <v>1325</v>
      </c>
      <c r="AU546" s="42"/>
      <c r="AV546" s="42"/>
    </row>
    <row r="547" spans="1:48">
      <c r="A547" s="46">
        <v>1717</v>
      </c>
      <c r="B547" s="50" t="str">
        <f t="shared" si="137"/>
        <v>track_1717</v>
      </c>
      <c r="C547" s="46">
        <f t="shared" si="129"/>
        <v>44</v>
      </c>
      <c r="D547" s="46">
        <f t="shared" si="130"/>
        <v>0</v>
      </c>
      <c r="E547" s="46">
        <f t="shared" si="131"/>
        <v>2</v>
      </c>
      <c r="F547" s="46">
        <f t="shared" si="132"/>
        <v>4</v>
      </c>
      <c r="G547" s="46">
        <f t="shared" si="133"/>
        <v>1</v>
      </c>
      <c r="H547" s="46">
        <f t="shared" si="134"/>
        <v>17</v>
      </c>
      <c r="I547" s="46">
        <v>6</v>
      </c>
      <c r="J547" s="42">
        <f t="shared" si="138"/>
        <v>1</v>
      </c>
      <c r="K547" s="42">
        <f t="shared" si="139"/>
        <v>1</v>
      </c>
      <c r="L547" s="42">
        <f t="shared" si="136"/>
        <v>1</v>
      </c>
      <c r="M547" s="42">
        <f t="shared" si="140"/>
        <v>0</v>
      </c>
      <c r="N547" s="42">
        <f t="shared" si="141"/>
        <v>0</v>
      </c>
      <c r="O547" s="42">
        <f t="shared" si="142"/>
        <v>0</v>
      </c>
      <c r="P547" s="42">
        <f t="shared" si="143"/>
        <v>0</v>
      </c>
      <c r="Q547" s="42">
        <f t="shared" si="144"/>
        <v>0</v>
      </c>
      <c r="R547" s="42" t="s">
        <v>841</v>
      </c>
      <c r="S547" s="42">
        <v>150</v>
      </c>
      <c r="T547" s="46">
        <v>0</v>
      </c>
      <c r="U547" s="46">
        <v>0</v>
      </c>
      <c r="V547" s="68" t="s">
        <v>291</v>
      </c>
      <c r="W547" s="68">
        <v>0</v>
      </c>
      <c r="X547" s="46" t="s">
        <v>1326</v>
      </c>
      <c r="AU547" s="42"/>
      <c r="AV547" s="42"/>
    </row>
    <row r="548" spans="1:48">
      <c r="A548" s="46">
        <v>1718</v>
      </c>
      <c r="B548" s="50" t="str">
        <f t="shared" si="137"/>
        <v>track_1718</v>
      </c>
      <c r="C548" s="46">
        <f t="shared" si="129"/>
        <v>44</v>
      </c>
      <c r="D548" s="46">
        <f t="shared" si="130"/>
        <v>0</v>
      </c>
      <c r="E548" s="46">
        <f t="shared" si="131"/>
        <v>4</v>
      </c>
      <c r="F548" s="46">
        <f t="shared" si="132"/>
        <v>2</v>
      </c>
      <c r="G548" s="46">
        <f t="shared" si="133"/>
        <v>1</v>
      </c>
      <c r="H548" s="46">
        <f t="shared" si="134"/>
        <v>18</v>
      </c>
      <c r="I548" s="46">
        <v>6</v>
      </c>
      <c r="J548" s="42">
        <f t="shared" si="138"/>
        <v>1</v>
      </c>
      <c r="K548" s="42">
        <f t="shared" si="139"/>
        <v>1</v>
      </c>
      <c r="L548" s="42">
        <f t="shared" si="136"/>
        <v>1</v>
      </c>
      <c r="M548" s="42">
        <f t="shared" si="140"/>
        <v>0</v>
      </c>
      <c r="N548" s="42">
        <f t="shared" si="141"/>
        <v>0</v>
      </c>
      <c r="O548" s="42">
        <f t="shared" si="142"/>
        <v>0</v>
      </c>
      <c r="P548" s="42">
        <f t="shared" si="143"/>
        <v>0</v>
      </c>
      <c r="Q548" s="42">
        <f t="shared" si="144"/>
        <v>0</v>
      </c>
      <c r="R548" s="42" t="s">
        <v>841</v>
      </c>
      <c r="S548" s="42">
        <v>150</v>
      </c>
      <c r="T548" s="46">
        <v>0</v>
      </c>
      <c r="U548" s="46">
        <v>0</v>
      </c>
      <c r="V548" s="68" t="s">
        <v>291</v>
      </c>
      <c r="W548" s="68">
        <v>0</v>
      </c>
      <c r="X548" s="46" t="s">
        <v>1327</v>
      </c>
      <c r="AU548" s="42"/>
      <c r="AV548" s="42"/>
    </row>
    <row r="549" spans="1:48">
      <c r="A549" s="46">
        <v>1719</v>
      </c>
      <c r="B549" s="50" t="str">
        <f t="shared" si="137"/>
        <v>track_1719</v>
      </c>
      <c r="C549" s="46">
        <f t="shared" si="129"/>
        <v>44</v>
      </c>
      <c r="D549" s="46">
        <f t="shared" si="130"/>
        <v>0</v>
      </c>
      <c r="E549" s="46">
        <f t="shared" si="131"/>
        <v>3</v>
      </c>
      <c r="F549" s="46">
        <f t="shared" si="132"/>
        <v>1</v>
      </c>
      <c r="G549" s="46">
        <f t="shared" si="133"/>
        <v>1</v>
      </c>
      <c r="H549" s="46">
        <f t="shared" si="134"/>
        <v>19</v>
      </c>
      <c r="I549" s="46">
        <v>6</v>
      </c>
      <c r="J549" s="42">
        <f t="shared" si="138"/>
        <v>1</v>
      </c>
      <c r="K549" s="42">
        <f t="shared" si="139"/>
        <v>1</v>
      </c>
      <c r="L549" s="42">
        <f t="shared" si="136"/>
        <v>1</v>
      </c>
      <c r="M549" s="42">
        <f t="shared" si="140"/>
        <v>0</v>
      </c>
      <c r="N549" s="42">
        <f t="shared" si="141"/>
        <v>0</v>
      </c>
      <c r="O549" s="42">
        <f t="shared" si="142"/>
        <v>0</v>
      </c>
      <c r="P549" s="42">
        <f t="shared" si="143"/>
        <v>0</v>
      </c>
      <c r="Q549" s="42">
        <f t="shared" si="144"/>
        <v>0</v>
      </c>
      <c r="R549" s="42" t="s">
        <v>841</v>
      </c>
      <c r="S549" s="42">
        <v>150</v>
      </c>
      <c r="T549" s="46">
        <v>0</v>
      </c>
      <c r="U549" s="46">
        <v>0</v>
      </c>
      <c r="V549" s="68" t="s">
        <v>291</v>
      </c>
      <c r="W549" s="68">
        <v>0</v>
      </c>
      <c r="X549" s="46" t="s">
        <v>1328</v>
      </c>
      <c r="AU549" s="42"/>
      <c r="AV549" s="42"/>
    </row>
    <row r="550" spans="1:48">
      <c r="A550" s="46">
        <v>1720</v>
      </c>
      <c r="B550" s="50" t="str">
        <f t="shared" si="137"/>
        <v>track_1720</v>
      </c>
      <c r="C550" s="46">
        <f t="shared" si="129"/>
        <v>46</v>
      </c>
      <c r="D550" s="46">
        <f t="shared" si="130"/>
        <v>0</v>
      </c>
      <c r="E550" s="46">
        <f t="shared" si="131"/>
        <v>4</v>
      </c>
      <c r="F550" s="46">
        <f t="shared" si="132"/>
        <v>4</v>
      </c>
      <c r="G550" s="46">
        <f t="shared" si="133"/>
        <v>1</v>
      </c>
      <c r="H550" s="46">
        <f t="shared" si="134"/>
        <v>1</v>
      </c>
      <c r="I550" s="46">
        <v>6</v>
      </c>
      <c r="J550" s="42">
        <f t="shared" si="138"/>
        <v>0</v>
      </c>
      <c r="K550" s="42">
        <f t="shared" si="139"/>
        <v>0</v>
      </c>
      <c r="L550" s="42">
        <f t="shared" si="136"/>
        <v>1</v>
      </c>
      <c r="M550" s="42">
        <f t="shared" si="140"/>
        <v>1</v>
      </c>
      <c r="N550" s="42">
        <f t="shared" si="141"/>
        <v>0</v>
      </c>
      <c r="O550" s="42">
        <f t="shared" si="142"/>
        <v>1</v>
      </c>
      <c r="P550" s="42">
        <f t="shared" si="143"/>
        <v>1</v>
      </c>
      <c r="Q550" s="42">
        <f t="shared" si="144"/>
        <v>0</v>
      </c>
      <c r="R550" s="42" t="s">
        <v>841</v>
      </c>
      <c r="S550" s="42">
        <v>150</v>
      </c>
      <c r="T550" s="46">
        <v>0</v>
      </c>
      <c r="U550" s="46">
        <v>0</v>
      </c>
      <c r="V550" s="68" t="s">
        <v>291</v>
      </c>
      <c r="W550" s="68">
        <v>0</v>
      </c>
      <c r="X550" s="46" t="s">
        <v>1329</v>
      </c>
      <c r="AU550" s="42"/>
      <c r="AV550" s="42"/>
    </row>
    <row r="551" spans="1:48">
      <c r="A551" s="46">
        <v>1721</v>
      </c>
      <c r="B551" s="50" t="str">
        <f t="shared" si="137"/>
        <v>track_1721</v>
      </c>
      <c r="C551" s="46">
        <f t="shared" ref="C551:C569" si="145">INT(RIGHT(LEFT(X551,8),2))</f>
        <v>46</v>
      </c>
      <c r="D551" s="46">
        <f t="shared" ref="D551:D614" si="146">INT(RIGHT(LEFT(X551,10),1))</f>
        <v>0</v>
      </c>
      <c r="E551" s="46">
        <f t="shared" ref="E551:E614" si="147">INT(RIGHT(LEFT(X551,11),1))</f>
        <v>4</v>
      </c>
      <c r="F551" s="46">
        <f t="shared" ref="F551:F614" si="148">INT(RIGHT(LEFT(X551,12),1))</f>
        <v>4</v>
      </c>
      <c r="G551" s="46">
        <f t="shared" ref="G551:G614" si="149">INT(RIGHT(LEFT(X551,13),1))</f>
        <v>1</v>
      </c>
      <c r="H551" s="46">
        <f t="shared" ref="H551:H614" si="150">INT(RIGHT(LEFT(X551,16),2))</f>
        <v>2</v>
      </c>
      <c r="I551" s="46">
        <v>6</v>
      </c>
      <c r="J551" s="42">
        <f t="shared" si="138"/>
        <v>0</v>
      </c>
      <c r="K551" s="42">
        <f t="shared" si="139"/>
        <v>0</v>
      </c>
      <c r="L551" s="42">
        <f t="shared" si="136"/>
        <v>1</v>
      </c>
      <c r="M551" s="42">
        <f t="shared" si="140"/>
        <v>1</v>
      </c>
      <c r="N551" s="42">
        <f t="shared" si="141"/>
        <v>0</v>
      </c>
      <c r="O551" s="42">
        <f t="shared" si="142"/>
        <v>1</v>
      </c>
      <c r="P551" s="42">
        <f t="shared" si="143"/>
        <v>1</v>
      </c>
      <c r="Q551" s="42">
        <f t="shared" si="144"/>
        <v>0</v>
      </c>
      <c r="R551" s="42" t="s">
        <v>841</v>
      </c>
      <c r="S551" s="42">
        <v>150</v>
      </c>
      <c r="T551" s="46">
        <v>0</v>
      </c>
      <c r="U551" s="46">
        <v>0</v>
      </c>
      <c r="V551" s="68" t="s">
        <v>291</v>
      </c>
      <c r="W551" s="68">
        <v>0</v>
      </c>
      <c r="X551" s="46" t="s">
        <v>1330</v>
      </c>
      <c r="AU551" s="42"/>
      <c r="AV551" s="42"/>
    </row>
    <row r="552" spans="1:48">
      <c r="A552" s="46">
        <v>1722</v>
      </c>
      <c r="B552" s="50" t="str">
        <f t="shared" si="137"/>
        <v>track_1722</v>
      </c>
      <c r="C552" s="46">
        <f t="shared" si="145"/>
        <v>46</v>
      </c>
      <c r="D552" s="46">
        <f t="shared" si="146"/>
        <v>0</v>
      </c>
      <c r="E552" s="46">
        <f t="shared" si="147"/>
        <v>4</v>
      </c>
      <c r="F552" s="46">
        <f t="shared" si="148"/>
        <v>4</v>
      </c>
      <c r="G552" s="46">
        <f t="shared" si="149"/>
        <v>1</v>
      </c>
      <c r="H552" s="46">
        <f t="shared" si="150"/>
        <v>3</v>
      </c>
      <c r="I552" s="46">
        <v>6</v>
      </c>
      <c r="J552" s="42">
        <f t="shared" si="138"/>
        <v>0</v>
      </c>
      <c r="K552" s="42">
        <f t="shared" si="139"/>
        <v>0</v>
      </c>
      <c r="L552" s="42">
        <f t="shared" ref="L552:L615" si="151">VLOOKUP(C552,AJ:AW,8,0)</f>
        <v>1</v>
      </c>
      <c r="M552" s="42">
        <f t="shared" si="140"/>
        <v>1</v>
      </c>
      <c r="N552" s="42">
        <f t="shared" si="141"/>
        <v>0</v>
      </c>
      <c r="O552" s="42">
        <f t="shared" si="142"/>
        <v>1</v>
      </c>
      <c r="P552" s="42">
        <f t="shared" si="143"/>
        <v>1</v>
      </c>
      <c r="Q552" s="42">
        <f t="shared" si="144"/>
        <v>0</v>
      </c>
      <c r="R552" s="42" t="s">
        <v>841</v>
      </c>
      <c r="S552" s="42">
        <v>150</v>
      </c>
      <c r="T552" s="46">
        <v>0</v>
      </c>
      <c r="U552" s="46">
        <v>0</v>
      </c>
      <c r="V552" s="68" t="s">
        <v>291</v>
      </c>
      <c r="W552" s="68">
        <v>0</v>
      </c>
      <c r="X552" s="46" t="s">
        <v>1331</v>
      </c>
      <c r="AU552" s="42"/>
      <c r="AV552" s="42"/>
    </row>
    <row r="553" spans="1:48">
      <c r="A553" s="46">
        <v>1723</v>
      </c>
      <c r="B553" s="50" t="str">
        <f t="shared" si="137"/>
        <v>track_1723</v>
      </c>
      <c r="C553" s="46">
        <f t="shared" si="145"/>
        <v>46</v>
      </c>
      <c r="D553" s="46">
        <f t="shared" si="146"/>
        <v>0</v>
      </c>
      <c r="E553" s="46">
        <f t="shared" si="147"/>
        <v>4</v>
      </c>
      <c r="F553" s="46">
        <f t="shared" si="148"/>
        <v>4</v>
      </c>
      <c r="G553" s="46">
        <f t="shared" si="149"/>
        <v>1</v>
      </c>
      <c r="H553" s="46">
        <f t="shared" si="150"/>
        <v>4</v>
      </c>
      <c r="I553" s="46">
        <v>6</v>
      </c>
      <c r="J553" s="42">
        <f t="shared" si="138"/>
        <v>0</v>
      </c>
      <c r="K553" s="42">
        <f t="shared" si="139"/>
        <v>0</v>
      </c>
      <c r="L553" s="42">
        <f t="shared" si="151"/>
        <v>1</v>
      </c>
      <c r="M553" s="42">
        <f t="shared" si="140"/>
        <v>1</v>
      </c>
      <c r="N553" s="42">
        <f t="shared" si="141"/>
        <v>0</v>
      </c>
      <c r="O553" s="42">
        <f t="shared" si="142"/>
        <v>1</v>
      </c>
      <c r="P553" s="42">
        <f t="shared" si="143"/>
        <v>1</v>
      </c>
      <c r="Q553" s="42">
        <f t="shared" si="144"/>
        <v>0</v>
      </c>
      <c r="R553" s="42" t="s">
        <v>841</v>
      </c>
      <c r="S553" s="42">
        <v>150</v>
      </c>
      <c r="T553" s="46">
        <v>0</v>
      </c>
      <c r="U553" s="46">
        <v>0</v>
      </c>
      <c r="V553" s="68" t="s">
        <v>291</v>
      </c>
      <c r="W553" s="68">
        <v>0</v>
      </c>
      <c r="X553" s="46" t="s">
        <v>1332</v>
      </c>
      <c r="AU553" s="42"/>
      <c r="AV553" s="42"/>
    </row>
    <row r="554" spans="1:48">
      <c r="A554" s="46">
        <v>1724</v>
      </c>
      <c r="B554" s="50" t="str">
        <f t="shared" si="137"/>
        <v>track_1724</v>
      </c>
      <c r="C554" s="46">
        <f t="shared" si="145"/>
        <v>46</v>
      </c>
      <c r="D554" s="46">
        <f t="shared" si="146"/>
        <v>0</v>
      </c>
      <c r="E554" s="46">
        <f t="shared" si="147"/>
        <v>4</v>
      </c>
      <c r="F554" s="46">
        <f t="shared" si="148"/>
        <v>4</v>
      </c>
      <c r="G554" s="46">
        <f t="shared" si="149"/>
        <v>1</v>
      </c>
      <c r="H554" s="46">
        <f t="shared" si="150"/>
        <v>5</v>
      </c>
      <c r="I554" s="46">
        <v>6</v>
      </c>
      <c r="J554" s="42">
        <f t="shared" si="138"/>
        <v>0</v>
      </c>
      <c r="K554" s="42">
        <f t="shared" si="139"/>
        <v>0</v>
      </c>
      <c r="L554" s="42">
        <f t="shared" si="151"/>
        <v>1</v>
      </c>
      <c r="M554" s="42">
        <f t="shared" si="140"/>
        <v>1</v>
      </c>
      <c r="N554" s="42">
        <f t="shared" si="141"/>
        <v>0</v>
      </c>
      <c r="O554" s="42">
        <f t="shared" si="142"/>
        <v>1</v>
      </c>
      <c r="P554" s="42">
        <f t="shared" si="143"/>
        <v>1</v>
      </c>
      <c r="Q554" s="42">
        <f t="shared" si="144"/>
        <v>0</v>
      </c>
      <c r="R554" s="42" t="s">
        <v>841</v>
      </c>
      <c r="S554" s="42">
        <v>150</v>
      </c>
      <c r="T554" s="46">
        <v>0</v>
      </c>
      <c r="U554" s="46">
        <v>0</v>
      </c>
      <c r="V554" s="68" t="s">
        <v>291</v>
      </c>
      <c r="W554" s="68">
        <v>0</v>
      </c>
      <c r="X554" s="46" t="s">
        <v>1333</v>
      </c>
      <c r="AU554" s="42"/>
      <c r="AV554" s="42"/>
    </row>
    <row r="555" spans="1:48">
      <c r="A555" s="46">
        <v>1725</v>
      </c>
      <c r="B555" s="50" t="str">
        <f t="shared" si="137"/>
        <v>track_1725</v>
      </c>
      <c r="C555" s="46">
        <f t="shared" si="145"/>
        <v>46</v>
      </c>
      <c r="D555" s="46">
        <f t="shared" si="146"/>
        <v>0</v>
      </c>
      <c r="E555" s="46">
        <f t="shared" si="147"/>
        <v>4</v>
      </c>
      <c r="F555" s="46">
        <f t="shared" si="148"/>
        <v>4</v>
      </c>
      <c r="G555" s="46">
        <f t="shared" si="149"/>
        <v>1</v>
      </c>
      <c r="H555" s="46">
        <f t="shared" si="150"/>
        <v>6</v>
      </c>
      <c r="I555" s="46">
        <v>6</v>
      </c>
      <c r="J555" s="42">
        <f t="shared" si="138"/>
        <v>0</v>
      </c>
      <c r="K555" s="42">
        <f t="shared" si="139"/>
        <v>0</v>
      </c>
      <c r="L555" s="42">
        <f t="shared" si="151"/>
        <v>1</v>
      </c>
      <c r="M555" s="42">
        <f t="shared" si="140"/>
        <v>1</v>
      </c>
      <c r="N555" s="42">
        <f t="shared" si="141"/>
        <v>0</v>
      </c>
      <c r="O555" s="42">
        <f t="shared" si="142"/>
        <v>1</v>
      </c>
      <c r="P555" s="42">
        <f t="shared" si="143"/>
        <v>1</v>
      </c>
      <c r="Q555" s="42">
        <f t="shared" si="144"/>
        <v>0</v>
      </c>
      <c r="R555" s="42" t="s">
        <v>841</v>
      </c>
      <c r="S555" s="42">
        <v>150</v>
      </c>
      <c r="T555" s="46">
        <v>0</v>
      </c>
      <c r="U555" s="46">
        <v>0</v>
      </c>
      <c r="V555" s="68" t="s">
        <v>291</v>
      </c>
      <c r="W555" s="68">
        <v>0</v>
      </c>
      <c r="X555" s="46" t="s">
        <v>1334</v>
      </c>
      <c r="AU555" s="42"/>
      <c r="AV555" s="42"/>
    </row>
    <row r="556" spans="1:48">
      <c r="A556" s="46">
        <v>1726</v>
      </c>
      <c r="B556" s="50" t="str">
        <f t="shared" si="137"/>
        <v>track_1726</v>
      </c>
      <c r="C556" s="46">
        <f t="shared" si="145"/>
        <v>46</v>
      </c>
      <c r="D556" s="46">
        <f t="shared" si="146"/>
        <v>0</v>
      </c>
      <c r="E556" s="46">
        <f t="shared" si="147"/>
        <v>4</v>
      </c>
      <c r="F556" s="46">
        <f t="shared" si="148"/>
        <v>4</v>
      </c>
      <c r="G556" s="46">
        <f t="shared" si="149"/>
        <v>1</v>
      </c>
      <c r="H556" s="46">
        <f t="shared" si="150"/>
        <v>7</v>
      </c>
      <c r="I556" s="46">
        <v>6</v>
      </c>
      <c r="J556" s="42">
        <f t="shared" si="138"/>
        <v>0</v>
      </c>
      <c r="K556" s="42">
        <f t="shared" si="139"/>
        <v>0</v>
      </c>
      <c r="L556" s="42">
        <f t="shared" si="151"/>
        <v>1</v>
      </c>
      <c r="M556" s="42">
        <f t="shared" si="140"/>
        <v>1</v>
      </c>
      <c r="N556" s="42">
        <f t="shared" si="141"/>
        <v>0</v>
      </c>
      <c r="O556" s="42">
        <f t="shared" si="142"/>
        <v>1</v>
      </c>
      <c r="P556" s="42">
        <f t="shared" si="143"/>
        <v>1</v>
      </c>
      <c r="Q556" s="42">
        <f t="shared" si="144"/>
        <v>0</v>
      </c>
      <c r="R556" s="42" t="s">
        <v>841</v>
      </c>
      <c r="S556" s="42">
        <v>150</v>
      </c>
      <c r="T556" s="46">
        <v>0</v>
      </c>
      <c r="U556" s="46">
        <v>0</v>
      </c>
      <c r="V556" s="68" t="s">
        <v>291</v>
      </c>
      <c r="W556" s="68">
        <v>0</v>
      </c>
      <c r="X556" s="46" t="s">
        <v>1335</v>
      </c>
      <c r="AU556" s="42"/>
      <c r="AV556" s="42"/>
    </row>
    <row r="557" spans="1:48">
      <c r="A557" s="46">
        <v>1727</v>
      </c>
      <c r="B557" s="50" t="str">
        <f t="shared" si="137"/>
        <v>track_1727</v>
      </c>
      <c r="C557" s="46">
        <f t="shared" si="145"/>
        <v>46</v>
      </c>
      <c r="D557" s="46">
        <f t="shared" si="146"/>
        <v>0</v>
      </c>
      <c r="E557" s="46">
        <f t="shared" si="147"/>
        <v>4</v>
      </c>
      <c r="F557" s="46">
        <f t="shared" si="148"/>
        <v>4</v>
      </c>
      <c r="G557" s="46">
        <f t="shared" si="149"/>
        <v>1</v>
      </c>
      <c r="H557" s="46">
        <f t="shared" si="150"/>
        <v>8</v>
      </c>
      <c r="I557" s="46">
        <v>6</v>
      </c>
      <c r="J557" s="42">
        <f t="shared" si="138"/>
        <v>0</v>
      </c>
      <c r="K557" s="42">
        <f t="shared" si="139"/>
        <v>0</v>
      </c>
      <c r="L557" s="42">
        <f t="shared" si="151"/>
        <v>1</v>
      </c>
      <c r="M557" s="42">
        <f t="shared" si="140"/>
        <v>1</v>
      </c>
      <c r="N557" s="42">
        <f t="shared" si="141"/>
        <v>0</v>
      </c>
      <c r="O557" s="42">
        <f t="shared" si="142"/>
        <v>1</v>
      </c>
      <c r="P557" s="42">
        <f t="shared" si="143"/>
        <v>1</v>
      </c>
      <c r="Q557" s="42">
        <f t="shared" si="144"/>
        <v>0</v>
      </c>
      <c r="R557" s="42" t="s">
        <v>841</v>
      </c>
      <c r="S557" s="42">
        <v>150</v>
      </c>
      <c r="T557" s="46">
        <v>0</v>
      </c>
      <c r="U557" s="46">
        <v>0</v>
      </c>
      <c r="V557" s="68" t="s">
        <v>291</v>
      </c>
      <c r="W557" s="68">
        <v>0</v>
      </c>
      <c r="X557" s="46" t="s">
        <v>1336</v>
      </c>
      <c r="AU557" s="42"/>
      <c r="AV557" s="42"/>
    </row>
    <row r="558" spans="1:48">
      <c r="A558" s="46">
        <v>1728</v>
      </c>
      <c r="B558" s="50" t="str">
        <f t="shared" si="137"/>
        <v>track_1728</v>
      </c>
      <c r="C558" s="46">
        <f t="shared" si="145"/>
        <v>46</v>
      </c>
      <c r="D558" s="46">
        <f t="shared" si="146"/>
        <v>0</v>
      </c>
      <c r="E558" s="46">
        <f t="shared" si="147"/>
        <v>4</v>
      </c>
      <c r="F558" s="46">
        <f t="shared" si="148"/>
        <v>4</v>
      </c>
      <c r="G558" s="46">
        <f t="shared" si="149"/>
        <v>1</v>
      </c>
      <c r="H558" s="46">
        <f t="shared" si="150"/>
        <v>9</v>
      </c>
      <c r="I558" s="46">
        <v>6</v>
      </c>
      <c r="J558" s="42">
        <f t="shared" si="138"/>
        <v>0</v>
      </c>
      <c r="K558" s="42">
        <f t="shared" si="139"/>
        <v>0</v>
      </c>
      <c r="L558" s="42">
        <f t="shared" si="151"/>
        <v>1</v>
      </c>
      <c r="M558" s="42">
        <f t="shared" si="140"/>
        <v>1</v>
      </c>
      <c r="N558" s="42">
        <f t="shared" si="141"/>
        <v>0</v>
      </c>
      <c r="O558" s="42">
        <f t="shared" si="142"/>
        <v>1</v>
      </c>
      <c r="P558" s="42">
        <f t="shared" si="143"/>
        <v>1</v>
      </c>
      <c r="Q558" s="42">
        <f t="shared" si="144"/>
        <v>0</v>
      </c>
      <c r="R558" s="42" t="s">
        <v>841</v>
      </c>
      <c r="S558" s="42">
        <v>150</v>
      </c>
      <c r="T558" s="46">
        <v>0</v>
      </c>
      <c r="U558" s="46">
        <v>0</v>
      </c>
      <c r="V558" s="68" t="s">
        <v>291</v>
      </c>
      <c r="W558" s="68">
        <v>0</v>
      </c>
      <c r="X558" s="46" t="s">
        <v>1337</v>
      </c>
      <c r="AU558" s="42"/>
      <c r="AV558" s="42"/>
    </row>
    <row r="559" spans="1:48">
      <c r="A559" s="46">
        <v>1729</v>
      </c>
      <c r="B559" s="50" t="str">
        <f t="shared" si="137"/>
        <v>track_1729</v>
      </c>
      <c r="C559" s="46">
        <f t="shared" si="145"/>
        <v>46</v>
      </c>
      <c r="D559" s="46">
        <f t="shared" si="146"/>
        <v>0</v>
      </c>
      <c r="E559" s="46">
        <f t="shared" si="147"/>
        <v>4</v>
      </c>
      <c r="F559" s="46">
        <f t="shared" si="148"/>
        <v>4</v>
      </c>
      <c r="G559" s="46">
        <f t="shared" si="149"/>
        <v>1</v>
      </c>
      <c r="H559" s="46">
        <f t="shared" si="150"/>
        <v>10</v>
      </c>
      <c r="I559" s="46">
        <v>6</v>
      </c>
      <c r="J559" s="42">
        <f t="shared" si="138"/>
        <v>0</v>
      </c>
      <c r="K559" s="42">
        <f t="shared" si="139"/>
        <v>0</v>
      </c>
      <c r="L559" s="42">
        <f t="shared" si="151"/>
        <v>1</v>
      </c>
      <c r="M559" s="42">
        <f t="shared" si="140"/>
        <v>1</v>
      </c>
      <c r="N559" s="42">
        <f t="shared" si="141"/>
        <v>0</v>
      </c>
      <c r="O559" s="42">
        <f t="shared" si="142"/>
        <v>1</v>
      </c>
      <c r="P559" s="42">
        <f t="shared" si="143"/>
        <v>1</v>
      </c>
      <c r="Q559" s="42">
        <f t="shared" si="144"/>
        <v>0</v>
      </c>
      <c r="R559" s="42" t="s">
        <v>841</v>
      </c>
      <c r="S559" s="42">
        <v>150</v>
      </c>
      <c r="T559" s="46">
        <v>0</v>
      </c>
      <c r="U559" s="46">
        <v>0</v>
      </c>
      <c r="V559" s="68" t="s">
        <v>291</v>
      </c>
      <c r="W559" s="68">
        <v>0</v>
      </c>
      <c r="X559" s="46" t="s">
        <v>1338</v>
      </c>
      <c r="AU559" s="42"/>
      <c r="AV559" s="42"/>
    </row>
    <row r="560" spans="1:48">
      <c r="A560" s="46">
        <v>1730</v>
      </c>
      <c r="B560" s="50" t="str">
        <f t="shared" si="137"/>
        <v>track_1730</v>
      </c>
      <c r="C560" s="46">
        <f t="shared" si="145"/>
        <v>46</v>
      </c>
      <c r="D560" s="46">
        <f t="shared" si="146"/>
        <v>0</v>
      </c>
      <c r="E560" s="46">
        <f t="shared" si="147"/>
        <v>2</v>
      </c>
      <c r="F560" s="46">
        <f t="shared" si="148"/>
        <v>2</v>
      </c>
      <c r="G560" s="46">
        <f t="shared" si="149"/>
        <v>1</v>
      </c>
      <c r="H560" s="46">
        <f t="shared" si="150"/>
        <v>11</v>
      </c>
      <c r="I560" s="46">
        <v>6</v>
      </c>
      <c r="J560" s="42">
        <f t="shared" si="138"/>
        <v>0</v>
      </c>
      <c r="K560" s="42">
        <f t="shared" si="139"/>
        <v>0</v>
      </c>
      <c r="L560" s="42">
        <f t="shared" si="151"/>
        <v>1</v>
      </c>
      <c r="M560" s="42">
        <f t="shared" si="140"/>
        <v>1</v>
      </c>
      <c r="N560" s="42">
        <f t="shared" si="141"/>
        <v>0</v>
      </c>
      <c r="O560" s="42">
        <f t="shared" si="142"/>
        <v>1</v>
      </c>
      <c r="P560" s="42">
        <f t="shared" si="143"/>
        <v>1</v>
      </c>
      <c r="Q560" s="42">
        <f t="shared" si="144"/>
        <v>0</v>
      </c>
      <c r="R560" s="42" t="s">
        <v>841</v>
      </c>
      <c r="S560" s="42">
        <v>150</v>
      </c>
      <c r="T560" s="46">
        <v>0</v>
      </c>
      <c r="U560" s="46">
        <v>0</v>
      </c>
      <c r="V560" s="68" t="s">
        <v>291</v>
      </c>
      <c r="W560" s="68">
        <v>0</v>
      </c>
      <c r="X560" s="46" t="s">
        <v>1339</v>
      </c>
      <c r="AU560" s="42"/>
      <c r="AV560" s="42"/>
    </row>
    <row r="561" spans="1:48">
      <c r="A561" s="46">
        <v>1731</v>
      </c>
      <c r="B561" s="50" t="str">
        <f t="shared" si="137"/>
        <v>track_1731</v>
      </c>
      <c r="C561" s="46">
        <f t="shared" si="145"/>
        <v>46</v>
      </c>
      <c r="D561" s="46">
        <f t="shared" si="146"/>
        <v>0</v>
      </c>
      <c r="E561" s="46">
        <f t="shared" si="147"/>
        <v>2</v>
      </c>
      <c r="F561" s="46">
        <f t="shared" si="148"/>
        <v>2</v>
      </c>
      <c r="G561" s="46">
        <f t="shared" si="149"/>
        <v>1</v>
      </c>
      <c r="H561" s="46">
        <f t="shared" si="150"/>
        <v>12</v>
      </c>
      <c r="I561" s="46">
        <v>6</v>
      </c>
      <c r="J561" s="42">
        <f t="shared" si="138"/>
        <v>0</v>
      </c>
      <c r="K561" s="42">
        <f t="shared" si="139"/>
        <v>0</v>
      </c>
      <c r="L561" s="42">
        <f t="shared" si="151"/>
        <v>1</v>
      </c>
      <c r="M561" s="42">
        <f t="shared" si="140"/>
        <v>1</v>
      </c>
      <c r="N561" s="42">
        <f t="shared" si="141"/>
        <v>0</v>
      </c>
      <c r="O561" s="42">
        <f t="shared" si="142"/>
        <v>1</v>
      </c>
      <c r="P561" s="42">
        <f t="shared" si="143"/>
        <v>1</v>
      </c>
      <c r="Q561" s="42">
        <f t="shared" si="144"/>
        <v>0</v>
      </c>
      <c r="R561" s="42" t="s">
        <v>841</v>
      </c>
      <c r="S561" s="42">
        <v>150</v>
      </c>
      <c r="T561" s="46">
        <v>0</v>
      </c>
      <c r="U561" s="46">
        <v>0</v>
      </c>
      <c r="V561" s="68" t="s">
        <v>291</v>
      </c>
      <c r="W561" s="68">
        <v>0</v>
      </c>
      <c r="X561" s="46" t="s">
        <v>1340</v>
      </c>
      <c r="AU561" s="42"/>
      <c r="AV561" s="42"/>
    </row>
    <row r="562" spans="1:48">
      <c r="A562" s="46">
        <v>1732</v>
      </c>
      <c r="B562" s="50" t="str">
        <f t="shared" si="137"/>
        <v>track_1732</v>
      </c>
      <c r="C562" s="46">
        <f t="shared" si="145"/>
        <v>46</v>
      </c>
      <c r="D562" s="46">
        <f t="shared" si="146"/>
        <v>0</v>
      </c>
      <c r="E562" s="46">
        <f t="shared" si="147"/>
        <v>2</v>
      </c>
      <c r="F562" s="46">
        <f t="shared" si="148"/>
        <v>2</v>
      </c>
      <c r="G562" s="46">
        <f t="shared" si="149"/>
        <v>1</v>
      </c>
      <c r="H562" s="46">
        <f t="shared" si="150"/>
        <v>13</v>
      </c>
      <c r="I562" s="46">
        <v>6</v>
      </c>
      <c r="J562" s="42">
        <f t="shared" si="138"/>
        <v>0</v>
      </c>
      <c r="K562" s="42">
        <f t="shared" si="139"/>
        <v>0</v>
      </c>
      <c r="L562" s="42">
        <f t="shared" si="151"/>
        <v>1</v>
      </c>
      <c r="M562" s="42">
        <f t="shared" si="140"/>
        <v>1</v>
      </c>
      <c r="N562" s="42">
        <f t="shared" si="141"/>
        <v>0</v>
      </c>
      <c r="O562" s="42">
        <f t="shared" si="142"/>
        <v>1</v>
      </c>
      <c r="P562" s="42">
        <f t="shared" si="143"/>
        <v>1</v>
      </c>
      <c r="Q562" s="42">
        <f t="shared" si="144"/>
        <v>0</v>
      </c>
      <c r="R562" s="42" t="s">
        <v>841</v>
      </c>
      <c r="S562" s="42">
        <v>150</v>
      </c>
      <c r="T562" s="46">
        <v>0</v>
      </c>
      <c r="U562" s="46">
        <v>0</v>
      </c>
      <c r="V562" s="68" t="s">
        <v>291</v>
      </c>
      <c r="W562" s="68">
        <v>0</v>
      </c>
      <c r="X562" s="46" t="s">
        <v>1341</v>
      </c>
      <c r="AU562" s="42"/>
      <c r="AV562" s="42"/>
    </row>
    <row r="563" spans="1:48">
      <c r="A563" s="46">
        <v>1733</v>
      </c>
      <c r="B563" s="50" t="str">
        <f t="shared" si="137"/>
        <v>track_1733</v>
      </c>
      <c r="C563" s="46">
        <f t="shared" si="145"/>
        <v>46</v>
      </c>
      <c r="D563" s="46">
        <f t="shared" si="146"/>
        <v>0</v>
      </c>
      <c r="E563" s="46">
        <f t="shared" si="147"/>
        <v>2</v>
      </c>
      <c r="F563" s="46">
        <f t="shared" si="148"/>
        <v>2</v>
      </c>
      <c r="G563" s="46">
        <f t="shared" si="149"/>
        <v>1</v>
      </c>
      <c r="H563" s="46">
        <f t="shared" si="150"/>
        <v>14</v>
      </c>
      <c r="I563" s="46">
        <v>6</v>
      </c>
      <c r="J563" s="42">
        <f t="shared" si="138"/>
        <v>0</v>
      </c>
      <c r="K563" s="42">
        <f t="shared" si="139"/>
        <v>0</v>
      </c>
      <c r="L563" s="42">
        <f t="shared" si="151"/>
        <v>1</v>
      </c>
      <c r="M563" s="42">
        <f t="shared" si="140"/>
        <v>1</v>
      </c>
      <c r="N563" s="42">
        <f t="shared" si="141"/>
        <v>0</v>
      </c>
      <c r="O563" s="42">
        <f t="shared" si="142"/>
        <v>1</v>
      </c>
      <c r="P563" s="42">
        <f t="shared" si="143"/>
        <v>1</v>
      </c>
      <c r="Q563" s="42">
        <f t="shared" si="144"/>
        <v>0</v>
      </c>
      <c r="R563" s="42" t="s">
        <v>841</v>
      </c>
      <c r="S563" s="42">
        <v>150</v>
      </c>
      <c r="T563" s="46">
        <v>0</v>
      </c>
      <c r="U563" s="46">
        <v>0</v>
      </c>
      <c r="V563" s="68" t="s">
        <v>291</v>
      </c>
      <c r="W563" s="68">
        <v>0</v>
      </c>
      <c r="X563" s="46" t="s">
        <v>1342</v>
      </c>
      <c r="AU563" s="42"/>
      <c r="AV563" s="42"/>
    </row>
    <row r="564" spans="1:48">
      <c r="A564" s="46">
        <v>1734</v>
      </c>
      <c r="B564" s="50" t="str">
        <f t="shared" si="137"/>
        <v>track_1734</v>
      </c>
      <c r="C564" s="46">
        <f t="shared" si="145"/>
        <v>46</v>
      </c>
      <c r="D564" s="46">
        <f t="shared" si="146"/>
        <v>0</v>
      </c>
      <c r="E564" s="46">
        <f t="shared" si="147"/>
        <v>2</v>
      </c>
      <c r="F564" s="46">
        <f t="shared" si="148"/>
        <v>2</v>
      </c>
      <c r="G564" s="46">
        <f t="shared" si="149"/>
        <v>1</v>
      </c>
      <c r="H564" s="46">
        <f t="shared" si="150"/>
        <v>15</v>
      </c>
      <c r="I564" s="46">
        <v>6</v>
      </c>
      <c r="J564" s="42">
        <f t="shared" si="138"/>
        <v>0</v>
      </c>
      <c r="K564" s="42">
        <f t="shared" si="139"/>
        <v>0</v>
      </c>
      <c r="L564" s="42">
        <f t="shared" si="151"/>
        <v>1</v>
      </c>
      <c r="M564" s="42">
        <f t="shared" si="140"/>
        <v>1</v>
      </c>
      <c r="N564" s="42">
        <f t="shared" si="141"/>
        <v>0</v>
      </c>
      <c r="O564" s="42">
        <f t="shared" si="142"/>
        <v>1</v>
      </c>
      <c r="P564" s="42">
        <f t="shared" si="143"/>
        <v>1</v>
      </c>
      <c r="Q564" s="42">
        <f t="shared" si="144"/>
        <v>0</v>
      </c>
      <c r="R564" s="42" t="s">
        <v>841</v>
      </c>
      <c r="S564" s="42">
        <v>150</v>
      </c>
      <c r="T564" s="46">
        <v>0</v>
      </c>
      <c r="U564" s="46">
        <v>0</v>
      </c>
      <c r="V564" s="68" t="s">
        <v>291</v>
      </c>
      <c r="W564" s="68">
        <v>0</v>
      </c>
      <c r="X564" s="46" t="s">
        <v>1343</v>
      </c>
      <c r="AU564" s="42"/>
      <c r="AV564" s="42"/>
    </row>
    <row r="565" spans="1:48">
      <c r="A565" s="46">
        <v>1735</v>
      </c>
      <c r="B565" s="50" t="str">
        <f t="shared" si="137"/>
        <v>track_1735</v>
      </c>
      <c r="C565" s="46">
        <f t="shared" si="145"/>
        <v>46</v>
      </c>
      <c r="D565" s="46">
        <f t="shared" si="146"/>
        <v>0</v>
      </c>
      <c r="E565" s="46">
        <f t="shared" si="147"/>
        <v>2</v>
      </c>
      <c r="F565" s="46">
        <f t="shared" si="148"/>
        <v>2</v>
      </c>
      <c r="G565" s="46">
        <f t="shared" si="149"/>
        <v>1</v>
      </c>
      <c r="H565" s="46">
        <f t="shared" si="150"/>
        <v>16</v>
      </c>
      <c r="I565" s="46">
        <v>6</v>
      </c>
      <c r="J565" s="42">
        <f t="shared" si="138"/>
        <v>0</v>
      </c>
      <c r="K565" s="42">
        <f t="shared" si="139"/>
        <v>0</v>
      </c>
      <c r="L565" s="42">
        <f t="shared" si="151"/>
        <v>1</v>
      </c>
      <c r="M565" s="42">
        <f t="shared" si="140"/>
        <v>1</v>
      </c>
      <c r="N565" s="42">
        <f t="shared" si="141"/>
        <v>0</v>
      </c>
      <c r="O565" s="42">
        <f t="shared" si="142"/>
        <v>1</v>
      </c>
      <c r="P565" s="42">
        <f t="shared" si="143"/>
        <v>1</v>
      </c>
      <c r="Q565" s="42">
        <f t="shared" si="144"/>
        <v>0</v>
      </c>
      <c r="R565" s="42" t="s">
        <v>841</v>
      </c>
      <c r="S565" s="42">
        <v>150</v>
      </c>
      <c r="T565" s="46">
        <v>0</v>
      </c>
      <c r="U565" s="46">
        <v>0</v>
      </c>
      <c r="V565" s="68" t="s">
        <v>291</v>
      </c>
      <c r="W565" s="68">
        <v>0</v>
      </c>
      <c r="X565" s="46" t="s">
        <v>1344</v>
      </c>
      <c r="AU565" s="42"/>
      <c r="AV565" s="42"/>
    </row>
    <row r="566" spans="1:48">
      <c r="A566" s="46">
        <v>1736</v>
      </c>
      <c r="B566" s="50" t="str">
        <f t="shared" si="137"/>
        <v>track_1736</v>
      </c>
      <c r="C566" s="46">
        <f t="shared" si="145"/>
        <v>46</v>
      </c>
      <c r="D566" s="46">
        <f t="shared" si="146"/>
        <v>0</v>
      </c>
      <c r="E566" s="46">
        <f t="shared" si="147"/>
        <v>2</v>
      </c>
      <c r="F566" s="46">
        <f t="shared" si="148"/>
        <v>2</v>
      </c>
      <c r="G566" s="46">
        <f t="shared" si="149"/>
        <v>1</v>
      </c>
      <c r="H566" s="46">
        <f t="shared" si="150"/>
        <v>17</v>
      </c>
      <c r="I566" s="46">
        <v>6</v>
      </c>
      <c r="J566" s="42">
        <f t="shared" si="138"/>
        <v>0</v>
      </c>
      <c r="K566" s="42">
        <f t="shared" si="139"/>
        <v>0</v>
      </c>
      <c r="L566" s="42">
        <f t="shared" si="151"/>
        <v>1</v>
      </c>
      <c r="M566" s="42">
        <f t="shared" si="140"/>
        <v>1</v>
      </c>
      <c r="N566" s="42">
        <f t="shared" si="141"/>
        <v>0</v>
      </c>
      <c r="O566" s="42">
        <f t="shared" si="142"/>
        <v>1</v>
      </c>
      <c r="P566" s="42">
        <f t="shared" si="143"/>
        <v>1</v>
      </c>
      <c r="Q566" s="42">
        <f t="shared" si="144"/>
        <v>0</v>
      </c>
      <c r="R566" s="42" t="s">
        <v>841</v>
      </c>
      <c r="S566" s="42">
        <v>150</v>
      </c>
      <c r="T566" s="46">
        <v>0</v>
      </c>
      <c r="U566" s="46">
        <v>0</v>
      </c>
      <c r="V566" s="68" t="s">
        <v>291</v>
      </c>
      <c r="W566" s="68">
        <v>0</v>
      </c>
      <c r="X566" s="46" t="s">
        <v>1345</v>
      </c>
      <c r="AU566" s="42"/>
      <c r="AV566" s="42"/>
    </row>
    <row r="567" spans="1:48">
      <c r="A567" s="46">
        <v>1737</v>
      </c>
      <c r="B567" s="50" t="str">
        <f t="shared" si="137"/>
        <v>track_1737</v>
      </c>
      <c r="C567" s="46">
        <f t="shared" si="145"/>
        <v>46</v>
      </c>
      <c r="D567" s="46">
        <f t="shared" si="146"/>
        <v>0</v>
      </c>
      <c r="E567" s="46">
        <f t="shared" si="147"/>
        <v>2</v>
      </c>
      <c r="F567" s="46">
        <f t="shared" si="148"/>
        <v>2</v>
      </c>
      <c r="G567" s="46">
        <f t="shared" si="149"/>
        <v>1</v>
      </c>
      <c r="H567" s="46">
        <f t="shared" si="150"/>
        <v>18</v>
      </c>
      <c r="I567" s="46">
        <v>6</v>
      </c>
      <c r="J567" s="42">
        <f t="shared" si="138"/>
        <v>0</v>
      </c>
      <c r="K567" s="42">
        <f t="shared" si="139"/>
        <v>0</v>
      </c>
      <c r="L567" s="42">
        <f t="shared" si="151"/>
        <v>1</v>
      </c>
      <c r="M567" s="42">
        <f t="shared" si="140"/>
        <v>1</v>
      </c>
      <c r="N567" s="42">
        <f t="shared" si="141"/>
        <v>0</v>
      </c>
      <c r="O567" s="42">
        <f t="shared" si="142"/>
        <v>1</v>
      </c>
      <c r="P567" s="42">
        <f t="shared" si="143"/>
        <v>1</v>
      </c>
      <c r="Q567" s="42">
        <f t="shared" si="144"/>
        <v>0</v>
      </c>
      <c r="R567" s="42" t="s">
        <v>841</v>
      </c>
      <c r="S567" s="42">
        <v>150</v>
      </c>
      <c r="T567" s="46">
        <v>0</v>
      </c>
      <c r="U567" s="46">
        <v>0</v>
      </c>
      <c r="V567" s="68" t="s">
        <v>291</v>
      </c>
      <c r="W567" s="68">
        <v>0</v>
      </c>
      <c r="X567" s="46" t="s">
        <v>1346</v>
      </c>
      <c r="AU567" s="42"/>
      <c r="AV567" s="42"/>
    </row>
    <row r="568" spans="1:48">
      <c r="A568" s="46">
        <v>1738</v>
      </c>
      <c r="B568" s="50" t="str">
        <f t="shared" si="137"/>
        <v>track_1738</v>
      </c>
      <c r="C568" s="46">
        <f t="shared" si="145"/>
        <v>46</v>
      </c>
      <c r="D568" s="46">
        <f t="shared" si="146"/>
        <v>0</v>
      </c>
      <c r="E568" s="46">
        <f t="shared" si="147"/>
        <v>2</v>
      </c>
      <c r="F568" s="46">
        <f t="shared" si="148"/>
        <v>2</v>
      </c>
      <c r="G568" s="46">
        <f t="shared" si="149"/>
        <v>1</v>
      </c>
      <c r="H568" s="46">
        <f t="shared" si="150"/>
        <v>19</v>
      </c>
      <c r="I568" s="46">
        <v>6</v>
      </c>
      <c r="J568" s="42">
        <f t="shared" si="138"/>
        <v>0</v>
      </c>
      <c r="K568" s="42">
        <f t="shared" si="139"/>
        <v>0</v>
      </c>
      <c r="L568" s="42">
        <f t="shared" si="151"/>
        <v>1</v>
      </c>
      <c r="M568" s="42">
        <f t="shared" si="140"/>
        <v>1</v>
      </c>
      <c r="N568" s="42">
        <f t="shared" si="141"/>
        <v>0</v>
      </c>
      <c r="O568" s="42">
        <f t="shared" si="142"/>
        <v>1</v>
      </c>
      <c r="P568" s="42">
        <f t="shared" si="143"/>
        <v>1</v>
      </c>
      <c r="Q568" s="42">
        <f t="shared" si="144"/>
        <v>0</v>
      </c>
      <c r="R568" s="42" t="s">
        <v>841</v>
      </c>
      <c r="S568" s="42">
        <v>150</v>
      </c>
      <c r="T568" s="46">
        <v>0</v>
      </c>
      <c r="U568" s="46">
        <v>0</v>
      </c>
      <c r="V568" s="68" t="s">
        <v>291</v>
      </c>
      <c r="W568" s="68">
        <v>0</v>
      </c>
      <c r="X568" s="46" t="s">
        <v>1347</v>
      </c>
      <c r="AU568" s="42"/>
      <c r="AV568" s="42"/>
    </row>
    <row r="569" spans="1:48">
      <c r="A569" s="46">
        <v>1739</v>
      </c>
      <c r="B569" s="50" t="str">
        <f t="shared" si="137"/>
        <v>track_1739</v>
      </c>
      <c r="C569" s="46">
        <f t="shared" si="145"/>
        <v>46</v>
      </c>
      <c r="D569" s="46">
        <f t="shared" si="146"/>
        <v>0</v>
      </c>
      <c r="E569" s="46">
        <f t="shared" si="147"/>
        <v>2</v>
      </c>
      <c r="F569" s="46">
        <f t="shared" si="148"/>
        <v>2</v>
      </c>
      <c r="G569" s="46">
        <f t="shared" si="149"/>
        <v>1</v>
      </c>
      <c r="H569" s="46">
        <f t="shared" si="150"/>
        <v>20</v>
      </c>
      <c r="I569" s="46">
        <v>6</v>
      </c>
      <c r="J569" s="42">
        <f t="shared" si="138"/>
        <v>0</v>
      </c>
      <c r="K569" s="42">
        <f t="shared" si="139"/>
        <v>0</v>
      </c>
      <c r="L569" s="42">
        <f t="shared" si="151"/>
        <v>1</v>
      </c>
      <c r="M569" s="42">
        <f t="shared" si="140"/>
        <v>1</v>
      </c>
      <c r="N569" s="42">
        <f t="shared" si="141"/>
        <v>0</v>
      </c>
      <c r="O569" s="42">
        <f t="shared" si="142"/>
        <v>1</v>
      </c>
      <c r="P569" s="42">
        <f t="shared" si="143"/>
        <v>1</v>
      </c>
      <c r="Q569" s="42">
        <f t="shared" si="144"/>
        <v>0</v>
      </c>
      <c r="R569" s="42" t="s">
        <v>841</v>
      </c>
      <c r="S569" s="42">
        <v>150</v>
      </c>
      <c r="T569" s="46">
        <v>0</v>
      </c>
      <c r="U569" s="46">
        <v>0</v>
      </c>
      <c r="V569" s="68" t="s">
        <v>291</v>
      </c>
      <c r="W569" s="68">
        <v>0</v>
      </c>
      <c r="X569" s="46" t="s">
        <v>1348</v>
      </c>
      <c r="AU569" s="42"/>
      <c r="AV569" s="42"/>
    </row>
    <row r="570" spans="1:48">
      <c r="A570" s="46">
        <v>1740</v>
      </c>
      <c r="B570" s="50" t="str">
        <f t="shared" si="137"/>
        <v>track_1740</v>
      </c>
      <c r="C570" s="46">
        <v>48</v>
      </c>
      <c r="D570" s="46">
        <f t="shared" si="146"/>
        <v>0</v>
      </c>
      <c r="E570" s="46">
        <f t="shared" si="147"/>
        <v>4</v>
      </c>
      <c r="F570" s="46">
        <f t="shared" si="148"/>
        <v>2</v>
      </c>
      <c r="G570" s="46">
        <f t="shared" si="149"/>
        <v>1</v>
      </c>
      <c r="H570" s="46">
        <f t="shared" si="150"/>
        <v>1</v>
      </c>
      <c r="I570" s="46">
        <v>6</v>
      </c>
      <c r="J570" s="42">
        <f t="shared" si="138"/>
        <v>1</v>
      </c>
      <c r="K570" s="42">
        <f t="shared" si="139"/>
        <v>1</v>
      </c>
      <c r="L570" s="42">
        <f t="shared" si="151"/>
        <v>0</v>
      </c>
      <c r="M570" s="42">
        <f t="shared" si="140"/>
        <v>0</v>
      </c>
      <c r="N570" s="42">
        <f t="shared" si="141"/>
        <v>0</v>
      </c>
      <c r="O570" s="42">
        <f t="shared" si="142"/>
        <v>0</v>
      </c>
      <c r="P570" s="42">
        <f t="shared" si="143"/>
        <v>0</v>
      </c>
      <c r="Q570" s="42">
        <f t="shared" si="144"/>
        <v>0</v>
      </c>
      <c r="R570" s="42" t="s">
        <v>841</v>
      </c>
      <c r="S570" s="42">
        <v>150</v>
      </c>
      <c r="T570" s="46">
        <v>0</v>
      </c>
      <c r="U570" s="46">
        <v>0</v>
      </c>
      <c r="V570" s="68" t="s">
        <v>291</v>
      </c>
      <c r="W570" s="68">
        <v>0</v>
      </c>
      <c r="X570" s="46" t="s">
        <v>1349</v>
      </c>
      <c r="AU570" s="42"/>
      <c r="AV570" s="42"/>
    </row>
    <row r="571" spans="1:48">
      <c r="A571" s="46">
        <v>1741</v>
      </c>
      <c r="B571" s="50" t="str">
        <f t="shared" si="137"/>
        <v>track_1741</v>
      </c>
      <c r="C571" s="46">
        <v>48</v>
      </c>
      <c r="D571" s="46">
        <f t="shared" si="146"/>
        <v>0</v>
      </c>
      <c r="E571" s="46">
        <f t="shared" si="147"/>
        <v>1</v>
      </c>
      <c r="F571" s="46">
        <f t="shared" si="148"/>
        <v>2</v>
      </c>
      <c r="G571" s="46">
        <f t="shared" si="149"/>
        <v>1</v>
      </c>
      <c r="H571" s="46">
        <f t="shared" si="150"/>
        <v>2</v>
      </c>
      <c r="I571" s="46">
        <v>6</v>
      </c>
      <c r="J571" s="42">
        <f t="shared" si="138"/>
        <v>1</v>
      </c>
      <c r="K571" s="42">
        <f t="shared" si="139"/>
        <v>1</v>
      </c>
      <c r="L571" s="42">
        <f t="shared" si="151"/>
        <v>0</v>
      </c>
      <c r="M571" s="42">
        <f t="shared" si="140"/>
        <v>0</v>
      </c>
      <c r="N571" s="42">
        <f t="shared" si="141"/>
        <v>0</v>
      </c>
      <c r="O571" s="42">
        <f t="shared" si="142"/>
        <v>0</v>
      </c>
      <c r="P571" s="42">
        <f t="shared" si="143"/>
        <v>0</v>
      </c>
      <c r="Q571" s="42">
        <f t="shared" si="144"/>
        <v>0</v>
      </c>
      <c r="R571" s="42" t="s">
        <v>841</v>
      </c>
      <c r="S571" s="42">
        <v>150</v>
      </c>
      <c r="T571" s="46">
        <v>0</v>
      </c>
      <c r="U571" s="46">
        <v>0</v>
      </c>
      <c r="V571" s="68" t="s">
        <v>291</v>
      </c>
      <c r="W571" s="68">
        <v>0</v>
      </c>
      <c r="X571" s="46" t="s">
        <v>1350</v>
      </c>
      <c r="AU571" s="42"/>
      <c r="AV571" s="42"/>
    </row>
    <row r="572" spans="1:48">
      <c r="A572" s="46">
        <v>1742</v>
      </c>
      <c r="B572" s="50" t="str">
        <f t="shared" si="137"/>
        <v>track_1742</v>
      </c>
      <c r="C572" s="46">
        <v>48</v>
      </c>
      <c r="D572" s="46">
        <f t="shared" si="146"/>
        <v>0</v>
      </c>
      <c r="E572" s="46">
        <f t="shared" si="147"/>
        <v>2</v>
      </c>
      <c r="F572" s="46">
        <f t="shared" si="148"/>
        <v>4</v>
      </c>
      <c r="G572" s="46">
        <f t="shared" si="149"/>
        <v>1</v>
      </c>
      <c r="H572" s="46">
        <f t="shared" si="150"/>
        <v>3</v>
      </c>
      <c r="I572" s="46">
        <v>6</v>
      </c>
      <c r="J572" s="42">
        <f t="shared" si="138"/>
        <v>1</v>
      </c>
      <c r="K572" s="42">
        <f t="shared" si="139"/>
        <v>1</v>
      </c>
      <c r="L572" s="42">
        <f t="shared" si="151"/>
        <v>0</v>
      </c>
      <c r="M572" s="42">
        <f t="shared" si="140"/>
        <v>0</v>
      </c>
      <c r="N572" s="42">
        <f t="shared" si="141"/>
        <v>0</v>
      </c>
      <c r="O572" s="42">
        <f t="shared" si="142"/>
        <v>0</v>
      </c>
      <c r="P572" s="42">
        <f t="shared" si="143"/>
        <v>0</v>
      </c>
      <c r="Q572" s="42">
        <f t="shared" si="144"/>
        <v>0</v>
      </c>
      <c r="R572" s="42" t="s">
        <v>841</v>
      </c>
      <c r="S572" s="42">
        <v>150</v>
      </c>
      <c r="T572" s="46">
        <v>0</v>
      </c>
      <c r="U572" s="46">
        <v>0</v>
      </c>
      <c r="V572" s="68" t="s">
        <v>291</v>
      </c>
      <c r="W572" s="68">
        <v>0</v>
      </c>
      <c r="X572" s="46" t="s">
        <v>1351</v>
      </c>
      <c r="AU572" s="42"/>
      <c r="AV572" s="42"/>
    </row>
    <row r="573" spans="1:48">
      <c r="A573" s="46">
        <v>1743</v>
      </c>
      <c r="B573" s="50" t="str">
        <f t="shared" si="137"/>
        <v>track_1743</v>
      </c>
      <c r="C573" s="46">
        <v>48</v>
      </c>
      <c r="D573" s="46">
        <f t="shared" si="146"/>
        <v>0</v>
      </c>
      <c r="E573" s="46">
        <f t="shared" si="147"/>
        <v>4</v>
      </c>
      <c r="F573" s="46">
        <f t="shared" si="148"/>
        <v>2</v>
      </c>
      <c r="G573" s="46">
        <f t="shared" si="149"/>
        <v>1</v>
      </c>
      <c r="H573" s="46">
        <f t="shared" si="150"/>
        <v>4</v>
      </c>
      <c r="I573" s="46">
        <v>6</v>
      </c>
      <c r="J573" s="42">
        <f t="shared" si="138"/>
        <v>1</v>
      </c>
      <c r="K573" s="42">
        <f t="shared" si="139"/>
        <v>1</v>
      </c>
      <c r="L573" s="42">
        <f t="shared" si="151"/>
        <v>0</v>
      </c>
      <c r="M573" s="42">
        <f t="shared" si="140"/>
        <v>0</v>
      </c>
      <c r="N573" s="42">
        <f t="shared" si="141"/>
        <v>0</v>
      </c>
      <c r="O573" s="42">
        <f t="shared" si="142"/>
        <v>0</v>
      </c>
      <c r="P573" s="42">
        <f t="shared" si="143"/>
        <v>0</v>
      </c>
      <c r="Q573" s="42">
        <f t="shared" si="144"/>
        <v>0</v>
      </c>
      <c r="R573" s="42" t="s">
        <v>841</v>
      </c>
      <c r="S573" s="42">
        <v>150</v>
      </c>
      <c r="T573" s="46">
        <v>0</v>
      </c>
      <c r="U573" s="46">
        <v>0</v>
      </c>
      <c r="V573" s="68" t="s">
        <v>291</v>
      </c>
      <c r="W573" s="68">
        <v>0</v>
      </c>
      <c r="X573" s="46" t="s">
        <v>1352</v>
      </c>
      <c r="AU573" s="42"/>
      <c r="AV573" s="42"/>
    </row>
    <row r="574" spans="1:48">
      <c r="A574" s="46">
        <v>1744</v>
      </c>
      <c r="B574" s="50" t="str">
        <f t="shared" si="137"/>
        <v>track_1744</v>
      </c>
      <c r="C574" s="46">
        <v>48</v>
      </c>
      <c r="D574" s="46">
        <f t="shared" si="146"/>
        <v>0</v>
      </c>
      <c r="E574" s="46">
        <f t="shared" si="147"/>
        <v>3</v>
      </c>
      <c r="F574" s="46">
        <f t="shared" si="148"/>
        <v>1</v>
      </c>
      <c r="G574" s="46">
        <f t="shared" si="149"/>
        <v>1</v>
      </c>
      <c r="H574" s="46">
        <f t="shared" si="150"/>
        <v>5</v>
      </c>
      <c r="I574" s="46">
        <v>6</v>
      </c>
      <c r="J574" s="42">
        <f t="shared" si="138"/>
        <v>1</v>
      </c>
      <c r="K574" s="42">
        <f t="shared" si="139"/>
        <v>1</v>
      </c>
      <c r="L574" s="42">
        <f t="shared" si="151"/>
        <v>0</v>
      </c>
      <c r="M574" s="42">
        <f t="shared" si="140"/>
        <v>0</v>
      </c>
      <c r="N574" s="42">
        <f t="shared" si="141"/>
        <v>0</v>
      </c>
      <c r="O574" s="42">
        <f t="shared" si="142"/>
        <v>0</v>
      </c>
      <c r="P574" s="42">
        <f t="shared" si="143"/>
        <v>0</v>
      </c>
      <c r="Q574" s="42">
        <f t="shared" si="144"/>
        <v>0</v>
      </c>
      <c r="R574" s="42" t="s">
        <v>841</v>
      </c>
      <c r="S574" s="42">
        <v>150</v>
      </c>
      <c r="T574" s="46">
        <v>0</v>
      </c>
      <c r="U574" s="46">
        <v>0</v>
      </c>
      <c r="V574" s="68" t="s">
        <v>291</v>
      </c>
      <c r="W574" s="68">
        <v>0</v>
      </c>
      <c r="X574" s="46" t="s">
        <v>1353</v>
      </c>
      <c r="AU574" s="42"/>
      <c r="AV574" s="42"/>
    </row>
    <row r="575" spans="1:48">
      <c r="A575" s="46">
        <v>1745</v>
      </c>
      <c r="B575" s="50" t="str">
        <f t="shared" si="137"/>
        <v>track_1745</v>
      </c>
      <c r="C575" s="46">
        <v>48</v>
      </c>
      <c r="D575" s="46">
        <f t="shared" si="146"/>
        <v>0</v>
      </c>
      <c r="E575" s="46">
        <f t="shared" si="147"/>
        <v>4</v>
      </c>
      <c r="F575" s="46">
        <f t="shared" si="148"/>
        <v>2</v>
      </c>
      <c r="G575" s="46">
        <f t="shared" si="149"/>
        <v>1</v>
      </c>
      <c r="H575" s="46">
        <f t="shared" si="150"/>
        <v>6</v>
      </c>
      <c r="I575" s="46">
        <v>6</v>
      </c>
      <c r="J575" s="42">
        <f t="shared" si="138"/>
        <v>1</v>
      </c>
      <c r="K575" s="42">
        <f t="shared" si="139"/>
        <v>1</v>
      </c>
      <c r="L575" s="42">
        <f t="shared" si="151"/>
        <v>0</v>
      </c>
      <c r="M575" s="42">
        <f t="shared" si="140"/>
        <v>0</v>
      </c>
      <c r="N575" s="42">
        <f t="shared" si="141"/>
        <v>0</v>
      </c>
      <c r="O575" s="42">
        <f t="shared" si="142"/>
        <v>0</v>
      </c>
      <c r="P575" s="42">
        <f t="shared" si="143"/>
        <v>0</v>
      </c>
      <c r="Q575" s="42">
        <f t="shared" si="144"/>
        <v>0</v>
      </c>
      <c r="R575" s="42" t="s">
        <v>841</v>
      </c>
      <c r="S575" s="42">
        <v>150</v>
      </c>
      <c r="T575" s="46">
        <v>0</v>
      </c>
      <c r="U575" s="46">
        <v>0</v>
      </c>
      <c r="V575" s="68" t="s">
        <v>291</v>
      </c>
      <c r="W575" s="68">
        <v>0</v>
      </c>
      <c r="X575" s="46" t="s">
        <v>1354</v>
      </c>
      <c r="AU575" s="42"/>
      <c r="AV575" s="42"/>
    </row>
    <row r="576" spans="1:48">
      <c r="A576" s="46">
        <v>1746</v>
      </c>
      <c r="B576" s="50" t="str">
        <f t="shared" si="137"/>
        <v>track_1746</v>
      </c>
      <c r="C576" s="46">
        <v>48</v>
      </c>
      <c r="D576" s="46">
        <f t="shared" si="146"/>
        <v>0</v>
      </c>
      <c r="E576" s="46">
        <f t="shared" si="147"/>
        <v>2</v>
      </c>
      <c r="F576" s="46">
        <f t="shared" si="148"/>
        <v>4</v>
      </c>
      <c r="G576" s="46">
        <f t="shared" si="149"/>
        <v>1</v>
      </c>
      <c r="H576" s="46">
        <f t="shared" si="150"/>
        <v>7</v>
      </c>
      <c r="I576" s="46">
        <v>6</v>
      </c>
      <c r="J576" s="42">
        <f t="shared" si="138"/>
        <v>1</v>
      </c>
      <c r="K576" s="42">
        <f t="shared" si="139"/>
        <v>1</v>
      </c>
      <c r="L576" s="42">
        <f t="shared" si="151"/>
        <v>0</v>
      </c>
      <c r="M576" s="42">
        <f t="shared" si="140"/>
        <v>0</v>
      </c>
      <c r="N576" s="42">
        <f t="shared" si="141"/>
        <v>0</v>
      </c>
      <c r="O576" s="42">
        <f t="shared" si="142"/>
        <v>0</v>
      </c>
      <c r="P576" s="42">
        <f t="shared" si="143"/>
        <v>0</v>
      </c>
      <c r="Q576" s="42">
        <f t="shared" si="144"/>
        <v>0</v>
      </c>
      <c r="R576" s="42" t="s">
        <v>841</v>
      </c>
      <c r="S576" s="42">
        <v>150</v>
      </c>
      <c r="T576" s="46">
        <v>0</v>
      </c>
      <c r="U576" s="46">
        <v>0</v>
      </c>
      <c r="V576" s="68" t="s">
        <v>291</v>
      </c>
      <c r="W576" s="68">
        <v>0</v>
      </c>
      <c r="X576" s="46" t="s">
        <v>1355</v>
      </c>
      <c r="AU576" s="42"/>
      <c r="AV576" s="42"/>
    </row>
    <row r="577" spans="1:48">
      <c r="A577" s="46">
        <v>1747</v>
      </c>
      <c r="B577" s="50" t="str">
        <f t="shared" si="137"/>
        <v>track_1747</v>
      </c>
      <c r="C577" s="46">
        <v>48</v>
      </c>
      <c r="D577" s="46">
        <f t="shared" si="146"/>
        <v>0</v>
      </c>
      <c r="E577" s="46">
        <f t="shared" si="147"/>
        <v>1</v>
      </c>
      <c r="F577" s="46">
        <f t="shared" si="148"/>
        <v>4</v>
      </c>
      <c r="G577" s="46">
        <f t="shared" si="149"/>
        <v>1</v>
      </c>
      <c r="H577" s="46">
        <f t="shared" si="150"/>
        <v>8</v>
      </c>
      <c r="I577" s="46">
        <v>6</v>
      </c>
      <c r="J577" s="42">
        <f t="shared" si="138"/>
        <v>1</v>
      </c>
      <c r="K577" s="42">
        <f t="shared" si="139"/>
        <v>1</v>
      </c>
      <c r="L577" s="42">
        <f t="shared" si="151"/>
        <v>0</v>
      </c>
      <c r="M577" s="42">
        <f t="shared" si="140"/>
        <v>0</v>
      </c>
      <c r="N577" s="42">
        <f t="shared" si="141"/>
        <v>0</v>
      </c>
      <c r="O577" s="42">
        <f t="shared" si="142"/>
        <v>0</v>
      </c>
      <c r="P577" s="42">
        <f t="shared" si="143"/>
        <v>0</v>
      </c>
      <c r="Q577" s="42">
        <f t="shared" si="144"/>
        <v>0</v>
      </c>
      <c r="R577" s="42" t="s">
        <v>841</v>
      </c>
      <c r="S577" s="42">
        <v>150</v>
      </c>
      <c r="T577" s="46">
        <v>0</v>
      </c>
      <c r="U577" s="46">
        <v>0</v>
      </c>
      <c r="V577" s="68" t="s">
        <v>291</v>
      </c>
      <c r="W577" s="68">
        <v>0</v>
      </c>
      <c r="X577" s="46" t="s">
        <v>1356</v>
      </c>
      <c r="AU577" s="42"/>
      <c r="AV577" s="42"/>
    </row>
    <row r="578" spans="1:48">
      <c r="A578" s="46">
        <v>1748</v>
      </c>
      <c r="B578" s="50" t="str">
        <f t="shared" si="137"/>
        <v>track_1748</v>
      </c>
      <c r="C578" s="46">
        <v>48</v>
      </c>
      <c r="D578" s="46">
        <f t="shared" si="146"/>
        <v>0</v>
      </c>
      <c r="E578" s="46">
        <f t="shared" si="147"/>
        <v>3</v>
      </c>
      <c r="F578" s="46">
        <f t="shared" si="148"/>
        <v>4</v>
      </c>
      <c r="G578" s="46">
        <f t="shared" si="149"/>
        <v>1</v>
      </c>
      <c r="H578" s="46">
        <f t="shared" si="150"/>
        <v>9</v>
      </c>
      <c r="I578" s="46">
        <v>6</v>
      </c>
      <c r="J578" s="42">
        <f t="shared" si="138"/>
        <v>1</v>
      </c>
      <c r="K578" s="42">
        <f t="shared" si="139"/>
        <v>1</v>
      </c>
      <c r="L578" s="42">
        <f t="shared" si="151"/>
        <v>0</v>
      </c>
      <c r="M578" s="42">
        <f t="shared" si="140"/>
        <v>0</v>
      </c>
      <c r="N578" s="42">
        <f t="shared" si="141"/>
        <v>0</v>
      </c>
      <c r="O578" s="42">
        <f t="shared" si="142"/>
        <v>0</v>
      </c>
      <c r="P578" s="42">
        <f t="shared" si="143"/>
        <v>0</v>
      </c>
      <c r="Q578" s="42">
        <f t="shared" si="144"/>
        <v>0</v>
      </c>
      <c r="R578" s="42" t="s">
        <v>841</v>
      </c>
      <c r="S578" s="42">
        <v>150</v>
      </c>
      <c r="T578" s="46">
        <v>0</v>
      </c>
      <c r="U578" s="46">
        <v>0</v>
      </c>
      <c r="V578" s="68" t="s">
        <v>291</v>
      </c>
      <c r="W578" s="68">
        <v>0</v>
      </c>
      <c r="X578" s="46" t="s">
        <v>1357</v>
      </c>
      <c r="AU578" s="42"/>
      <c r="AV578" s="42"/>
    </row>
    <row r="579" spans="1:48">
      <c r="A579" s="46">
        <v>1749</v>
      </c>
      <c r="B579" s="50" t="str">
        <f t="shared" si="137"/>
        <v>track_1749</v>
      </c>
      <c r="C579" s="46">
        <v>48</v>
      </c>
      <c r="D579" s="46">
        <f t="shared" si="146"/>
        <v>0</v>
      </c>
      <c r="E579" s="46">
        <f t="shared" si="147"/>
        <v>1</v>
      </c>
      <c r="F579" s="46">
        <f t="shared" si="148"/>
        <v>2</v>
      </c>
      <c r="G579" s="46">
        <f t="shared" si="149"/>
        <v>1</v>
      </c>
      <c r="H579" s="46">
        <f t="shared" si="150"/>
        <v>10</v>
      </c>
      <c r="I579" s="46">
        <v>6</v>
      </c>
      <c r="J579" s="42">
        <f t="shared" si="138"/>
        <v>1</v>
      </c>
      <c r="K579" s="42">
        <f t="shared" si="139"/>
        <v>1</v>
      </c>
      <c r="L579" s="42">
        <f t="shared" si="151"/>
        <v>0</v>
      </c>
      <c r="M579" s="42">
        <f t="shared" si="140"/>
        <v>0</v>
      </c>
      <c r="N579" s="42">
        <f t="shared" si="141"/>
        <v>0</v>
      </c>
      <c r="O579" s="42">
        <f t="shared" si="142"/>
        <v>0</v>
      </c>
      <c r="P579" s="42">
        <f t="shared" si="143"/>
        <v>0</v>
      </c>
      <c r="Q579" s="42">
        <f t="shared" si="144"/>
        <v>0</v>
      </c>
      <c r="R579" s="42" t="s">
        <v>841</v>
      </c>
      <c r="S579" s="42">
        <v>150</v>
      </c>
      <c r="T579" s="46">
        <v>0</v>
      </c>
      <c r="U579" s="46">
        <v>0</v>
      </c>
      <c r="V579" s="68" t="s">
        <v>291</v>
      </c>
      <c r="W579" s="68">
        <v>0</v>
      </c>
      <c r="X579" s="46" t="s">
        <v>1358</v>
      </c>
      <c r="AU579" s="42"/>
      <c r="AV579" s="42"/>
    </row>
    <row r="580" spans="1:48">
      <c r="A580" s="46">
        <v>1750</v>
      </c>
      <c r="B580" s="50" t="str">
        <f t="shared" si="137"/>
        <v>track_1750</v>
      </c>
      <c r="C580" s="46">
        <v>48</v>
      </c>
      <c r="D580" s="46">
        <f t="shared" si="146"/>
        <v>0</v>
      </c>
      <c r="E580" s="46">
        <f t="shared" si="147"/>
        <v>4</v>
      </c>
      <c r="F580" s="46">
        <f t="shared" si="148"/>
        <v>2</v>
      </c>
      <c r="G580" s="46">
        <f t="shared" si="149"/>
        <v>1</v>
      </c>
      <c r="H580" s="46">
        <f t="shared" si="150"/>
        <v>11</v>
      </c>
      <c r="I580" s="46">
        <v>6</v>
      </c>
      <c r="J580" s="42">
        <f t="shared" si="138"/>
        <v>1</v>
      </c>
      <c r="K580" s="42">
        <f t="shared" si="139"/>
        <v>1</v>
      </c>
      <c r="L580" s="42">
        <f t="shared" si="151"/>
        <v>0</v>
      </c>
      <c r="M580" s="42">
        <f t="shared" si="140"/>
        <v>0</v>
      </c>
      <c r="N580" s="42">
        <f t="shared" si="141"/>
        <v>0</v>
      </c>
      <c r="O580" s="42">
        <f t="shared" si="142"/>
        <v>0</v>
      </c>
      <c r="P580" s="42">
        <f t="shared" si="143"/>
        <v>0</v>
      </c>
      <c r="Q580" s="42">
        <f t="shared" si="144"/>
        <v>0</v>
      </c>
      <c r="R580" s="42" t="s">
        <v>841</v>
      </c>
      <c r="S580" s="42">
        <v>150</v>
      </c>
      <c r="T580" s="46">
        <v>0</v>
      </c>
      <c r="U580" s="46">
        <v>0</v>
      </c>
      <c r="V580" s="68" t="s">
        <v>291</v>
      </c>
      <c r="W580" s="68">
        <v>0</v>
      </c>
      <c r="X580" s="46" t="s">
        <v>1359</v>
      </c>
      <c r="AU580" s="42"/>
      <c r="AV580" s="42"/>
    </row>
    <row r="581" spans="1:48">
      <c r="A581" s="46">
        <v>1751</v>
      </c>
      <c r="B581" s="50" t="str">
        <f t="shared" si="137"/>
        <v>track_1751</v>
      </c>
      <c r="C581" s="46">
        <v>48</v>
      </c>
      <c r="D581" s="46">
        <f t="shared" si="146"/>
        <v>0</v>
      </c>
      <c r="E581" s="46">
        <f t="shared" si="147"/>
        <v>3</v>
      </c>
      <c r="F581" s="46">
        <f t="shared" si="148"/>
        <v>2</v>
      </c>
      <c r="G581" s="46">
        <f t="shared" si="149"/>
        <v>1</v>
      </c>
      <c r="H581" s="46">
        <f t="shared" si="150"/>
        <v>12</v>
      </c>
      <c r="I581" s="46">
        <v>6</v>
      </c>
      <c r="J581" s="42">
        <f t="shared" si="138"/>
        <v>1</v>
      </c>
      <c r="K581" s="42">
        <f t="shared" si="139"/>
        <v>1</v>
      </c>
      <c r="L581" s="42">
        <f t="shared" si="151"/>
        <v>0</v>
      </c>
      <c r="M581" s="42">
        <f t="shared" si="140"/>
        <v>0</v>
      </c>
      <c r="N581" s="42">
        <f t="shared" si="141"/>
        <v>0</v>
      </c>
      <c r="O581" s="42">
        <f t="shared" si="142"/>
        <v>0</v>
      </c>
      <c r="P581" s="42">
        <f t="shared" si="143"/>
        <v>0</v>
      </c>
      <c r="Q581" s="42">
        <f t="shared" si="144"/>
        <v>0</v>
      </c>
      <c r="R581" s="42" t="s">
        <v>841</v>
      </c>
      <c r="S581" s="42">
        <v>150</v>
      </c>
      <c r="T581" s="46">
        <v>0</v>
      </c>
      <c r="U581" s="46">
        <v>0</v>
      </c>
      <c r="V581" s="68" t="s">
        <v>291</v>
      </c>
      <c r="W581" s="68">
        <v>0</v>
      </c>
      <c r="X581" s="46" t="s">
        <v>1360</v>
      </c>
      <c r="AU581" s="42"/>
      <c r="AV581" s="42"/>
    </row>
    <row r="582" spans="1:48">
      <c r="A582" s="46">
        <v>1752</v>
      </c>
      <c r="B582" s="50" t="str">
        <f t="shared" ref="B582:B645" si="152">"track_"&amp;A582</f>
        <v>track_1752</v>
      </c>
      <c r="C582" s="46">
        <v>48</v>
      </c>
      <c r="D582" s="46">
        <f t="shared" si="146"/>
        <v>0</v>
      </c>
      <c r="E582" s="46">
        <f t="shared" si="147"/>
        <v>3</v>
      </c>
      <c r="F582" s="46">
        <f t="shared" si="148"/>
        <v>1</v>
      </c>
      <c r="G582" s="46">
        <f t="shared" si="149"/>
        <v>1</v>
      </c>
      <c r="H582" s="46">
        <f t="shared" si="150"/>
        <v>13</v>
      </c>
      <c r="I582" s="46">
        <v>6</v>
      </c>
      <c r="J582" s="42">
        <f t="shared" ref="J582:J631" si="153">VLOOKUP(C582,AJ:AO,6,0)</f>
        <v>1</v>
      </c>
      <c r="K582" s="42">
        <f t="shared" ref="K582:K631" si="154">VLOOKUP(C582,AJ:AP,7,0)</f>
        <v>1</v>
      </c>
      <c r="L582" s="42">
        <f t="shared" si="151"/>
        <v>0</v>
      </c>
      <c r="M582" s="42">
        <f t="shared" ref="M582:M631" si="155">VLOOKUP(C582,AJ:AR,9,0)</f>
        <v>0</v>
      </c>
      <c r="N582" s="42">
        <f t="shared" ref="N582:N631" si="156">VLOOKUP(C582,AJ:AS,10,0)</f>
        <v>0</v>
      </c>
      <c r="O582" s="42">
        <f t="shared" ref="O582:O631" si="157">VLOOKUP(C582,AJ:AT,11,0)</f>
        <v>0</v>
      </c>
      <c r="P582" s="42">
        <f t="shared" ref="P582:P631" si="158">VLOOKUP(C582,AJ:AU,12,0)</f>
        <v>0</v>
      </c>
      <c r="Q582" s="42">
        <f t="shared" ref="Q582:Q631" si="159">VLOOKUP(C582,AJ:AV,13,0)</f>
        <v>0</v>
      </c>
      <c r="R582" s="42" t="s">
        <v>841</v>
      </c>
      <c r="S582" s="42">
        <v>150</v>
      </c>
      <c r="T582" s="46">
        <v>0</v>
      </c>
      <c r="U582" s="46">
        <v>0</v>
      </c>
      <c r="V582" s="68" t="s">
        <v>291</v>
      </c>
      <c r="W582" s="68">
        <v>0</v>
      </c>
      <c r="X582" s="46" t="s">
        <v>1361</v>
      </c>
      <c r="AU582" s="42"/>
      <c r="AV582" s="42"/>
    </row>
    <row r="583" spans="1:48">
      <c r="A583" s="46">
        <v>1753</v>
      </c>
      <c r="B583" s="50" t="str">
        <f t="shared" si="152"/>
        <v>track_1753</v>
      </c>
      <c r="C583" s="46">
        <v>48</v>
      </c>
      <c r="D583" s="46">
        <f t="shared" si="146"/>
        <v>0</v>
      </c>
      <c r="E583" s="46">
        <f t="shared" si="147"/>
        <v>3</v>
      </c>
      <c r="F583" s="46">
        <f t="shared" si="148"/>
        <v>1</v>
      </c>
      <c r="G583" s="46">
        <f t="shared" si="149"/>
        <v>1</v>
      </c>
      <c r="H583" s="46">
        <f t="shared" si="150"/>
        <v>14</v>
      </c>
      <c r="I583" s="46">
        <v>6</v>
      </c>
      <c r="J583" s="42">
        <f t="shared" si="153"/>
        <v>1</v>
      </c>
      <c r="K583" s="42">
        <f t="shared" si="154"/>
        <v>1</v>
      </c>
      <c r="L583" s="42">
        <f t="shared" si="151"/>
        <v>0</v>
      </c>
      <c r="M583" s="42">
        <f t="shared" si="155"/>
        <v>0</v>
      </c>
      <c r="N583" s="42">
        <f t="shared" si="156"/>
        <v>0</v>
      </c>
      <c r="O583" s="42">
        <f t="shared" si="157"/>
        <v>0</v>
      </c>
      <c r="P583" s="42">
        <f t="shared" si="158"/>
        <v>0</v>
      </c>
      <c r="Q583" s="42">
        <f t="shared" si="159"/>
        <v>0</v>
      </c>
      <c r="R583" s="42" t="s">
        <v>841</v>
      </c>
      <c r="S583" s="42">
        <v>150</v>
      </c>
      <c r="T583" s="46">
        <v>0</v>
      </c>
      <c r="U583" s="46">
        <v>0</v>
      </c>
      <c r="V583" s="68" t="s">
        <v>291</v>
      </c>
      <c r="W583" s="68">
        <v>0</v>
      </c>
      <c r="X583" s="46" t="s">
        <v>1362</v>
      </c>
      <c r="AU583" s="42"/>
      <c r="AV583" s="42"/>
    </row>
    <row r="584" spans="1:48">
      <c r="A584" s="46">
        <v>1754</v>
      </c>
      <c r="B584" s="50" t="str">
        <f t="shared" si="152"/>
        <v>track_1754</v>
      </c>
      <c r="C584" s="46">
        <v>48</v>
      </c>
      <c r="D584" s="46">
        <f t="shared" si="146"/>
        <v>0</v>
      </c>
      <c r="E584" s="46">
        <f t="shared" si="147"/>
        <v>1</v>
      </c>
      <c r="F584" s="46">
        <f t="shared" si="148"/>
        <v>2</v>
      </c>
      <c r="G584" s="46">
        <f t="shared" si="149"/>
        <v>1</v>
      </c>
      <c r="H584" s="46">
        <f t="shared" si="150"/>
        <v>15</v>
      </c>
      <c r="I584" s="46">
        <v>6</v>
      </c>
      <c r="J584" s="42">
        <f t="shared" si="153"/>
        <v>1</v>
      </c>
      <c r="K584" s="42">
        <f t="shared" si="154"/>
        <v>1</v>
      </c>
      <c r="L584" s="42">
        <f t="shared" si="151"/>
        <v>0</v>
      </c>
      <c r="M584" s="42">
        <f t="shared" si="155"/>
        <v>0</v>
      </c>
      <c r="N584" s="42">
        <f t="shared" si="156"/>
        <v>0</v>
      </c>
      <c r="O584" s="42">
        <f t="shared" si="157"/>
        <v>0</v>
      </c>
      <c r="P584" s="42">
        <f t="shared" si="158"/>
        <v>0</v>
      </c>
      <c r="Q584" s="42">
        <f t="shared" si="159"/>
        <v>0</v>
      </c>
      <c r="R584" s="42" t="s">
        <v>841</v>
      </c>
      <c r="S584" s="42">
        <v>150</v>
      </c>
      <c r="T584" s="46">
        <v>0</v>
      </c>
      <c r="U584" s="46">
        <v>0</v>
      </c>
      <c r="V584" s="68" t="s">
        <v>291</v>
      </c>
      <c r="W584" s="68">
        <v>0</v>
      </c>
      <c r="X584" s="46" t="s">
        <v>1363</v>
      </c>
      <c r="AU584" s="42"/>
      <c r="AV584" s="42"/>
    </row>
    <row r="585" spans="1:48">
      <c r="A585" s="46">
        <v>1755</v>
      </c>
      <c r="B585" s="50" t="str">
        <f t="shared" si="152"/>
        <v>track_1755</v>
      </c>
      <c r="C585" s="46">
        <v>48</v>
      </c>
      <c r="D585" s="46">
        <f t="shared" si="146"/>
        <v>0</v>
      </c>
      <c r="E585" s="46">
        <f t="shared" si="147"/>
        <v>3</v>
      </c>
      <c r="F585" s="46">
        <f t="shared" si="148"/>
        <v>4</v>
      </c>
      <c r="G585" s="46">
        <f t="shared" si="149"/>
        <v>1</v>
      </c>
      <c r="H585" s="46">
        <f t="shared" si="150"/>
        <v>16</v>
      </c>
      <c r="I585" s="46">
        <v>6</v>
      </c>
      <c r="J585" s="42">
        <f t="shared" si="153"/>
        <v>1</v>
      </c>
      <c r="K585" s="42">
        <f t="shared" si="154"/>
        <v>1</v>
      </c>
      <c r="L585" s="42">
        <f t="shared" si="151"/>
        <v>0</v>
      </c>
      <c r="M585" s="42">
        <f t="shared" si="155"/>
        <v>0</v>
      </c>
      <c r="N585" s="42">
        <f t="shared" si="156"/>
        <v>0</v>
      </c>
      <c r="O585" s="42">
        <f t="shared" si="157"/>
        <v>0</v>
      </c>
      <c r="P585" s="42">
        <f t="shared" si="158"/>
        <v>0</v>
      </c>
      <c r="Q585" s="42">
        <f t="shared" si="159"/>
        <v>0</v>
      </c>
      <c r="R585" s="42" t="s">
        <v>841</v>
      </c>
      <c r="S585" s="42">
        <v>150</v>
      </c>
      <c r="T585" s="46">
        <v>0</v>
      </c>
      <c r="U585" s="46">
        <v>0</v>
      </c>
      <c r="V585" s="68" t="s">
        <v>291</v>
      </c>
      <c r="W585" s="68">
        <v>0</v>
      </c>
      <c r="X585" s="46" t="s">
        <v>1364</v>
      </c>
      <c r="AU585" s="42"/>
      <c r="AV585" s="42"/>
    </row>
    <row r="586" spans="1:48">
      <c r="A586" s="46">
        <v>1756</v>
      </c>
      <c r="B586" s="50" t="str">
        <f t="shared" si="152"/>
        <v>track_1756</v>
      </c>
      <c r="C586" s="46">
        <v>48</v>
      </c>
      <c r="D586" s="46">
        <f t="shared" si="146"/>
        <v>0</v>
      </c>
      <c r="E586" s="46">
        <f t="shared" si="147"/>
        <v>4</v>
      </c>
      <c r="F586" s="46">
        <f t="shared" si="148"/>
        <v>2</v>
      </c>
      <c r="G586" s="46">
        <f t="shared" si="149"/>
        <v>1</v>
      </c>
      <c r="H586" s="46">
        <f t="shared" si="150"/>
        <v>17</v>
      </c>
      <c r="I586" s="46">
        <v>6</v>
      </c>
      <c r="J586" s="42">
        <f t="shared" si="153"/>
        <v>1</v>
      </c>
      <c r="K586" s="42">
        <f t="shared" si="154"/>
        <v>1</v>
      </c>
      <c r="L586" s="42">
        <f t="shared" si="151"/>
        <v>0</v>
      </c>
      <c r="M586" s="42">
        <f t="shared" si="155"/>
        <v>0</v>
      </c>
      <c r="N586" s="42">
        <f t="shared" si="156"/>
        <v>0</v>
      </c>
      <c r="O586" s="42">
        <f t="shared" si="157"/>
        <v>0</v>
      </c>
      <c r="P586" s="42">
        <f t="shared" si="158"/>
        <v>0</v>
      </c>
      <c r="Q586" s="42">
        <f t="shared" si="159"/>
        <v>0</v>
      </c>
      <c r="R586" s="42" t="s">
        <v>841</v>
      </c>
      <c r="S586" s="42">
        <v>150</v>
      </c>
      <c r="T586" s="46">
        <v>0</v>
      </c>
      <c r="U586" s="46">
        <v>0</v>
      </c>
      <c r="V586" s="68" t="s">
        <v>291</v>
      </c>
      <c r="W586" s="68">
        <v>0</v>
      </c>
      <c r="X586" s="46" t="s">
        <v>1365</v>
      </c>
      <c r="AU586" s="42"/>
      <c r="AV586" s="42"/>
    </row>
    <row r="587" spans="1:48">
      <c r="A587" s="46">
        <v>1757</v>
      </c>
      <c r="B587" s="50" t="str">
        <f t="shared" si="152"/>
        <v>track_1757</v>
      </c>
      <c r="C587" s="46">
        <v>48</v>
      </c>
      <c r="D587" s="46">
        <f t="shared" si="146"/>
        <v>0</v>
      </c>
      <c r="E587" s="46">
        <f t="shared" si="147"/>
        <v>4</v>
      </c>
      <c r="F587" s="46">
        <f t="shared" si="148"/>
        <v>2</v>
      </c>
      <c r="G587" s="46">
        <f t="shared" si="149"/>
        <v>1</v>
      </c>
      <c r="H587" s="46">
        <f t="shared" si="150"/>
        <v>18</v>
      </c>
      <c r="I587" s="46">
        <v>6</v>
      </c>
      <c r="J587" s="42">
        <f t="shared" si="153"/>
        <v>1</v>
      </c>
      <c r="K587" s="42">
        <f t="shared" si="154"/>
        <v>1</v>
      </c>
      <c r="L587" s="42">
        <f t="shared" si="151"/>
        <v>0</v>
      </c>
      <c r="M587" s="42">
        <f t="shared" si="155"/>
        <v>0</v>
      </c>
      <c r="N587" s="42">
        <f t="shared" si="156"/>
        <v>0</v>
      </c>
      <c r="O587" s="42">
        <f t="shared" si="157"/>
        <v>0</v>
      </c>
      <c r="P587" s="42">
        <f t="shared" si="158"/>
        <v>0</v>
      </c>
      <c r="Q587" s="42">
        <f t="shared" si="159"/>
        <v>0</v>
      </c>
      <c r="R587" s="42" t="s">
        <v>841</v>
      </c>
      <c r="S587" s="42">
        <v>150</v>
      </c>
      <c r="T587" s="46">
        <v>0</v>
      </c>
      <c r="U587" s="46">
        <v>0</v>
      </c>
      <c r="V587" s="68" t="s">
        <v>291</v>
      </c>
      <c r="W587" s="68">
        <v>0</v>
      </c>
      <c r="X587" s="46" t="s">
        <v>1366</v>
      </c>
      <c r="AU587" s="42"/>
      <c r="AV587" s="42"/>
    </row>
    <row r="588" spans="1:48">
      <c r="A588" s="46">
        <v>1758</v>
      </c>
      <c r="B588" s="50" t="str">
        <f t="shared" si="152"/>
        <v>track_1758</v>
      </c>
      <c r="C588" s="46">
        <v>48</v>
      </c>
      <c r="D588" s="46">
        <f t="shared" si="146"/>
        <v>0</v>
      </c>
      <c r="E588" s="46">
        <f t="shared" si="147"/>
        <v>4</v>
      </c>
      <c r="F588" s="46">
        <f t="shared" si="148"/>
        <v>2</v>
      </c>
      <c r="G588" s="46">
        <f t="shared" si="149"/>
        <v>1</v>
      </c>
      <c r="H588" s="46">
        <f t="shared" si="150"/>
        <v>19</v>
      </c>
      <c r="I588" s="46">
        <v>6</v>
      </c>
      <c r="J588" s="42">
        <f t="shared" si="153"/>
        <v>1</v>
      </c>
      <c r="K588" s="42">
        <f t="shared" si="154"/>
        <v>1</v>
      </c>
      <c r="L588" s="42">
        <f t="shared" si="151"/>
        <v>0</v>
      </c>
      <c r="M588" s="42">
        <f t="shared" si="155"/>
        <v>0</v>
      </c>
      <c r="N588" s="42">
        <f t="shared" si="156"/>
        <v>0</v>
      </c>
      <c r="O588" s="42">
        <f t="shared" si="157"/>
        <v>0</v>
      </c>
      <c r="P588" s="42">
        <f t="shared" si="158"/>
        <v>0</v>
      </c>
      <c r="Q588" s="42">
        <f t="shared" si="159"/>
        <v>0</v>
      </c>
      <c r="R588" s="42" t="s">
        <v>841</v>
      </c>
      <c r="S588" s="42">
        <v>150</v>
      </c>
      <c r="T588" s="46">
        <v>0</v>
      </c>
      <c r="U588" s="46">
        <v>0</v>
      </c>
      <c r="V588" s="68" t="s">
        <v>291</v>
      </c>
      <c r="W588" s="68">
        <v>0</v>
      </c>
      <c r="X588" s="46" t="s">
        <v>1367</v>
      </c>
      <c r="AU588" s="42"/>
      <c r="AV588" s="42"/>
    </row>
    <row r="589" spans="1:48">
      <c r="A589" s="46">
        <v>1759</v>
      </c>
      <c r="B589" s="50" t="str">
        <f t="shared" si="152"/>
        <v>track_1759</v>
      </c>
      <c r="C589" s="46">
        <v>48</v>
      </c>
      <c r="D589" s="46">
        <f t="shared" si="146"/>
        <v>0</v>
      </c>
      <c r="E589" s="46">
        <f t="shared" si="147"/>
        <v>2</v>
      </c>
      <c r="F589" s="46">
        <f t="shared" si="148"/>
        <v>4</v>
      </c>
      <c r="G589" s="46">
        <f t="shared" si="149"/>
        <v>1</v>
      </c>
      <c r="H589" s="46">
        <f t="shared" si="150"/>
        <v>20</v>
      </c>
      <c r="I589" s="46">
        <v>6</v>
      </c>
      <c r="J589" s="42">
        <f t="shared" si="153"/>
        <v>1</v>
      </c>
      <c r="K589" s="42">
        <f t="shared" si="154"/>
        <v>1</v>
      </c>
      <c r="L589" s="42">
        <f t="shared" si="151"/>
        <v>0</v>
      </c>
      <c r="M589" s="42">
        <f t="shared" si="155"/>
        <v>0</v>
      </c>
      <c r="N589" s="42">
        <f t="shared" si="156"/>
        <v>0</v>
      </c>
      <c r="O589" s="42">
        <f t="shared" si="157"/>
        <v>0</v>
      </c>
      <c r="P589" s="42">
        <f t="shared" si="158"/>
        <v>0</v>
      </c>
      <c r="Q589" s="42">
        <f t="shared" si="159"/>
        <v>0</v>
      </c>
      <c r="R589" s="42" t="s">
        <v>841</v>
      </c>
      <c r="S589" s="42">
        <v>150</v>
      </c>
      <c r="T589" s="46">
        <v>0</v>
      </c>
      <c r="U589" s="46">
        <v>0</v>
      </c>
      <c r="V589" s="68" t="s">
        <v>291</v>
      </c>
      <c r="W589" s="68">
        <v>0</v>
      </c>
      <c r="X589" s="46" t="s">
        <v>1368</v>
      </c>
      <c r="AU589" s="42"/>
      <c r="AV589" s="42"/>
    </row>
    <row r="590" spans="1:48">
      <c r="A590" s="43">
        <v>1760</v>
      </c>
      <c r="B590" s="80" t="str">
        <f t="shared" si="152"/>
        <v>track_1760</v>
      </c>
      <c r="C590" s="43">
        <v>50</v>
      </c>
      <c r="D590" s="43">
        <f t="shared" si="146"/>
        <v>0</v>
      </c>
      <c r="E590" s="43">
        <f t="shared" si="147"/>
        <v>4</v>
      </c>
      <c r="F590" s="43">
        <f t="shared" si="148"/>
        <v>2</v>
      </c>
      <c r="G590" s="43">
        <f t="shared" si="149"/>
        <v>1</v>
      </c>
      <c r="H590" s="43">
        <f t="shared" si="150"/>
        <v>20</v>
      </c>
      <c r="I590" s="42">
        <v>6</v>
      </c>
      <c r="J590" s="43">
        <f t="shared" si="153"/>
        <v>1</v>
      </c>
      <c r="K590" s="43">
        <f t="shared" si="154"/>
        <v>1</v>
      </c>
      <c r="L590" s="43">
        <f t="shared" si="151"/>
        <v>1</v>
      </c>
      <c r="M590" s="43">
        <f t="shared" si="155"/>
        <v>0</v>
      </c>
      <c r="N590" s="43">
        <f t="shared" si="156"/>
        <v>0</v>
      </c>
      <c r="O590" s="43">
        <f t="shared" si="157"/>
        <v>0</v>
      </c>
      <c r="P590" s="43">
        <f t="shared" si="158"/>
        <v>0</v>
      </c>
      <c r="Q590" s="43">
        <f t="shared" si="159"/>
        <v>0</v>
      </c>
      <c r="R590" s="43" t="s">
        <v>841</v>
      </c>
      <c r="S590" s="43">
        <v>150</v>
      </c>
      <c r="T590" s="43">
        <v>0</v>
      </c>
      <c r="U590" s="43">
        <v>0</v>
      </c>
      <c r="V590" s="82" t="s">
        <v>291</v>
      </c>
      <c r="W590" s="82">
        <v>0</v>
      </c>
      <c r="X590" s="42" t="s">
        <v>1369</v>
      </c>
      <c r="Y590" s="43"/>
      <c r="Z590" s="42"/>
      <c r="AA590" s="42"/>
      <c r="AB590" s="42"/>
      <c r="AF590" s="42"/>
      <c r="AU590" s="42"/>
      <c r="AV590" s="42"/>
    </row>
    <row r="591" spans="1:48">
      <c r="A591" s="43">
        <v>1761</v>
      </c>
      <c r="B591" s="80" t="str">
        <f t="shared" si="152"/>
        <v>track_1761</v>
      </c>
      <c r="C591" s="43">
        <v>50</v>
      </c>
      <c r="D591" s="43">
        <f t="shared" si="146"/>
        <v>0</v>
      </c>
      <c r="E591" s="43">
        <f t="shared" si="147"/>
        <v>2</v>
      </c>
      <c r="F591" s="43">
        <f t="shared" si="148"/>
        <v>4</v>
      </c>
      <c r="G591" s="43">
        <f t="shared" si="149"/>
        <v>1</v>
      </c>
      <c r="H591" s="43">
        <f t="shared" si="150"/>
        <v>20</v>
      </c>
      <c r="I591" s="42">
        <v>6</v>
      </c>
      <c r="J591" s="43">
        <f t="shared" si="153"/>
        <v>1</v>
      </c>
      <c r="K591" s="43">
        <f t="shared" si="154"/>
        <v>1</v>
      </c>
      <c r="L591" s="43">
        <f t="shared" si="151"/>
        <v>1</v>
      </c>
      <c r="M591" s="43">
        <f t="shared" si="155"/>
        <v>0</v>
      </c>
      <c r="N591" s="43">
        <f t="shared" si="156"/>
        <v>0</v>
      </c>
      <c r="O591" s="43">
        <f t="shared" si="157"/>
        <v>0</v>
      </c>
      <c r="P591" s="43">
        <f t="shared" si="158"/>
        <v>0</v>
      </c>
      <c r="Q591" s="43">
        <f t="shared" si="159"/>
        <v>0</v>
      </c>
      <c r="R591" s="43" t="s">
        <v>841</v>
      </c>
      <c r="S591" s="43">
        <v>150</v>
      </c>
      <c r="T591" s="43">
        <v>0</v>
      </c>
      <c r="U591" s="43">
        <v>0</v>
      </c>
      <c r="V591" s="82" t="s">
        <v>291</v>
      </c>
      <c r="W591" s="82">
        <v>0</v>
      </c>
      <c r="X591" s="42" t="s">
        <v>1370</v>
      </c>
      <c r="Y591" s="43"/>
      <c r="Z591" s="42"/>
      <c r="AA591" s="42"/>
      <c r="AB591" s="42"/>
      <c r="AF591" s="42"/>
      <c r="AU591" s="42"/>
      <c r="AV591" s="42"/>
    </row>
    <row r="592" spans="1:48" s="42" customFormat="1">
      <c r="A592" s="43">
        <v>1762</v>
      </c>
      <c r="B592" s="80" t="str">
        <f t="shared" si="152"/>
        <v>track_1762</v>
      </c>
      <c r="C592" s="43">
        <v>50</v>
      </c>
      <c r="D592" s="43">
        <f t="shared" si="146"/>
        <v>0</v>
      </c>
      <c r="E592" s="43">
        <f t="shared" si="147"/>
        <v>1</v>
      </c>
      <c r="F592" s="43">
        <f t="shared" si="148"/>
        <v>2</v>
      </c>
      <c r="G592" s="43">
        <f t="shared" si="149"/>
        <v>1</v>
      </c>
      <c r="H592" s="43">
        <f t="shared" si="150"/>
        <v>20</v>
      </c>
      <c r="I592" s="42">
        <v>6</v>
      </c>
      <c r="J592" s="43">
        <f t="shared" si="153"/>
        <v>1</v>
      </c>
      <c r="K592" s="43">
        <f t="shared" si="154"/>
        <v>1</v>
      </c>
      <c r="L592" s="43">
        <f t="shared" si="151"/>
        <v>1</v>
      </c>
      <c r="M592" s="43">
        <f t="shared" si="155"/>
        <v>0</v>
      </c>
      <c r="N592" s="43">
        <f t="shared" si="156"/>
        <v>0</v>
      </c>
      <c r="O592" s="43">
        <f t="shared" si="157"/>
        <v>0</v>
      </c>
      <c r="P592" s="43">
        <f t="shared" si="158"/>
        <v>0</v>
      </c>
      <c r="Q592" s="43">
        <f t="shared" si="159"/>
        <v>0</v>
      </c>
      <c r="R592" s="43" t="s">
        <v>841</v>
      </c>
      <c r="S592" s="43">
        <v>150</v>
      </c>
      <c r="T592" s="43">
        <v>0</v>
      </c>
      <c r="U592" s="43">
        <v>0</v>
      </c>
      <c r="V592" s="82" t="s">
        <v>291</v>
      </c>
      <c r="W592" s="82">
        <v>0</v>
      </c>
      <c r="X592" s="42" t="s">
        <v>1371</v>
      </c>
      <c r="Y592" s="43"/>
    </row>
    <row r="593" spans="1:48" s="42" customFormat="1">
      <c r="A593" s="43">
        <v>1763</v>
      </c>
      <c r="B593" s="80" t="str">
        <f t="shared" si="152"/>
        <v>track_1763</v>
      </c>
      <c r="C593" s="43">
        <v>50</v>
      </c>
      <c r="D593" s="43">
        <f t="shared" si="146"/>
        <v>0</v>
      </c>
      <c r="E593" s="43">
        <f t="shared" si="147"/>
        <v>3</v>
      </c>
      <c r="F593" s="43">
        <f t="shared" si="148"/>
        <v>2</v>
      </c>
      <c r="G593" s="43">
        <f t="shared" si="149"/>
        <v>1</v>
      </c>
      <c r="H593" s="43">
        <f t="shared" si="150"/>
        <v>20</v>
      </c>
      <c r="I593" s="42">
        <v>6</v>
      </c>
      <c r="J593" s="43">
        <f t="shared" si="153"/>
        <v>1</v>
      </c>
      <c r="K593" s="43">
        <f t="shared" si="154"/>
        <v>1</v>
      </c>
      <c r="L593" s="43">
        <f t="shared" si="151"/>
        <v>1</v>
      </c>
      <c r="M593" s="43">
        <f t="shared" si="155"/>
        <v>0</v>
      </c>
      <c r="N593" s="43">
        <f t="shared" si="156"/>
        <v>0</v>
      </c>
      <c r="O593" s="43">
        <f t="shared" si="157"/>
        <v>0</v>
      </c>
      <c r="P593" s="43">
        <f t="shared" si="158"/>
        <v>0</v>
      </c>
      <c r="Q593" s="43">
        <f t="shared" si="159"/>
        <v>0</v>
      </c>
      <c r="R593" s="43" t="s">
        <v>841</v>
      </c>
      <c r="S593" s="43">
        <v>150</v>
      </c>
      <c r="T593" s="43">
        <v>0</v>
      </c>
      <c r="U593" s="43">
        <v>0</v>
      </c>
      <c r="V593" s="82" t="s">
        <v>291</v>
      </c>
      <c r="W593" s="82">
        <v>0</v>
      </c>
      <c r="X593" s="42" t="s">
        <v>1372</v>
      </c>
      <c r="Y593" s="43"/>
    </row>
    <row r="594" spans="1:48" s="42" customFormat="1">
      <c r="A594" s="43">
        <v>1764</v>
      </c>
      <c r="B594" s="80" t="str">
        <f t="shared" si="152"/>
        <v>track_1764</v>
      </c>
      <c r="C594" s="43">
        <v>50</v>
      </c>
      <c r="D594" s="43">
        <f t="shared" si="146"/>
        <v>0</v>
      </c>
      <c r="E594" s="43">
        <f t="shared" si="147"/>
        <v>1</v>
      </c>
      <c r="F594" s="43">
        <f t="shared" si="148"/>
        <v>4</v>
      </c>
      <c r="G594" s="43">
        <f t="shared" si="149"/>
        <v>1</v>
      </c>
      <c r="H594" s="43">
        <f t="shared" si="150"/>
        <v>20</v>
      </c>
      <c r="I594" s="42">
        <v>6</v>
      </c>
      <c r="J594" s="43">
        <f t="shared" si="153"/>
        <v>1</v>
      </c>
      <c r="K594" s="43">
        <f t="shared" si="154"/>
        <v>1</v>
      </c>
      <c r="L594" s="43">
        <f t="shared" si="151"/>
        <v>1</v>
      </c>
      <c r="M594" s="43">
        <f t="shared" si="155"/>
        <v>0</v>
      </c>
      <c r="N594" s="43">
        <f t="shared" si="156"/>
        <v>0</v>
      </c>
      <c r="O594" s="43">
        <f t="shared" si="157"/>
        <v>0</v>
      </c>
      <c r="P594" s="43">
        <f t="shared" si="158"/>
        <v>0</v>
      </c>
      <c r="Q594" s="43">
        <f t="shared" si="159"/>
        <v>0</v>
      </c>
      <c r="R594" s="43" t="s">
        <v>841</v>
      </c>
      <c r="S594" s="43">
        <v>150</v>
      </c>
      <c r="T594" s="43">
        <v>0</v>
      </c>
      <c r="U594" s="43">
        <v>0</v>
      </c>
      <c r="V594" s="82" t="s">
        <v>291</v>
      </c>
      <c r="W594" s="82">
        <v>0</v>
      </c>
      <c r="X594" s="42" t="s">
        <v>1373</v>
      </c>
      <c r="Y594" s="43"/>
    </row>
    <row r="595" spans="1:48" s="42" customFormat="1">
      <c r="A595" s="43">
        <v>1765</v>
      </c>
      <c r="B595" s="80" t="str">
        <f t="shared" si="152"/>
        <v>track_1765</v>
      </c>
      <c r="C595" s="43">
        <v>50</v>
      </c>
      <c r="D595" s="43">
        <f t="shared" si="146"/>
        <v>0</v>
      </c>
      <c r="E595" s="43">
        <f t="shared" si="147"/>
        <v>3</v>
      </c>
      <c r="F595" s="43">
        <f t="shared" si="148"/>
        <v>4</v>
      </c>
      <c r="G595" s="43">
        <f t="shared" si="149"/>
        <v>1</v>
      </c>
      <c r="H595" s="43">
        <f t="shared" si="150"/>
        <v>20</v>
      </c>
      <c r="I595" s="42">
        <v>6</v>
      </c>
      <c r="J595" s="43">
        <f t="shared" si="153"/>
        <v>1</v>
      </c>
      <c r="K595" s="43">
        <f t="shared" si="154"/>
        <v>1</v>
      </c>
      <c r="L595" s="43">
        <f t="shared" si="151"/>
        <v>1</v>
      </c>
      <c r="M595" s="43">
        <f t="shared" si="155"/>
        <v>0</v>
      </c>
      <c r="N595" s="43">
        <f t="shared" si="156"/>
        <v>0</v>
      </c>
      <c r="O595" s="43">
        <f t="shared" si="157"/>
        <v>0</v>
      </c>
      <c r="P595" s="43">
        <f t="shared" si="158"/>
        <v>0</v>
      </c>
      <c r="Q595" s="43">
        <f t="shared" si="159"/>
        <v>0</v>
      </c>
      <c r="R595" s="43" t="s">
        <v>841</v>
      </c>
      <c r="S595" s="43">
        <v>150</v>
      </c>
      <c r="T595" s="43">
        <v>0</v>
      </c>
      <c r="U595" s="43">
        <v>0</v>
      </c>
      <c r="V595" s="82" t="s">
        <v>291</v>
      </c>
      <c r="W595" s="82">
        <v>0</v>
      </c>
      <c r="X595" s="42" t="s">
        <v>1374</v>
      </c>
      <c r="Y595" s="43"/>
    </row>
    <row r="596" spans="1:48" s="42" customFormat="1">
      <c r="A596" s="43">
        <v>1772</v>
      </c>
      <c r="B596" s="80" t="str">
        <f t="shared" si="152"/>
        <v>track_1772</v>
      </c>
      <c r="C596" s="43">
        <v>52</v>
      </c>
      <c r="D596" s="43">
        <f t="shared" si="146"/>
        <v>0</v>
      </c>
      <c r="E596" s="43">
        <f t="shared" si="147"/>
        <v>1</v>
      </c>
      <c r="F596" s="43">
        <f t="shared" si="148"/>
        <v>2</v>
      </c>
      <c r="G596" s="43">
        <f t="shared" si="149"/>
        <v>1</v>
      </c>
      <c r="H596" s="43">
        <f t="shared" si="150"/>
        <v>15</v>
      </c>
      <c r="I596" s="42">
        <v>6</v>
      </c>
      <c r="J596" s="43">
        <f t="shared" si="153"/>
        <v>1</v>
      </c>
      <c r="K596" s="43">
        <f t="shared" si="154"/>
        <v>1</v>
      </c>
      <c r="L596" s="43">
        <f t="shared" si="151"/>
        <v>1</v>
      </c>
      <c r="M596" s="43">
        <f t="shared" si="155"/>
        <v>0</v>
      </c>
      <c r="N596" s="43">
        <f t="shared" si="156"/>
        <v>0</v>
      </c>
      <c r="O596" s="43">
        <f t="shared" si="157"/>
        <v>1</v>
      </c>
      <c r="P596" s="43">
        <f t="shared" si="158"/>
        <v>0</v>
      </c>
      <c r="Q596" s="43">
        <f t="shared" si="159"/>
        <v>0</v>
      </c>
      <c r="R596" s="43" t="s">
        <v>841</v>
      </c>
      <c r="S596" s="43">
        <v>150</v>
      </c>
      <c r="T596" s="43">
        <v>0</v>
      </c>
      <c r="U596" s="43">
        <v>0</v>
      </c>
      <c r="V596" s="82" t="s">
        <v>291</v>
      </c>
      <c r="W596" s="82">
        <v>0</v>
      </c>
      <c r="X596" s="42" t="s">
        <v>1375</v>
      </c>
      <c r="Y596" s="43"/>
    </row>
    <row r="597" spans="1:48" s="42" customFormat="1">
      <c r="A597" s="43">
        <v>1773</v>
      </c>
      <c r="B597" s="80" t="str">
        <f t="shared" si="152"/>
        <v>track_1773</v>
      </c>
      <c r="C597" s="43">
        <v>52</v>
      </c>
      <c r="D597" s="43">
        <f t="shared" si="146"/>
        <v>0</v>
      </c>
      <c r="E597" s="43">
        <f t="shared" si="147"/>
        <v>3</v>
      </c>
      <c r="F597" s="43">
        <f t="shared" si="148"/>
        <v>4</v>
      </c>
      <c r="G597" s="43">
        <f t="shared" si="149"/>
        <v>1</v>
      </c>
      <c r="H597" s="43">
        <f t="shared" si="150"/>
        <v>16</v>
      </c>
      <c r="I597" s="42">
        <v>6</v>
      </c>
      <c r="J597" s="43">
        <f t="shared" si="153"/>
        <v>1</v>
      </c>
      <c r="K597" s="43">
        <f t="shared" si="154"/>
        <v>1</v>
      </c>
      <c r="L597" s="43">
        <f t="shared" si="151"/>
        <v>1</v>
      </c>
      <c r="M597" s="43">
        <f t="shared" si="155"/>
        <v>0</v>
      </c>
      <c r="N597" s="43">
        <f t="shared" si="156"/>
        <v>0</v>
      </c>
      <c r="O597" s="43">
        <f t="shared" si="157"/>
        <v>1</v>
      </c>
      <c r="P597" s="43">
        <f t="shared" si="158"/>
        <v>0</v>
      </c>
      <c r="Q597" s="43">
        <f t="shared" si="159"/>
        <v>0</v>
      </c>
      <c r="R597" s="43" t="s">
        <v>841</v>
      </c>
      <c r="S597" s="43">
        <v>150</v>
      </c>
      <c r="T597" s="43">
        <v>0</v>
      </c>
      <c r="U597" s="43">
        <v>0</v>
      </c>
      <c r="V597" s="82" t="s">
        <v>291</v>
      </c>
      <c r="W597" s="82">
        <v>0</v>
      </c>
      <c r="X597" s="42" t="s">
        <v>1376</v>
      </c>
      <c r="Y597" s="43"/>
    </row>
    <row r="598" spans="1:48" s="42" customFormat="1">
      <c r="A598" s="43">
        <v>1774</v>
      </c>
      <c r="B598" s="80" t="str">
        <f t="shared" si="152"/>
        <v>track_1774</v>
      </c>
      <c r="C598" s="43">
        <v>52</v>
      </c>
      <c r="D598" s="43">
        <f t="shared" si="146"/>
        <v>0</v>
      </c>
      <c r="E598" s="43">
        <f t="shared" si="147"/>
        <v>4</v>
      </c>
      <c r="F598" s="43">
        <f t="shared" si="148"/>
        <v>2</v>
      </c>
      <c r="G598" s="43">
        <f t="shared" si="149"/>
        <v>1</v>
      </c>
      <c r="H598" s="43">
        <f t="shared" si="150"/>
        <v>17</v>
      </c>
      <c r="I598" s="42">
        <v>6</v>
      </c>
      <c r="J598" s="43">
        <f t="shared" si="153"/>
        <v>1</v>
      </c>
      <c r="K598" s="43">
        <f t="shared" si="154"/>
        <v>1</v>
      </c>
      <c r="L598" s="43">
        <f t="shared" si="151"/>
        <v>1</v>
      </c>
      <c r="M598" s="43">
        <f t="shared" si="155"/>
        <v>0</v>
      </c>
      <c r="N598" s="43">
        <f t="shared" si="156"/>
        <v>0</v>
      </c>
      <c r="O598" s="43">
        <f t="shared" si="157"/>
        <v>1</v>
      </c>
      <c r="P598" s="43">
        <f t="shared" si="158"/>
        <v>0</v>
      </c>
      <c r="Q598" s="43">
        <f t="shared" si="159"/>
        <v>0</v>
      </c>
      <c r="R598" s="43" t="s">
        <v>841</v>
      </c>
      <c r="S598" s="43">
        <v>150</v>
      </c>
      <c r="T598" s="43">
        <v>0</v>
      </c>
      <c r="U598" s="43">
        <v>0</v>
      </c>
      <c r="V598" s="82" t="s">
        <v>291</v>
      </c>
      <c r="W598" s="82">
        <v>0</v>
      </c>
      <c r="X598" s="42" t="s">
        <v>1377</v>
      </c>
      <c r="Y598" s="43"/>
    </row>
    <row r="599" spans="1:48" s="42" customFormat="1">
      <c r="A599" s="43">
        <v>1775</v>
      </c>
      <c r="B599" s="80" t="str">
        <f t="shared" si="152"/>
        <v>track_1775</v>
      </c>
      <c r="C599" s="43">
        <v>52</v>
      </c>
      <c r="D599" s="43">
        <f t="shared" si="146"/>
        <v>0</v>
      </c>
      <c r="E599" s="43">
        <f t="shared" si="147"/>
        <v>4</v>
      </c>
      <c r="F599" s="43">
        <f t="shared" si="148"/>
        <v>2</v>
      </c>
      <c r="G599" s="43">
        <f t="shared" si="149"/>
        <v>1</v>
      </c>
      <c r="H599" s="43">
        <f t="shared" si="150"/>
        <v>18</v>
      </c>
      <c r="I599" s="42">
        <v>6</v>
      </c>
      <c r="J599" s="43">
        <f t="shared" si="153"/>
        <v>1</v>
      </c>
      <c r="K599" s="43">
        <f t="shared" si="154"/>
        <v>1</v>
      </c>
      <c r="L599" s="43">
        <f t="shared" si="151"/>
        <v>1</v>
      </c>
      <c r="M599" s="43">
        <f t="shared" si="155"/>
        <v>0</v>
      </c>
      <c r="N599" s="43">
        <f t="shared" si="156"/>
        <v>0</v>
      </c>
      <c r="O599" s="43">
        <f t="shared" si="157"/>
        <v>1</v>
      </c>
      <c r="P599" s="43">
        <f t="shared" si="158"/>
        <v>0</v>
      </c>
      <c r="Q599" s="43">
        <f t="shared" si="159"/>
        <v>0</v>
      </c>
      <c r="R599" s="43" t="s">
        <v>841</v>
      </c>
      <c r="S599" s="43">
        <v>150</v>
      </c>
      <c r="T599" s="43">
        <v>0</v>
      </c>
      <c r="U599" s="43">
        <v>0</v>
      </c>
      <c r="V599" s="82" t="s">
        <v>291</v>
      </c>
      <c r="W599" s="82">
        <v>0</v>
      </c>
      <c r="X599" s="42" t="s">
        <v>1378</v>
      </c>
      <c r="Y599" s="43"/>
      <c r="Z599" s="43"/>
    </row>
    <row r="600" spans="1:48" s="42" customFormat="1">
      <c r="A600" s="43">
        <v>1776</v>
      </c>
      <c r="B600" s="80" t="str">
        <f t="shared" si="152"/>
        <v>track_1776</v>
      </c>
      <c r="C600" s="43">
        <v>52</v>
      </c>
      <c r="D600" s="43">
        <f t="shared" si="146"/>
        <v>0</v>
      </c>
      <c r="E600" s="43">
        <f t="shared" si="147"/>
        <v>4</v>
      </c>
      <c r="F600" s="43">
        <f t="shared" si="148"/>
        <v>2</v>
      </c>
      <c r="G600" s="43">
        <f t="shared" si="149"/>
        <v>1</v>
      </c>
      <c r="H600" s="43">
        <f t="shared" si="150"/>
        <v>17</v>
      </c>
      <c r="I600" s="42">
        <v>6</v>
      </c>
      <c r="J600" s="43">
        <f t="shared" si="153"/>
        <v>1</v>
      </c>
      <c r="K600" s="43">
        <f t="shared" si="154"/>
        <v>1</v>
      </c>
      <c r="L600" s="43">
        <f t="shared" si="151"/>
        <v>1</v>
      </c>
      <c r="M600" s="43">
        <f t="shared" si="155"/>
        <v>0</v>
      </c>
      <c r="N600" s="43">
        <f t="shared" si="156"/>
        <v>0</v>
      </c>
      <c r="O600" s="43">
        <f t="shared" si="157"/>
        <v>1</v>
      </c>
      <c r="P600" s="43">
        <f t="shared" si="158"/>
        <v>0</v>
      </c>
      <c r="Q600" s="43">
        <f t="shared" si="159"/>
        <v>0</v>
      </c>
      <c r="R600" s="43" t="s">
        <v>841</v>
      </c>
      <c r="S600" s="43">
        <v>150</v>
      </c>
      <c r="T600" s="43">
        <v>0</v>
      </c>
      <c r="U600" s="43">
        <v>0</v>
      </c>
      <c r="V600" s="82" t="s">
        <v>291</v>
      </c>
      <c r="W600" s="82">
        <v>0</v>
      </c>
      <c r="X600" s="42" t="s">
        <v>1377</v>
      </c>
      <c r="Y600" s="43"/>
      <c r="Z600" s="43"/>
    </row>
    <row r="601" spans="1:48" s="42" customFormat="1" ht="39.6">
      <c r="A601" s="43">
        <v>1777</v>
      </c>
      <c r="B601" s="80" t="str">
        <f t="shared" si="152"/>
        <v>track_1777</v>
      </c>
      <c r="C601" s="43">
        <v>52</v>
      </c>
      <c r="D601" s="43">
        <f t="shared" si="146"/>
        <v>0</v>
      </c>
      <c r="E601" s="43">
        <f t="shared" si="147"/>
        <v>4</v>
      </c>
      <c r="F601" s="43">
        <f t="shared" si="148"/>
        <v>2</v>
      </c>
      <c r="G601" s="43">
        <f t="shared" si="149"/>
        <v>1</v>
      </c>
      <c r="H601" s="43">
        <f t="shared" si="150"/>
        <v>18</v>
      </c>
      <c r="I601" s="42">
        <v>6</v>
      </c>
      <c r="J601" s="43">
        <f t="shared" si="153"/>
        <v>1</v>
      </c>
      <c r="K601" s="43">
        <f t="shared" si="154"/>
        <v>1</v>
      </c>
      <c r="L601" s="43">
        <f t="shared" si="151"/>
        <v>1</v>
      </c>
      <c r="M601" s="43">
        <f t="shared" si="155"/>
        <v>0</v>
      </c>
      <c r="N601" s="43">
        <f t="shared" si="156"/>
        <v>0</v>
      </c>
      <c r="O601" s="43">
        <f t="shared" si="157"/>
        <v>1</v>
      </c>
      <c r="P601" s="43">
        <f t="shared" si="158"/>
        <v>0</v>
      </c>
      <c r="Q601" s="43">
        <f t="shared" si="159"/>
        <v>0</v>
      </c>
      <c r="R601" s="43" t="s">
        <v>841</v>
      </c>
      <c r="S601" s="43">
        <v>150</v>
      </c>
      <c r="T601" s="43">
        <v>0</v>
      </c>
      <c r="U601" s="43">
        <v>0</v>
      </c>
      <c r="V601" s="82" t="s">
        <v>291</v>
      </c>
      <c r="W601" s="82">
        <v>0</v>
      </c>
      <c r="X601" s="42" t="s">
        <v>1378</v>
      </c>
      <c r="Y601" s="43"/>
      <c r="Z601" s="43"/>
      <c r="AA601" s="49" t="s">
        <v>777</v>
      </c>
      <c r="AB601" s="49" t="s">
        <v>778</v>
      </c>
      <c r="AC601" s="49" t="s">
        <v>779</v>
      </c>
      <c r="AD601" s="49" t="s">
        <v>780</v>
      </c>
      <c r="AE601" s="49" t="s">
        <v>781</v>
      </c>
      <c r="AF601" s="57" t="s">
        <v>782</v>
      </c>
      <c r="AG601" s="49" t="s">
        <v>783</v>
      </c>
    </row>
    <row r="602" spans="1:48" s="42" customFormat="1">
      <c r="A602" s="43">
        <v>1778</v>
      </c>
      <c r="B602" s="80" t="str">
        <f t="shared" si="152"/>
        <v>track_1778</v>
      </c>
      <c r="C602" s="43">
        <v>53</v>
      </c>
      <c r="D602" s="43">
        <f t="shared" si="146"/>
        <v>0</v>
      </c>
      <c r="E602" s="43">
        <f t="shared" si="147"/>
        <v>1</v>
      </c>
      <c r="F602" s="43">
        <f t="shared" si="148"/>
        <v>2</v>
      </c>
      <c r="G602" s="43">
        <f t="shared" si="149"/>
        <v>1</v>
      </c>
      <c r="H602" s="43">
        <f t="shared" si="150"/>
        <v>15</v>
      </c>
      <c r="I602" s="43">
        <v>14</v>
      </c>
      <c r="J602" s="43">
        <f t="shared" si="153"/>
        <v>1</v>
      </c>
      <c r="K602" s="43">
        <f t="shared" si="154"/>
        <v>1</v>
      </c>
      <c r="L602" s="43">
        <f t="shared" si="151"/>
        <v>0</v>
      </c>
      <c r="M602" s="43">
        <f t="shared" si="155"/>
        <v>0</v>
      </c>
      <c r="N602" s="43">
        <f t="shared" si="156"/>
        <v>0</v>
      </c>
      <c r="O602" s="43">
        <f t="shared" si="157"/>
        <v>0</v>
      </c>
      <c r="P602" s="43">
        <f t="shared" si="158"/>
        <v>0</v>
      </c>
      <c r="Q602" s="43">
        <f t="shared" si="159"/>
        <v>0</v>
      </c>
      <c r="R602" s="43" t="s">
        <v>841</v>
      </c>
      <c r="S602" s="43">
        <v>120</v>
      </c>
      <c r="T602" s="43">
        <v>0</v>
      </c>
      <c r="U602" s="43">
        <v>0</v>
      </c>
      <c r="V602" s="82" t="s">
        <v>291</v>
      </c>
      <c r="W602" s="82" t="s">
        <v>487</v>
      </c>
      <c r="X602" s="42" t="s">
        <v>1375</v>
      </c>
      <c r="Y602" s="43"/>
      <c r="Z602" s="43">
        <v>13</v>
      </c>
      <c r="AA602" s="42">
        <f>VLOOKUP($Z602,$AJ:$AU,6,0)</f>
        <v>1</v>
      </c>
      <c r="AB602" s="42">
        <f>VLOOKUP($Z602,$AJ:$AU,7,0)</f>
        <v>1</v>
      </c>
      <c r="AC602" s="42">
        <f>VLOOKUP($Z602,$AJ:$AU,8,0)</f>
        <v>1</v>
      </c>
      <c r="AD602" s="42">
        <f>VLOOKUP($Z602,$AJ:$AU,9,0)</f>
        <v>1</v>
      </c>
      <c r="AE602" s="42">
        <f>VLOOKUP($Z602,$AJ:$AU,10,0)</f>
        <v>1</v>
      </c>
      <c r="AF602" s="42">
        <f>VLOOKUP($Z602,$AJ:$AU,11,0)</f>
        <v>1</v>
      </c>
      <c r="AG602" s="42">
        <f>VLOOKUP($Z602,$AJ:$AU,12,0)</f>
        <v>1</v>
      </c>
    </row>
    <row r="603" spans="1:48" s="42" customFormat="1">
      <c r="A603" s="43">
        <v>1779</v>
      </c>
      <c r="B603" s="80" t="str">
        <f t="shared" si="152"/>
        <v>track_1779</v>
      </c>
      <c r="C603" s="43">
        <v>53</v>
      </c>
      <c r="D603" s="43">
        <f t="shared" si="146"/>
        <v>0</v>
      </c>
      <c r="E603" s="43">
        <f t="shared" si="147"/>
        <v>3</v>
      </c>
      <c r="F603" s="43">
        <f t="shared" si="148"/>
        <v>4</v>
      </c>
      <c r="G603" s="43">
        <f t="shared" si="149"/>
        <v>1</v>
      </c>
      <c r="H603" s="43">
        <f t="shared" si="150"/>
        <v>16</v>
      </c>
      <c r="I603" s="43">
        <v>14</v>
      </c>
      <c r="J603" s="43">
        <f t="shared" si="153"/>
        <v>1</v>
      </c>
      <c r="K603" s="43">
        <f t="shared" si="154"/>
        <v>1</v>
      </c>
      <c r="L603" s="43">
        <f t="shared" si="151"/>
        <v>0</v>
      </c>
      <c r="M603" s="43">
        <f t="shared" si="155"/>
        <v>0</v>
      </c>
      <c r="N603" s="43">
        <f t="shared" si="156"/>
        <v>0</v>
      </c>
      <c r="O603" s="43">
        <f t="shared" si="157"/>
        <v>0</v>
      </c>
      <c r="P603" s="43">
        <f t="shared" si="158"/>
        <v>0</v>
      </c>
      <c r="Q603" s="43">
        <f t="shared" si="159"/>
        <v>0</v>
      </c>
      <c r="R603" s="43" t="s">
        <v>841</v>
      </c>
      <c r="S603" s="43">
        <v>120</v>
      </c>
      <c r="T603" s="43">
        <v>0</v>
      </c>
      <c r="U603" s="43">
        <v>0</v>
      </c>
      <c r="V603" s="82" t="s">
        <v>291</v>
      </c>
      <c r="W603" s="82" t="s">
        <v>487</v>
      </c>
      <c r="X603" s="42" t="s">
        <v>1376</v>
      </c>
      <c r="Y603" s="43"/>
      <c r="Z603" s="43">
        <v>16</v>
      </c>
      <c r="AA603" s="42">
        <f>VLOOKUP($Z603,$AJ:$AU,6,0)</f>
        <v>1</v>
      </c>
      <c r="AB603" s="42">
        <f>VLOOKUP($Z603,$AJ:$AU,7,0)</f>
        <v>1</v>
      </c>
      <c r="AC603" s="42">
        <f>VLOOKUP($Z603,$AJ:$AU,8,0)</f>
        <v>1</v>
      </c>
      <c r="AD603" s="42">
        <f>VLOOKUP($Z603,$AJ:$AU,9,0)</f>
        <v>1</v>
      </c>
      <c r="AE603" s="42">
        <f>VLOOKUP($Z603,$AJ:$AU,10,0)</f>
        <v>1</v>
      </c>
      <c r="AF603" s="42">
        <f>VLOOKUP($Z603,$AJ:$AU,11,0)</f>
        <v>1</v>
      </c>
      <c r="AG603" s="42">
        <f>VLOOKUP($Z603,$AJ:$AU,12,0)</f>
        <v>1</v>
      </c>
    </row>
    <row r="604" spans="1:48" s="42" customFormat="1">
      <c r="A604" s="43">
        <v>1780</v>
      </c>
      <c r="B604" s="80" t="str">
        <f t="shared" si="152"/>
        <v>track_1780</v>
      </c>
      <c r="C604" s="43">
        <v>53</v>
      </c>
      <c r="D604" s="43">
        <f t="shared" si="146"/>
        <v>0</v>
      </c>
      <c r="E604" s="43">
        <f t="shared" si="147"/>
        <v>4</v>
      </c>
      <c r="F604" s="43">
        <f t="shared" si="148"/>
        <v>2</v>
      </c>
      <c r="G604" s="43">
        <f t="shared" si="149"/>
        <v>1</v>
      </c>
      <c r="H604" s="43">
        <f t="shared" si="150"/>
        <v>17</v>
      </c>
      <c r="I604" s="43">
        <v>14</v>
      </c>
      <c r="J604" s="43">
        <f t="shared" si="153"/>
        <v>1</v>
      </c>
      <c r="K604" s="43">
        <f t="shared" si="154"/>
        <v>1</v>
      </c>
      <c r="L604" s="43">
        <f t="shared" si="151"/>
        <v>0</v>
      </c>
      <c r="M604" s="43">
        <f t="shared" si="155"/>
        <v>0</v>
      </c>
      <c r="N604" s="43">
        <f t="shared" si="156"/>
        <v>0</v>
      </c>
      <c r="O604" s="43">
        <f t="shared" si="157"/>
        <v>0</v>
      </c>
      <c r="P604" s="43">
        <f t="shared" si="158"/>
        <v>0</v>
      </c>
      <c r="Q604" s="43">
        <f t="shared" si="159"/>
        <v>0</v>
      </c>
      <c r="R604" s="43" t="s">
        <v>841</v>
      </c>
      <c r="S604" s="43">
        <v>120</v>
      </c>
      <c r="T604" s="43">
        <v>0</v>
      </c>
      <c r="U604" s="43">
        <v>0</v>
      </c>
      <c r="V604" s="82" t="s">
        <v>291</v>
      </c>
      <c r="W604" s="82" t="s">
        <v>487</v>
      </c>
      <c r="X604" s="42" t="s">
        <v>1377</v>
      </c>
      <c r="Y604" s="43"/>
      <c r="Z604" s="43"/>
      <c r="AA604" s="43" t="str">
        <f t="shared" ref="AA604:AG604" si="160">IF((AND(AA602:AA603)-J604)&lt;0,"有问题","")</f>
        <v/>
      </c>
      <c r="AB604" s="43" t="str">
        <f t="shared" si="160"/>
        <v/>
      </c>
      <c r="AC604" s="43" t="str">
        <f t="shared" si="160"/>
        <v/>
      </c>
      <c r="AD604" s="43" t="str">
        <f t="shared" si="160"/>
        <v/>
      </c>
      <c r="AE604" s="43" t="str">
        <f t="shared" si="160"/>
        <v/>
      </c>
      <c r="AF604" s="43" t="str">
        <f t="shared" si="160"/>
        <v/>
      </c>
      <c r="AG604" s="43" t="str">
        <f t="shared" si="160"/>
        <v/>
      </c>
    </row>
    <row r="605" spans="1:48" s="42" customFormat="1">
      <c r="A605" s="43">
        <v>1781</v>
      </c>
      <c r="B605" s="80" t="str">
        <f t="shared" si="152"/>
        <v>track_1781</v>
      </c>
      <c r="C605" s="43">
        <v>53</v>
      </c>
      <c r="D605" s="43">
        <f t="shared" si="146"/>
        <v>0</v>
      </c>
      <c r="E605" s="43">
        <f t="shared" si="147"/>
        <v>4</v>
      </c>
      <c r="F605" s="43">
        <f t="shared" si="148"/>
        <v>2</v>
      </c>
      <c r="G605" s="43">
        <f t="shared" si="149"/>
        <v>1</v>
      </c>
      <c r="H605" s="43">
        <f t="shared" si="150"/>
        <v>18</v>
      </c>
      <c r="I605" s="43">
        <v>14</v>
      </c>
      <c r="J605" s="43">
        <f t="shared" si="153"/>
        <v>1</v>
      </c>
      <c r="K605" s="43">
        <f t="shared" si="154"/>
        <v>1</v>
      </c>
      <c r="L605" s="43">
        <f t="shared" si="151"/>
        <v>0</v>
      </c>
      <c r="M605" s="43">
        <f t="shared" si="155"/>
        <v>0</v>
      </c>
      <c r="N605" s="43">
        <f t="shared" si="156"/>
        <v>0</v>
      </c>
      <c r="O605" s="43">
        <f t="shared" si="157"/>
        <v>0</v>
      </c>
      <c r="P605" s="43">
        <f t="shared" si="158"/>
        <v>0</v>
      </c>
      <c r="Q605" s="43">
        <f t="shared" si="159"/>
        <v>0</v>
      </c>
      <c r="R605" s="43" t="s">
        <v>841</v>
      </c>
      <c r="S605" s="43">
        <v>120</v>
      </c>
      <c r="T605" s="43">
        <v>0</v>
      </c>
      <c r="U605" s="43">
        <v>0</v>
      </c>
      <c r="V605" s="82" t="s">
        <v>291</v>
      </c>
      <c r="W605" s="82" t="s">
        <v>487</v>
      </c>
      <c r="X605" s="42" t="s">
        <v>1378</v>
      </c>
      <c r="Y605" s="43"/>
      <c r="Z605" s="43"/>
      <c r="AA605" s="43"/>
      <c r="AB605" s="43"/>
      <c r="AF605" s="43"/>
    </row>
    <row r="606" spans="1:48" s="43" customFormat="1">
      <c r="A606" s="43">
        <v>1782</v>
      </c>
      <c r="B606" s="80" t="str">
        <f t="shared" si="152"/>
        <v>track_1782</v>
      </c>
      <c r="C606" s="43">
        <v>53</v>
      </c>
      <c r="D606" s="43">
        <f t="shared" si="146"/>
        <v>0</v>
      </c>
      <c r="E606" s="43">
        <f t="shared" si="147"/>
        <v>4</v>
      </c>
      <c r="F606" s="43">
        <f t="shared" si="148"/>
        <v>2</v>
      </c>
      <c r="G606" s="43">
        <f t="shared" si="149"/>
        <v>1</v>
      </c>
      <c r="H606" s="43">
        <f t="shared" si="150"/>
        <v>17</v>
      </c>
      <c r="I606" s="43">
        <v>14</v>
      </c>
      <c r="J606" s="43">
        <f t="shared" si="153"/>
        <v>1</v>
      </c>
      <c r="K606" s="43">
        <f t="shared" si="154"/>
        <v>1</v>
      </c>
      <c r="L606" s="43">
        <f t="shared" si="151"/>
        <v>0</v>
      </c>
      <c r="M606" s="43">
        <f t="shared" si="155"/>
        <v>0</v>
      </c>
      <c r="N606" s="43">
        <f t="shared" si="156"/>
        <v>0</v>
      </c>
      <c r="O606" s="43">
        <f t="shared" si="157"/>
        <v>0</v>
      </c>
      <c r="P606" s="43">
        <f t="shared" si="158"/>
        <v>0</v>
      </c>
      <c r="Q606" s="43">
        <f t="shared" si="159"/>
        <v>0</v>
      </c>
      <c r="R606" s="43" t="s">
        <v>841</v>
      </c>
      <c r="S606" s="43">
        <v>120</v>
      </c>
      <c r="T606" s="43">
        <v>0</v>
      </c>
      <c r="U606" s="43">
        <v>0</v>
      </c>
      <c r="V606" s="82" t="s">
        <v>291</v>
      </c>
      <c r="W606" s="82" t="s">
        <v>487</v>
      </c>
      <c r="X606" s="42" t="s">
        <v>1377</v>
      </c>
      <c r="AU606" s="42"/>
      <c r="AV606" s="42"/>
    </row>
    <row r="607" spans="1:48" s="43" customFormat="1">
      <c r="A607" s="43">
        <v>1783</v>
      </c>
      <c r="B607" s="80" t="str">
        <f t="shared" si="152"/>
        <v>track_1783</v>
      </c>
      <c r="C607" s="43">
        <v>53</v>
      </c>
      <c r="D607" s="43">
        <f t="shared" si="146"/>
        <v>0</v>
      </c>
      <c r="E607" s="43">
        <f t="shared" si="147"/>
        <v>4</v>
      </c>
      <c r="F607" s="43">
        <f t="shared" si="148"/>
        <v>2</v>
      </c>
      <c r="G607" s="43">
        <f t="shared" si="149"/>
        <v>1</v>
      </c>
      <c r="H607" s="43">
        <f t="shared" si="150"/>
        <v>18</v>
      </c>
      <c r="I607" s="43">
        <v>14</v>
      </c>
      <c r="J607" s="43">
        <f t="shared" si="153"/>
        <v>1</v>
      </c>
      <c r="K607" s="43">
        <f t="shared" si="154"/>
        <v>1</v>
      </c>
      <c r="L607" s="43">
        <f t="shared" si="151"/>
        <v>0</v>
      </c>
      <c r="M607" s="43">
        <f t="shared" si="155"/>
        <v>0</v>
      </c>
      <c r="N607" s="43">
        <f t="shared" si="156"/>
        <v>0</v>
      </c>
      <c r="O607" s="43">
        <f t="shared" si="157"/>
        <v>0</v>
      </c>
      <c r="P607" s="43">
        <f t="shared" si="158"/>
        <v>0</v>
      </c>
      <c r="Q607" s="43">
        <f t="shared" si="159"/>
        <v>0</v>
      </c>
      <c r="R607" s="43" t="s">
        <v>841</v>
      </c>
      <c r="S607" s="43">
        <v>120</v>
      </c>
      <c r="T607" s="43">
        <v>0</v>
      </c>
      <c r="U607" s="43">
        <v>0</v>
      </c>
      <c r="V607" s="82" t="s">
        <v>291</v>
      </c>
      <c r="W607" s="82" t="s">
        <v>487</v>
      </c>
      <c r="X607" s="42" t="s">
        <v>1378</v>
      </c>
      <c r="AU607" s="42"/>
      <c r="AV607" s="42"/>
    </row>
    <row r="608" spans="1:48" s="43" customFormat="1">
      <c r="A608" s="43">
        <v>1784</v>
      </c>
      <c r="B608" s="80" t="str">
        <f t="shared" si="152"/>
        <v>track_1784</v>
      </c>
      <c r="C608" s="43">
        <v>54</v>
      </c>
      <c r="D608" s="43">
        <f t="shared" si="146"/>
        <v>0</v>
      </c>
      <c r="E608" s="43">
        <f t="shared" si="147"/>
        <v>1</v>
      </c>
      <c r="F608" s="43">
        <f t="shared" si="148"/>
        <v>2</v>
      </c>
      <c r="G608" s="43">
        <f t="shared" si="149"/>
        <v>1</v>
      </c>
      <c r="H608" s="43">
        <f t="shared" si="150"/>
        <v>15</v>
      </c>
      <c r="I608" s="43">
        <v>14</v>
      </c>
      <c r="J608" s="43">
        <f t="shared" si="153"/>
        <v>0</v>
      </c>
      <c r="K608" s="43">
        <f t="shared" si="154"/>
        <v>0</v>
      </c>
      <c r="L608" s="43">
        <f t="shared" si="151"/>
        <v>1</v>
      </c>
      <c r="M608" s="43">
        <f t="shared" si="155"/>
        <v>1</v>
      </c>
      <c r="N608" s="43">
        <f t="shared" si="156"/>
        <v>0</v>
      </c>
      <c r="O608" s="43">
        <f t="shared" si="157"/>
        <v>1</v>
      </c>
      <c r="P608" s="43">
        <f t="shared" si="158"/>
        <v>1</v>
      </c>
      <c r="Q608" s="43">
        <f t="shared" si="159"/>
        <v>0</v>
      </c>
      <c r="R608" s="43" t="s">
        <v>841</v>
      </c>
      <c r="S608" s="43">
        <v>200</v>
      </c>
      <c r="T608" s="43">
        <v>0</v>
      </c>
      <c r="U608" s="43">
        <v>0</v>
      </c>
      <c r="V608" s="82" t="s">
        <v>291</v>
      </c>
      <c r="W608" s="82" t="s">
        <v>487</v>
      </c>
      <c r="X608" s="42" t="s">
        <v>1375</v>
      </c>
      <c r="Z608" s="43">
        <v>20</v>
      </c>
      <c r="AA608" s="42">
        <f>VLOOKUP($Z608,$AJ:$AU,6,0)</f>
        <v>1</v>
      </c>
      <c r="AB608" s="42">
        <f>VLOOKUP($Z608,$AJ:$AU,7,0)</f>
        <v>1</v>
      </c>
      <c r="AC608" s="42">
        <f>VLOOKUP($Z608,$AJ:$AU,8,0)</f>
        <v>1</v>
      </c>
      <c r="AD608" s="42">
        <f>VLOOKUP($Z608,$AJ:$AU,9,0)</f>
        <v>1</v>
      </c>
      <c r="AE608" s="42">
        <f>VLOOKUP($Z608,$AJ:$AU,10,0)</f>
        <v>0</v>
      </c>
      <c r="AF608" s="42">
        <f>VLOOKUP($Z608,$AJ:$AU,11,0)</f>
        <v>1</v>
      </c>
      <c r="AG608" s="42">
        <f>VLOOKUP($Z608,$AJ:$AU,12,0)</f>
        <v>1</v>
      </c>
      <c r="AU608" s="42"/>
      <c r="AV608" s="42"/>
    </row>
    <row r="609" spans="1:48" s="43" customFormat="1">
      <c r="A609" s="43">
        <v>1785</v>
      </c>
      <c r="B609" s="80" t="str">
        <f t="shared" si="152"/>
        <v>track_1785</v>
      </c>
      <c r="C609" s="43">
        <v>54</v>
      </c>
      <c r="D609" s="43">
        <f t="shared" si="146"/>
        <v>0</v>
      </c>
      <c r="E609" s="43">
        <f t="shared" si="147"/>
        <v>3</v>
      </c>
      <c r="F609" s="43">
        <f t="shared" si="148"/>
        <v>4</v>
      </c>
      <c r="G609" s="43">
        <f t="shared" si="149"/>
        <v>1</v>
      </c>
      <c r="H609" s="43">
        <f t="shared" si="150"/>
        <v>16</v>
      </c>
      <c r="I609" s="43">
        <v>14</v>
      </c>
      <c r="J609" s="43">
        <f t="shared" si="153"/>
        <v>0</v>
      </c>
      <c r="K609" s="43">
        <f t="shared" si="154"/>
        <v>0</v>
      </c>
      <c r="L609" s="43">
        <f t="shared" si="151"/>
        <v>1</v>
      </c>
      <c r="M609" s="43">
        <f t="shared" si="155"/>
        <v>1</v>
      </c>
      <c r="N609" s="43">
        <f t="shared" si="156"/>
        <v>0</v>
      </c>
      <c r="O609" s="43">
        <f t="shared" si="157"/>
        <v>1</v>
      </c>
      <c r="P609" s="43">
        <f t="shared" si="158"/>
        <v>1</v>
      </c>
      <c r="Q609" s="43">
        <f t="shared" si="159"/>
        <v>0</v>
      </c>
      <c r="R609" s="43" t="s">
        <v>841</v>
      </c>
      <c r="S609" s="43">
        <v>200</v>
      </c>
      <c r="T609" s="43">
        <v>0</v>
      </c>
      <c r="U609" s="43">
        <v>0</v>
      </c>
      <c r="V609" s="82" t="s">
        <v>291</v>
      </c>
      <c r="W609" s="82" t="s">
        <v>487</v>
      </c>
      <c r="X609" s="42" t="s">
        <v>1376</v>
      </c>
      <c r="Z609" s="43">
        <v>17</v>
      </c>
      <c r="AA609" s="42">
        <f>VLOOKUP($Z609,$AJ:$AU,6,0)</f>
        <v>0</v>
      </c>
      <c r="AB609" s="42">
        <f>VLOOKUP($Z609,$AJ:$AU,7,0)</f>
        <v>0</v>
      </c>
      <c r="AC609" s="42">
        <f>VLOOKUP($Z609,$AJ:$AU,8,0)</f>
        <v>1</v>
      </c>
      <c r="AD609" s="42">
        <f>VLOOKUP($Z609,$AJ:$AU,9,0)</f>
        <v>1</v>
      </c>
      <c r="AE609" s="42">
        <f>VLOOKUP($Z609,$AJ:$AU,10,0)</f>
        <v>0</v>
      </c>
      <c r="AF609" s="42">
        <f>VLOOKUP($Z609,$AJ:$AU,11,0)</f>
        <v>1</v>
      </c>
      <c r="AG609" s="42">
        <f>VLOOKUP($Z609,$AJ:$AU,12,0)</f>
        <v>1</v>
      </c>
      <c r="AU609" s="42"/>
      <c r="AV609" s="42"/>
    </row>
    <row r="610" spans="1:48" s="43" customFormat="1">
      <c r="A610" s="43">
        <v>1786</v>
      </c>
      <c r="B610" s="80" t="str">
        <f t="shared" si="152"/>
        <v>track_1786</v>
      </c>
      <c r="C610" s="43">
        <v>54</v>
      </c>
      <c r="D610" s="43">
        <f t="shared" si="146"/>
        <v>0</v>
      </c>
      <c r="E610" s="43">
        <f t="shared" si="147"/>
        <v>4</v>
      </c>
      <c r="F610" s="43">
        <f t="shared" si="148"/>
        <v>2</v>
      </c>
      <c r="G610" s="43">
        <f t="shared" si="149"/>
        <v>1</v>
      </c>
      <c r="H610" s="43">
        <f t="shared" si="150"/>
        <v>17</v>
      </c>
      <c r="I610" s="43">
        <v>14</v>
      </c>
      <c r="J610" s="43">
        <f t="shared" si="153"/>
        <v>0</v>
      </c>
      <c r="K610" s="43">
        <f t="shared" si="154"/>
        <v>0</v>
      </c>
      <c r="L610" s="43">
        <f t="shared" si="151"/>
        <v>1</v>
      </c>
      <c r="M610" s="43">
        <f t="shared" si="155"/>
        <v>1</v>
      </c>
      <c r="N610" s="43">
        <f t="shared" si="156"/>
        <v>0</v>
      </c>
      <c r="O610" s="43">
        <f t="shared" si="157"/>
        <v>1</v>
      </c>
      <c r="P610" s="43">
        <f t="shared" si="158"/>
        <v>1</v>
      </c>
      <c r="Q610" s="43">
        <f t="shared" si="159"/>
        <v>0</v>
      </c>
      <c r="R610" s="43" t="s">
        <v>841</v>
      </c>
      <c r="S610" s="43">
        <v>200</v>
      </c>
      <c r="T610" s="43">
        <v>0</v>
      </c>
      <c r="U610" s="43">
        <v>0</v>
      </c>
      <c r="V610" s="82" t="s">
        <v>291</v>
      </c>
      <c r="W610" s="82" t="s">
        <v>487</v>
      </c>
      <c r="X610" s="42" t="s">
        <v>1377</v>
      </c>
      <c r="AA610" s="43" t="str">
        <f>IF((AND(AA608:AA609)-J610)&lt;0,"有问题","")</f>
        <v/>
      </c>
      <c r="AB610" s="43" t="str">
        <f>IF((AND(AB608:AB609)-K610)&lt;0,"有问题","")</f>
        <v/>
      </c>
      <c r="AC610" s="43" t="str">
        <f t="shared" ref="AC610" si="161">IF((AND(AC608:AC609)-L610)&lt;0,"有问题","")</f>
        <v/>
      </c>
      <c r="AD610" s="43" t="str">
        <f t="shared" ref="AD610" si="162">IF((AND(AD608:AD609)-M610)&lt;0,"有问题","")</f>
        <v/>
      </c>
      <c r="AE610" s="43" t="str">
        <f t="shared" ref="AE610" si="163">IF((AND(AE608:AE609)-N610)&lt;0,"有问题","")</f>
        <v/>
      </c>
      <c r="AF610" s="43" t="str">
        <f t="shared" ref="AF610" si="164">IF((AND(AF608:AF609)-O610)&lt;0,"有问题","")</f>
        <v/>
      </c>
      <c r="AG610" s="43" t="str">
        <f t="shared" ref="AG610" si="165">IF((AND(AG608:AG609)-P610)&lt;0,"有问题","")</f>
        <v/>
      </c>
      <c r="AU610" s="42"/>
      <c r="AV610" s="42"/>
    </row>
    <row r="611" spans="1:48" s="43" customFormat="1">
      <c r="A611" s="43">
        <v>1787</v>
      </c>
      <c r="B611" s="80" t="str">
        <f t="shared" si="152"/>
        <v>track_1787</v>
      </c>
      <c r="C611" s="43">
        <v>54</v>
      </c>
      <c r="D611" s="43">
        <f t="shared" si="146"/>
        <v>0</v>
      </c>
      <c r="E611" s="43">
        <f t="shared" si="147"/>
        <v>4</v>
      </c>
      <c r="F611" s="43">
        <f t="shared" si="148"/>
        <v>2</v>
      </c>
      <c r="G611" s="43">
        <f t="shared" si="149"/>
        <v>1</v>
      </c>
      <c r="H611" s="43">
        <f t="shared" si="150"/>
        <v>18</v>
      </c>
      <c r="I611" s="43">
        <v>14</v>
      </c>
      <c r="J611" s="43">
        <f t="shared" si="153"/>
        <v>0</v>
      </c>
      <c r="K611" s="43">
        <f t="shared" si="154"/>
        <v>0</v>
      </c>
      <c r="L611" s="43">
        <f t="shared" si="151"/>
        <v>1</v>
      </c>
      <c r="M611" s="43">
        <f t="shared" si="155"/>
        <v>1</v>
      </c>
      <c r="N611" s="43">
        <f t="shared" si="156"/>
        <v>0</v>
      </c>
      <c r="O611" s="43">
        <f t="shared" si="157"/>
        <v>1</v>
      </c>
      <c r="P611" s="43">
        <f t="shared" si="158"/>
        <v>1</v>
      </c>
      <c r="Q611" s="43">
        <f t="shared" si="159"/>
        <v>0</v>
      </c>
      <c r="R611" s="43" t="s">
        <v>841</v>
      </c>
      <c r="S611" s="43">
        <v>200</v>
      </c>
      <c r="T611" s="43">
        <v>0</v>
      </c>
      <c r="U611" s="43">
        <v>0</v>
      </c>
      <c r="V611" s="82" t="s">
        <v>291</v>
      </c>
      <c r="W611" s="82" t="s">
        <v>487</v>
      </c>
      <c r="X611" s="42" t="s">
        <v>1378</v>
      </c>
      <c r="AA611" s="42"/>
      <c r="AB611" s="42"/>
      <c r="AF611" s="42"/>
      <c r="AU611" s="42"/>
      <c r="AV611" s="42"/>
    </row>
    <row r="612" spans="1:48" s="42" customFormat="1">
      <c r="A612" s="43">
        <v>1788</v>
      </c>
      <c r="B612" s="80" t="str">
        <f t="shared" si="152"/>
        <v>track_1788</v>
      </c>
      <c r="C612" s="43">
        <v>54</v>
      </c>
      <c r="D612" s="43">
        <f t="shared" si="146"/>
        <v>0</v>
      </c>
      <c r="E612" s="43">
        <f t="shared" si="147"/>
        <v>4</v>
      </c>
      <c r="F612" s="43">
        <f t="shared" si="148"/>
        <v>2</v>
      </c>
      <c r="G612" s="43">
        <f t="shared" si="149"/>
        <v>1</v>
      </c>
      <c r="H612" s="43">
        <f t="shared" si="150"/>
        <v>17</v>
      </c>
      <c r="I612" s="43">
        <v>14</v>
      </c>
      <c r="J612" s="43">
        <f t="shared" si="153"/>
        <v>0</v>
      </c>
      <c r="K612" s="43">
        <f t="shared" si="154"/>
        <v>0</v>
      </c>
      <c r="L612" s="43">
        <f t="shared" si="151"/>
        <v>1</v>
      </c>
      <c r="M612" s="43">
        <f t="shared" si="155"/>
        <v>1</v>
      </c>
      <c r="N612" s="43">
        <f t="shared" si="156"/>
        <v>0</v>
      </c>
      <c r="O612" s="43">
        <f t="shared" si="157"/>
        <v>1</v>
      </c>
      <c r="P612" s="43">
        <f t="shared" si="158"/>
        <v>1</v>
      </c>
      <c r="Q612" s="43">
        <f t="shared" si="159"/>
        <v>0</v>
      </c>
      <c r="R612" s="43" t="s">
        <v>841</v>
      </c>
      <c r="S612" s="43">
        <v>200</v>
      </c>
      <c r="T612" s="43">
        <v>0</v>
      </c>
      <c r="U612" s="43">
        <v>0</v>
      </c>
      <c r="V612" s="82" t="s">
        <v>291</v>
      </c>
      <c r="W612" s="82" t="s">
        <v>487</v>
      </c>
      <c r="X612" s="42" t="s">
        <v>1377</v>
      </c>
      <c r="Y612" s="43"/>
      <c r="Z612" s="43"/>
    </row>
    <row r="613" spans="1:48" s="42" customFormat="1">
      <c r="A613" s="43">
        <v>1789</v>
      </c>
      <c r="B613" s="80" t="str">
        <f t="shared" si="152"/>
        <v>track_1789</v>
      </c>
      <c r="C613" s="43">
        <v>54</v>
      </c>
      <c r="D613" s="43">
        <f t="shared" si="146"/>
        <v>0</v>
      </c>
      <c r="E613" s="43">
        <f t="shared" si="147"/>
        <v>4</v>
      </c>
      <c r="F613" s="43">
        <f t="shared" si="148"/>
        <v>2</v>
      </c>
      <c r="G613" s="43">
        <f t="shared" si="149"/>
        <v>1</v>
      </c>
      <c r="H613" s="43">
        <f t="shared" si="150"/>
        <v>18</v>
      </c>
      <c r="I613" s="43">
        <v>14</v>
      </c>
      <c r="J613" s="43">
        <f t="shared" si="153"/>
        <v>0</v>
      </c>
      <c r="K613" s="43">
        <f t="shared" si="154"/>
        <v>0</v>
      </c>
      <c r="L613" s="43">
        <f t="shared" si="151"/>
        <v>1</v>
      </c>
      <c r="M613" s="43">
        <f t="shared" si="155"/>
        <v>1</v>
      </c>
      <c r="N613" s="43">
        <f t="shared" si="156"/>
        <v>0</v>
      </c>
      <c r="O613" s="43">
        <f t="shared" si="157"/>
        <v>1</v>
      </c>
      <c r="P613" s="43">
        <f t="shared" si="158"/>
        <v>1</v>
      </c>
      <c r="Q613" s="43">
        <f t="shared" si="159"/>
        <v>0</v>
      </c>
      <c r="R613" s="43" t="s">
        <v>841</v>
      </c>
      <c r="S613" s="43">
        <v>200</v>
      </c>
      <c r="T613" s="43">
        <v>0</v>
      </c>
      <c r="U613" s="43">
        <v>0</v>
      </c>
      <c r="V613" s="82" t="s">
        <v>291</v>
      </c>
      <c r="W613" s="82" t="s">
        <v>487</v>
      </c>
      <c r="X613" s="42" t="s">
        <v>1378</v>
      </c>
      <c r="Y613" s="43"/>
      <c r="Z613" s="43"/>
      <c r="AA613" s="43"/>
      <c r="AB613" s="43"/>
      <c r="AF613" s="43"/>
    </row>
    <row r="614" spans="1:48" s="42" customFormat="1">
      <c r="A614" s="43">
        <v>1790</v>
      </c>
      <c r="B614" s="80" t="str">
        <f t="shared" si="152"/>
        <v>track_1790</v>
      </c>
      <c r="C614" s="43">
        <v>55</v>
      </c>
      <c r="D614" s="43">
        <f t="shared" si="146"/>
        <v>0</v>
      </c>
      <c r="E614" s="43">
        <f t="shared" si="147"/>
        <v>1</v>
      </c>
      <c r="F614" s="43">
        <f t="shared" si="148"/>
        <v>2</v>
      </c>
      <c r="G614" s="43">
        <f t="shared" si="149"/>
        <v>1</v>
      </c>
      <c r="H614" s="43">
        <f t="shared" si="150"/>
        <v>15</v>
      </c>
      <c r="I614" s="43">
        <v>14</v>
      </c>
      <c r="J614" s="43">
        <f t="shared" si="153"/>
        <v>0</v>
      </c>
      <c r="K614" s="43">
        <f t="shared" si="154"/>
        <v>0</v>
      </c>
      <c r="L614" s="43">
        <f t="shared" si="151"/>
        <v>1</v>
      </c>
      <c r="M614" s="43">
        <f t="shared" si="155"/>
        <v>1</v>
      </c>
      <c r="N614" s="43">
        <f t="shared" si="156"/>
        <v>0</v>
      </c>
      <c r="O614" s="43">
        <f t="shared" si="157"/>
        <v>1</v>
      </c>
      <c r="P614" s="43">
        <f t="shared" si="158"/>
        <v>1</v>
      </c>
      <c r="Q614" s="43">
        <f t="shared" si="159"/>
        <v>0</v>
      </c>
      <c r="R614" s="43" t="s">
        <v>841</v>
      </c>
      <c r="S614" s="43">
        <v>120</v>
      </c>
      <c r="T614" s="43">
        <v>0</v>
      </c>
      <c r="U614" s="43">
        <v>0</v>
      </c>
      <c r="V614" s="82" t="s">
        <v>291</v>
      </c>
      <c r="W614" s="82" t="s">
        <v>487</v>
      </c>
      <c r="X614" s="42" t="s">
        <v>1375</v>
      </c>
      <c r="Y614" s="43"/>
      <c r="Z614" s="43">
        <v>14</v>
      </c>
      <c r="AA614" s="42">
        <f>VLOOKUP($Z614,$AJ:$AU,6,0)</f>
        <v>0</v>
      </c>
      <c r="AB614" s="42">
        <f>VLOOKUP($Z614,$AJ:$AU,7,0)</f>
        <v>0</v>
      </c>
      <c r="AC614" s="42">
        <f>VLOOKUP($Z614,$AJ:$AU,8,0)</f>
        <v>1</v>
      </c>
      <c r="AD614" s="42">
        <f>VLOOKUP($Z614,$AJ:$AU,9,0)</f>
        <v>1</v>
      </c>
      <c r="AE614" s="42">
        <f>VLOOKUP($Z614,$AJ:$AU,10,0)</f>
        <v>0</v>
      </c>
      <c r="AF614" s="42">
        <f>VLOOKUP($Z614,$AJ:$AU,11,0)</f>
        <v>1</v>
      </c>
      <c r="AG614" s="42">
        <f>VLOOKUP($Z614,$AJ:$AU,12,0)</f>
        <v>1</v>
      </c>
    </row>
    <row r="615" spans="1:48" s="43" customFormat="1">
      <c r="A615" s="43">
        <v>1791</v>
      </c>
      <c r="B615" s="80" t="str">
        <f t="shared" si="152"/>
        <v>track_1791</v>
      </c>
      <c r="C615" s="43">
        <v>55</v>
      </c>
      <c r="D615" s="43">
        <f t="shared" ref="D615:D670" si="166">INT(RIGHT(LEFT(X615,10),1))</f>
        <v>0</v>
      </c>
      <c r="E615" s="43">
        <f t="shared" ref="E615:E670" si="167">INT(RIGHT(LEFT(X615,11),1))</f>
        <v>3</v>
      </c>
      <c r="F615" s="43">
        <f t="shared" ref="F615:F670" si="168">INT(RIGHT(LEFT(X615,12),1))</f>
        <v>4</v>
      </c>
      <c r="G615" s="43">
        <f t="shared" ref="G615:G670" si="169">INT(RIGHT(LEFT(X615,13),1))</f>
        <v>1</v>
      </c>
      <c r="H615" s="43">
        <f t="shared" ref="H615:H670" si="170">INT(RIGHT(LEFT(X615,16),2))</f>
        <v>16</v>
      </c>
      <c r="I615" s="43">
        <v>14</v>
      </c>
      <c r="J615" s="43">
        <f t="shared" si="153"/>
        <v>0</v>
      </c>
      <c r="K615" s="43">
        <f t="shared" si="154"/>
        <v>0</v>
      </c>
      <c r="L615" s="43">
        <f t="shared" si="151"/>
        <v>1</v>
      </c>
      <c r="M615" s="43">
        <f t="shared" si="155"/>
        <v>1</v>
      </c>
      <c r="N615" s="43">
        <f t="shared" si="156"/>
        <v>0</v>
      </c>
      <c r="O615" s="43">
        <f t="shared" si="157"/>
        <v>1</v>
      </c>
      <c r="P615" s="43">
        <f t="shared" si="158"/>
        <v>1</v>
      </c>
      <c r="Q615" s="43">
        <f t="shared" si="159"/>
        <v>0</v>
      </c>
      <c r="R615" s="43" t="s">
        <v>841</v>
      </c>
      <c r="S615" s="43">
        <v>120</v>
      </c>
      <c r="T615" s="43">
        <v>0</v>
      </c>
      <c r="U615" s="43">
        <v>0</v>
      </c>
      <c r="V615" s="82" t="s">
        <v>291</v>
      </c>
      <c r="W615" s="82" t="s">
        <v>487</v>
      </c>
      <c r="X615" s="42" t="s">
        <v>1376</v>
      </c>
      <c r="Z615" s="43">
        <v>7</v>
      </c>
      <c r="AA615" s="42">
        <f>VLOOKUP($Z615,$AJ:$AU,6,0)</f>
        <v>1</v>
      </c>
      <c r="AB615" s="42">
        <f>VLOOKUP($Z615,$AJ:$AU,7,0)</f>
        <v>1</v>
      </c>
      <c r="AC615" s="42">
        <f>VLOOKUP($Z615,$AJ:$AU,8,0)</f>
        <v>1</v>
      </c>
      <c r="AD615" s="42">
        <f>VLOOKUP($Z615,$AJ:$AU,9,0)</f>
        <v>1</v>
      </c>
      <c r="AE615" s="42">
        <f>VLOOKUP($Z615,$AJ:$AU,10,0)</f>
        <v>1</v>
      </c>
      <c r="AF615" s="42">
        <f>VLOOKUP($Z615,$AJ:$AU,11,0)</f>
        <v>1</v>
      </c>
      <c r="AG615" s="42">
        <f>VLOOKUP($Z615,$AJ:$AU,12,0)</f>
        <v>1</v>
      </c>
      <c r="AU615" s="42"/>
      <c r="AV615" s="42"/>
    </row>
    <row r="616" spans="1:48" s="43" customFormat="1">
      <c r="A616" s="43">
        <v>1792</v>
      </c>
      <c r="B616" s="80" t="str">
        <f t="shared" si="152"/>
        <v>track_1792</v>
      </c>
      <c r="C616" s="43">
        <v>55</v>
      </c>
      <c r="D616" s="43">
        <f t="shared" si="166"/>
        <v>0</v>
      </c>
      <c r="E616" s="43">
        <f t="shared" si="167"/>
        <v>4</v>
      </c>
      <c r="F616" s="43">
        <f t="shared" si="168"/>
        <v>2</v>
      </c>
      <c r="G616" s="43">
        <f t="shared" si="169"/>
        <v>1</v>
      </c>
      <c r="H616" s="43">
        <f t="shared" si="170"/>
        <v>17</v>
      </c>
      <c r="I616" s="43">
        <v>14</v>
      </c>
      <c r="J616" s="43">
        <f t="shared" si="153"/>
        <v>0</v>
      </c>
      <c r="K616" s="43">
        <f t="shared" si="154"/>
        <v>0</v>
      </c>
      <c r="L616" s="43">
        <f t="shared" ref="L616:L631" si="171">VLOOKUP(C616,AJ:AW,8,0)</f>
        <v>1</v>
      </c>
      <c r="M616" s="43">
        <f t="shared" si="155"/>
        <v>1</v>
      </c>
      <c r="N616" s="43">
        <f t="shared" si="156"/>
        <v>0</v>
      </c>
      <c r="O616" s="43">
        <f t="shared" si="157"/>
        <v>1</v>
      </c>
      <c r="P616" s="43">
        <f t="shared" si="158"/>
        <v>1</v>
      </c>
      <c r="Q616" s="43">
        <f t="shared" si="159"/>
        <v>0</v>
      </c>
      <c r="R616" s="43" t="s">
        <v>841</v>
      </c>
      <c r="S616" s="43">
        <v>120</v>
      </c>
      <c r="T616" s="43">
        <v>0</v>
      </c>
      <c r="U616" s="43">
        <v>0</v>
      </c>
      <c r="V616" s="82" t="s">
        <v>291</v>
      </c>
      <c r="W616" s="82" t="s">
        <v>487</v>
      </c>
      <c r="X616" s="42" t="s">
        <v>1377</v>
      </c>
      <c r="AA616" s="43" t="str">
        <f>IF((AND(AA614:AA615)-J616)&lt;0,"有问题","")</f>
        <v/>
      </c>
      <c r="AB616" s="43" t="str">
        <f>IF((AND(AB614:AB615)-K616)&lt;0,"有问题","")</f>
        <v/>
      </c>
      <c r="AC616" s="43" t="str">
        <f t="shared" ref="AC616" si="172">IF((AND(AC614:AC615)-L616)&lt;0,"有问题","")</f>
        <v/>
      </c>
      <c r="AD616" s="43" t="str">
        <f t="shared" ref="AD616" si="173">IF((AND(AD614:AD615)-M616)&lt;0,"有问题","")</f>
        <v/>
      </c>
      <c r="AE616" s="43" t="str">
        <f t="shared" ref="AE616" si="174">IF((AND(AE614:AE615)-N616)&lt;0,"有问题","")</f>
        <v/>
      </c>
      <c r="AF616" s="43" t="str">
        <f t="shared" ref="AF616" si="175">IF((AND(AF614:AF615)-O616)&lt;0,"有问题","")</f>
        <v/>
      </c>
      <c r="AG616" s="43" t="str">
        <f t="shared" ref="AG616" si="176">IF((AND(AG614:AG615)-P616)&lt;0,"有问题","")</f>
        <v/>
      </c>
      <c r="AU616" s="42"/>
      <c r="AV616" s="42"/>
    </row>
    <row r="617" spans="1:48" s="43" customFormat="1">
      <c r="A617" s="43">
        <v>1793</v>
      </c>
      <c r="B617" s="80" t="str">
        <f t="shared" si="152"/>
        <v>track_1793</v>
      </c>
      <c r="C617" s="43">
        <v>55</v>
      </c>
      <c r="D617" s="43">
        <f t="shared" si="166"/>
        <v>0</v>
      </c>
      <c r="E617" s="43">
        <f t="shared" si="167"/>
        <v>4</v>
      </c>
      <c r="F617" s="43">
        <f t="shared" si="168"/>
        <v>2</v>
      </c>
      <c r="G617" s="43">
        <f t="shared" si="169"/>
        <v>1</v>
      </c>
      <c r="H617" s="43">
        <f t="shared" si="170"/>
        <v>18</v>
      </c>
      <c r="I617" s="43">
        <v>14</v>
      </c>
      <c r="J617" s="43">
        <f t="shared" si="153"/>
        <v>0</v>
      </c>
      <c r="K617" s="43">
        <f t="shared" si="154"/>
        <v>0</v>
      </c>
      <c r="L617" s="43">
        <f t="shared" si="171"/>
        <v>1</v>
      </c>
      <c r="M617" s="43">
        <f t="shared" si="155"/>
        <v>1</v>
      </c>
      <c r="N617" s="43">
        <f t="shared" si="156"/>
        <v>0</v>
      </c>
      <c r="O617" s="43">
        <f t="shared" si="157"/>
        <v>1</v>
      </c>
      <c r="P617" s="43">
        <f t="shared" si="158"/>
        <v>1</v>
      </c>
      <c r="Q617" s="43">
        <f t="shared" si="159"/>
        <v>0</v>
      </c>
      <c r="R617" s="43" t="s">
        <v>841</v>
      </c>
      <c r="S617" s="43">
        <v>120</v>
      </c>
      <c r="T617" s="43">
        <v>0</v>
      </c>
      <c r="U617" s="43">
        <v>0</v>
      </c>
      <c r="V617" s="82" t="s">
        <v>291</v>
      </c>
      <c r="W617" s="82" t="s">
        <v>487</v>
      </c>
      <c r="X617" s="42" t="s">
        <v>1378</v>
      </c>
      <c r="AU617" s="42"/>
      <c r="AV617" s="42"/>
    </row>
    <row r="618" spans="1:48" s="43" customFormat="1">
      <c r="A618" s="43">
        <v>1794</v>
      </c>
      <c r="B618" s="80" t="str">
        <f t="shared" si="152"/>
        <v>track_1794</v>
      </c>
      <c r="C618" s="43">
        <v>55</v>
      </c>
      <c r="D618" s="43">
        <f t="shared" si="166"/>
        <v>0</v>
      </c>
      <c r="E618" s="43">
        <f t="shared" si="167"/>
        <v>4</v>
      </c>
      <c r="F618" s="43">
        <f t="shared" si="168"/>
        <v>2</v>
      </c>
      <c r="G618" s="43">
        <f t="shared" si="169"/>
        <v>1</v>
      </c>
      <c r="H618" s="43">
        <f t="shared" si="170"/>
        <v>17</v>
      </c>
      <c r="I618" s="43">
        <v>14</v>
      </c>
      <c r="J618" s="43">
        <f t="shared" si="153"/>
        <v>0</v>
      </c>
      <c r="K618" s="43">
        <f t="shared" si="154"/>
        <v>0</v>
      </c>
      <c r="L618" s="43">
        <f t="shared" si="171"/>
        <v>1</v>
      </c>
      <c r="M618" s="43">
        <f t="shared" si="155"/>
        <v>1</v>
      </c>
      <c r="N618" s="43">
        <f t="shared" si="156"/>
        <v>0</v>
      </c>
      <c r="O618" s="43">
        <f t="shared" si="157"/>
        <v>1</v>
      </c>
      <c r="P618" s="43">
        <f t="shared" si="158"/>
        <v>1</v>
      </c>
      <c r="Q618" s="43">
        <f t="shared" si="159"/>
        <v>0</v>
      </c>
      <c r="R618" s="43" t="s">
        <v>841</v>
      </c>
      <c r="S618" s="43">
        <v>120</v>
      </c>
      <c r="T618" s="43">
        <v>0</v>
      </c>
      <c r="U618" s="43">
        <v>0</v>
      </c>
      <c r="V618" s="82" t="s">
        <v>291</v>
      </c>
      <c r="W618" s="82" t="s">
        <v>487</v>
      </c>
      <c r="X618" s="42" t="s">
        <v>1377</v>
      </c>
      <c r="AU618" s="42"/>
      <c r="AV618" s="42"/>
    </row>
    <row r="619" spans="1:48" s="43" customFormat="1">
      <c r="A619" s="43">
        <v>1795</v>
      </c>
      <c r="B619" s="80" t="str">
        <f t="shared" si="152"/>
        <v>track_1795</v>
      </c>
      <c r="C619" s="43">
        <v>55</v>
      </c>
      <c r="D619" s="43">
        <f t="shared" si="166"/>
        <v>0</v>
      </c>
      <c r="E619" s="43">
        <f t="shared" si="167"/>
        <v>4</v>
      </c>
      <c r="F619" s="43">
        <f t="shared" si="168"/>
        <v>2</v>
      </c>
      <c r="G619" s="43">
        <f t="shared" si="169"/>
        <v>1</v>
      </c>
      <c r="H619" s="43">
        <f t="shared" si="170"/>
        <v>18</v>
      </c>
      <c r="I619" s="43">
        <v>14</v>
      </c>
      <c r="J619" s="43">
        <f t="shared" si="153"/>
        <v>0</v>
      </c>
      <c r="K619" s="43">
        <f t="shared" si="154"/>
        <v>0</v>
      </c>
      <c r="L619" s="43">
        <f t="shared" si="171"/>
        <v>1</v>
      </c>
      <c r="M619" s="43">
        <f t="shared" si="155"/>
        <v>1</v>
      </c>
      <c r="N619" s="43">
        <f t="shared" si="156"/>
        <v>0</v>
      </c>
      <c r="O619" s="43">
        <f t="shared" si="157"/>
        <v>1</v>
      </c>
      <c r="P619" s="43">
        <f t="shared" si="158"/>
        <v>1</v>
      </c>
      <c r="Q619" s="43">
        <f t="shared" si="159"/>
        <v>0</v>
      </c>
      <c r="R619" s="43" t="s">
        <v>841</v>
      </c>
      <c r="S619" s="43">
        <v>120</v>
      </c>
      <c r="T619" s="43">
        <v>0</v>
      </c>
      <c r="U619" s="43">
        <v>0</v>
      </c>
      <c r="V619" s="82" t="s">
        <v>291</v>
      </c>
      <c r="W619" s="82" t="s">
        <v>487</v>
      </c>
      <c r="X619" s="42" t="s">
        <v>1378</v>
      </c>
      <c r="AU619" s="42"/>
      <c r="AV619" s="42"/>
    </row>
    <row r="620" spans="1:48" s="43" customFormat="1">
      <c r="A620" s="43">
        <v>1796</v>
      </c>
      <c r="B620" s="80" t="str">
        <f t="shared" si="152"/>
        <v>track_1796</v>
      </c>
      <c r="C620" s="43">
        <v>56</v>
      </c>
      <c r="D620" s="43">
        <f t="shared" si="166"/>
        <v>0</v>
      </c>
      <c r="E620" s="43">
        <f t="shared" si="167"/>
        <v>1</v>
      </c>
      <c r="F620" s="43">
        <f t="shared" si="168"/>
        <v>2</v>
      </c>
      <c r="G620" s="43">
        <f t="shared" si="169"/>
        <v>1</v>
      </c>
      <c r="H620" s="43">
        <f t="shared" si="170"/>
        <v>15</v>
      </c>
      <c r="I620" s="43">
        <v>14</v>
      </c>
      <c r="J620" s="43">
        <f t="shared" si="153"/>
        <v>0</v>
      </c>
      <c r="K620" s="43">
        <f t="shared" si="154"/>
        <v>0</v>
      </c>
      <c r="L620" s="43">
        <f t="shared" si="171"/>
        <v>0</v>
      </c>
      <c r="M620" s="43">
        <f t="shared" si="155"/>
        <v>0</v>
      </c>
      <c r="N620" s="43">
        <f t="shared" si="156"/>
        <v>0</v>
      </c>
      <c r="O620" s="43">
        <f t="shared" si="157"/>
        <v>0</v>
      </c>
      <c r="P620" s="43">
        <f t="shared" si="158"/>
        <v>0</v>
      </c>
      <c r="Q620" s="43">
        <f t="shared" si="159"/>
        <v>0</v>
      </c>
      <c r="R620" s="43" t="s">
        <v>841</v>
      </c>
      <c r="S620" s="43">
        <v>200</v>
      </c>
      <c r="T620" s="43">
        <v>0</v>
      </c>
      <c r="U620" s="43">
        <v>0</v>
      </c>
      <c r="V620" s="82" t="s">
        <v>291</v>
      </c>
      <c r="W620" s="82" t="s">
        <v>487</v>
      </c>
      <c r="X620" s="42" t="s">
        <v>1375</v>
      </c>
      <c r="Z620" s="43">
        <v>25</v>
      </c>
      <c r="AA620" s="42">
        <f>VLOOKUP($Z620,$AJ:$AU,6,0)</f>
        <v>0</v>
      </c>
      <c r="AB620" s="42">
        <f>VLOOKUP($Z620,$AJ:$AU,7,0)</f>
        <v>0</v>
      </c>
      <c r="AC620" s="42">
        <f>VLOOKUP($Z620,$AJ:$AU,8,0)</f>
        <v>1</v>
      </c>
      <c r="AD620" s="42">
        <f>VLOOKUP($Z620,$AJ:$AU,9,0)</f>
        <v>1</v>
      </c>
      <c r="AE620" s="42">
        <f>VLOOKUP($Z620,$AJ:$AU,10,0)</f>
        <v>1</v>
      </c>
      <c r="AF620" s="42">
        <f>VLOOKUP($Z620,$AJ:$AU,11,0)</f>
        <v>1</v>
      </c>
      <c r="AG620" s="42">
        <f>VLOOKUP($Z620,$AJ:$AU,12,0)</f>
        <v>1</v>
      </c>
      <c r="AU620" s="42"/>
      <c r="AV620" s="42"/>
    </row>
    <row r="621" spans="1:48" s="43" customFormat="1">
      <c r="A621" s="43">
        <v>1797</v>
      </c>
      <c r="B621" s="80" t="str">
        <f t="shared" si="152"/>
        <v>track_1797</v>
      </c>
      <c r="C621" s="43">
        <v>56</v>
      </c>
      <c r="D621" s="43">
        <f t="shared" si="166"/>
        <v>0</v>
      </c>
      <c r="E621" s="43">
        <f t="shared" si="167"/>
        <v>3</v>
      </c>
      <c r="F621" s="43">
        <f t="shared" si="168"/>
        <v>4</v>
      </c>
      <c r="G621" s="43">
        <f t="shared" si="169"/>
        <v>1</v>
      </c>
      <c r="H621" s="43">
        <f t="shared" si="170"/>
        <v>16</v>
      </c>
      <c r="I621" s="43">
        <v>14</v>
      </c>
      <c r="J621" s="43">
        <f t="shared" si="153"/>
        <v>0</v>
      </c>
      <c r="K621" s="43">
        <f t="shared" si="154"/>
        <v>0</v>
      </c>
      <c r="L621" s="43">
        <f t="shared" si="171"/>
        <v>0</v>
      </c>
      <c r="M621" s="43">
        <f t="shared" si="155"/>
        <v>0</v>
      </c>
      <c r="N621" s="43">
        <f t="shared" si="156"/>
        <v>0</v>
      </c>
      <c r="O621" s="43">
        <f t="shared" si="157"/>
        <v>0</v>
      </c>
      <c r="P621" s="43">
        <f t="shared" si="158"/>
        <v>0</v>
      </c>
      <c r="Q621" s="43">
        <f t="shared" si="159"/>
        <v>0</v>
      </c>
      <c r="R621" s="43" t="s">
        <v>841</v>
      </c>
      <c r="S621" s="43">
        <v>200</v>
      </c>
      <c r="T621" s="43">
        <v>0</v>
      </c>
      <c r="U621" s="43">
        <v>0</v>
      </c>
      <c r="V621" s="82" t="s">
        <v>291</v>
      </c>
      <c r="W621" s="82" t="s">
        <v>487</v>
      </c>
      <c r="X621" s="42" t="s">
        <v>1376</v>
      </c>
      <c r="Z621" s="43">
        <v>5</v>
      </c>
      <c r="AA621" s="42">
        <f>VLOOKUP($Z621,$AJ:$AU,6,0)</f>
        <v>1</v>
      </c>
      <c r="AB621" s="42">
        <f>VLOOKUP($Z621,$AJ:$AU,7,0)</f>
        <v>1</v>
      </c>
      <c r="AC621" s="42">
        <f>VLOOKUP($Z621,$AJ:$AU,8,0)</f>
        <v>0</v>
      </c>
      <c r="AD621" s="42">
        <f>VLOOKUP($Z621,$AJ:$AU,9,0)</f>
        <v>0</v>
      </c>
      <c r="AE621" s="42">
        <f>VLOOKUP($Z621,$AJ:$AU,10,0)</f>
        <v>0</v>
      </c>
      <c r="AF621" s="42">
        <f>VLOOKUP($Z621,$AJ:$AU,11,0)</f>
        <v>0</v>
      </c>
      <c r="AG621" s="42">
        <f>VLOOKUP($Z621,$AJ:$AU,12,0)</f>
        <v>0</v>
      </c>
      <c r="AU621" s="42"/>
      <c r="AV621" s="42"/>
    </row>
    <row r="622" spans="1:48" s="43" customFormat="1">
      <c r="A622" s="43">
        <v>1798</v>
      </c>
      <c r="B622" s="80" t="str">
        <f t="shared" si="152"/>
        <v>track_1798</v>
      </c>
      <c r="C622" s="43">
        <v>56</v>
      </c>
      <c r="D622" s="43">
        <f t="shared" si="166"/>
        <v>0</v>
      </c>
      <c r="E622" s="43">
        <f t="shared" si="167"/>
        <v>4</v>
      </c>
      <c r="F622" s="43">
        <f t="shared" si="168"/>
        <v>2</v>
      </c>
      <c r="G622" s="43">
        <f t="shared" si="169"/>
        <v>1</v>
      </c>
      <c r="H622" s="43">
        <f t="shared" si="170"/>
        <v>17</v>
      </c>
      <c r="I622" s="43">
        <v>14</v>
      </c>
      <c r="J622" s="43">
        <f t="shared" si="153"/>
        <v>0</v>
      </c>
      <c r="K622" s="43">
        <f t="shared" si="154"/>
        <v>0</v>
      </c>
      <c r="L622" s="43">
        <f t="shared" si="171"/>
        <v>0</v>
      </c>
      <c r="M622" s="43">
        <f t="shared" si="155"/>
        <v>0</v>
      </c>
      <c r="N622" s="43">
        <f t="shared" si="156"/>
        <v>0</v>
      </c>
      <c r="O622" s="43">
        <f t="shared" si="157"/>
        <v>0</v>
      </c>
      <c r="P622" s="43">
        <f t="shared" si="158"/>
        <v>0</v>
      </c>
      <c r="Q622" s="43">
        <f t="shared" si="159"/>
        <v>0</v>
      </c>
      <c r="R622" s="43" t="s">
        <v>841</v>
      </c>
      <c r="S622" s="43">
        <v>200</v>
      </c>
      <c r="T622" s="43">
        <v>0</v>
      </c>
      <c r="U622" s="43">
        <v>0</v>
      </c>
      <c r="V622" s="82" t="s">
        <v>291</v>
      </c>
      <c r="W622" s="82" t="s">
        <v>487</v>
      </c>
      <c r="X622" s="42" t="s">
        <v>1377</v>
      </c>
      <c r="AA622" s="43" t="str">
        <f>IF((AND(AA620:AA621)-J622)&lt;0,"有问题","")</f>
        <v/>
      </c>
      <c r="AB622" s="43" t="str">
        <f>IF((AND(AB620:AB621)-K622)&lt;0,"有问题","")</f>
        <v/>
      </c>
      <c r="AC622" s="43" t="str">
        <f t="shared" ref="AC622" si="177">IF((AND(AC620:AC621)-L622)&lt;0,"有问题","")</f>
        <v/>
      </c>
      <c r="AD622" s="43" t="str">
        <f t="shared" ref="AD622" si="178">IF((AND(AD620:AD621)-M622)&lt;0,"有问题","")</f>
        <v/>
      </c>
      <c r="AE622" s="43" t="str">
        <f t="shared" ref="AE622" si="179">IF((AND(AE620:AE621)-N622)&lt;0,"有问题","")</f>
        <v/>
      </c>
      <c r="AF622" s="43" t="str">
        <f t="shared" ref="AF622" si="180">IF((AND(AF620:AF621)-O622)&lt;0,"有问题","")</f>
        <v/>
      </c>
      <c r="AG622" s="43" t="str">
        <f t="shared" ref="AG622" si="181">IF((AND(AG620:AG621)-P622)&lt;0,"有问题","")</f>
        <v/>
      </c>
      <c r="AU622" s="42"/>
      <c r="AV622" s="42"/>
    </row>
    <row r="623" spans="1:48" s="43" customFormat="1">
      <c r="A623" s="43">
        <v>1799</v>
      </c>
      <c r="B623" s="80" t="str">
        <f t="shared" si="152"/>
        <v>track_1799</v>
      </c>
      <c r="C623" s="43">
        <v>56</v>
      </c>
      <c r="D623" s="43">
        <f t="shared" si="166"/>
        <v>0</v>
      </c>
      <c r="E623" s="43">
        <f t="shared" si="167"/>
        <v>4</v>
      </c>
      <c r="F623" s="43">
        <f t="shared" si="168"/>
        <v>2</v>
      </c>
      <c r="G623" s="43">
        <f t="shared" si="169"/>
        <v>1</v>
      </c>
      <c r="H623" s="43">
        <f t="shared" si="170"/>
        <v>18</v>
      </c>
      <c r="I623" s="43">
        <v>14</v>
      </c>
      <c r="J623" s="43">
        <f t="shared" si="153"/>
        <v>0</v>
      </c>
      <c r="K623" s="43">
        <f t="shared" si="154"/>
        <v>0</v>
      </c>
      <c r="L623" s="43">
        <f t="shared" si="171"/>
        <v>0</v>
      </c>
      <c r="M623" s="43">
        <f t="shared" si="155"/>
        <v>0</v>
      </c>
      <c r="N623" s="43">
        <f t="shared" si="156"/>
        <v>0</v>
      </c>
      <c r="O623" s="43">
        <f t="shared" si="157"/>
        <v>0</v>
      </c>
      <c r="P623" s="43">
        <f t="shared" si="158"/>
        <v>0</v>
      </c>
      <c r="Q623" s="43">
        <f t="shared" si="159"/>
        <v>0</v>
      </c>
      <c r="R623" s="43" t="s">
        <v>841</v>
      </c>
      <c r="S623" s="43">
        <v>200</v>
      </c>
      <c r="T623" s="43">
        <v>0</v>
      </c>
      <c r="U623" s="43">
        <v>0</v>
      </c>
      <c r="V623" s="82" t="s">
        <v>291</v>
      </c>
      <c r="W623" s="82" t="s">
        <v>487</v>
      </c>
      <c r="X623" s="42" t="s">
        <v>1378</v>
      </c>
      <c r="AU623" s="42"/>
      <c r="AV623" s="42"/>
    </row>
    <row r="624" spans="1:48" s="43" customFormat="1">
      <c r="A624" s="43">
        <v>1800</v>
      </c>
      <c r="B624" s="80" t="str">
        <f t="shared" si="152"/>
        <v>track_1800</v>
      </c>
      <c r="C624" s="43">
        <v>56</v>
      </c>
      <c r="D624" s="43">
        <f t="shared" si="166"/>
        <v>0</v>
      </c>
      <c r="E624" s="43">
        <f t="shared" si="167"/>
        <v>4</v>
      </c>
      <c r="F624" s="43">
        <f t="shared" si="168"/>
        <v>2</v>
      </c>
      <c r="G624" s="43">
        <f t="shared" si="169"/>
        <v>1</v>
      </c>
      <c r="H624" s="43">
        <f t="shared" si="170"/>
        <v>17</v>
      </c>
      <c r="I624" s="43">
        <v>14</v>
      </c>
      <c r="J624" s="43">
        <f t="shared" si="153"/>
        <v>0</v>
      </c>
      <c r="K624" s="43">
        <f t="shared" si="154"/>
        <v>0</v>
      </c>
      <c r="L624" s="43">
        <f t="shared" si="171"/>
        <v>0</v>
      </c>
      <c r="M624" s="43">
        <f t="shared" si="155"/>
        <v>0</v>
      </c>
      <c r="N624" s="43">
        <f t="shared" si="156"/>
        <v>0</v>
      </c>
      <c r="O624" s="43">
        <f t="shared" si="157"/>
        <v>0</v>
      </c>
      <c r="P624" s="43">
        <f t="shared" si="158"/>
        <v>0</v>
      </c>
      <c r="Q624" s="43">
        <f t="shared" si="159"/>
        <v>0</v>
      </c>
      <c r="R624" s="43" t="s">
        <v>841</v>
      </c>
      <c r="S624" s="43">
        <v>200</v>
      </c>
      <c r="T624" s="43">
        <v>0</v>
      </c>
      <c r="U624" s="43">
        <v>0</v>
      </c>
      <c r="V624" s="82" t="s">
        <v>291</v>
      </c>
      <c r="W624" s="82" t="s">
        <v>487</v>
      </c>
      <c r="X624" s="42" t="s">
        <v>1377</v>
      </c>
      <c r="AU624" s="42"/>
      <c r="AV624" s="42"/>
    </row>
    <row r="625" spans="1:48" s="43" customFormat="1">
      <c r="A625" s="43">
        <v>1801</v>
      </c>
      <c r="B625" s="80" t="str">
        <f t="shared" si="152"/>
        <v>track_1801</v>
      </c>
      <c r="C625" s="43">
        <v>56</v>
      </c>
      <c r="D625" s="43">
        <f t="shared" si="166"/>
        <v>0</v>
      </c>
      <c r="E625" s="43">
        <f t="shared" si="167"/>
        <v>4</v>
      </c>
      <c r="F625" s="43">
        <f t="shared" si="168"/>
        <v>2</v>
      </c>
      <c r="G625" s="43">
        <f t="shared" si="169"/>
        <v>1</v>
      </c>
      <c r="H625" s="43">
        <f t="shared" si="170"/>
        <v>18</v>
      </c>
      <c r="I625" s="43">
        <v>14</v>
      </c>
      <c r="J625" s="43">
        <f t="shared" si="153"/>
        <v>0</v>
      </c>
      <c r="K625" s="43">
        <f t="shared" si="154"/>
        <v>0</v>
      </c>
      <c r="L625" s="43">
        <f t="shared" si="171"/>
        <v>0</v>
      </c>
      <c r="M625" s="43">
        <f t="shared" si="155"/>
        <v>0</v>
      </c>
      <c r="N625" s="43">
        <f t="shared" si="156"/>
        <v>0</v>
      </c>
      <c r="O625" s="43">
        <f t="shared" si="157"/>
        <v>0</v>
      </c>
      <c r="P625" s="43">
        <f t="shared" si="158"/>
        <v>0</v>
      </c>
      <c r="Q625" s="43">
        <f t="shared" si="159"/>
        <v>0</v>
      </c>
      <c r="R625" s="43" t="s">
        <v>841</v>
      </c>
      <c r="S625" s="43">
        <v>200</v>
      </c>
      <c r="T625" s="43">
        <v>0</v>
      </c>
      <c r="U625" s="43">
        <v>0</v>
      </c>
      <c r="V625" s="82" t="s">
        <v>291</v>
      </c>
      <c r="W625" s="82" t="s">
        <v>487</v>
      </c>
      <c r="X625" s="42" t="s">
        <v>1378</v>
      </c>
      <c r="AU625" s="42"/>
      <c r="AV625" s="42"/>
    </row>
    <row r="626" spans="1:48" s="43" customFormat="1">
      <c r="A626" s="43">
        <v>1802</v>
      </c>
      <c r="B626" s="80" t="str">
        <f t="shared" si="152"/>
        <v>track_1802</v>
      </c>
      <c r="C626" s="43">
        <v>57</v>
      </c>
      <c r="D626" s="43">
        <f t="shared" si="166"/>
        <v>0</v>
      </c>
      <c r="E626" s="43">
        <f t="shared" si="167"/>
        <v>1</v>
      </c>
      <c r="F626" s="43">
        <f t="shared" si="168"/>
        <v>2</v>
      </c>
      <c r="G626" s="43">
        <f t="shared" si="169"/>
        <v>1</v>
      </c>
      <c r="H626" s="43">
        <f t="shared" si="170"/>
        <v>15</v>
      </c>
      <c r="I626" s="43">
        <v>14</v>
      </c>
      <c r="J626" s="43">
        <f t="shared" si="153"/>
        <v>0</v>
      </c>
      <c r="K626" s="43">
        <f t="shared" si="154"/>
        <v>0</v>
      </c>
      <c r="L626" s="43">
        <f t="shared" si="171"/>
        <v>1</v>
      </c>
      <c r="M626" s="43">
        <f t="shared" si="155"/>
        <v>1</v>
      </c>
      <c r="N626" s="43">
        <f t="shared" si="156"/>
        <v>0</v>
      </c>
      <c r="O626" s="43">
        <f t="shared" si="157"/>
        <v>1</v>
      </c>
      <c r="P626" s="43">
        <f t="shared" si="158"/>
        <v>1</v>
      </c>
      <c r="Q626" s="43">
        <f t="shared" si="159"/>
        <v>0</v>
      </c>
      <c r="R626" s="43" t="s">
        <v>841</v>
      </c>
      <c r="S626" s="43">
        <v>200</v>
      </c>
      <c r="T626" s="43">
        <v>0</v>
      </c>
      <c r="U626" s="43">
        <v>0</v>
      </c>
      <c r="V626" s="82" t="s">
        <v>291</v>
      </c>
      <c r="W626" s="82" t="s">
        <v>487</v>
      </c>
      <c r="X626" s="42" t="s">
        <v>1375</v>
      </c>
      <c r="Z626" s="43">
        <v>21</v>
      </c>
      <c r="AA626" s="42">
        <f>VLOOKUP($Z626,$AJ:$AU,6,0)</f>
        <v>0</v>
      </c>
      <c r="AB626" s="42">
        <f>VLOOKUP($Z626,$AJ:$AU,7,0)</f>
        <v>0</v>
      </c>
      <c r="AC626" s="42">
        <f>VLOOKUP($Z626,$AJ:$AU,8,0)</f>
        <v>1</v>
      </c>
      <c r="AD626" s="42">
        <f>VLOOKUP($Z626,$AJ:$AU,9,0)</f>
        <v>1</v>
      </c>
      <c r="AE626" s="42">
        <f>VLOOKUP($Z626,$AJ:$AU,10,0)</f>
        <v>0</v>
      </c>
      <c r="AF626" s="42">
        <f>VLOOKUP($Z626,$AJ:$AU,11,0)</f>
        <v>1</v>
      </c>
      <c r="AG626" s="42">
        <f>VLOOKUP($Z626,$AJ:$AU,12,0)</f>
        <v>1</v>
      </c>
      <c r="AU626" s="42"/>
      <c r="AV626" s="42"/>
    </row>
    <row r="627" spans="1:48" s="43" customFormat="1">
      <c r="A627" s="43">
        <v>1803</v>
      </c>
      <c r="B627" s="80" t="str">
        <f t="shared" si="152"/>
        <v>track_1803</v>
      </c>
      <c r="C627" s="43">
        <v>57</v>
      </c>
      <c r="D627" s="43">
        <f t="shared" si="166"/>
        <v>0</v>
      </c>
      <c r="E627" s="43">
        <f t="shared" si="167"/>
        <v>3</v>
      </c>
      <c r="F627" s="43">
        <f t="shared" si="168"/>
        <v>4</v>
      </c>
      <c r="G627" s="43">
        <f t="shared" si="169"/>
        <v>1</v>
      </c>
      <c r="H627" s="43">
        <f t="shared" si="170"/>
        <v>16</v>
      </c>
      <c r="I627" s="43">
        <v>14</v>
      </c>
      <c r="J627" s="43">
        <f t="shared" si="153"/>
        <v>0</v>
      </c>
      <c r="K627" s="43">
        <f t="shared" si="154"/>
        <v>0</v>
      </c>
      <c r="L627" s="43">
        <f t="shared" si="171"/>
        <v>1</v>
      </c>
      <c r="M627" s="43">
        <f t="shared" si="155"/>
        <v>1</v>
      </c>
      <c r="N627" s="43">
        <f t="shared" si="156"/>
        <v>0</v>
      </c>
      <c r="O627" s="43">
        <f t="shared" si="157"/>
        <v>1</v>
      </c>
      <c r="P627" s="43">
        <f t="shared" si="158"/>
        <v>1</v>
      </c>
      <c r="Q627" s="43">
        <f t="shared" si="159"/>
        <v>0</v>
      </c>
      <c r="R627" s="43" t="s">
        <v>841</v>
      </c>
      <c r="S627" s="43">
        <v>200</v>
      </c>
      <c r="T627" s="43">
        <v>0</v>
      </c>
      <c r="U627" s="43">
        <v>0</v>
      </c>
      <c r="V627" s="82" t="s">
        <v>291</v>
      </c>
      <c r="W627" s="82" t="s">
        <v>487</v>
      </c>
      <c r="X627" s="42" t="s">
        <v>1376</v>
      </c>
      <c r="Z627" s="43">
        <v>11</v>
      </c>
      <c r="AA627" s="42">
        <f>VLOOKUP($Z627,$AJ:$AU,6,0)</f>
        <v>0</v>
      </c>
      <c r="AB627" s="42">
        <f>VLOOKUP($Z627,$AJ:$AU,7,0)</f>
        <v>0</v>
      </c>
      <c r="AC627" s="42">
        <f>VLOOKUP($Z627,$AJ:$AU,8,0)</f>
        <v>1</v>
      </c>
      <c r="AD627" s="42">
        <f>VLOOKUP($Z627,$AJ:$AU,9,0)</f>
        <v>1</v>
      </c>
      <c r="AE627" s="42">
        <f>VLOOKUP($Z627,$AJ:$AU,10,0)</f>
        <v>1</v>
      </c>
      <c r="AF627" s="42">
        <f>VLOOKUP($Z627,$AJ:$AU,11,0)</f>
        <v>1</v>
      </c>
      <c r="AG627" s="42">
        <f>VLOOKUP($Z627,$AJ:$AU,12,0)</f>
        <v>1</v>
      </c>
      <c r="AU627" s="42"/>
      <c r="AV627" s="42"/>
    </row>
    <row r="628" spans="1:48" s="43" customFormat="1">
      <c r="A628" s="43">
        <v>1804</v>
      </c>
      <c r="B628" s="80" t="str">
        <f t="shared" si="152"/>
        <v>track_1804</v>
      </c>
      <c r="C628" s="43">
        <v>57</v>
      </c>
      <c r="D628" s="43">
        <f t="shared" si="166"/>
        <v>0</v>
      </c>
      <c r="E628" s="43">
        <f t="shared" si="167"/>
        <v>4</v>
      </c>
      <c r="F628" s="43">
        <f t="shared" si="168"/>
        <v>2</v>
      </c>
      <c r="G628" s="43">
        <f t="shared" si="169"/>
        <v>1</v>
      </c>
      <c r="H628" s="43">
        <f t="shared" si="170"/>
        <v>17</v>
      </c>
      <c r="I628" s="43">
        <v>14</v>
      </c>
      <c r="J628" s="43">
        <f t="shared" si="153"/>
        <v>0</v>
      </c>
      <c r="K628" s="43">
        <f t="shared" si="154"/>
        <v>0</v>
      </c>
      <c r="L628" s="43">
        <f t="shared" si="171"/>
        <v>1</v>
      </c>
      <c r="M628" s="43">
        <f t="shared" si="155"/>
        <v>1</v>
      </c>
      <c r="N628" s="43">
        <f t="shared" si="156"/>
        <v>0</v>
      </c>
      <c r="O628" s="43">
        <f t="shared" si="157"/>
        <v>1</v>
      </c>
      <c r="P628" s="43">
        <f t="shared" si="158"/>
        <v>1</v>
      </c>
      <c r="Q628" s="43">
        <f t="shared" si="159"/>
        <v>0</v>
      </c>
      <c r="R628" s="43" t="s">
        <v>841</v>
      </c>
      <c r="S628" s="43">
        <v>200</v>
      </c>
      <c r="T628" s="43">
        <v>0</v>
      </c>
      <c r="U628" s="43">
        <v>0</v>
      </c>
      <c r="V628" s="82" t="s">
        <v>291</v>
      </c>
      <c r="W628" s="82" t="s">
        <v>487</v>
      </c>
      <c r="X628" s="42" t="s">
        <v>1377</v>
      </c>
      <c r="AA628" s="43" t="str">
        <f>IF((AND(AA626:AA627)-J628)&lt;0,"有问题","")</f>
        <v/>
      </c>
      <c r="AB628" s="43" t="str">
        <f>IF((AND(AB626:AB627)-K628)&lt;0,"有问题","")</f>
        <v/>
      </c>
      <c r="AC628" s="43" t="str">
        <f t="shared" ref="AC628" si="182">IF((AND(AC626:AC627)-L628)&lt;0,"有问题","")</f>
        <v/>
      </c>
      <c r="AD628" s="43" t="str">
        <f t="shared" ref="AD628" si="183">IF((AND(AD626:AD627)-M628)&lt;0,"有问题","")</f>
        <v/>
      </c>
      <c r="AE628" s="43" t="str">
        <f t="shared" ref="AE628" si="184">IF((AND(AE626:AE627)-N628)&lt;0,"有问题","")</f>
        <v/>
      </c>
      <c r="AF628" s="43" t="str">
        <f t="shared" ref="AF628" si="185">IF((AND(AF626:AF627)-O628)&lt;0,"有问题","")</f>
        <v/>
      </c>
      <c r="AG628" s="43" t="str">
        <f t="shared" ref="AG628" si="186">IF((AND(AG626:AG627)-P628)&lt;0,"有问题","")</f>
        <v/>
      </c>
      <c r="AU628" s="42"/>
      <c r="AV628" s="42"/>
    </row>
    <row r="629" spans="1:48" s="43" customFormat="1">
      <c r="A629" s="43">
        <v>1805</v>
      </c>
      <c r="B629" s="80" t="str">
        <f t="shared" si="152"/>
        <v>track_1805</v>
      </c>
      <c r="C629" s="43">
        <v>57</v>
      </c>
      <c r="D629" s="43">
        <f t="shared" si="166"/>
        <v>0</v>
      </c>
      <c r="E629" s="43">
        <f t="shared" si="167"/>
        <v>4</v>
      </c>
      <c r="F629" s="43">
        <f t="shared" si="168"/>
        <v>2</v>
      </c>
      <c r="G629" s="43">
        <f t="shared" si="169"/>
        <v>1</v>
      </c>
      <c r="H629" s="43">
        <f t="shared" si="170"/>
        <v>18</v>
      </c>
      <c r="I629" s="43">
        <v>14</v>
      </c>
      <c r="J629" s="43">
        <f t="shared" si="153"/>
        <v>0</v>
      </c>
      <c r="K629" s="43">
        <f t="shared" si="154"/>
        <v>0</v>
      </c>
      <c r="L629" s="43">
        <f t="shared" si="171"/>
        <v>1</v>
      </c>
      <c r="M629" s="43">
        <f t="shared" si="155"/>
        <v>1</v>
      </c>
      <c r="N629" s="43">
        <f t="shared" si="156"/>
        <v>0</v>
      </c>
      <c r="O629" s="43">
        <f t="shared" si="157"/>
        <v>1</v>
      </c>
      <c r="P629" s="43">
        <f t="shared" si="158"/>
        <v>1</v>
      </c>
      <c r="Q629" s="43">
        <f t="shared" si="159"/>
        <v>0</v>
      </c>
      <c r="R629" s="43" t="s">
        <v>841</v>
      </c>
      <c r="S629" s="43">
        <v>200</v>
      </c>
      <c r="T629" s="43">
        <v>0</v>
      </c>
      <c r="U629" s="43">
        <v>0</v>
      </c>
      <c r="V629" s="82" t="s">
        <v>291</v>
      </c>
      <c r="W629" s="82" t="s">
        <v>487</v>
      </c>
      <c r="X629" s="42" t="s">
        <v>1378</v>
      </c>
      <c r="AA629" s="42"/>
      <c r="AB629" s="42"/>
      <c r="AF629" s="42"/>
      <c r="AU629" s="42"/>
      <c r="AV629" s="42"/>
    </row>
    <row r="630" spans="1:48" s="43" customFormat="1">
      <c r="A630" s="43">
        <v>1806</v>
      </c>
      <c r="B630" s="80" t="str">
        <f t="shared" si="152"/>
        <v>track_1806</v>
      </c>
      <c r="C630" s="43">
        <v>57</v>
      </c>
      <c r="D630" s="43">
        <f t="shared" si="166"/>
        <v>0</v>
      </c>
      <c r="E630" s="43">
        <f t="shared" si="167"/>
        <v>4</v>
      </c>
      <c r="F630" s="43">
        <f t="shared" si="168"/>
        <v>2</v>
      </c>
      <c r="G630" s="43">
        <f t="shared" si="169"/>
        <v>1</v>
      </c>
      <c r="H630" s="43">
        <f t="shared" si="170"/>
        <v>17</v>
      </c>
      <c r="I630" s="43">
        <v>14</v>
      </c>
      <c r="J630" s="43">
        <f t="shared" si="153"/>
        <v>0</v>
      </c>
      <c r="K630" s="43">
        <f t="shared" si="154"/>
        <v>0</v>
      </c>
      <c r="L630" s="43">
        <f t="shared" si="171"/>
        <v>1</v>
      </c>
      <c r="M630" s="43">
        <f t="shared" si="155"/>
        <v>1</v>
      </c>
      <c r="N630" s="43">
        <f t="shared" si="156"/>
        <v>0</v>
      </c>
      <c r="O630" s="43">
        <f t="shared" si="157"/>
        <v>1</v>
      </c>
      <c r="P630" s="43">
        <f t="shared" si="158"/>
        <v>1</v>
      </c>
      <c r="Q630" s="43">
        <f t="shared" si="159"/>
        <v>0</v>
      </c>
      <c r="R630" s="43" t="s">
        <v>841</v>
      </c>
      <c r="S630" s="43">
        <v>200</v>
      </c>
      <c r="T630" s="43">
        <v>0</v>
      </c>
      <c r="U630" s="43">
        <v>0</v>
      </c>
      <c r="V630" s="82" t="s">
        <v>291</v>
      </c>
      <c r="W630" s="82" t="s">
        <v>487</v>
      </c>
      <c r="X630" s="42" t="s">
        <v>1377</v>
      </c>
      <c r="AA630" s="42"/>
      <c r="AB630" s="42"/>
      <c r="AC630" s="42"/>
      <c r="AD630" s="42"/>
      <c r="AE630" s="42"/>
      <c r="AF630" s="42"/>
      <c r="AG630" s="42"/>
      <c r="AH630" s="42"/>
      <c r="AI630" s="42"/>
      <c r="AJ630" s="42"/>
      <c r="AK630" s="42"/>
      <c r="AL630" s="42"/>
      <c r="AM630" s="42"/>
      <c r="AN630" s="42"/>
      <c r="AU630" s="42"/>
      <c r="AV630" s="42"/>
    </row>
    <row r="631" spans="1:48" s="43" customFormat="1">
      <c r="A631" s="43">
        <v>1807</v>
      </c>
      <c r="B631" s="80" t="str">
        <f t="shared" si="152"/>
        <v>track_1807</v>
      </c>
      <c r="C631" s="43">
        <v>57</v>
      </c>
      <c r="D631" s="43">
        <f t="shared" si="166"/>
        <v>0</v>
      </c>
      <c r="E631" s="43">
        <f t="shared" si="167"/>
        <v>4</v>
      </c>
      <c r="F631" s="43">
        <f t="shared" si="168"/>
        <v>2</v>
      </c>
      <c r="G631" s="43">
        <f t="shared" si="169"/>
        <v>1</v>
      </c>
      <c r="H631" s="43">
        <f t="shared" si="170"/>
        <v>18</v>
      </c>
      <c r="I631" s="43">
        <v>14</v>
      </c>
      <c r="J631" s="43">
        <f t="shared" si="153"/>
        <v>0</v>
      </c>
      <c r="K631" s="43">
        <f t="shared" si="154"/>
        <v>0</v>
      </c>
      <c r="L631" s="43">
        <f t="shared" si="171"/>
        <v>1</v>
      </c>
      <c r="M631" s="43">
        <f t="shared" si="155"/>
        <v>1</v>
      </c>
      <c r="N631" s="43">
        <f t="shared" si="156"/>
        <v>0</v>
      </c>
      <c r="O631" s="43">
        <f t="shared" si="157"/>
        <v>1</v>
      </c>
      <c r="P631" s="43">
        <f t="shared" si="158"/>
        <v>1</v>
      </c>
      <c r="Q631" s="43">
        <f t="shared" si="159"/>
        <v>0</v>
      </c>
      <c r="R631" s="43" t="s">
        <v>841</v>
      </c>
      <c r="S631" s="43">
        <v>200</v>
      </c>
      <c r="T631" s="43">
        <v>0</v>
      </c>
      <c r="U631" s="43">
        <v>0</v>
      </c>
      <c r="V631" s="82" t="s">
        <v>291</v>
      </c>
      <c r="W631" s="82" t="s">
        <v>487</v>
      </c>
      <c r="X631" s="42" t="s">
        <v>1378</v>
      </c>
      <c r="AA631" s="42"/>
      <c r="AB631" s="42"/>
      <c r="AC631" s="42"/>
      <c r="AD631" s="42"/>
      <c r="AE631" s="42"/>
      <c r="AF631" s="42"/>
      <c r="AG631" s="42"/>
      <c r="AH631" s="42"/>
      <c r="AI631" s="42"/>
      <c r="AJ631" s="42"/>
      <c r="AK631" s="42"/>
      <c r="AL631" s="42"/>
      <c r="AM631" s="42"/>
      <c r="AN631" s="42"/>
      <c r="AU631" s="42"/>
      <c r="AV631" s="42"/>
    </row>
    <row r="632" spans="1:48" s="43" customFormat="1" ht="16.2">
      <c r="A632" s="43">
        <v>1766</v>
      </c>
      <c r="B632" s="80" t="str">
        <f t="shared" si="152"/>
        <v>track_1766</v>
      </c>
      <c r="C632" s="43">
        <v>2</v>
      </c>
      <c r="D632" s="43">
        <f t="shared" si="166"/>
        <v>0</v>
      </c>
      <c r="E632" s="43">
        <f t="shared" si="167"/>
        <v>1</v>
      </c>
      <c r="F632" s="43">
        <f t="shared" si="168"/>
        <v>2</v>
      </c>
      <c r="G632" s="43">
        <f t="shared" si="169"/>
        <v>1</v>
      </c>
      <c r="H632" s="43">
        <f t="shared" si="170"/>
        <v>15</v>
      </c>
      <c r="I632" s="43">
        <v>5</v>
      </c>
      <c r="J632" s="81">
        <f t="shared" ref="J632:J649" si="187">VLOOKUP(C632,AJ:AO,6,0)*$AO$165</f>
        <v>1</v>
      </c>
      <c r="K632" s="81">
        <f t="shared" ref="K632:K649" si="188">VLOOKUP(C632,AJ:AP,7,0)*$AP$165</f>
        <v>1</v>
      </c>
      <c r="L632" s="81">
        <f t="shared" ref="L632:L649" si="189">VLOOKUP(C632,AJ:AW,8,0)*$AQ$165</f>
        <v>0</v>
      </c>
      <c r="M632" s="81">
        <f t="shared" ref="M632:M649" si="190">VLOOKUP(C632,AJ:AR,9,0)*$AR$165</f>
        <v>0</v>
      </c>
      <c r="N632" s="81">
        <f t="shared" ref="N632:N649" si="191">VLOOKUP(C632,AJ:AS,10,0)*$AS$165</f>
        <v>0</v>
      </c>
      <c r="O632" s="81">
        <f t="shared" ref="O632:O649" si="192">VLOOKUP(C632,AJ:AT,11,0)*$AT$165</f>
        <v>1</v>
      </c>
      <c r="P632" s="81">
        <f t="shared" ref="P632:P649" si="193">VLOOKUP(C632,AJ:AU,11,0)*$AU$165</f>
        <v>0</v>
      </c>
      <c r="Q632" s="81">
        <f t="shared" ref="Q632:Q649" si="194">VLOOKUP(C632,AJ:AV,11,0)*$AU$165</f>
        <v>0</v>
      </c>
      <c r="R632" s="43" t="s">
        <v>841</v>
      </c>
      <c r="S632" s="43">
        <v>150</v>
      </c>
      <c r="T632" s="43">
        <v>0</v>
      </c>
      <c r="U632" s="43">
        <v>0</v>
      </c>
      <c r="V632" s="82" t="s">
        <v>291</v>
      </c>
      <c r="W632" s="83" t="s">
        <v>514</v>
      </c>
      <c r="X632" s="42" t="s">
        <v>1375</v>
      </c>
      <c r="Y632" s="43" t="s">
        <v>1379</v>
      </c>
      <c r="AA632" s="42"/>
      <c r="AB632" s="42"/>
      <c r="AC632" s="42"/>
      <c r="AD632" s="42"/>
      <c r="AE632" s="42"/>
      <c r="AF632" s="42"/>
      <c r="AG632" s="42"/>
      <c r="AH632" s="42"/>
      <c r="AI632" s="42"/>
      <c r="AJ632" s="42"/>
      <c r="AK632" s="42"/>
      <c r="AL632" s="42"/>
      <c r="AM632" s="42"/>
      <c r="AN632" s="42"/>
      <c r="AU632" s="42"/>
      <c r="AV632" s="42"/>
    </row>
    <row r="633" spans="1:48" s="43" customFormat="1" ht="16.2">
      <c r="A633" s="43">
        <v>1767</v>
      </c>
      <c r="B633" s="80" t="str">
        <f t="shared" si="152"/>
        <v>track_1767</v>
      </c>
      <c r="C633" s="43">
        <v>2</v>
      </c>
      <c r="D633" s="43">
        <f t="shared" si="166"/>
        <v>0</v>
      </c>
      <c r="E633" s="43">
        <f t="shared" si="167"/>
        <v>3</v>
      </c>
      <c r="F633" s="43">
        <f t="shared" si="168"/>
        <v>4</v>
      </c>
      <c r="G633" s="43">
        <f t="shared" si="169"/>
        <v>1</v>
      </c>
      <c r="H633" s="43">
        <f t="shared" si="170"/>
        <v>16</v>
      </c>
      <c r="I633" s="43">
        <v>5</v>
      </c>
      <c r="J633" s="81">
        <f t="shared" si="187"/>
        <v>1</v>
      </c>
      <c r="K633" s="81">
        <f t="shared" si="188"/>
        <v>1</v>
      </c>
      <c r="L633" s="81">
        <f t="shared" si="189"/>
        <v>0</v>
      </c>
      <c r="M633" s="81">
        <f t="shared" si="190"/>
        <v>0</v>
      </c>
      <c r="N633" s="81">
        <f t="shared" si="191"/>
        <v>0</v>
      </c>
      <c r="O633" s="81">
        <f t="shared" si="192"/>
        <v>1</v>
      </c>
      <c r="P633" s="81">
        <f t="shared" si="193"/>
        <v>0</v>
      </c>
      <c r="Q633" s="81">
        <f t="shared" si="194"/>
        <v>0</v>
      </c>
      <c r="R633" s="43" t="s">
        <v>841</v>
      </c>
      <c r="S633" s="43">
        <v>150</v>
      </c>
      <c r="T633" s="43">
        <v>0</v>
      </c>
      <c r="U633" s="43">
        <v>0</v>
      </c>
      <c r="V633" s="82" t="s">
        <v>291</v>
      </c>
      <c r="W633" s="83" t="s">
        <v>514</v>
      </c>
      <c r="X633" s="42" t="s">
        <v>1376</v>
      </c>
      <c r="AA633" s="42"/>
      <c r="AB633" s="42"/>
      <c r="AC633" s="42"/>
      <c r="AD633" s="42"/>
      <c r="AE633" s="42"/>
      <c r="AF633" s="42"/>
      <c r="AG633" s="42"/>
      <c r="AH633" s="42"/>
      <c r="AI633" s="42"/>
      <c r="AJ633" s="42"/>
      <c r="AK633" s="42"/>
      <c r="AL633" s="42"/>
      <c r="AM633" s="42"/>
      <c r="AN633" s="42"/>
      <c r="AU633" s="42"/>
      <c r="AV633" s="42"/>
    </row>
    <row r="634" spans="1:48" s="43" customFormat="1" ht="16.2">
      <c r="A634" s="43">
        <v>1768</v>
      </c>
      <c r="B634" s="80" t="str">
        <f t="shared" si="152"/>
        <v>track_1768</v>
      </c>
      <c r="C634" s="43">
        <v>2</v>
      </c>
      <c r="D634" s="43">
        <f t="shared" si="166"/>
        <v>0</v>
      </c>
      <c r="E634" s="43">
        <f t="shared" si="167"/>
        <v>4</v>
      </c>
      <c r="F634" s="43">
        <f t="shared" si="168"/>
        <v>2</v>
      </c>
      <c r="G634" s="43">
        <f t="shared" si="169"/>
        <v>1</v>
      </c>
      <c r="H634" s="43">
        <f t="shared" si="170"/>
        <v>17</v>
      </c>
      <c r="I634" s="43">
        <v>5</v>
      </c>
      <c r="J634" s="81">
        <f t="shared" si="187"/>
        <v>1</v>
      </c>
      <c r="K634" s="81">
        <f t="shared" si="188"/>
        <v>1</v>
      </c>
      <c r="L634" s="81">
        <f t="shared" si="189"/>
        <v>0</v>
      </c>
      <c r="M634" s="81">
        <f t="shared" si="190"/>
        <v>0</v>
      </c>
      <c r="N634" s="81">
        <f t="shared" si="191"/>
        <v>0</v>
      </c>
      <c r="O634" s="81">
        <f t="shared" si="192"/>
        <v>1</v>
      </c>
      <c r="P634" s="81">
        <f t="shared" si="193"/>
        <v>0</v>
      </c>
      <c r="Q634" s="81">
        <f t="shared" si="194"/>
        <v>0</v>
      </c>
      <c r="R634" s="43" t="s">
        <v>841</v>
      </c>
      <c r="S634" s="43">
        <v>150</v>
      </c>
      <c r="T634" s="43">
        <v>0</v>
      </c>
      <c r="U634" s="43">
        <v>0</v>
      </c>
      <c r="V634" s="82" t="s">
        <v>291</v>
      </c>
      <c r="W634" s="83" t="s">
        <v>514</v>
      </c>
      <c r="X634" s="42" t="s">
        <v>1377</v>
      </c>
      <c r="AC634" s="42"/>
      <c r="AD634" s="42"/>
      <c r="AE634" s="42"/>
      <c r="AG634" s="42"/>
      <c r="AH634" s="42"/>
      <c r="AI634" s="42"/>
      <c r="AJ634" s="42"/>
      <c r="AK634" s="42"/>
      <c r="AL634" s="42"/>
      <c r="AM634" s="42"/>
      <c r="AN634" s="42"/>
      <c r="AU634" s="42"/>
      <c r="AV634" s="42"/>
    </row>
    <row r="635" spans="1:48" s="43" customFormat="1" ht="16.2">
      <c r="A635" s="43">
        <v>1769</v>
      </c>
      <c r="B635" s="80" t="str">
        <f t="shared" si="152"/>
        <v>track_1769</v>
      </c>
      <c r="C635" s="43">
        <v>3</v>
      </c>
      <c r="D635" s="43">
        <f t="shared" si="166"/>
        <v>0</v>
      </c>
      <c r="E635" s="43">
        <f t="shared" si="167"/>
        <v>4</v>
      </c>
      <c r="F635" s="43">
        <f t="shared" si="168"/>
        <v>2</v>
      </c>
      <c r="G635" s="43">
        <f t="shared" si="169"/>
        <v>1</v>
      </c>
      <c r="H635" s="43">
        <f t="shared" si="170"/>
        <v>18</v>
      </c>
      <c r="I635" s="43">
        <v>5</v>
      </c>
      <c r="J635" s="81">
        <f t="shared" si="187"/>
        <v>1</v>
      </c>
      <c r="K635" s="81">
        <f t="shared" si="188"/>
        <v>1</v>
      </c>
      <c r="L635" s="81">
        <f t="shared" si="189"/>
        <v>0</v>
      </c>
      <c r="M635" s="81">
        <f t="shared" si="190"/>
        <v>0</v>
      </c>
      <c r="N635" s="81">
        <f t="shared" si="191"/>
        <v>0</v>
      </c>
      <c r="O635" s="81">
        <f t="shared" si="192"/>
        <v>1</v>
      </c>
      <c r="P635" s="81">
        <f t="shared" si="193"/>
        <v>0</v>
      </c>
      <c r="Q635" s="81">
        <f t="shared" si="194"/>
        <v>0</v>
      </c>
      <c r="R635" s="43" t="s">
        <v>841</v>
      </c>
      <c r="S635" s="43">
        <v>150</v>
      </c>
      <c r="T635" s="43">
        <v>0</v>
      </c>
      <c r="U635" s="43">
        <v>0</v>
      </c>
      <c r="V635" s="82" t="s">
        <v>291</v>
      </c>
      <c r="W635" s="83" t="s">
        <v>514</v>
      </c>
      <c r="X635" s="42" t="s">
        <v>1378</v>
      </c>
      <c r="AC635" s="42"/>
      <c r="AD635" s="42"/>
      <c r="AE635" s="42"/>
      <c r="AG635" s="42"/>
      <c r="AH635" s="42"/>
      <c r="AI635" s="42"/>
      <c r="AJ635" s="42"/>
      <c r="AK635" s="42"/>
      <c r="AL635" s="42"/>
      <c r="AM635" s="42"/>
      <c r="AN635" s="42"/>
      <c r="AU635" s="42"/>
      <c r="AV635" s="42"/>
    </row>
    <row r="636" spans="1:48" s="43" customFormat="1" ht="16.2">
      <c r="A636" s="43">
        <v>1770</v>
      </c>
      <c r="B636" s="80" t="str">
        <f t="shared" si="152"/>
        <v>track_1770</v>
      </c>
      <c r="C636" s="43">
        <v>3</v>
      </c>
      <c r="D636" s="43">
        <f t="shared" si="166"/>
        <v>0</v>
      </c>
      <c r="E636" s="43">
        <f t="shared" si="167"/>
        <v>4</v>
      </c>
      <c r="F636" s="43">
        <f t="shared" si="168"/>
        <v>2</v>
      </c>
      <c r="G636" s="43">
        <f t="shared" si="169"/>
        <v>1</v>
      </c>
      <c r="H636" s="43">
        <f t="shared" si="170"/>
        <v>17</v>
      </c>
      <c r="I636" s="43">
        <v>5</v>
      </c>
      <c r="J636" s="81">
        <f t="shared" si="187"/>
        <v>1</v>
      </c>
      <c r="K636" s="81">
        <f t="shared" si="188"/>
        <v>1</v>
      </c>
      <c r="L636" s="81">
        <f t="shared" si="189"/>
        <v>0</v>
      </c>
      <c r="M636" s="81">
        <f t="shared" si="190"/>
        <v>0</v>
      </c>
      <c r="N636" s="81">
        <f t="shared" si="191"/>
        <v>0</v>
      </c>
      <c r="O636" s="81">
        <f t="shared" si="192"/>
        <v>1</v>
      </c>
      <c r="P636" s="81">
        <f t="shared" si="193"/>
        <v>0</v>
      </c>
      <c r="Q636" s="81">
        <f t="shared" si="194"/>
        <v>0</v>
      </c>
      <c r="R636" s="43" t="s">
        <v>841</v>
      </c>
      <c r="S636" s="43">
        <v>150</v>
      </c>
      <c r="T636" s="43">
        <v>0</v>
      </c>
      <c r="U636" s="43">
        <v>0</v>
      </c>
      <c r="V636" s="82" t="s">
        <v>291</v>
      </c>
      <c r="W636" s="83" t="s">
        <v>514</v>
      </c>
      <c r="X636" s="42" t="s">
        <v>1377</v>
      </c>
      <c r="AU636" s="42"/>
      <c r="AV636" s="42"/>
    </row>
    <row r="637" spans="1:48" s="43" customFormat="1" ht="16.2">
      <c r="A637" s="43">
        <v>1771</v>
      </c>
      <c r="B637" s="80" t="str">
        <f t="shared" si="152"/>
        <v>track_1771</v>
      </c>
      <c r="C637" s="43">
        <v>3</v>
      </c>
      <c r="D637" s="43">
        <f t="shared" si="166"/>
        <v>0</v>
      </c>
      <c r="E637" s="43">
        <f t="shared" si="167"/>
        <v>4</v>
      </c>
      <c r="F637" s="43">
        <f t="shared" si="168"/>
        <v>2</v>
      </c>
      <c r="G637" s="43">
        <f t="shared" si="169"/>
        <v>1</v>
      </c>
      <c r="H637" s="43">
        <f t="shared" si="170"/>
        <v>18</v>
      </c>
      <c r="I637" s="43">
        <v>5</v>
      </c>
      <c r="J637" s="81">
        <f t="shared" si="187"/>
        <v>1</v>
      </c>
      <c r="K637" s="81">
        <f t="shared" si="188"/>
        <v>1</v>
      </c>
      <c r="L637" s="81">
        <f t="shared" si="189"/>
        <v>0</v>
      </c>
      <c r="M637" s="81">
        <f t="shared" si="190"/>
        <v>0</v>
      </c>
      <c r="N637" s="81">
        <f t="shared" si="191"/>
        <v>0</v>
      </c>
      <c r="O637" s="81">
        <f t="shared" si="192"/>
        <v>1</v>
      </c>
      <c r="P637" s="81">
        <f t="shared" si="193"/>
        <v>0</v>
      </c>
      <c r="Q637" s="81">
        <f t="shared" si="194"/>
        <v>0</v>
      </c>
      <c r="R637" s="43" t="s">
        <v>841</v>
      </c>
      <c r="S637" s="43">
        <v>150</v>
      </c>
      <c r="T637" s="43">
        <v>0</v>
      </c>
      <c r="U637" s="43">
        <v>0</v>
      </c>
      <c r="V637" s="82" t="s">
        <v>291</v>
      </c>
      <c r="W637" s="83" t="s">
        <v>514</v>
      </c>
      <c r="X637" s="42" t="s">
        <v>1378</v>
      </c>
      <c r="AU637" s="42"/>
      <c r="AV637" s="42"/>
    </row>
    <row r="638" spans="1:48" s="43" customFormat="1" ht="16.2">
      <c r="A638" s="43">
        <v>1808</v>
      </c>
      <c r="B638" s="80" t="str">
        <f t="shared" si="152"/>
        <v>track_1808</v>
      </c>
      <c r="C638" s="43">
        <v>4</v>
      </c>
      <c r="D638" s="43">
        <f t="shared" si="166"/>
        <v>0</v>
      </c>
      <c r="E638" s="43">
        <f t="shared" si="167"/>
        <v>4</v>
      </c>
      <c r="F638" s="43">
        <f t="shared" si="168"/>
        <v>2</v>
      </c>
      <c r="G638" s="43">
        <f t="shared" si="169"/>
        <v>1</v>
      </c>
      <c r="H638" s="43">
        <f t="shared" si="170"/>
        <v>18</v>
      </c>
      <c r="I638" s="43">
        <v>5</v>
      </c>
      <c r="J638" s="81">
        <f t="shared" si="187"/>
        <v>0</v>
      </c>
      <c r="K638" s="81">
        <f t="shared" si="188"/>
        <v>0</v>
      </c>
      <c r="L638" s="81">
        <f t="shared" si="189"/>
        <v>0</v>
      </c>
      <c r="M638" s="81">
        <f t="shared" si="190"/>
        <v>0</v>
      </c>
      <c r="N638" s="81">
        <f t="shared" si="191"/>
        <v>0</v>
      </c>
      <c r="O638" s="81">
        <f t="shared" si="192"/>
        <v>1</v>
      </c>
      <c r="P638" s="81">
        <f t="shared" si="193"/>
        <v>0</v>
      </c>
      <c r="Q638" s="81">
        <f t="shared" si="194"/>
        <v>0</v>
      </c>
      <c r="R638" s="43" t="s">
        <v>841</v>
      </c>
      <c r="S638" s="43">
        <v>150</v>
      </c>
      <c r="T638" s="43">
        <v>0</v>
      </c>
      <c r="U638" s="43">
        <v>0</v>
      </c>
      <c r="V638" s="82" t="s">
        <v>291</v>
      </c>
      <c r="W638" s="83" t="s">
        <v>514</v>
      </c>
      <c r="X638" s="42" t="s">
        <v>1378</v>
      </c>
      <c r="AU638" s="42"/>
      <c r="AV638" s="42"/>
    </row>
    <row r="639" spans="1:48" s="43" customFormat="1" ht="16.2">
      <c r="A639" s="43">
        <v>1809</v>
      </c>
      <c r="B639" s="80" t="str">
        <f t="shared" si="152"/>
        <v>track_1809</v>
      </c>
      <c r="C639" s="43">
        <v>4</v>
      </c>
      <c r="D639" s="43">
        <f t="shared" si="166"/>
        <v>0</v>
      </c>
      <c r="E639" s="43">
        <f t="shared" si="167"/>
        <v>4</v>
      </c>
      <c r="F639" s="43">
        <f t="shared" si="168"/>
        <v>2</v>
      </c>
      <c r="G639" s="43">
        <f t="shared" si="169"/>
        <v>1</v>
      </c>
      <c r="H639" s="43">
        <f t="shared" si="170"/>
        <v>17</v>
      </c>
      <c r="I639" s="43">
        <v>5</v>
      </c>
      <c r="J639" s="81">
        <f t="shared" si="187"/>
        <v>0</v>
      </c>
      <c r="K639" s="81">
        <f t="shared" si="188"/>
        <v>0</v>
      </c>
      <c r="L639" s="81">
        <f t="shared" si="189"/>
        <v>0</v>
      </c>
      <c r="M639" s="81">
        <f t="shared" si="190"/>
        <v>0</v>
      </c>
      <c r="N639" s="81">
        <f t="shared" si="191"/>
        <v>0</v>
      </c>
      <c r="O639" s="81">
        <f t="shared" si="192"/>
        <v>1</v>
      </c>
      <c r="P639" s="81">
        <f t="shared" si="193"/>
        <v>0</v>
      </c>
      <c r="Q639" s="81">
        <f t="shared" si="194"/>
        <v>0</v>
      </c>
      <c r="R639" s="43" t="s">
        <v>841</v>
      </c>
      <c r="S639" s="43">
        <v>150</v>
      </c>
      <c r="T639" s="43">
        <v>0</v>
      </c>
      <c r="U639" s="43">
        <v>0</v>
      </c>
      <c r="V639" s="82" t="s">
        <v>291</v>
      </c>
      <c r="W639" s="83" t="s">
        <v>514</v>
      </c>
      <c r="X639" s="42" t="s">
        <v>1377</v>
      </c>
      <c r="AU639" s="42"/>
      <c r="AV639" s="42"/>
    </row>
    <row r="640" spans="1:48" s="43" customFormat="1" ht="16.2">
      <c r="A640" s="43">
        <v>1810</v>
      </c>
      <c r="B640" s="80" t="str">
        <f t="shared" si="152"/>
        <v>track_1810</v>
      </c>
      <c r="C640" s="43">
        <v>4</v>
      </c>
      <c r="D640" s="43">
        <f t="shared" si="166"/>
        <v>0</v>
      </c>
      <c r="E640" s="43">
        <f t="shared" si="167"/>
        <v>4</v>
      </c>
      <c r="F640" s="43">
        <f t="shared" si="168"/>
        <v>2</v>
      </c>
      <c r="G640" s="43">
        <f t="shared" si="169"/>
        <v>1</v>
      </c>
      <c r="H640" s="43">
        <f t="shared" si="170"/>
        <v>18</v>
      </c>
      <c r="I640" s="43">
        <v>5</v>
      </c>
      <c r="J640" s="81">
        <f t="shared" si="187"/>
        <v>0</v>
      </c>
      <c r="K640" s="81">
        <f t="shared" si="188"/>
        <v>0</v>
      </c>
      <c r="L640" s="81">
        <f t="shared" si="189"/>
        <v>0</v>
      </c>
      <c r="M640" s="81">
        <f t="shared" si="190"/>
        <v>0</v>
      </c>
      <c r="N640" s="81">
        <f t="shared" si="191"/>
        <v>0</v>
      </c>
      <c r="O640" s="81">
        <f t="shared" si="192"/>
        <v>1</v>
      </c>
      <c r="P640" s="81">
        <f t="shared" si="193"/>
        <v>0</v>
      </c>
      <c r="Q640" s="81">
        <f t="shared" si="194"/>
        <v>0</v>
      </c>
      <c r="R640" s="43" t="s">
        <v>841</v>
      </c>
      <c r="S640" s="43">
        <v>150</v>
      </c>
      <c r="T640" s="43">
        <v>0</v>
      </c>
      <c r="U640" s="43">
        <v>0</v>
      </c>
      <c r="V640" s="82" t="s">
        <v>291</v>
      </c>
      <c r="W640" s="83" t="s">
        <v>514</v>
      </c>
      <c r="X640" s="42" t="s">
        <v>1378</v>
      </c>
      <c r="AU640" s="42"/>
      <c r="AV640" s="42"/>
    </row>
    <row r="641" spans="1:48" s="43" customFormat="1" ht="16.2">
      <c r="A641" s="43">
        <v>1811</v>
      </c>
      <c r="B641" s="80" t="str">
        <f t="shared" si="152"/>
        <v>track_1811</v>
      </c>
      <c r="C641" s="43">
        <v>6</v>
      </c>
      <c r="D641" s="43">
        <f t="shared" si="166"/>
        <v>0</v>
      </c>
      <c r="E641" s="43">
        <f t="shared" si="167"/>
        <v>1</v>
      </c>
      <c r="F641" s="43">
        <f t="shared" si="168"/>
        <v>2</v>
      </c>
      <c r="G641" s="43">
        <f t="shared" si="169"/>
        <v>1</v>
      </c>
      <c r="H641" s="43">
        <f t="shared" si="170"/>
        <v>15</v>
      </c>
      <c r="I641" s="43">
        <v>5</v>
      </c>
      <c r="J641" s="81">
        <f t="shared" si="187"/>
        <v>0</v>
      </c>
      <c r="K641" s="81">
        <f t="shared" si="188"/>
        <v>0</v>
      </c>
      <c r="L641" s="81">
        <f t="shared" si="189"/>
        <v>0</v>
      </c>
      <c r="M641" s="81">
        <f t="shared" si="190"/>
        <v>0</v>
      </c>
      <c r="N641" s="81">
        <f t="shared" si="191"/>
        <v>0</v>
      </c>
      <c r="O641" s="81">
        <f t="shared" si="192"/>
        <v>1</v>
      </c>
      <c r="P641" s="81">
        <f t="shared" si="193"/>
        <v>0</v>
      </c>
      <c r="Q641" s="81">
        <f t="shared" si="194"/>
        <v>0</v>
      </c>
      <c r="R641" s="43" t="s">
        <v>841</v>
      </c>
      <c r="S641" s="43">
        <v>150</v>
      </c>
      <c r="T641" s="43">
        <v>0</v>
      </c>
      <c r="U641" s="43">
        <v>0</v>
      </c>
      <c r="V641" s="82" t="s">
        <v>291</v>
      </c>
      <c r="W641" s="83" t="s">
        <v>514</v>
      </c>
      <c r="X641" s="42" t="s">
        <v>1375</v>
      </c>
      <c r="AU641" s="42"/>
      <c r="AV641" s="42"/>
    </row>
    <row r="642" spans="1:48" s="43" customFormat="1" ht="16.2">
      <c r="A642" s="43">
        <v>1812</v>
      </c>
      <c r="B642" s="80" t="str">
        <f t="shared" si="152"/>
        <v>track_1812</v>
      </c>
      <c r="C642" s="43">
        <v>6</v>
      </c>
      <c r="D642" s="43">
        <f t="shared" si="166"/>
        <v>0</v>
      </c>
      <c r="E642" s="43">
        <f t="shared" si="167"/>
        <v>3</v>
      </c>
      <c r="F642" s="43">
        <f t="shared" si="168"/>
        <v>4</v>
      </c>
      <c r="G642" s="43">
        <f t="shared" si="169"/>
        <v>1</v>
      </c>
      <c r="H642" s="43">
        <f t="shared" si="170"/>
        <v>16</v>
      </c>
      <c r="I642" s="43">
        <v>5</v>
      </c>
      <c r="J642" s="81">
        <f t="shared" si="187"/>
        <v>0</v>
      </c>
      <c r="K642" s="81">
        <f t="shared" si="188"/>
        <v>0</v>
      </c>
      <c r="L642" s="81">
        <f t="shared" si="189"/>
        <v>0</v>
      </c>
      <c r="M642" s="81">
        <f t="shared" si="190"/>
        <v>0</v>
      </c>
      <c r="N642" s="81">
        <f t="shared" si="191"/>
        <v>0</v>
      </c>
      <c r="O642" s="81">
        <f t="shared" si="192"/>
        <v>1</v>
      </c>
      <c r="P642" s="81">
        <f t="shared" si="193"/>
        <v>0</v>
      </c>
      <c r="Q642" s="81">
        <f t="shared" si="194"/>
        <v>0</v>
      </c>
      <c r="R642" s="43" t="s">
        <v>841</v>
      </c>
      <c r="S642" s="43">
        <v>150</v>
      </c>
      <c r="T642" s="43">
        <v>0</v>
      </c>
      <c r="U642" s="43">
        <v>0</v>
      </c>
      <c r="V642" s="82" t="s">
        <v>291</v>
      </c>
      <c r="W642" s="83" t="s">
        <v>514</v>
      </c>
      <c r="X642" s="42" t="s">
        <v>1376</v>
      </c>
      <c r="AU642" s="42"/>
      <c r="AV642" s="42"/>
    </row>
    <row r="643" spans="1:48" s="43" customFormat="1" ht="16.2">
      <c r="A643" s="43">
        <v>1813</v>
      </c>
      <c r="B643" s="80" t="str">
        <f t="shared" si="152"/>
        <v>track_1813</v>
      </c>
      <c r="C643" s="43">
        <v>6</v>
      </c>
      <c r="D643" s="43">
        <f t="shared" si="166"/>
        <v>0</v>
      </c>
      <c r="E643" s="43">
        <f t="shared" si="167"/>
        <v>4</v>
      </c>
      <c r="F643" s="43">
        <f t="shared" si="168"/>
        <v>2</v>
      </c>
      <c r="G643" s="43">
        <f t="shared" si="169"/>
        <v>1</v>
      </c>
      <c r="H643" s="43">
        <f t="shared" si="170"/>
        <v>17</v>
      </c>
      <c r="I643" s="43">
        <v>5</v>
      </c>
      <c r="J643" s="81">
        <f t="shared" si="187"/>
        <v>0</v>
      </c>
      <c r="K643" s="81">
        <f t="shared" si="188"/>
        <v>0</v>
      </c>
      <c r="L643" s="81">
        <f t="shared" si="189"/>
        <v>0</v>
      </c>
      <c r="M643" s="81">
        <f t="shared" si="190"/>
        <v>0</v>
      </c>
      <c r="N643" s="81">
        <f t="shared" si="191"/>
        <v>0</v>
      </c>
      <c r="O643" s="81">
        <f t="shared" si="192"/>
        <v>1</v>
      </c>
      <c r="P643" s="81">
        <f t="shared" si="193"/>
        <v>0</v>
      </c>
      <c r="Q643" s="81">
        <f t="shared" si="194"/>
        <v>0</v>
      </c>
      <c r="R643" s="43" t="s">
        <v>841</v>
      </c>
      <c r="S643" s="43">
        <v>150</v>
      </c>
      <c r="T643" s="43">
        <v>0</v>
      </c>
      <c r="U643" s="43">
        <v>0</v>
      </c>
      <c r="V643" s="82" t="s">
        <v>291</v>
      </c>
      <c r="W643" s="83" t="s">
        <v>514</v>
      </c>
      <c r="X643" s="42" t="s">
        <v>1377</v>
      </c>
      <c r="AU643" s="42"/>
      <c r="AV643" s="42"/>
    </row>
    <row r="644" spans="1:48" s="43" customFormat="1" ht="16.2">
      <c r="A644" s="43">
        <v>1814</v>
      </c>
      <c r="B644" s="80" t="str">
        <f t="shared" si="152"/>
        <v>track_1814</v>
      </c>
      <c r="C644" s="43">
        <v>7</v>
      </c>
      <c r="D644" s="43">
        <f t="shared" si="166"/>
        <v>0</v>
      </c>
      <c r="E644" s="43">
        <f t="shared" si="167"/>
        <v>4</v>
      </c>
      <c r="F644" s="43">
        <f t="shared" si="168"/>
        <v>2</v>
      </c>
      <c r="G644" s="43">
        <f t="shared" si="169"/>
        <v>1</v>
      </c>
      <c r="H644" s="43">
        <f t="shared" si="170"/>
        <v>18</v>
      </c>
      <c r="I644" s="43">
        <v>5</v>
      </c>
      <c r="J644" s="81">
        <f t="shared" si="187"/>
        <v>1</v>
      </c>
      <c r="K644" s="81">
        <f t="shared" si="188"/>
        <v>1</v>
      </c>
      <c r="L644" s="81">
        <f t="shared" si="189"/>
        <v>0</v>
      </c>
      <c r="M644" s="81">
        <f t="shared" si="190"/>
        <v>0</v>
      </c>
      <c r="N644" s="81">
        <f t="shared" si="191"/>
        <v>0</v>
      </c>
      <c r="O644" s="81">
        <f t="shared" si="192"/>
        <v>1</v>
      </c>
      <c r="P644" s="81">
        <f t="shared" si="193"/>
        <v>0</v>
      </c>
      <c r="Q644" s="81">
        <f t="shared" si="194"/>
        <v>0</v>
      </c>
      <c r="R644" s="43" t="s">
        <v>841</v>
      </c>
      <c r="S644" s="43">
        <v>150</v>
      </c>
      <c r="T644" s="43">
        <v>0</v>
      </c>
      <c r="U644" s="43">
        <v>0</v>
      </c>
      <c r="V644" s="82" t="s">
        <v>291</v>
      </c>
      <c r="W644" s="83" t="s">
        <v>514</v>
      </c>
      <c r="X644" s="42" t="s">
        <v>1378</v>
      </c>
      <c r="AU644" s="42"/>
      <c r="AV644" s="42"/>
    </row>
    <row r="645" spans="1:48" s="43" customFormat="1" ht="16.2">
      <c r="A645" s="43">
        <v>1815</v>
      </c>
      <c r="B645" s="80" t="str">
        <f t="shared" si="152"/>
        <v>track_1815</v>
      </c>
      <c r="C645" s="43">
        <v>7</v>
      </c>
      <c r="D645" s="43">
        <f t="shared" si="166"/>
        <v>0</v>
      </c>
      <c r="E645" s="43">
        <f t="shared" si="167"/>
        <v>4</v>
      </c>
      <c r="F645" s="43">
        <f t="shared" si="168"/>
        <v>2</v>
      </c>
      <c r="G645" s="43">
        <f t="shared" si="169"/>
        <v>1</v>
      </c>
      <c r="H645" s="43">
        <f t="shared" si="170"/>
        <v>17</v>
      </c>
      <c r="I645" s="43">
        <v>5</v>
      </c>
      <c r="J645" s="81">
        <f t="shared" si="187"/>
        <v>1</v>
      </c>
      <c r="K645" s="81">
        <f t="shared" si="188"/>
        <v>1</v>
      </c>
      <c r="L645" s="81">
        <f t="shared" si="189"/>
        <v>0</v>
      </c>
      <c r="M645" s="81">
        <f t="shared" si="190"/>
        <v>0</v>
      </c>
      <c r="N645" s="81">
        <f t="shared" si="191"/>
        <v>0</v>
      </c>
      <c r="O645" s="81">
        <f t="shared" si="192"/>
        <v>1</v>
      </c>
      <c r="P645" s="81">
        <f t="shared" si="193"/>
        <v>0</v>
      </c>
      <c r="Q645" s="81">
        <f t="shared" si="194"/>
        <v>0</v>
      </c>
      <c r="R645" s="43" t="s">
        <v>841</v>
      </c>
      <c r="S645" s="43">
        <v>150</v>
      </c>
      <c r="T645" s="43">
        <v>0</v>
      </c>
      <c r="U645" s="43">
        <v>0</v>
      </c>
      <c r="V645" s="82" t="s">
        <v>291</v>
      </c>
      <c r="W645" s="83" t="s">
        <v>514</v>
      </c>
      <c r="X645" s="42" t="s">
        <v>1377</v>
      </c>
      <c r="AU645" s="42"/>
      <c r="AV645" s="42"/>
    </row>
    <row r="646" spans="1:48" s="43" customFormat="1" ht="16.2">
      <c r="A646" s="43">
        <v>1816</v>
      </c>
      <c r="B646" s="80" t="str">
        <f t="shared" ref="B646:B670" si="195">"track_"&amp;A646</f>
        <v>track_1816</v>
      </c>
      <c r="C646" s="43">
        <v>7</v>
      </c>
      <c r="D646" s="43">
        <f t="shared" si="166"/>
        <v>0</v>
      </c>
      <c r="E646" s="43">
        <f t="shared" si="167"/>
        <v>4</v>
      </c>
      <c r="F646" s="43">
        <f t="shared" si="168"/>
        <v>2</v>
      </c>
      <c r="G646" s="43">
        <f t="shared" si="169"/>
        <v>1</v>
      </c>
      <c r="H646" s="43">
        <f t="shared" si="170"/>
        <v>18</v>
      </c>
      <c r="I646" s="43">
        <v>5</v>
      </c>
      <c r="J646" s="81">
        <f t="shared" si="187"/>
        <v>1</v>
      </c>
      <c r="K646" s="81">
        <f t="shared" si="188"/>
        <v>1</v>
      </c>
      <c r="L646" s="81">
        <f t="shared" si="189"/>
        <v>0</v>
      </c>
      <c r="M646" s="81">
        <f t="shared" si="190"/>
        <v>0</v>
      </c>
      <c r="N646" s="81">
        <f t="shared" si="191"/>
        <v>0</v>
      </c>
      <c r="O646" s="81">
        <f t="shared" si="192"/>
        <v>1</v>
      </c>
      <c r="P646" s="81">
        <f t="shared" si="193"/>
        <v>0</v>
      </c>
      <c r="Q646" s="81">
        <f t="shared" si="194"/>
        <v>0</v>
      </c>
      <c r="R646" s="43" t="s">
        <v>841</v>
      </c>
      <c r="S646" s="43">
        <v>150</v>
      </c>
      <c r="T646" s="43">
        <v>0</v>
      </c>
      <c r="U646" s="43">
        <v>0</v>
      </c>
      <c r="V646" s="82" t="s">
        <v>291</v>
      </c>
      <c r="W646" s="83" t="s">
        <v>514</v>
      </c>
      <c r="X646" s="42" t="s">
        <v>1378</v>
      </c>
      <c r="AU646" s="42"/>
      <c r="AV646" s="42"/>
    </row>
    <row r="647" spans="1:48" s="43" customFormat="1" ht="16.2">
      <c r="A647" s="43">
        <v>1817</v>
      </c>
      <c r="B647" s="80" t="str">
        <f t="shared" si="195"/>
        <v>track_1817</v>
      </c>
      <c r="C647" s="43">
        <v>8</v>
      </c>
      <c r="D647" s="43">
        <f t="shared" si="166"/>
        <v>0</v>
      </c>
      <c r="E647" s="43">
        <f t="shared" si="167"/>
        <v>4</v>
      </c>
      <c r="F647" s="43">
        <f t="shared" si="168"/>
        <v>2</v>
      </c>
      <c r="G647" s="43">
        <f t="shared" si="169"/>
        <v>1</v>
      </c>
      <c r="H647" s="43">
        <f t="shared" si="170"/>
        <v>18</v>
      </c>
      <c r="I647" s="43">
        <v>5</v>
      </c>
      <c r="J647" s="81">
        <f t="shared" si="187"/>
        <v>1</v>
      </c>
      <c r="K647" s="81">
        <f t="shared" si="188"/>
        <v>1</v>
      </c>
      <c r="L647" s="81">
        <f t="shared" si="189"/>
        <v>0</v>
      </c>
      <c r="M647" s="81">
        <f t="shared" si="190"/>
        <v>0</v>
      </c>
      <c r="N647" s="81">
        <f t="shared" si="191"/>
        <v>0</v>
      </c>
      <c r="O647" s="81">
        <f t="shared" si="192"/>
        <v>1</v>
      </c>
      <c r="P647" s="81">
        <f t="shared" si="193"/>
        <v>0</v>
      </c>
      <c r="Q647" s="81">
        <f t="shared" si="194"/>
        <v>0</v>
      </c>
      <c r="R647" s="43" t="s">
        <v>841</v>
      </c>
      <c r="S647" s="43">
        <v>150</v>
      </c>
      <c r="T647" s="43">
        <v>0</v>
      </c>
      <c r="U647" s="43">
        <v>0</v>
      </c>
      <c r="V647" s="82" t="s">
        <v>291</v>
      </c>
      <c r="W647" s="83" t="s">
        <v>514</v>
      </c>
      <c r="X647" s="42" t="s">
        <v>1378</v>
      </c>
      <c r="AU647" s="42"/>
      <c r="AV647" s="42"/>
    </row>
    <row r="648" spans="1:48" s="43" customFormat="1" ht="16.2">
      <c r="A648" s="43">
        <v>1818</v>
      </c>
      <c r="B648" s="80" t="str">
        <f t="shared" si="195"/>
        <v>track_1818</v>
      </c>
      <c r="C648" s="43">
        <v>8</v>
      </c>
      <c r="D648" s="43">
        <f t="shared" si="166"/>
        <v>0</v>
      </c>
      <c r="E648" s="43">
        <f t="shared" si="167"/>
        <v>4</v>
      </c>
      <c r="F648" s="43">
        <f t="shared" si="168"/>
        <v>2</v>
      </c>
      <c r="G648" s="43">
        <f t="shared" si="169"/>
        <v>1</v>
      </c>
      <c r="H648" s="43">
        <f t="shared" si="170"/>
        <v>17</v>
      </c>
      <c r="I648" s="43">
        <v>5</v>
      </c>
      <c r="J648" s="81">
        <f t="shared" si="187"/>
        <v>1</v>
      </c>
      <c r="K648" s="81">
        <f t="shared" si="188"/>
        <v>1</v>
      </c>
      <c r="L648" s="81">
        <f t="shared" si="189"/>
        <v>0</v>
      </c>
      <c r="M648" s="81">
        <f t="shared" si="190"/>
        <v>0</v>
      </c>
      <c r="N648" s="81">
        <f t="shared" si="191"/>
        <v>0</v>
      </c>
      <c r="O648" s="81">
        <f t="shared" si="192"/>
        <v>1</v>
      </c>
      <c r="P648" s="81">
        <f t="shared" si="193"/>
        <v>0</v>
      </c>
      <c r="Q648" s="81">
        <f t="shared" si="194"/>
        <v>0</v>
      </c>
      <c r="R648" s="43" t="s">
        <v>841</v>
      </c>
      <c r="S648" s="43">
        <v>150</v>
      </c>
      <c r="T648" s="43">
        <v>0</v>
      </c>
      <c r="U648" s="43">
        <v>0</v>
      </c>
      <c r="V648" s="82" t="s">
        <v>291</v>
      </c>
      <c r="W648" s="83" t="s">
        <v>514</v>
      </c>
      <c r="X648" s="42" t="s">
        <v>1377</v>
      </c>
      <c r="AU648" s="42"/>
      <c r="AV648" s="42"/>
    </row>
    <row r="649" spans="1:48" s="43" customFormat="1" ht="16.2">
      <c r="A649" s="43">
        <v>1819</v>
      </c>
      <c r="B649" s="80" t="str">
        <f t="shared" si="195"/>
        <v>track_1819</v>
      </c>
      <c r="C649" s="43">
        <v>8</v>
      </c>
      <c r="D649" s="43">
        <f t="shared" si="166"/>
        <v>0</v>
      </c>
      <c r="E649" s="43">
        <f t="shared" si="167"/>
        <v>4</v>
      </c>
      <c r="F649" s="43">
        <f t="shared" si="168"/>
        <v>2</v>
      </c>
      <c r="G649" s="43">
        <f t="shared" si="169"/>
        <v>1</v>
      </c>
      <c r="H649" s="43">
        <f t="shared" si="170"/>
        <v>18</v>
      </c>
      <c r="I649" s="43">
        <v>5</v>
      </c>
      <c r="J649" s="81">
        <f t="shared" si="187"/>
        <v>1</v>
      </c>
      <c r="K649" s="81">
        <f t="shared" si="188"/>
        <v>1</v>
      </c>
      <c r="L649" s="81">
        <f t="shared" si="189"/>
        <v>0</v>
      </c>
      <c r="M649" s="81">
        <f t="shared" si="190"/>
        <v>0</v>
      </c>
      <c r="N649" s="81">
        <f t="shared" si="191"/>
        <v>0</v>
      </c>
      <c r="O649" s="81">
        <f t="shared" si="192"/>
        <v>1</v>
      </c>
      <c r="P649" s="81">
        <f t="shared" si="193"/>
        <v>0</v>
      </c>
      <c r="Q649" s="81">
        <f t="shared" si="194"/>
        <v>0</v>
      </c>
      <c r="R649" s="43" t="s">
        <v>841</v>
      </c>
      <c r="S649" s="43">
        <v>150</v>
      </c>
      <c r="T649" s="43">
        <v>0</v>
      </c>
      <c r="U649" s="43">
        <v>0</v>
      </c>
      <c r="V649" s="82" t="s">
        <v>291</v>
      </c>
      <c r="W649" s="83" t="s">
        <v>514</v>
      </c>
      <c r="X649" s="42" t="s">
        <v>1378</v>
      </c>
      <c r="AU649" s="42"/>
      <c r="AV649" s="42"/>
    </row>
    <row r="650" spans="1:48" s="43" customFormat="1" ht="16.2">
      <c r="A650" s="42">
        <v>1820</v>
      </c>
      <c r="B650" s="54" t="str">
        <f t="shared" si="195"/>
        <v>track_1820</v>
      </c>
      <c r="C650" s="55">
        <v>72</v>
      </c>
      <c r="D650" s="43">
        <f t="shared" si="166"/>
        <v>0</v>
      </c>
      <c r="E650" s="43">
        <f t="shared" si="167"/>
        <v>1</v>
      </c>
      <c r="F650" s="43">
        <f t="shared" si="168"/>
        <v>2</v>
      </c>
      <c r="G650" s="43">
        <f t="shared" si="169"/>
        <v>1</v>
      </c>
      <c r="H650" s="43">
        <f t="shared" si="170"/>
        <v>15</v>
      </c>
      <c r="I650" s="42">
        <v>6</v>
      </c>
      <c r="J650" s="43">
        <f t="shared" ref="J650:J665" si="196">VLOOKUP(C650,AJ:AO,6,0)</f>
        <v>1</v>
      </c>
      <c r="K650" s="43">
        <f t="shared" ref="K650:K665" si="197">VLOOKUP(C650,AJ:AP,7,0)</f>
        <v>1</v>
      </c>
      <c r="L650" s="43">
        <f t="shared" ref="L650:L660" si="198">VLOOKUP(C650,AJ:AW,8,0)</f>
        <v>1</v>
      </c>
      <c r="M650" s="43">
        <f t="shared" ref="M650:M660" si="199">VLOOKUP(C650,AJ:AR,9,0)</f>
        <v>1</v>
      </c>
      <c r="N650" s="43">
        <f t="shared" ref="N650:N670" si="200">VLOOKUP(C650,AJ:AS,10,0)</f>
        <v>0</v>
      </c>
      <c r="O650" s="43">
        <f t="shared" ref="O650:O660" si="201">VLOOKUP(C650,AJ:AT,11,0)</f>
        <v>1</v>
      </c>
      <c r="P650" s="43">
        <f t="shared" ref="P650:P660" si="202">VLOOKUP(C650,AJ:AU,12,0)</f>
        <v>0</v>
      </c>
      <c r="Q650" s="43">
        <f t="shared" ref="Q650:Q660" si="203">VLOOKUP(C650,AJ:AV,13,0)</f>
        <v>0</v>
      </c>
      <c r="R650" s="43" t="s">
        <v>841</v>
      </c>
      <c r="S650" s="43">
        <v>150</v>
      </c>
      <c r="T650" s="43">
        <v>0</v>
      </c>
      <c r="U650" s="43">
        <v>0</v>
      </c>
      <c r="V650" s="82" t="s">
        <v>291</v>
      </c>
      <c r="W650" s="82">
        <v>0</v>
      </c>
      <c r="X650" s="42" t="s">
        <v>1380</v>
      </c>
      <c r="Z650" s="42"/>
      <c r="AA650" s="42"/>
      <c r="AB650" s="42"/>
      <c r="AF650" s="42"/>
      <c r="AU650" s="42"/>
      <c r="AV650" s="42"/>
    </row>
    <row r="651" spans="1:48" s="43" customFormat="1" ht="16.2">
      <c r="A651" s="42">
        <v>1821</v>
      </c>
      <c r="B651" s="54" t="str">
        <f t="shared" si="195"/>
        <v>track_1821</v>
      </c>
      <c r="C651" s="55">
        <v>72</v>
      </c>
      <c r="D651" s="43">
        <f t="shared" si="166"/>
        <v>0</v>
      </c>
      <c r="E651" s="43">
        <f t="shared" si="167"/>
        <v>2</v>
      </c>
      <c r="F651" s="43">
        <f t="shared" si="168"/>
        <v>3</v>
      </c>
      <c r="G651" s="43">
        <f t="shared" si="169"/>
        <v>1</v>
      </c>
      <c r="H651" s="43">
        <f t="shared" si="170"/>
        <v>16</v>
      </c>
      <c r="I651" s="42">
        <v>6</v>
      </c>
      <c r="J651" s="43">
        <f t="shared" si="196"/>
        <v>1</v>
      </c>
      <c r="K651" s="43">
        <f t="shared" si="197"/>
        <v>1</v>
      </c>
      <c r="L651" s="43">
        <f t="shared" si="198"/>
        <v>1</v>
      </c>
      <c r="M651" s="43">
        <f t="shared" si="199"/>
        <v>1</v>
      </c>
      <c r="N651" s="43">
        <f t="shared" si="200"/>
        <v>0</v>
      </c>
      <c r="O651" s="43">
        <f t="shared" si="201"/>
        <v>1</v>
      </c>
      <c r="P651" s="43">
        <f t="shared" si="202"/>
        <v>0</v>
      </c>
      <c r="Q651" s="43">
        <f t="shared" si="203"/>
        <v>0</v>
      </c>
      <c r="R651" s="43" t="s">
        <v>841</v>
      </c>
      <c r="S651" s="43">
        <v>150</v>
      </c>
      <c r="T651" s="43">
        <v>0</v>
      </c>
      <c r="U651" s="43">
        <v>0</v>
      </c>
      <c r="V651" s="82" t="s">
        <v>291</v>
      </c>
      <c r="W651" s="82">
        <v>0</v>
      </c>
      <c r="X651" s="42" t="s">
        <v>1381</v>
      </c>
      <c r="Z651" s="42"/>
      <c r="AA651" s="42"/>
      <c r="AB651" s="42"/>
      <c r="AF651" s="42"/>
      <c r="AU651" s="42"/>
      <c r="AV651" s="42"/>
    </row>
    <row r="652" spans="1:48" s="42" customFormat="1" ht="16.2">
      <c r="A652" s="42">
        <v>1822</v>
      </c>
      <c r="B652" s="54" t="str">
        <f t="shared" si="195"/>
        <v>track_1822</v>
      </c>
      <c r="C652" s="55">
        <v>72</v>
      </c>
      <c r="D652" s="43">
        <f t="shared" si="166"/>
        <v>0</v>
      </c>
      <c r="E652" s="43">
        <f t="shared" si="167"/>
        <v>3</v>
      </c>
      <c r="F652" s="43">
        <f t="shared" si="168"/>
        <v>4</v>
      </c>
      <c r="G652" s="43">
        <f t="shared" si="169"/>
        <v>1</v>
      </c>
      <c r="H652" s="43">
        <f t="shared" si="170"/>
        <v>17</v>
      </c>
      <c r="I652" s="42">
        <v>6</v>
      </c>
      <c r="J652" s="43">
        <f t="shared" si="196"/>
        <v>1</v>
      </c>
      <c r="K652" s="43">
        <f t="shared" si="197"/>
        <v>1</v>
      </c>
      <c r="L652" s="43">
        <f t="shared" si="198"/>
        <v>1</v>
      </c>
      <c r="M652" s="43">
        <f t="shared" si="199"/>
        <v>1</v>
      </c>
      <c r="N652" s="43">
        <f t="shared" si="200"/>
        <v>0</v>
      </c>
      <c r="O652" s="43">
        <f t="shared" si="201"/>
        <v>1</v>
      </c>
      <c r="P652" s="43">
        <f t="shared" si="202"/>
        <v>0</v>
      </c>
      <c r="Q652" s="43">
        <f t="shared" si="203"/>
        <v>0</v>
      </c>
      <c r="R652" s="43" t="s">
        <v>841</v>
      </c>
      <c r="S652" s="43">
        <v>150</v>
      </c>
      <c r="T652" s="43">
        <v>0</v>
      </c>
      <c r="U652" s="43">
        <v>0</v>
      </c>
      <c r="V652" s="82" t="s">
        <v>291</v>
      </c>
      <c r="W652" s="82">
        <v>0</v>
      </c>
      <c r="X652" s="42" t="s">
        <v>1382</v>
      </c>
      <c r="Y652" s="43"/>
    </row>
    <row r="653" spans="1:48" s="42" customFormat="1" ht="16.2">
      <c r="A653" s="42">
        <v>1823</v>
      </c>
      <c r="B653" s="54" t="str">
        <f t="shared" si="195"/>
        <v>track_1823</v>
      </c>
      <c r="C653" s="55">
        <v>72</v>
      </c>
      <c r="D653" s="43">
        <f t="shared" si="166"/>
        <v>0</v>
      </c>
      <c r="E653" s="43">
        <f t="shared" si="167"/>
        <v>4</v>
      </c>
      <c r="F653" s="43">
        <f t="shared" si="168"/>
        <v>1</v>
      </c>
      <c r="G653" s="43">
        <f t="shared" si="169"/>
        <v>1</v>
      </c>
      <c r="H653" s="43">
        <f t="shared" si="170"/>
        <v>18</v>
      </c>
      <c r="I653" s="42">
        <v>6</v>
      </c>
      <c r="J653" s="43">
        <f t="shared" si="196"/>
        <v>1</v>
      </c>
      <c r="K653" s="43">
        <f t="shared" si="197"/>
        <v>1</v>
      </c>
      <c r="L653" s="43">
        <f t="shared" si="198"/>
        <v>1</v>
      </c>
      <c r="M653" s="43">
        <f t="shared" si="199"/>
        <v>1</v>
      </c>
      <c r="N653" s="43">
        <f t="shared" si="200"/>
        <v>0</v>
      </c>
      <c r="O653" s="43">
        <f t="shared" si="201"/>
        <v>1</v>
      </c>
      <c r="P653" s="43">
        <f t="shared" si="202"/>
        <v>0</v>
      </c>
      <c r="Q653" s="43">
        <f t="shared" si="203"/>
        <v>0</v>
      </c>
      <c r="R653" s="43" t="s">
        <v>841</v>
      </c>
      <c r="S653" s="43">
        <v>150</v>
      </c>
      <c r="T653" s="43">
        <v>0</v>
      </c>
      <c r="U653" s="43">
        <v>0</v>
      </c>
      <c r="V653" s="82" t="s">
        <v>291</v>
      </c>
      <c r="W653" s="82">
        <v>0</v>
      </c>
      <c r="X653" s="42" t="s">
        <v>1383</v>
      </c>
      <c r="Y653" s="43"/>
      <c r="Z653" s="43"/>
    </row>
    <row r="654" spans="1:48" s="42" customFormat="1" ht="16.2">
      <c r="A654" s="42">
        <v>1824</v>
      </c>
      <c r="B654" s="54" t="str">
        <f t="shared" si="195"/>
        <v>track_1824</v>
      </c>
      <c r="C654" s="55">
        <v>72</v>
      </c>
      <c r="D654" s="43">
        <f t="shared" si="166"/>
        <v>0</v>
      </c>
      <c r="E654" s="43">
        <f t="shared" si="167"/>
        <v>4</v>
      </c>
      <c r="F654" s="43">
        <f t="shared" si="168"/>
        <v>2</v>
      </c>
      <c r="G654" s="43">
        <f t="shared" si="169"/>
        <v>1</v>
      </c>
      <c r="H654" s="43">
        <f t="shared" si="170"/>
        <v>19</v>
      </c>
      <c r="I654" s="42">
        <v>6</v>
      </c>
      <c r="J654" s="43">
        <f t="shared" si="196"/>
        <v>1</v>
      </c>
      <c r="K654" s="43">
        <f t="shared" si="197"/>
        <v>1</v>
      </c>
      <c r="L654" s="43">
        <f t="shared" si="198"/>
        <v>1</v>
      </c>
      <c r="M654" s="43">
        <f t="shared" si="199"/>
        <v>1</v>
      </c>
      <c r="N654" s="43">
        <f t="shared" si="200"/>
        <v>0</v>
      </c>
      <c r="O654" s="43">
        <f t="shared" si="201"/>
        <v>1</v>
      </c>
      <c r="P654" s="43">
        <f t="shared" si="202"/>
        <v>0</v>
      </c>
      <c r="Q654" s="43">
        <f t="shared" si="203"/>
        <v>0</v>
      </c>
      <c r="R654" s="43" t="s">
        <v>841</v>
      </c>
      <c r="S654" s="43">
        <v>150</v>
      </c>
      <c r="T654" s="43">
        <v>0</v>
      </c>
      <c r="U654" s="43">
        <v>0</v>
      </c>
      <c r="V654" s="82" t="s">
        <v>291</v>
      </c>
      <c r="W654" s="82">
        <v>0</v>
      </c>
      <c r="X654" s="42" t="s">
        <v>1384</v>
      </c>
      <c r="Y654" s="43"/>
      <c r="Z654" s="43"/>
    </row>
    <row r="655" spans="1:48" s="42" customFormat="1" ht="16.2">
      <c r="A655" s="42">
        <v>1825</v>
      </c>
      <c r="B655" s="54" t="str">
        <f t="shared" si="195"/>
        <v>track_1825</v>
      </c>
      <c r="C655" s="55">
        <v>72</v>
      </c>
      <c r="D655" s="43">
        <f t="shared" si="166"/>
        <v>0</v>
      </c>
      <c r="E655" s="43">
        <f t="shared" si="167"/>
        <v>2</v>
      </c>
      <c r="F655" s="43">
        <f t="shared" si="168"/>
        <v>4</v>
      </c>
      <c r="G655" s="43">
        <f t="shared" si="169"/>
        <v>1</v>
      </c>
      <c r="H655" s="43">
        <f t="shared" si="170"/>
        <v>20</v>
      </c>
      <c r="I655" s="42">
        <v>6</v>
      </c>
      <c r="J655" s="43">
        <f t="shared" si="196"/>
        <v>1</v>
      </c>
      <c r="K655" s="43">
        <f t="shared" si="197"/>
        <v>1</v>
      </c>
      <c r="L655" s="43">
        <f t="shared" si="198"/>
        <v>1</v>
      </c>
      <c r="M655" s="43">
        <f t="shared" si="199"/>
        <v>1</v>
      </c>
      <c r="N655" s="43">
        <f t="shared" si="200"/>
        <v>0</v>
      </c>
      <c r="O655" s="43">
        <f t="shared" si="201"/>
        <v>1</v>
      </c>
      <c r="P655" s="43">
        <f t="shared" si="202"/>
        <v>0</v>
      </c>
      <c r="Q655" s="43">
        <f t="shared" si="203"/>
        <v>0</v>
      </c>
      <c r="R655" s="43" t="s">
        <v>841</v>
      </c>
      <c r="S655" s="43">
        <v>150</v>
      </c>
      <c r="T655" s="43">
        <v>0</v>
      </c>
      <c r="U655" s="43">
        <v>0</v>
      </c>
      <c r="V655" s="82" t="s">
        <v>291</v>
      </c>
      <c r="W655" s="82">
        <v>0</v>
      </c>
      <c r="X655" s="42" t="s">
        <v>1385</v>
      </c>
      <c r="Y655" s="43"/>
      <c r="Z655" s="43"/>
    </row>
    <row r="656" spans="1:48" s="41" customFormat="1" ht="16.2">
      <c r="A656" s="41">
        <v>1826</v>
      </c>
      <c r="B656" s="84" t="str">
        <f t="shared" si="195"/>
        <v>track_1826</v>
      </c>
      <c r="C656" s="85">
        <v>39</v>
      </c>
      <c r="D656" s="86">
        <f t="shared" si="166"/>
        <v>0</v>
      </c>
      <c r="E656" s="86">
        <f t="shared" si="167"/>
        <v>2</v>
      </c>
      <c r="F656" s="86">
        <f t="shared" si="168"/>
        <v>3</v>
      </c>
      <c r="G656" s="86">
        <f t="shared" si="169"/>
        <v>1</v>
      </c>
      <c r="H656" s="86">
        <f t="shared" si="170"/>
        <v>20</v>
      </c>
      <c r="I656" s="41">
        <v>6</v>
      </c>
      <c r="J656" s="86">
        <f t="shared" si="196"/>
        <v>0</v>
      </c>
      <c r="K656" s="86">
        <f t="shared" si="197"/>
        <v>0</v>
      </c>
      <c r="L656" s="86">
        <f t="shared" si="198"/>
        <v>1</v>
      </c>
      <c r="M656" s="86">
        <f t="shared" si="199"/>
        <v>1</v>
      </c>
      <c r="N656" s="86">
        <f t="shared" si="200"/>
        <v>0</v>
      </c>
      <c r="O656" s="86">
        <f t="shared" si="201"/>
        <v>1</v>
      </c>
      <c r="P656" s="86">
        <f t="shared" si="202"/>
        <v>1</v>
      </c>
      <c r="Q656" s="86">
        <f t="shared" si="203"/>
        <v>0</v>
      </c>
      <c r="R656" s="86" t="s">
        <v>841</v>
      </c>
      <c r="S656" s="86">
        <v>150</v>
      </c>
      <c r="T656" s="86">
        <v>0</v>
      </c>
      <c r="U656" s="86">
        <v>0</v>
      </c>
      <c r="V656" s="88" t="s">
        <v>291</v>
      </c>
      <c r="W656" s="88">
        <v>0</v>
      </c>
      <c r="X656" s="41" t="s">
        <v>1386</v>
      </c>
      <c r="Y656" s="86"/>
      <c r="Z656" s="86"/>
    </row>
    <row r="657" spans="1:48" s="41" customFormat="1" ht="16.2">
      <c r="A657" s="41">
        <v>1827</v>
      </c>
      <c r="B657" s="84" t="str">
        <f t="shared" si="195"/>
        <v>track_1827</v>
      </c>
      <c r="C657" s="85">
        <v>39</v>
      </c>
      <c r="D657" s="86">
        <f t="shared" si="166"/>
        <v>0</v>
      </c>
      <c r="E657" s="86">
        <f t="shared" si="167"/>
        <v>3</v>
      </c>
      <c r="F657" s="86">
        <f t="shared" si="168"/>
        <v>4</v>
      </c>
      <c r="G657" s="86">
        <f t="shared" si="169"/>
        <v>1</v>
      </c>
      <c r="H657" s="86">
        <f t="shared" si="170"/>
        <v>20</v>
      </c>
      <c r="I657" s="41">
        <v>6</v>
      </c>
      <c r="J657" s="86">
        <f t="shared" si="196"/>
        <v>0</v>
      </c>
      <c r="K657" s="86">
        <f t="shared" si="197"/>
        <v>0</v>
      </c>
      <c r="L657" s="86">
        <f t="shared" si="198"/>
        <v>1</v>
      </c>
      <c r="M657" s="86">
        <f t="shared" si="199"/>
        <v>1</v>
      </c>
      <c r="N657" s="86">
        <f t="shared" si="200"/>
        <v>0</v>
      </c>
      <c r="O657" s="86">
        <f t="shared" si="201"/>
        <v>1</v>
      </c>
      <c r="P657" s="86">
        <f t="shared" si="202"/>
        <v>1</v>
      </c>
      <c r="Q657" s="86">
        <f t="shared" si="203"/>
        <v>0</v>
      </c>
      <c r="R657" s="86" t="s">
        <v>841</v>
      </c>
      <c r="S657" s="86">
        <v>150</v>
      </c>
      <c r="T657" s="86">
        <v>0</v>
      </c>
      <c r="U657" s="86">
        <v>0</v>
      </c>
      <c r="V657" s="88" t="s">
        <v>291</v>
      </c>
      <c r="W657" s="88">
        <v>0</v>
      </c>
      <c r="X657" s="41" t="s">
        <v>1387</v>
      </c>
      <c r="Y657" s="86"/>
      <c r="Z657" s="86"/>
    </row>
    <row r="658" spans="1:48" s="41" customFormat="1" ht="16.2">
      <c r="A658" s="41">
        <v>1828</v>
      </c>
      <c r="B658" s="84" t="str">
        <f t="shared" si="195"/>
        <v>track_1828</v>
      </c>
      <c r="C658" s="85">
        <v>39</v>
      </c>
      <c r="D658" s="86">
        <f t="shared" si="166"/>
        <v>0</v>
      </c>
      <c r="E658" s="86">
        <f t="shared" si="167"/>
        <v>4</v>
      </c>
      <c r="F658" s="86">
        <f t="shared" si="168"/>
        <v>1</v>
      </c>
      <c r="G658" s="86">
        <f t="shared" si="169"/>
        <v>1</v>
      </c>
      <c r="H658" s="86">
        <f t="shared" si="170"/>
        <v>20</v>
      </c>
      <c r="I658" s="41">
        <v>6</v>
      </c>
      <c r="J658" s="86">
        <f t="shared" si="196"/>
        <v>0</v>
      </c>
      <c r="K658" s="86">
        <f t="shared" si="197"/>
        <v>0</v>
      </c>
      <c r="L658" s="86">
        <f t="shared" si="198"/>
        <v>1</v>
      </c>
      <c r="M658" s="86">
        <f t="shared" si="199"/>
        <v>1</v>
      </c>
      <c r="N658" s="86">
        <f t="shared" si="200"/>
        <v>0</v>
      </c>
      <c r="O658" s="86">
        <f t="shared" si="201"/>
        <v>1</v>
      </c>
      <c r="P658" s="86">
        <f t="shared" si="202"/>
        <v>1</v>
      </c>
      <c r="Q658" s="86">
        <f t="shared" si="203"/>
        <v>0</v>
      </c>
      <c r="R658" s="86" t="s">
        <v>841</v>
      </c>
      <c r="S658" s="86">
        <v>150</v>
      </c>
      <c r="T658" s="86">
        <v>0</v>
      </c>
      <c r="U658" s="86">
        <v>0</v>
      </c>
      <c r="V658" s="88" t="s">
        <v>291</v>
      </c>
      <c r="W658" s="88">
        <v>0</v>
      </c>
      <c r="X658" s="41" t="s">
        <v>1388</v>
      </c>
      <c r="Y658" s="86"/>
      <c r="Z658" s="86"/>
    </row>
    <row r="659" spans="1:48" s="41" customFormat="1" ht="16.2">
      <c r="A659" s="41">
        <v>1829</v>
      </c>
      <c r="B659" s="84" t="str">
        <f t="shared" si="195"/>
        <v>track_1829</v>
      </c>
      <c r="C659" s="85">
        <v>39</v>
      </c>
      <c r="D659" s="86">
        <f t="shared" si="166"/>
        <v>0</v>
      </c>
      <c r="E659" s="86">
        <f t="shared" si="167"/>
        <v>4</v>
      </c>
      <c r="F659" s="86">
        <f t="shared" si="168"/>
        <v>2</v>
      </c>
      <c r="G659" s="86">
        <f t="shared" si="169"/>
        <v>1</v>
      </c>
      <c r="H659" s="86">
        <f t="shared" si="170"/>
        <v>20</v>
      </c>
      <c r="I659" s="41">
        <v>6</v>
      </c>
      <c r="J659" s="86">
        <f t="shared" si="196"/>
        <v>0</v>
      </c>
      <c r="K659" s="86">
        <f t="shared" si="197"/>
        <v>0</v>
      </c>
      <c r="L659" s="86">
        <f t="shared" si="198"/>
        <v>1</v>
      </c>
      <c r="M659" s="86">
        <f t="shared" si="199"/>
        <v>1</v>
      </c>
      <c r="N659" s="86">
        <f t="shared" si="200"/>
        <v>0</v>
      </c>
      <c r="O659" s="86">
        <f t="shared" si="201"/>
        <v>1</v>
      </c>
      <c r="P659" s="86">
        <f t="shared" si="202"/>
        <v>1</v>
      </c>
      <c r="Q659" s="86">
        <f t="shared" si="203"/>
        <v>0</v>
      </c>
      <c r="R659" s="86" t="s">
        <v>841</v>
      </c>
      <c r="S659" s="86">
        <v>150</v>
      </c>
      <c r="T659" s="86">
        <v>0</v>
      </c>
      <c r="U659" s="86">
        <v>0</v>
      </c>
      <c r="V659" s="88" t="s">
        <v>291</v>
      </c>
      <c r="W659" s="88">
        <v>0</v>
      </c>
      <c r="X659" s="41" t="s">
        <v>1389</v>
      </c>
      <c r="Y659" s="86"/>
      <c r="Z659" s="86"/>
    </row>
    <row r="660" spans="1:48" s="41" customFormat="1" ht="16.2">
      <c r="A660" s="41">
        <v>1830</v>
      </c>
      <c r="B660" s="84" t="str">
        <f t="shared" si="195"/>
        <v>track_1830</v>
      </c>
      <c r="C660" s="85">
        <v>39</v>
      </c>
      <c r="D660" s="86">
        <f t="shared" si="166"/>
        <v>0</v>
      </c>
      <c r="E660" s="86">
        <f t="shared" si="167"/>
        <v>2</v>
      </c>
      <c r="F660" s="86">
        <f t="shared" si="168"/>
        <v>4</v>
      </c>
      <c r="G660" s="86">
        <f t="shared" si="169"/>
        <v>1</v>
      </c>
      <c r="H660" s="86">
        <f t="shared" si="170"/>
        <v>20</v>
      </c>
      <c r="I660" s="41">
        <v>6</v>
      </c>
      <c r="J660" s="86">
        <f t="shared" si="196"/>
        <v>0</v>
      </c>
      <c r="K660" s="86">
        <f t="shared" si="197"/>
        <v>0</v>
      </c>
      <c r="L660" s="86">
        <f t="shared" si="198"/>
        <v>1</v>
      </c>
      <c r="M660" s="86">
        <f t="shared" si="199"/>
        <v>1</v>
      </c>
      <c r="N660" s="86">
        <f t="shared" si="200"/>
        <v>0</v>
      </c>
      <c r="O660" s="86">
        <f t="shared" si="201"/>
        <v>1</v>
      </c>
      <c r="P660" s="86">
        <f t="shared" si="202"/>
        <v>1</v>
      </c>
      <c r="Q660" s="86">
        <f t="shared" si="203"/>
        <v>0</v>
      </c>
      <c r="R660" s="86" t="s">
        <v>841</v>
      </c>
      <c r="S660" s="86">
        <v>150</v>
      </c>
      <c r="T660" s="86">
        <v>0</v>
      </c>
      <c r="U660" s="86">
        <v>0</v>
      </c>
      <c r="V660" s="88" t="s">
        <v>291</v>
      </c>
      <c r="W660" s="88">
        <v>0</v>
      </c>
      <c r="X660" s="41" t="s">
        <v>1385</v>
      </c>
      <c r="Y660" s="86"/>
      <c r="Z660" s="86"/>
    </row>
    <row r="661" spans="1:48" s="42" customFormat="1">
      <c r="A661" s="87" t="str">
        <f t="shared" ref="A661:A670" si="204">RIGHT(X661,4)</f>
        <v>2001</v>
      </c>
      <c r="B661" s="50" t="str">
        <f t="shared" si="195"/>
        <v>track_2001</v>
      </c>
      <c r="C661" s="46">
        <v>3</v>
      </c>
      <c r="D661" s="46">
        <f t="shared" si="166"/>
        <v>1</v>
      </c>
      <c r="E661" s="46">
        <f t="shared" si="167"/>
        <v>4</v>
      </c>
      <c r="F661" s="46">
        <f t="shared" si="168"/>
        <v>2</v>
      </c>
      <c r="G661" s="46">
        <f t="shared" si="169"/>
        <v>9</v>
      </c>
      <c r="H661" s="46">
        <f t="shared" si="170"/>
        <v>7</v>
      </c>
      <c r="I661" s="46">
        <v>12</v>
      </c>
      <c r="J661" s="42">
        <f t="shared" si="196"/>
        <v>1</v>
      </c>
      <c r="K661" s="42">
        <f t="shared" si="197"/>
        <v>1</v>
      </c>
      <c r="L661" s="42">
        <v>1</v>
      </c>
      <c r="M661" s="42">
        <v>1</v>
      </c>
      <c r="N661" s="42">
        <f t="shared" si="200"/>
        <v>1</v>
      </c>
      <c r="O661" s="42">
        <v>1</v>
      </c>
      <c r="P661" s="42">
        <v>1</v>
      </c>
      <c r="Q661" s="42">
        <v>1</v>
      </c>
      <c r="R661" s="42" t="s">
        <v>1390</v>
      </c>
      <c r="S661" s="42">
        <v>0</v>
      </c>
      <c r="T661" s="46">
        <v>0</v>
      </c>
      <c r="U661" s="46">
        <v>0</v>
      </c>
      <c r="V661" s="68" t="s">
        <v>291</v>
      </c>
      <c r="W661" s="68">
        <v>0</v>
      </c>
      <c r="X661" s="46" t="s">
        <v>1391</v>
      </c>
      <c r="Y661" s="46"/>
      <c r="Z661" s="44"/>
      <c r="AA661" s="44"/>
      <c r="AB661" s="44"/>
      <c r="AF661" s="44"/>
    </row>
    <row r="662" spans="1:48" s="42" customFormat="1">
      <c r="A662" s="87" t="str">
        <f t="shared" si="204"/>
        <v>2002</v>
      </c>
      <c r="B662" s="50" t="str">
        <f t="shared" si="195"/>
        <v>track_2002</v>
      </c>
      <c r="C662" s="46">
        <v>8</v>
      </c>
      <c r="D662" s="46">
        <f t="shared" si="166"/>
        <v>1</v>
      </c>
      <c r="E662" s="46">
        <f t="shared" si="167"/>
        <v>1</v>
      </c>
      <c r="F662" s="46">
        <f t="shared" si="168"/>
        <v>4</v>
      </c>
      <c r="G662" s="46">
        <f t="shared" si="169"/>
        <v>9</v>
      </c>
      <c r="H662" s="46">
        <f t="shared" si="170"/>
        <v>8</v>
      </c>
      <c r="I662" s="46">
        <v>12</v>
      </c>
      <c r="J662" s="42">
        <f t="shared" si="196"/>
        <v>1</v>
      </c>
      <c r="K662" s="42">
        <f t="shared" si="197"/>
        <v>1</v>
      </c>
      <c r="L662" s="42">
        <v>1</v>
      </c>
      <c r="M662" s="42">
        <v>1</v>
      </c>
      <c r="N662" s="42">
        <f t="shared" si="200"/>
        <v>1</v>
      </c>
      <c r="O662" s="42">
        <v>1</v>
      </c>
      <c r="P662" s="42">
        <v>1</v>
      </c>
      <c r="Q662" s="42">
        <v>1</v>
      </c>
      <c r="R662" s="42" t="s">
        <v>1390</v>
      </c>
      <c r="S662" s="42">
        <v>0</v>
      </c>
      <c r="T662" s="46">
        <v>0</v>
      </c>
      <c r="U662" s="46">
        <v>0</v>
      </c>
      <c r="V662" s="68" t="s">
        <v>291</v>
      </c>
      <c r="W662" s="68">
        <v>0</v>
      </c>
      <c r="X662" s="46" t="s">
        <v>1392</v>
      </c>
      <c r="Y662" s="46"/>
      <c r="Z662" s="44"/>
      <c r="AA662" s="44"/>
      <c r="AB662" s="44"/>
      <c r="AF662" s="44"/>
    </row>
    <row r="663" spans="1:48" s="44" customFormat="1">
      <c r="A663" s="87" t="str">
        <f t="shared" si="204"/>
        <v>2003</v>
      </c>
      <c r="B663" s="50" t="str">
        <f t="shared" si="195"/>
        <v>track_2003</v>
      </c>
      <c r="C663" s="46">
        <v>7</v>
      </c>
      <c r="D663" s="46">
        <f t="shared" si="166"/>
        <v>1</v>
      </c>
      <c r="E663" s="46">
        <f t="shared" si="167"/>
        <v>3</v>
      </c>
      <c r="F663" s="46">
        <f t="shared" si="168"/>
        <v>4</v>
      </c>
      <c r="G663" s="46">
        <f t="shared" si="169"/>
        <v>9</v>
      </c>
      <c r="H663" s="46">
        <f t="shared" si="170"/>
        <v>9</v>
      </c>
      <c r="I663" s="46">
        <v>12</v>
      </c>
      <c r="J663" s="42">
        <f t="shared" si="196"/>
        <v>1</v>
      </c>
      <c r="K663" s="42">
        <f t="shared" si="197"/>
        <v>1</v>
      </c>
      <c r="L663" s="42">
        <v>1</v>
      </c>
      <c r="M663" s="42">
        <v>1</v>
      </c>
      <c r="N663" s="42">
        <f t="shared" si="200"/>
        <v>1</v>
      </c>
      <c r="O663" s="42">
        <v>1</v>
      </c>
      <c r="P663" s="42">
        <v>1</v>
      </c>
      <c r="Q663" s="42">
        <v>1</v>
      </c>
      <c r="R663" s="42" t="s">
        <v>1390</v>
      </c>
      <c r="S663" s="42">
        <v>0</v>
      </c>
      <c r="T663" s="46">
        <v>0</v>
      </c>
      <c r="U663" s="46">
        <v>0</v>
      </c>
      <c r="V663" s="68" t="s">
        <v>291</v>
      </c>
      <c r="W663" s="68">
        <v>0</v>
      </c>
      <c r="X663" s="46" t="s">
        <v>1393</v>
      </c>
      <c r="Y663" s="46"/>
      <c r="AU663" s="42"/>
      <c r="AV663" s="42"/>
    </row>
    <row r="664" spans="1:48" s="44" customFormat="1">
      <c r="A664" s="87" t="str">
        <f t="shared" si="204"/>
        <v>2004</v>
      </c>
      <c r="B664" s="50" t="str">
        <f t="shared" si="195"/>
        <v>track_2004</v>
      </c>
      <c r="C664" s="46">
        <v>10</v>
      </c>
      <c r="D664" s="46">
        <f t="shared" si="166"/>
        <v>1</v>
      </c>
      <c r="E664" s="46">
        <f t="shared" si="167"/>
        <v>4</v>
      </c>
      <c r="F664" s="46">
        <f t="shared" si="168"/>
        <v>2</v>
      </c>
      <c r="G664" s="46">
        <f t="shared" si="169"/>
        <v>9</v>
      </c>
      <c r="H664" s="46">
        <f t="shared" si="170"/>
        <v>10</v>
      </c>
      <c r="I664" s="46">
        <v>12</v>
      </c>
      <c r="J664" s="42">
        <f t="shared" si="196"/>
        <v>1</v>
      </c>
      <c r="K664" s="42">
        <f t="shared" si="197"/>
        <v>1</v>
      </c>
      <c r="L664" s="42">
        <v>1</v>
      </c>
      <c r="M664" s="42">
        <v>1</v>
      </c>
      <c r="N664" s="42">
        <f t="shared" si="200"/>
        <v>1</v>
      </c>
      <c r="O664" s="42">
        <v>1</v>
      </c>
      <c r="P664" s="42">
        <v>1</v>
      </c>
      <c r="Q664" s="42">
        <v>1</v>
      </c>
      <c r="R664" s="42" t="s">
        <v>1390</v>
      </c>
      <c r="S664" s="42">
        <v>0</v>
      </c>
      <c r="T664" s="46">
        <v>0</v>
      </c>
      <c r="U664" s="46">
        <v>0</v>
      </c>
      <c r="V664" s="68" t="s">
        <v>291</v>
      </c>
      <c r="W664" s="68">
        <v>0</v>
      </c>
      <c r="X664" s="46" t="s">
        <v>1394</v>
      </c>
      <c r="Y664" s="46"/>
      <c r="AU664" s="42"/>
      <c r="AV664" s="42"/>
    </row>
    <row r="665" spans="1:48" s="44" customFormat="1">
      <c r="A665" s="87" t="str">
        <f t="shared" si="204"/>
        <v>2005</v>
      </c>
      <c r="B665" s="50" t="str">
        <f t="shared" si="195"/>
        <v>track_2005</v>
      </c>
      <c r="C665" s="46">
        <v>13</v>
      </c>
      <c r="D665" s="46">
        <f t="shared" si="166"/>
        <v>1</v>
      </c>
      <c r="E665" s="46">
        <f t="shared" si="167"/>
        <v>2</v>
      </c>
      <c r="F665" s="46">
        <f t="shared" si="168"/>
        <v>4</v>
      </c>
      <c r="G665" s="46">
        <f t="shared" si="169"/>
        <v>9</v>
      </c>
      <c r="H665" s="46">
        <f t="shared" si="170"/>
        <v>11</v>
      </c>
      <c r="I665" s="46">
        <v>12</v>
      </c>
      <c r="J665" s="42">
        <f t="shared" si="196"/>
        <v>1</v>
      </c>
      <c r="K665" s="42">
        <f t="shared" si="197"/>
        <v>1</v>
      </c>
      <c r="L665" s="42">
        <v>1</v>
      </c>
      <c r="M665" s="42">
        <v>1</v>
      </c>
      <c r="N665" s="42">
        <f t="shared" si="200"/>
        <v>1</v>
      </c>
      <c r="O665" s="42">
        <v>1</v>
      </c>
      <c r="P665" s="42">
        <v>1</v>
      </c>
      <c r="Q665" s="42">
        <v>1</v>
      </c>
      <c r="R665" s="42" t="s">
        <v>1390</v>
      </c>
      <c r="S665" s="42">
        <v>0</v>
      </c>
      <c r="T665" s="46">
        <v>0</v>
      </c>
      <c r="U665" s="46">
        <v>0</v>
      </c>
      <c r="V665" s="68" t="s">
        <v>291</v>
      </c>
      <c r="W665" s="68">
        <v>0</v>
      </c>
      <c r="X665" s="46" t="s">
        <v>1395</v>
      </c>
      <c r="Y665" s="46"/>
      <c r="AU665" s="42"/>
      <c r="AV665" s="42"/>
    </row>
    <row r="666" spans="1:48" s="44" customFormat="1">
      <c r="A666" s="87" t="str">
        <f t="shared" si="204"/>
        <v>2060</v>
      </c>
      <c r="B666" s="50" t="str">
        <f t="shared" si="195"/>
        <v>track_2060</v>
      </c>
      <c r="C666" s="46">
        <f>INT(RIGHT(LEFT(X666,8),2))</f>
        <v>1</v>
      </c>
      <c r="D666" s="46">
        <f t="shared" si="166"/>
        <v>0</v>
      </c>
      <c r="E666" s="46">
        <f t="shared" si="167"/>
        <v>4</v>
      </c>
      <c r="F666" s="46">
        <f t="shared" si="168"/>
        <v>4</v>
      </c>
      <c r="G666" s="46">
        <f t="shared" si="169"/>
        <v>9</v>
      </c>
      <c r="H666" s="46">
        <f t="shared" si="170"/>
        <v>1</v>
      </c>
      <c r="I666" s="46">
        <v>13</v>
      </c>
      <c r="J666" s="51">
        <v>1</v>
      </c>
      <c r="K666" s="51">
        <v>1</v>
      </c>
      <c r="L666" s="51">
        <v>1</v>
      </c>
      <c r="M666" s="51">
        <v>1</v>
      </c>
      <c r="N666" s="42">
        <f t="shared" si="200"/>
        <v>0</v>
      </c>
      <c r="O666" s="51">
        <v>1</v>
      </c>
      <c r="P666" s="51">
        <v>1</v>
      </c>
      <c r="Q666" s="51">
        <v>1</v>
      </c>
      <c r="R666" s="42" t="s">
        <v>1390</v>
      </c>
      <c r="S666" s="42">
        <v>0</v>
      </c>
      <c r="T666" s="46">
        <v>0</v>
      </c>
      <c r="U666" s="46">
        <v>0</v>
      </c>
      <c r="V666" s="68" t="s">
        <v>291</v>
      </c>
      <c r="W666" s="68">
        <v>0</v>
      </c>
      <c r="X666" s="46" t="s">
        <v>1396</v>
      </c>
      <c r="Y666" s="45"/>
      <c r="AU666" s="42"/>
      <c r="AV666" s="42"/>
    </row>
    <row r="667" spans="1:48" s="44" customFormat="1">
      <c r="A667" s="87" t="str">
        <f t="shared" si="204"/>
        <v>2061</v>
      </c>
      <c r="B667" s="50" t="str">
        <f t="shared" si="195"/>
        <v>track_2061</v>
      </c>
      <c r="C667" s="46">
        <f>INT(RIGHT(LEFT(X667,8),2))</f>
        <v>1</v>
      </c>
      <c r="D667" s="46">
        <f t="shared" si="166"/>
        <v>0</v>
      </c>
      <c r="E667" s="46">
        <f t="shared" si="167"/>
        <v>2</v>
      </c>
      <c r="F667" s="46">
        <f t="shared" si="168"/>
        <v>3</v>
      </c>
      <c r="G667" s="46">
        <f t="shared" si="169"/>
        <v>9</v>
      </c>
      <c r="H667" s="46">
        <f t="shared" si="170"/>
        <v>1</v>
      </c>
      <c r="I667" s="46">
        <v>13</v>
      </c>
      <c r="J667" s="51">
        <v>1</v>
      </c>
      <c r="K667" s="51">
        <v>1</v>
      </c>
      <c r="L667" s="51">
        <v>1</v>
      </c>
      <c r="M667" s="51">
        <v>1</v>
      </c>
      <c r="N667" s="42">
        <f t="shared" si="200"/>
        <v>0</v>
      </c>
      <c r="O667" s="51">
        <v>1</v>
      </c>
      <c r="P667" s="51">
        <v>1</v>
      </c>
      <c r="Q667" s="51">
        <v>1</v>
      </c>
      <c r="R667" s="42" t="s">
        <v>1390</v>
      </c>
      <c r="S667" s="42">
        <v>0</v>
      </c>
      <c r="T667" s="46">
        <v>0</v>
      </c>
      <c r="U667" s="46">
        <v>0</v>
      </c>
      <c r="V667" s="68" t="s">
        <v>291</v>
      </c>
      <c r="W667" s="68">
        <v>0</v>
      </c>
      <c r="X667" s="46" t="s">
        <v>1397</v>
      </c>
      <c r="Y667" s="45"/>
      <c r="AU667" s="42"/>
      <c r="AV667" s="42"/>
    </row>
    <row r="668" spans="1:48" s="44" customFormat="1">
      <c r="A668" s="87" t="str">
        <f t="shared" si="204"/>
        <v>2062</v>
      </c>
      <c r="B668" s="50" t="str">
        <f t="shared" si="195"/>
        <v>track_2062</v>
      </c>
      <c r="C668" s="46">
        <f>INT(RIGHT(LEFT(X668,8),2))</f>
        <v>1</v>
      </c>
      <c r="D668" s="46">
        <f t="shared" si="166"/>
        <v>1</v>
      </c>
      <c r="E668" s="46">
        <f t="shared" si="167"/>
        <v>3</v>
      </c>
      <c r="F668" s="46">
        <f t="shared" si="168"/>
        <v>4</v>
      </c>
      <c r="G668" s="46">
        <f t="shared" si="169"/>
        <v>9</v>
      </c>
      <c r="H668" s="46">
        <f t="shared" si="170"/>
        <v>1</v>
      </c>
      <c r="I668" s="46">
        <v>13</v>
      </c>
      <c r="J668" s="51">
        <v>1</v>
      </c>
      <c r="K668" s="51">
        <v>1</v>
      </c>
      <c r="L668" s="51">
        <v>1</v>
      </c>
      <c r="M668" s="51">
        <v>1</v>
      </c>
      <c r="N668" s="42">
        <f t="shared" si="200"/>
        <v>0</v>
      </c>
      <c r="O668" s="51">
        <v>1</v>
      </c>
      <c r="P668" s="51">
        <v>1</v>
      </c>
      <c r="Q668" s="51">
        <v>1</v>
      </c>
      <c r="R668" s="42" t="s">
        <v>1390</v>
      </c>
      <c r="S668" s="42">
        <v>0</v>
      </c>
      <c r="T668" s="46">
        <v>0</v>
      </c>
      <c r="U668" s="46">
        <v>0</v>
      </c>
      <c r="V668" s="68" t="s">
        <v>291</v>
      </c>
      <c r="W668" s="68">
        <v>0</v>
      </c>
      <c r="X668" s="46" t="s">
        <v>1398</v>
      </c>
      <c r="Y668" s="45"/>
      <c r="AU668" s="42"/>
      <c r="AV668" s="42"/>
    </row>
    <row r="669" spans="1:48" s="44" customFormat="1">
      <c r="A669" s="87" t="str">
        <f t="shared" si="204"/>
        <v>2063</v>
      </c>
      <c r="B669" s="50" t="str">
        <f t="shared" si="195"/>
        <v>track_2063</v>
      </c>
      <c r="C669" s="46">
        <f>INT(RIGHT(LEFT(X669,8),2))</f>
        <v>1</v>
      </c>
      <c r="D669" s="46">
        <f t="shared" si="166"/>
        <v>1</v>
      </c>
      <c r="E669" s="46">
        <f t="shared" si="167"/>
        <v>4</v>
      </c>
      <c r="F669" s="46">
        <f t="shared" si="168"/>
        <v>1</v>
      </c>
      <c r="G669" s="46">
        <f t="shared" si="169"/>
        <v>9</v>
      </c>
      <c r="H669" s="46">
        <f t="shared" si="170"/>
        <v>1</v>
      </c>
      <c r="I669" s="46">
        <v>13</v>
      </c>
      <c r="J669" s="51">
        <v>1</v>
      </c>
      <c r="K669" s="51">
        <v>1</v>
      </c>
      <c r="L669" s="51">
        <v>1</v>
      </c>
      <c r="M669" s="51">
        <v>1</v>
      </c>
      <c r="N669" s="42">
        <f t="shared" si="200"/>
        <v>0</v>
      </c>
      <c r="O669" s="51">
        <v>1</v>
      </c>
      <c r="P669" s="51">
        <v>1</v>
      </c>
      <c r="Q669" s="51">
        <v>1</v>
      </c>
      <c r="R669" s="42" t="s">
        <v>1390</v>
      </c>
      <c r="S669" s="42">
        <v>0</v>
      </c>
      <c r="T669" s="46">
        <v>0</v>
      </c>
      <c r="U669" s="46">
        <v>0</v>
      </c>
      <c r="V669" s="68" t="s">
        <v>291</v>
      </c>
      <c r="W669" s="68">
        <v>0</v>
      </c>
      <c r="X669" s="46" t="s">
        <v>1399</v>
      </c>
      <c r="Y669" s="45"/>
      <c r="AU669" s="42"/>
      <c r="AV669" s="42"/>
    </row>
    <row r="670" spans="1:48" s="44" customFormat="1">
      <c r="A670" s="87" t="str">
        <f t="shared" si="204"/>
        <v>2064</v>
      </c>
      <c r="B670" s="50" t="str">
        <f t="shared" si="195"/>
        <v>track_2064</v>
      </c>
      <c r="C670" s="46">
        <f>INT(RIGHT(LEFT(X670,8),2))</f>
        <v>1</v>
      </c>
      <c r="D670" s="46">
        <f t="shared" si="166"/>
        <v>1</v>
      </c>
      <c r="E670" s="46">
        <f t="shared" si="167"/>
        <v>1</v>
      </c>
      <c r="F670" s="46">
        <f t="shared" si="168"/>
        <v>2</v>
      </c>
      <c r="G670" s="46">
        <f t="shared" si="169"/>
        <v>9</v>
      </c>
      <c r="H670" s="46">
        <f t="shared" si="170"/>
        <v>1</v>
      </c>
      <c r="I670" s="46">
        <v>13</v>
      </c>
      <c r="J670" s="51">
        <v>1</v>
      </c>
      <c r="K670" s="51">
        <v>1</v>
      </c>
      <c r="L670" s="51">
        <v>1</v>
      </c>
      <c r="M670" s="51">
        <v>1</v>
      </c>
      <c r="N670" s="42">
        <f t="shared" si="200"/>
        <v>0</v>
      </c>
      <c r="O670" s="51">
        <v>1</v>
      </c>
      <c r="P670" s="51">
        <v>1</v>
      </c>
      <c r="Q670" s="51">
        <v>1</v>
      </c>
      <c r="R670" s="42" t="s">
        <v>1390</v>
      </c>
      <c r="S670" s="42">
        <v>0</v>
      </c>
      <c r="T670" s="46">
        <v>0</v>
      </c>
      <c r="U670" s="46">
        <v>0</v>
      </c>
      <c r="V670" s="68" t="s">
        <v>291</v>
      </c>
      <c r="W670" s="68">
        <v>0</v>
      </c>
      <c r="X670" s="46" t="s">
        <v>1400</v>
      </c>
      <c r="Y670" s="45"/>
      <c r="Z670" s="46"/>
      <c r="AU670" s="42"/>
      <c r="AV670" s="42"/>
    </row>
    <row r="671" spans="1:48" s="44" customFormat="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68"/>
      <c r="W671" s="68"/>
      <c r="X671" s="42"/>
      <c r="Y671" s="42"/>
      <c r="Z671" s="42"/>
      <c r="AA671" s="43"/>
      <c r="AB671" s="43"/>
      <c r="AF671" s="43"/>
      <c r="AU671" s="42"/>
      <c r="AV671" s="42"/>
    </row>
    <row r="672" spans="1:48" s="44" customFormat="1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68"/>
      <c r="W672" s="68"/>
      <c r="X672" s="42"/>
      <c r="Y672" s="42"/>
      <c r="Z672" s="42"/>
      <c r="AA672" s="43"/>
      <c r="AB672" s="43"/>
      <c r="AF672" s="43"/>
      <c r="AU672" s="42"/>
      <c r="AV672" s="42"/>
    </row>
    <row r="673" spans="1:32" s="43" customFormat="1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68"/>
      <c r="W673" s="68"/>
      <c r="X673" s="42"/>
      <c r="Y673" s="42"/>
      <c r="Z673" s="42"/>
    </row>
    <row r="674" spans="1:32" s="43" customFormat="1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68"/>
      <c r="W674" s="68"/>
      <c r="X674" s="42"/>
      <c r="Y674" s="42"/>
      <c r="Z674" s="42"/>
    </row>
    <row r="675" spans="1:32" s="43" customFormat="1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68"/>
      <c r="W675" s="68"/>
      <c r="X675" s="42"/>
      <c r="Y675" s="42"/>
      <c r="Z675" s="42"/>
    </row>
    <row r="676" spans="1:32" s="43" customFormat="1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68"/>
      <c r="W676" s="68"/>
      <c r="X676" s="42"/>
      <c r="Y676" s="42"/>
      <c r="Z676" s="42"/>
    </row>
    <row r="677" spans="1:32" s="43" customFormat="1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68"/>
      <c r="W677" s="68"/>
      <c r="X677" s="42"/>
      <c r="Y677" s="42"/>
      <c r="Z677" s="42"/>
    </row>
    <row r="678" spans="1:32" s="43" customFormat="1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68"/>
      <c r="W678" s="68"/>
      <c r="X678" s="42"/>
      <c r="Y678" s="42"/>
      <c r="Z678" s="42"/>
    </row>
    <row r="679" spans="1:32" s="43" customFormat="1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68"/>
      <c r="W679" s="68"/>
      <c r="X679" s="42"/>
      <c r="Y679" s="42"/>
      <c r="Z679" s="42"/>
    </row>
    <row r="680" spans="1:32" s="43" customFormat="1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68"/>
      <c r="W680" s="68"/>
      <c r="X680" s="42"/>
      <c r="Y680" s="42"/>
      <c r="Z680" s="42"/>
    </row>
    <row r="681" spans="1:32" s="43" customFormat="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68"/>
      <c r="W681" s="68"/>
      <c r="X681" s="42"/>
      <c r="Y681" s="42"/>
      <c r="Z681" s="42"/>
    </row>
    <row r="682" spans="1:32" s="43" customFormat="1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68"/>
      <c r="W682" s="68"/>
      <c r="X682" s="42"/>
      <c r="Y682" s="42"/>
      <c r="Z682" s="42"/>
    </row>
    <row r="683" spans="1:32" s="43" customFormat="1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68"/>
      <c r="W683" s="68"/>
      <c r="X683" s="42"/>
      <c r="Y683" s="42"/>
      <c r="Z683" s="42"/>
    </row>
    <row r="684" spans="1:32" s="43" customFormat="1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68"/>
      <c r="W684" s="68"/>
      <c r="X684" s="42"/>
      <c r="Y684" s="42"/>
      <c r="Z684" s="42"/>
      <c r="AA684" s="42"/>
      <c r="AB684" s="42"/>
      <c r="AF684" s="42"/>
    </row>
    <row r="685" spans="1:32" s="43" customForma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7"/>
      <c r="W685" s="47"/>
      <c r="X685" s="46"/>
      <c r="Y685" s="45"/>
      <c r="Z685" s="46"/>
      <c r="AA685" s="46"/>
      <c r="AB685" s="46"/>
      <c r="AF685" s="46"/>
    </row>
    <row r="686" spans="1:32" s="42" customForma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7"/>
      <c r="W686" s="47"/>
      <c r="X686" s="46"/>
      <c r="Y686" s="45"/>
      <c r="Z686" s="46"/>
      <c r="AA686" s="46"/>
      <c r="AB686" s="46"/>
      <c r="AF686" s="46"/>
    </row>
    <row r="687" spans="1:32">
      <c r="Y687" s="45"/>
    </row>
    <row r="688" spans="1:32">
      <c r="Y688" s="45"/>
    </row>
    <row r="689" spans="25:25">
      <c r="Y689" s="45"/>
    </row>
    <row r="690" spans="25:25">
      <c r="Y690" s="45"/>
    </row>
    <row r="691" spans="25:25">
      <c r="Y691" s="45"/>
    </row>
    <row r="692" spans="25:25">
      <c r="Y692" s="45"/>
    </row>
    <row r="693" spans="25:25">
      <c r="Y693" s="45"/>
    </row>
    <row r="694" spans="25:25">
      <c r="Y694" s="45"/>
    </row>
    <row r="695" spans="25:25">
      <c r="Y695" s="45"/>
    </row>
    <row r="696" spans="25:25">
      <c r="Y696" s="45"/>
    </row>
    <row r="697" spans="25:25">
      <c r="Y697" s="45"/>
    </row>
    <row r="698" spans="25:25">
      <c r="Y698" s="45"/>
    </row>
    <row r="699" spans="25:25">
      <c r="Y699" s="45"/>
    </row>
    <row r="700" spans="25:25">
      <c r="Y700" s="45"/>
    </row>
    <row r="701" spans="25:25">
      <c r="Y701" s="45"/>
    </row>
    <row r="702" spans="25:25">
      <c r="Y702" s="45"/>
    </row>
    <row r="703" spans="25:25">
      <c r="Y703" s="45"/>
    </row>
    <row r="704" spans="25:25">
      <c r="Y704" s="45"/>
    </row>
    <row r="705" spans="25:39">
      <c r="Y705" s="45"/>
    </row>
    <row r="706" spans="25:39">
      <c r="Y706" s="45"/>
      <c r="Z706" s="45"/>
    </row>
    <row r="707" spans="25:39">
      <c r="Y707" s="45"/>
      <c r="Z707" s="45"/>
    </row>
    <row r="708" spans="25:39">
      <c r="Y708" s="45"/>
      <c r="Z708" s="45"/>
    </row>
    <row r="709" spans="25:39">
      <c r="Y709" s="45"/>
      <c r="Z709" s="45"/>
    </row>
    <row r="710" spans="25:39">
      <c r="Y710" s="45"/>
      <c r="Z710" s="45"/>
    </row>
    <row r="711" spans="25:39">
      <c r="Y711" s="45"/>
      <c r="Z711" s="45"/>
    </row>
    <row r="712" spans="25:39">
      <c r="Y712" s="45"/>
      <c r="Z712" s="45"/>
    </row>
    <row r="713" spans="25:39">
      <c r="Y713" s="45"/>
      <c r="Z713" s="45"/>
    </row>
    <row r="714" spans="25:39">
      <c r="Z714" s="45"/>
    </row>
    <row r="715" spans="25:39">
      <c r="Z715" s="45"/>
    </row>
    <row r="716" spans="25:39">
      <c r="Z716" s="45"/>
    </row>
    <row r="717" spans="25:39">
      <c r="Z717" s="45"/>
    </row>
    <row r="718" spans="25:39">
      <c r="Z718" s="45"/>
    </row>
    <row r="719" spans="25:39">
      <c r="Z719" s="45"/>
      <c r="AJ719" s="78"/>
      <c r="AK719" s="78"/>
      <c r="AL719" s="78"/>
      <c r="AM719" s="78"/>
    </row>
    <row r="720" spans="25:39">
      <c r="Z720" s="45"/>
      <c r="AA720" s="45"/>
      <c r="AB720" s="45"/>
      <c r="AF720" s="45"/>
      <c r="AJ720" s="78"/>
      <c r="AK720" s="78"/>
      <c r="AL720" s="78"/>
      <c r="AM720" s="78"/>
    </row>
    <row r="721" spans="1:48">
      <c r="Z721" s="45"/>
      <c r="AA721" s="45"/>
      <c r="AB721" s="45"/>
      <c r="AF721" s="45"/>
      <c r="AJ721" s="78"/>
      <c r="AK721" s="78"/>
      <c r="AL721" s="78"/>
      <c r="AM721" s="78"/>
    </row>
    <row r="722" spans="1:48" s="45" customForma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7"/>
      <c r="W722" s="47"/>
      <c r="X722" s="46"/>
      <c r="Y722" s="46"/>
      <c r="AJ722" s="78"/>
      <c r="AK722" s="78"/>
      <c r="AL722" s="78"/>
      <c r="AM722" s="78"/>
      <c r="AN722" s="46"/>
      <c r="AO722" s="46"/>
      <c r="AP722" s="46"/>
      <c r="AQ722" s="46"/>
      <c r="AR722" s="46"/>
      <c r="AS722" s="46"/>
      <c r="AT722" s="46"/>
      <c r="AU722" s="46"/>
      <c r="AV722" s="46"/>
    </row>
    <row r="723" spans="1:48" s="45" customForma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7"/>
      <c r="W723" s="47"/>
      <c r="X723" s="46"/>
      <c r="Y723" s="46"/>
      <c r="AJ723" s="78"/>
      <c r="AK723" s="78"/>
      <c r="AL723" s="78"/>
      <c r="AM723" s="78"/>
      <c r="AN723" s="46"/>
      <c r="AO723" s="46"/>
      <c r="AP723" s="46"/>
      <c r="AQ723" s="46"/>
      <c r="AR723" s="46"/>
      <c r="AS723" s="46"/>
      <c r="AT723" s="46"/>
      <c r="AU723" s="46"/>
      <c r="AV723" s="46"/>
    </row>
    <row r="724" spans="1:48" s="45" customForma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7"/>
      <c r="W724" s="47"/>
      <c r="X724" s="46"/>
      <c r="Y724" s="46"/>
      <c r="AJ724" s="89"/>
      <c r="AK724" s="89"/>
      <c r="AL724" s="89"/>
      <c r="AM724" s="89"/>
    </row>
    <row r="725" spans="1:48" s="45" customForma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7"/>
      <c r="W725" s="47"/>
      <c r="X725" s="46"/>
      <c r="Y725" s="46"/>
      <c r="AJ725" s="89"/>
      <c r="AK725" s="89"/>
      <c r="AL725" s="89"/>
      <c r="AM725" s="89"/>
    </row>
    <row r="726" spans="1:48" s="45" customForma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7"/>
      <c r="W726" s="47"/>
      <c r="X726" s="46"/>
      <c r="Y726" s="46"/>
      <c r="AJ726" s="89"/>
      <c r="AK726" s="89"/>
      <c r="AL726" s="89"/>
      <c r="AM726" s="89"/>
    </row>
    <row r="727" spans="1:48" s="45" customForma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7"/>
      <c r="W727" s="47"/>
      <c r="X727" s="46"/>
      <c r="Y727" s="46"/>
      <c r="AJ727" s="89"/>
      <c r="AK727" s="89"/>
      <c r="AL727" s="89"/>
      <c r="AM727" s="89"/>
    </row>
    <row r="728" spans="1:48" s="45" customForma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7"/>
      <c r="W728" s="47"/>
      <c r="X728" s="46"/>
      <c r="Y728" s="46"/>
      <c r="AJ728" s="89"/>
      <c r="AK728" s="89"/>
      <c r="AL728" s="89"/>
      <c r="AM728" s="89"/>
    </row>
    <row r="729" spans="1:48" s="45" customForma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7"/>
      <c r="W729" s="47"/>
      <c r="X729" s="46"/>
      <c r="Y729" s="46"/>
      <c r="AJ729" s="89"/>
      <c r="AK729" s="89"/>
      <c r="AL729" s="89"/>
      <c r="AM729" s="89"/>
    </row>
    <row r="730" spans="1:48" s="45" customForma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7"/>
      <c r="W730" s="47"/>
      <c r="X730" s="46"/>
      <c r="Y730" s="46"/>
      <c r="AJ730" s="89"/>
      <c r="AK730" s="89"/>
      <c r="AL730" s="89"/>
      <c r="AM730" s="89"/>
    </row>
    <row r="731" spans="1:48" s="45" customForma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7"/>
      <c r="W731" s="47"/>
      <c r="X731" s="46"/>
      <c r="Y731" s="46"/>
      <c r="AJ731" s="89"/>
      <c r="AK731" s="89"/>
      <c r="AL731" s="89"/>
      <c r="AM731" s="89"/>
    </row>
    <row r="732" spans="1:48" s="45" customForma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7"/>
      <c r="W732" s="47"/>
      <c r="X732" s="46"/>
      <c r="Y732" s="46"/>
      <c r="AJ732" s="89"/>
      <c r="AK732" s="89"/>
      <c r="AL732" s="89"/>
      <c r="AM732" s="89"/>
    </row>
    <row r="733" spans="1:48" s="45" customForma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7"/>
      <c r="W733" s="47"/>
      <c r="X733" s="46"/>
      <c r="Y733" s="46"/>
      <c r="AJ733" s="89"/>
      <c r="AK733" s="89"/>
      <c r="AL733" s="89"/>
      <c r="AM733" s="89"/>
    </row>
    <row r="734" spans="1:48" s="45" customForma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7"/>
      <c r="W734" s="47"/>
      <c r="X734" s="46"/>
      <c r="Y734" s="46"/>
      <c r="AJ734" s="89"/>
      <c r="AK734" s="89"/>
      <c r="AL734" s="89"/>
      <c r="AM734" s="89"/>
    </row>
    <row r="735" spans="1:48" s="45" customForma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7"/>
      <c r="W735" s="47"/>
      <c r="X735" s="46"/>
      <c r="Y735" s="46"/>
      <c r="AJ735" s="89"/>
      <c r="AK735" s="89"/>
      <c r="AL735" s="89"/>
      <c r="AM735" s="89"/>
    </row>
    <row r="736" spans="1:48" s="45" customForma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7"/>
      <c r="W736" s="47"/>
      <c r="X736" s="46"/>
      <c r="Y736" s="46"/>
      <c r="AJ736" s="89"/>
      <c r="AK736" s="89"/>
      <c r="AL736" s="89"/>
      <c r="AM736" s="89"/>
    </row>
    <row r="737" spans="1:39" s="45" customForma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7"/>
      <c r="W737" s="47"/>
      <c r="X737" s="46"/>
      <c r="Y737" s="46"/>
      <c r="AJ737" s="89"/>
      <c r="AK737" s="89"/>
      <c r="AL737" s="89"/>
      <c r="AM737" s="89"/>
    </row>
    <row r="738" spans="1:39" s="45" customForma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7"/>
      <c r="W738" s="47"/>
      <c r="X738" s="46"/>
      <c r="Y738" s="46"/>
      <c r="AJ738" s="89"/>
      <c r="AK738" s="89"/>
      <c r="AL738" s="89"/>
      <c r="AM738" s="89"/>
    </row>
    <row r="739" spans="1:39" s="45" customForma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7"/>
      <c r="W739" s="47"/>
      <c r="X739" s="46"/>
      <c r="Y739" s="46"/>
      <c r="AJ739" s="89"/>
      <c r="AK739" s="89"/>
      <c r="AL739" s="89"/>
      <c r="AM739" s="89"/>
    </row>
    <row r="740" spans="1:39" s="45" customForma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7"/>
      <c r="W740" s="47"/>
      <c r="X740" s="46"/>
      <c r="Y740" s="46"/>
      <c r="AJ740" s="89"/>
      <c r="AK740" s="89"/>
      <c r="AL740" s="89"/>
      <c r="AM740" s="89"/>
    </row>
    <row r="741" spans="1:39" s="45" customForma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7"/>
      <c r="W741" s="47"/>
      <c r="X741" s="46"/>
      <c r="Y741" s="46"/>
      <c r="AJ741" s="89"/>
      <c r="AK741" s="89"/>
      <c r="AL741" s="89"/>
      <c r="AM741" s="89"/>
    </row>
    <row r="742" spans="1:39" s="45" customForma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7"/>
      <c r="W742" s="47"/>
      <c r="X742" s="46"/>
      <c r="Y742" s="46"/>
      <c r="AJ742" s="89"/>
      <c r="AK742" s="89"/>
      <c r="AL742" s="89"/>
      <c r="AM742" s="89"/>
    </row>
    <row r="743" spans="1:39" s="45" customForma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7"/>
      <c r="W743" s="47"/>
      <c r="X743" s="46"/>
      <c r="Y743" s="46"/>
      <c r="AJ743" s="89"/>
      <c r="AK743" s="89"/>
      <c r="AL743" s="89"/>
      <c r="AM743" s="89"/>
    </row>
    <row r="744" spans="1:39" s="45" customForma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7"/>
      <c r="W744" s="47"/>
      <c r="X744" s="46"/>
      <c r="Y744" s="46"/>
      <c r="AJ744" s="89"/>
      <c r="AK744" s="89"/>
      <c r="AL744" s="89"/>
      <c r="AM744" s="89"/>
    </row>
    <row r="745" spans="1:39" s="45" customForma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7"/>
      <c r="W745" s="47"/>
      <c r="X745" s="46"/>
      <c r="Y745" s="46"/>
      <c r="AJ745" s="89"/>
      <c r="AK745" s="89"/>
      <c r="AL745" s="89"/>
      <c r="AM745" s="89"/>
    </row>
    <row r="746" spans="1:39" s="45" customForma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7"/>
      <c r="W746" s="47"/>
      <c r="X746" s="46"/>
      <c r="Y746" s="46"/>
      <c r="AJ746" s="89"/>
      <c r="AK746" s="89"/>
      <c r="AL746" s="89"/>
      <c r="AM746" s="89"/>
    </row>
    <row r="747" spans="1:39" s="45" customForma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7"/>
      <c r="W747" s="47"/>
      <c r="X747" s="46"/>
      <c r="Y747" s="46"/>
      <c r="AJ747" s="89"/>
      <c r="AK747" s="89"/>
      <c r="AL747" s="89"/>
      <c r="AM747" s="89"/>
    </row>
    <row r="748" spans="1:39" s="45" customForma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7"/>
      <c r="W748" s="47"/>
      <c r="X748" s="46"/>
      <c r="Y748" s="46"/>
      <c r="AJ748" s="89"/>
      <c r="AK748" s="89"/>
      <c r="AL748" s="89"/>
      <c r="AM748" s="89"/>
    </row>
    <row r="749" spans="1:39" s="45" customForma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7"/>
      <c r="W749" s="47"/>
      <c r="X749" s="46"/>
      <c r="Y749" s="46"/>
      <c r="AJ749" s="89"/>
      <c r="AK749" s="89"/>
      <c r="AL749" s="89"/>
      <c r="AM749" s="89"/>
    </row>
    <row r="750" spans="1:39" s="45" customForma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7"/>
      <c r="W750" s="47"/>
      <c r="X750" s="46"/>
      <c r="Y750" s="46"/>
      <c r="AJ750" s="89"/>
      <c r="AK750" s="89"/>
      <c r="AL750" s="89"/>
      <c r="AM750" s="89"/>
    </row>
    <row r="751" spans="1:39" s="45" customForma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7"/>
      <c r="W751" s="47"/>
      <c r="X751" s="46"/>
      <c r="Y751" s="46"/>
      <c r="AJ751" s="89"/>
      <c r="AK751" s="89"/>
      <c r="AL751" s="89"/>
      <c r="AM751" s="89"/>
    </row>
    <row r="752" spans="1:39" s="45" customForma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7"/>
      <c r="W752" s="47"/>
      <c r="X752" s="46"/>
      <c r="Y752" s="46"/>
      <c r="AJ752" s="89"/>
      <c r="AK752" s="89"/>
      <c r="AL752" s="89"/>
      <c r="AM752" s="89"/>
    </row>
    <row r="753" spans="1:39" s="45" customForma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7"/>
      <c r="W753" s="47"/>
      <c r="X753" s="46"/>
      <c r="Y753" s="46"/>
      <c r="AJ753" s="89"/>
      <c r="AK753" s="89"/>
      <c r="AL753" s="89"/>
      <c r="AM753" s="89"/>
    </row>
    <row r="754" spans="1:39" s="45" customForma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7"/>
      <c r="W754" s="47"/>
      <c r="X754" s="46"/>
      <c r="Y754" s="46"/>
      <c r="Z754" s="46"/>
      <c r="AJ754" s="89"/>
      <c r="AK754" s="89"/>
      <c r="AL754" s="89"/>
      <c r="AM754" s="89"/>
    </row>
    <row r="755" spans="1:39" s="45" customForma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7"/>
      <c r="W755" s="47"/>
      <c r="X755" s="46"/>
      <c r="Y755" s="46"/>
      <c r="Z755" s="46"/>
      <c r="AJ755" s="89"/>
      <c r="AK755" s="89"/>
      <c r="AL755" s="89"/>
      <c r="AM755" s="89"/>
    </row>
    <row r="756" spans="1:39" s="45" customForma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7"/>
      <c r="W756" s="47"/>
      <c r="X756" s="46"/>
      <c r="Y756" s="46"/>
      <c r="Z756" s="46"/>
      <c r="AJ756" s="89"/>
      <c r="AK756" s="89"/>
      <c r="AL756" s="89"/>
      <c r="AM756" s="89"/>
    </row>
    <row r="757" spans="1:39" s="45" customForma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7"/>
      <c r="W757" s="47"/>
      <c r="X757" s="46"/>
      <c r="Y757" s="46"/>
      <c r="Z757" s="46"/>
      <c r="AJ757" s="89"/>
      <c r="AK757" s="89"/>
      <c r="AL757" s="89"/>
      <c r="AM757" s="89"/>
    </row>
    <row r="758" spans="1:39" s="45" customForma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7"/>
      <c r="W758" s="47"/>
      <c r="X758" s="46"/>
      <c r="Y758" s="46"/>
      <c r="Z758" s="46"/>
      <c r="AJ758" s="89"/>
      <c r="AK758" s="89"/>
      <c r="AL758" s="89"/>
      <c r="AM758" s="89"/>
    </row>
    <row r="759" spans="1:39" s="45" customForma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7"/>
      <c r="W759" s="47"/>
      <c r="X759" s="46"/>
      <c r="Y759" s="46"/>
      <c r="Z759" s="46"/>
      <c r="AJ759" s="89"/>
      <c r="AK759" s="89"/>
      <c r="AL759" s="89"/>
      <c r="AM759" s="89"/>
    </row>
    <row r="760" spans="1:39" s="45" customForma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7"/>
      <c r="W760" s="47"/>
      <c r="X760" s="46"/>
      <c r="Y760" s="46"/>
      <c r="Z760" s="46"/>
      <c r="AJ760" s="89"/>
      <c r="AK760" s="89"/>
      <c r="AL760" s="89"/>
      <c r="AM760" s="89"/>
    </row>
    <row r="761" spans="1:39" s="45" customForma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7"/>
      <c r="W761" s="47"/>
      <c r="X761" s="46"/>
      <c r="Y761" s="46"/>
      <c r="Z761" s="46"/>
      <c r="AJ761" s="89"/>
      <c r="AK761" s="89"/>
      <c r="AL761" s="89"/>
      <c r="AM761" s="89"/>
    </row>
    <row r="762" spans="1:39" s="45" customForma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7"/>
      <c r="W762" s="47"/>
      <c r="X762" s="46"/>
      <c r="Y762" s="46"/>
      <c r="Z762" s="46"/>
      <c r="AJ762" s="89"/>
      <c r="AK762" s="89"/>
      <c r="AL762" s="89"/>
      <c r="AM762" s="89"/>
    </row>
    <row r="763" spans="1:39" s="45" customForma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7"/>
      <c r="W763" s="47"/>
      <c r="X763" s="46"/>
      <c r="Y763" s="46"/>
      <c r="Z763" s="46"/>
      <c r="AJ763" s="89"/>
      <c r="AK763" s="89"/>
      <c r="AL763" s="89"/>
      <c r="AM763" s="89"/>
    </row>
    <row r="764" spans="1:39" s="45" customForma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7"/>
      <c r="W764" s="47"/>
      <c r="X764" s="46"/>
      <c r="Y764" s="46"/>
      <c r="Z764" s="46"/>
      <c r="AJ764" s="89"/>
      <c r="AK764" s="89"/>
      <c r="AL764" s="89"/>
      <c r="AM764" s="89"/>
    </row>
    <row r="765" spans="1:39" s="45" customForma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7"/>
      <c r="W765" s="47"/>
      <c r="X765" s="46"/>
      <c r="Y765" s="46"/>
      <c r="Z765" s="46"/>
      <c r="AJ765" s="89"/>
      <c r="AK765" s="89"/>
      <c r="AL765" s="89"/>
      <c r="AM765" s="89"/>
    </row>
    <row r="766" spans="1:39" s="45" customForma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7"/>
      <c r="W766" s="47"/>
      <c r="X766" s="46"/>
      <c r="Y766" s="46"/>
      <c r="Z766" s="46"/>
      <c r="AJ766" s="89"/>
      <c r="AK766" s="89"/>
      <c r="AL766" s="89"/>
      <c r="AM766" s="89"/>
    </row>
    <row r="767" spans="1:39" s="45" customForma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7"/>
      <c r="W767" s="47"/>
      <c r="X767" s="46"/>
      <c r="Y767" s="46"/>
      <c r="Z767" s="46"/>
      <c r="AJ767" s="89"/>
      <c r="AK767" s="89"/>
      <c r="AL767" s="89"/>
      <c r="AM767" s="89"/>
    </row>
    <row r="768" spans="1:39" s="45" customForma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7"/>
      <c r="W768" s="47"/>
      <c r="X768" s="46"/>
      <c r="Y768" s="46"/>
      <c r="Z768" s="46"/>
      <c r="AA768" s="46"/>
      <c r="AB768" s="46"/>
      <c r="AF768" s="46"/>
      <c r="AJ768" s="89"/>
      <c r="AK768" s="89"/>
      <c r="AL768" s="89"/>
      <c r="AM768" s="89"/>
    </row>
    <row r="769" spans="1:39" s="45" customForma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7"/>
      <c r="W769" s="47"/>
      <c r="X769" s="46"/>
      <c r="Y769" s="46"/>
      <c r="Z769" s="46"/>
      <c r="AA769" s="46"/>
      <c r="AB769" s="46"/>
      <c r="AF769" s="46"/>
      <c r="AJ769" s="89"/>
      <c r="AK769" s="89"/>
      <c r="AL769" s="89"/>
      <c r="AM769" s="89"/>
    </row>
  </sheetData>
  <autoFilter ref="A4:AX672"/>
  <mergeCells count="1">
    <mergeCell ref="AX109:AX119"/>
  </mergeCells>
  <phoneticPr fontId="53" type="noConversion"/>
  <conditionalFormatting sqref="C14">
    <cfRule type="containsText" dxfId="2761" priority="1755" operator="containsText" text=" ">
      <formula>NOT(ISERROR(SEARCH(" ",C14)))</formula>
    </cfRule>
  </conditionalFormatting>
  <conditionalFormatting sqref="C15">
    <cfRule type="containsText" dxfId="2760" priority="1754" operator="containsText" text=" ">
      <formula>NOT(ISERROR(SEARCH(" ",C15)))</formula>
    </cfRule>
  </conditionalFormatting>
  <conditionalFormatting sqref="C16:D16">
    <cfRule type="containsText" dxfId="2759" priority="1763" operator="containsText" text=" ">
      <formula>NOT(ISERROR(SEARCH(" ",C16)))</formula>
    </cfRule>
  </conditionalFormatting>
  <conditionalFormatting sqref="W16">
    <cfRule type="containsText" dxfId="2758" priority="1134" operator="containsText" text=" ">
      <formula>NOT(ISERROR(SEARCH(" ",W16)))</formula>
    </cfRule>
  </conditionalFormatting>
  <conditionalFormatting sqref="C17:D17">
    <cfRule type="containsText" dxfId="2757" priority="1761" operator="containsText" text=" ">
      <formula>NOT(ISERROR(SEARCH(" ",C17)))</formula>
    </cfRule>
  </conditionalFormatting>
  <conditionalFormatting sqref="W17">
    <cfRule type="containsText" dxfId="2756" priority="1133" operator="containsText" text=" ">
      <formula>NOT(ISERROR(SEARCH(" ",W17)))</formula>
    </cfRule>
  </conditionalFormatting>
  <conditionalFormatting sqref="C18:D18">
    <cfRule type="containsText" dxfId="2755" priority="1750" operator="containsText" text=" ">
      <formula>NOT(ISERROR(SEARCH(" ",C18)))</formula>
    </cfRule>
  </conditionalFormatting>
  <conditionalFormatting sqref="W18">
    <cfRule type="containsText" dxfId="2754" priority="1132" operator="containsText" text=" ">
      <formula>NOT(ISERROR(SEARCH(" ",W18)))</formula>
    </cfRule>
  </conditionalFormatting>
  <conditionalFormatting sqref="C19:D19">
    <cfRule type="containsText" dxfId="2753" priority="1748" operator="containsText" text=" ">
      <formula>NOT(ISERROR(SEARCH(" ",C19)))</formula>
    </cfRule>
  </conditionalFormatting>
  <conditionalFormatting sqref="W19">
    <cfRule type="containsText" dxfId="2752" priority="1131" operator="containsText" text=" ">
      <formula>NOT(ISERROR(SEARCH(" ",W19)))</formula>
    </cfRule>
  </conditionalFormatting>
  <conditionalFormatting sqref="C20:D20">
    <cfRule type="containsText" dxfId="2751" priority="1739" operator="containsText" text=" ">
      <formula>NOT(ISERROR(SEARCH(" ",C20)))</formula>
    </cfRule>
  </conditionalFormatting>
  <conditionalFormatting sqref="E20:F20">
    <cfRule type="containsText" dxfId="2750" priority="1738" operator="containsText" text=" ">
      <formula>NOT(ISERROR(SEARCH(" ",E20)))</formula>
    </cfRule>
  </conditionalFormatting>
  <conditionalFormatting sqref="J20:O20">
    <cfRule type="cellIs" dxfId="2749" priority="1735" operator="equal">
      <formula>0</formula>
    </cfRule>
    <cfRule type="containsText" dxfId="2748" priority="1736" operator="containsText" text=" ">
      <formula>NOT(ISERROR(SEARCH(" ",J20)))</formula>
    </cfRule>
  </conditionalFormatting>
  <conditionalFormatting sqref="P20">
    <cfRule type="cellIs" dxfId="2747" priority="440" operator="equal">
      <formula>0</formula>
    </cfRule>
    <cfRule type="containsText" dxfId="2746" priority="441" operator="containsText" text=" ">
      <formula>NOT(ISERROR(SEARCH(" ",P20)))</formula>
    </cfRule>
  </conditionalFormatting>
  <conditionalFormatting sqref="R20">
    <cfRule type="containsText" dxfId="2745" priority="1737" operator="containsText" text=" ">
      <formula>NOT(ISERROR(SEARCH(" ",R20)))</formula>
    </cfRule>
  </conditionalFormatting>
  <conditionalFormatting sqref="W20">
    <cfRule type="containsText" dxfId="2744" priority="1130" operator="containsText" text=" ">
      <formula>NOT(ISERROR(SEARCH(" ",W20)))</formula>
    </cfRule>
  </conditionalFormatting>
  <conditionalFormatting sqref="X20">
    <cfRule type="containsText" dxfId="2743" priority="1741" operator="containsText" text=" ">
      <formula>NOT(ISERROR(SEARCH(" ",X20)))</formula>
    </cfRule>
  </conditionalFormatting>
  <conditionalFormatting sqref="C21:D21">
    <cfRule type="containsText" dxfId="2742" priority="1711" operator="containsText" text=" ">
      <formula>NOT(ISERROR(SEARCH(" ",C21)))</formula>
    </cfRule>
  </conditionalFormatting>
  <conditionalFormatting sqref="E21:F21">
    <cfRule type="containsText" dxfId="2741" priority="1710" operator="containsText" text=" ">
      <formula>NOT(ISERROR(SEARCH(" ",E21)))</formula>
    </cfRule>
  </conditionalFormatting>
  <conditionalFormatting sqref="P21">
    <cfRule type="cellIs" dxfId="2740" priority="434" operator="equal">
      <formula>0</formula>
    </cfRule>
    <cfRule type="containsText" dxfId="2739" priority="435" operator="containsText" text=" ">
      <formula>NOT(ISERROR(SEARCH(" ",P21)))</formula>
    </cfRule>
  </conditionalFormatting>
  <conditionalFormatting sqref="R21">
    <cfRule type="containsText" dxfId="2738" priority="1709" operator="containsText" text=" ">
      <formula>NOT(ISERROR(SEARCH(" ",R21)))</formula>
    </cfRule>
  </conditionalFormatting>
  <conditionalFormatting sqref="W21">
    <cfRule type="containsText" dxfId="2737" priority="1127" operator="containsText" text=" ">
      <formula>NOT(ISERROR(SEARCH(" ",W21)))</formula>
    </cfRule>
  </conditionalFormatting>
  <conditionalFormatting sqref="X21">
    <cfRule type="containsText" dxfId="2736" priority="1713" operator="containsText" text=" ">
      <formula>NOT(ISERROR(SEARCH(" ",X21)))</formula>
    </cfRule>
  </conditionalFormatting>
  <conditionalFormatting sqref="C22:D22">
    <cfRule type="containsText" dxfId="2735" priority="1703" operator="containsText" text=" ">
      <formula>NOT(ISERROR(SEARCH(" ",C22)))</formula>
    </cfRule>
  </conditionalFormatting>
  <conditionalFormatting sqref="E22:F22">
    <cfRule type="containsText" dxfId="2734" priority="1702" operator="containsText" text=" ">
      <formula>NOT(ISERROR(SEARCH(" ",E22)))</formula>
    </cfRule>
  </conditionalFormatting>
  <conditionalFormatting sqref="J22:O22">
    <cfRule type="cellIs" dxfId="2733" priority="1699" operator="equal">
      <formula>0</formula>
    </cfRule>
    <cfRule type="containsText" dxfId="2732" priority="1700" operator="containsText" text=" ">
      <formula>NOT(ISERROR(SEARCH(" ",J22)))</formula>
    </cfRule>
  </conditionalFormatting>
  <conditionalFormatting sqref="P22">
    <cfRule type="cellIs" dxfId="2731" priority="432" operator="equal">
      <formula>0</formula>
    </cfRule>
    <cfRule type="containsText" dxfId="2730" priority="433" operator="containsText" text=" ">
      <formula>NOT(ISERROR(SEARCH(" ",P22)))</formula>
    </cfRule>
  </conditionalFormatting>
  <conditionalFormatting sqref="R22">
    <cfRule type="containsText" dxfId="2729" priority="1701" operator="containsText" text=" ">
      <formula>NOT(ISERROR(SEARCH(" ",R22)))</formula>
    </cfRule>
  </conditionalFormatting>
  <conditionalFormatting sqref="W22">
    <cfRule type="containsText" dxfId="2728" priority="1126" operator="containsText" text=" ">
      <formula>NOT(ISERROR(SEARCH(" ",W22)))</formula>
    </cfRule>
  </conditionalFormatting>
  <conditionalFormatting sqref="X22">
    <cfRule type="containsText" dxfId="2727" priority="1705" operator="containsText" text=" ">
      <formula>NOT(ISERROR(SEARCH(" ",X22)))</formula>
    </cfRule>
  </conditionalFormatting>
  <conditionalFormatting sqref="E23:F23">
    <cfRule type="containsText" dxfId="2726" priority="1694" operator="containsText" text=" ">
      <formula>NOT(ISERROR(SEARCH(" ",E23)))</formula>
    </cfRule>
  </conditionalFormatting>
  <conditionalFormatting sqref="R23">
    <cfRule type="containsText" dxfId="2725" priority="1693" operator="containsText" text=" ">
      <formula>NOT(ISERROR(SEARCH(" ",R23)))</formula>
    </cfRule>
  </conditionalFormatting>
  <conditionalFormatting sqref="W23">
    <cfRule type="containsText" dxfId="2724" priority="1125" operator="containsText" text=" ">
      <formula>NOT(ISERROR(SEARCH(" ",W23)))</formula>
    </cfRule>
  </conditionalFormatting>
  <conditionalFormatting sqref="R24">
    <cfRule type="containsText" dxfId="2723" priority="1688" operator="containsText" text=" ">
      <formula>NOT(ISERROR(SEARCH(" ",R24)))</formula>
    </cfRule>
  </conditionalFormatting>
  <conditionalFormatting sqref="S24:V24">
    <cfRule type="containsText" dxfId="2722" priority="1689" operator="containsText" text=" ">
      <formula>NOT(ISERROR(SEARCH(" ",S24)))</formula>
    </cfRule>
  </conditionalFormatting>
  <conditionalFormatting sqref="W24">
    <cfRule type="containsText" dxfId="2721" priority="1124" operator="containsText" text=" ">
      <formula>NOT(ISERROR(SEARCH(" ",W24)))</formula>
    </cfRule>
  </conditionalFormatting>
  <conditionalFormatting sqref="R25">
    <cfRule type="containsText" dxfId="2720" priority="1686" operator="containsText" text=" ">
      <formula>NOT(ISERROR(SEARCH(" ",R25)))</formula>
    </cfRule>
  </conditionalFormatting>
  <conditionalFormatting sqref="S25:V25">
    <cfRule type="containsText" dxfId="2719" priority="1687" operator="containsText" text=" ">
      <formula>NOT(ISERROR(SEARCH(" ",S25)))</formula>
    </cfRule>
  </conditionalFormatting>
  <conditionalFormatting sqref="W25">
    <cfRule type="containsText" dxfId="2718" priority="1123" operator="containsText" text=" ">
      <formula>NOT(ISERROR(SEARCH(" ",W25)))</formula>
    </cfRule>
  </conditionalFormatting>
  <conditionalFormatting sqref="R26">
    <cfRule type="containsText" dxfId="2717" priority="1668" operator="containsText" text=" ">
      <formula>NOT(ISERROR(SEARCH(" ",R26)))</formula>
    </cfRule>
  </conditionalFormatting>
  <conditionalFormatting sqref="S26:V26">
    <cfRule type="containsText" dxfId="2716" priority="1669" operator="containsText" text=" ">
      <formula>NOT(ISERROR(SEARCH(" ",S26)))</formula>
    </cfRule>
  </conditionalFormatting>
  <conditionalFormatting sqref="W26">
    <cfRule type="containsText" dxfId="2715" priority="1122" operator="containsText" text=" ">
      <formula>NOT(ISERROR(SEARCH(" ",W26)))</formula>
    </cfRule>
  </conditionalFormatting>
  <conditionalFormatting sqref="R27">
    <cfRule type="containsText" dxfId="2714" priority="1666" operator="containsText" text=" ">
      <formula>NOT(ISERROR(SEARCH(" ",R27)))</formula>
    </cfRule>
  </conditionalFormatting>
  <conditionalFormatting sqref="S27:V27">
    <cfRule type="containsText" dxfId="2713" priority="1667" operator="containsText" text=" ">
      <formula>NOT(ISERROR(SEARCH(" ",S27)))</formula>
    </cfRule>
  </conditionalFormatting>
  <conditionalFormatting sqref="W27">
    <cfRule type="containsText" dxfId="2712" priority="1121" operator="containsText" text=" ">
      <formula>NOT(ISERROR(SEARCH(" ",W27)))</formula>
    </cfRule>
  </conditionalFormatting>
  <conditionalFormatting sqref="C28:D28">
    <cfRule type="containsText" dxfId="2711" priority="1115" operator="containsText" text=" ">
      <formula>NOT(ISERROR(SEARCH(" ",C28)))</formula>
    </cfRule>
  </conditionalFormatting>
  <conditionalFormatting sqref="W28">
    <cfRule type="containsText" dxfId="2710" priority="1110" operator="containsText" text=" ">
      <formula>NOT(ISERROR(SEARCH(" ",W28)))</formula>
    </cfRule>
  </conditionalFormatting>
  <conditionalFormatting sqref="C29:D29">
    <cfRule type="containsText" dxfId="2709" priority="1113" operator="containsText" text=" ">
      <formula>NOT(ISERROR(SEARCH(" ",C29)))</formula>
    </cfRule>
  </conditionalFormatting>
  <conditionalFormatting sqref="W29">
    <cfRule type="containsText" dxfId="2708" priority="1109" operator="containsText" text=" ">
      <formula>NOT(ISERROR(SEARCH(" ",W29)))</formula>
    </cfRule>
  </conditionalFormatting>
  <conditionalFormatting sqref="C30:D30">
    <cfRule type="containsText" dxfId="2707" priority="906" operator="containsText" text=" ">
      <formula>NOT(ISERROR(SEARCH(" ",C30)))</formula>
    </cfRule>
  </conditionalFormatting>
  <conditionalFormatting sqref="W30">
    <cfRule type="containsText" dxfId="2706" priority="901" operator="containsText" text=" ">
      <formula>NOT(ISERROR(SEARCH(" ",W30)))</formula>
    </cfRule>
  </conditionalFormatting>
  <conditionalFormatting sqref="C31:D31">
    <cfRule type="containsText" dxfId="2705" priority="904" operator="containsText" text=" ">
      <formula>NOT(ISERROR(SEARCH(" ",C31)))</formula>
    </cfRule>
  </conditionalFormatting>
  <conditionalFormatting sqref="W31">
    <cfRule type="containsText" dxfId="2704" priority="900" operator="containsText" text=" ">
      <formula>NOT(ISERROR(SEARCH(" ",W31)))</formula>
    </cfRule>
  </conditionalFormatting>
  <conditionalFormatting sqref="R32">
    <cfRule type="containsText" dxfId="2703" priority="886" operator="containsText" text=" ">
      <formula>NOT(ISERROR(SEARCH(" ",R32)))</formula>
    </cfRule>
  </conditionalFormatting>
  <conditionalFormatting sqref="S32:V32">
    <cfRule type="containsText" dxfId="2702" priority="887" operator="containsText" text=" ">
      <formula>NOT(ISERROR(SEARCH(" ",S32)))</formula>
    </cfRule>
  </conditionalFormatting>
  <conditionalFormatting sqref="W32">
    <cfRule type="containsText" dxfId="2701" priority="883" operator="containsText" text=" ">
      <formula>NOT(ISERROR(SEARCH(" ",W32)))</formula>
    </cfRule>
  </conditionalFormatting>
  <conditionalFormatting sqref="R33">
    <cfRule type="containsText" dxfId="2700" priority="884" operator="containsText" text=" ">
      <formula>NOT(ISERROR(SEARCH(" ",R33)))</formula>
    </cfRule>
  </conditionalFormatting>
  <conditionalFormatting sqref="S33:V33">
    <cfRule type="containsText" dxfId="2699" priority="885" operator="containsText" text=" ">
      <formula>NOT(ISERROR(SEARCH(" ",S33)))</formula>
    </cfRule>
  </conditionalFormatting>
  <conditionalFormatting sqref="W33">
    <cfRule type="containsText" dxfId="2698" priority="882" operator="containsText" text=" ">
      <formula>NOT(ISERROR(SEARCH(" ",W33)))</formula>
    </cfRule>
  </conditionalFormatting>
  <conditionalFormatting sqref="R34">
    <cfRule type="containsText" dxfId="2697" priority="870" operator="containsText" text=" ">
      <formula>NOT(ISERROR(SEARCH(" ",R34)))</formula>
    </cfRule>
  </conditionalFormatting>
  <conditionalFormatting sqref="S34:V34">
    <cfRule type="containsText" dxfId="2696" priority="871" operator="containsText" text=" ">
      <formula>NOT(ISERROR(SEARCH(" ",S34)))</formula>
    </cfRule>
  </conditionalFormatting>
  <conditionalFormatting sqref="W34">
    <cfRule type="containsText" dxfId="2695" priority="867" operator="containsText" text=" ">
      <formula>NOT(ISERROR(SEARCH(" ",W34)))</formula>
    </cfRule>
  </conditionalFormatting>
  <conditionalFormatting sqref="R35">
    <cfRule type="containsText" dxfId="2694" priority="868" operator="containsText" text=" ">
      <formula>NOT(ISERROR(SEARCH(" ",R35)))</formula>
    </cfRule>
  </conditionalFormatting>
  <conditionalFormatting sqref="S35:V35">
    <cfRule type="containsText" dxfId="2693" priority="869" operator="containsText" text=" ">
      <formula>NOT(ISERROR(SEARCH(" ",S35)))</formula>
    </cfRule>
  </conditionalFormatting>
  <conditionalFormatting sqref="W35">
    <cfRule type="containsText" dxfId="2692" priority="866" operator="containsText" text=" ">
      <formula>NOT(ISERROR(SEARCH(" ",W35)))</formula>
    </cfRule>
  </conditionalFormatting>
  <conditionalFormatting sqref="R36">
    <cfRule type="containsText" dxfId="2691" priority="749" operator="containsText" text=" ">
      <formula>NOT(ISERROR(SEARCH(" ",R36)))</formula>
    </cfRule>
  </conditionalFormatting>
  <conditionalFormatting sqref="S36:V36">
    <cfRule type="containsText" dxfId="2690" priority="750" operator="containsText" text=" ">
      <formula>NOT(ISERROR(SEARCH(" ",S36)))</formula>
    </cfRule>
  </conditionalFormatting>
  <conditionalFormatting sqref="W36">
    <cfRule type="containsText" dxfId="2689" priority="746" operator="containsText" text=" ">
      <formula>NOT(ISERROR(SEARCH(" ",W36)))</formula>
    </cfRule>
  </conditionalFormatting>
  <conditionalFormatting sqref="R37">
    <cfRule type="containsText" dxfId="2688" priority="747" operator="containsText" text=" ">
      <formula>NOT(ISERROR(SEARCH(" ",R37)))</formula>
    </cfRule>
  </conditionalFormatting>
  <conditionalFormatting sqref="S37:V37">
    <cfRule type="containsText" dxfId="2687" priority="748" operator="containsText" text=" ">
      <formula>NOT(ISERROR(SEARCH(" ",S37)))</formula>
    </cfRule>
  </conditionalFormatting>
  <conditionalFormatting sqref="W37">
    <cfRule type="containsText" dxfId="2686" priority="745" operator="containsText" text=" ">
      <formula>NOT(ISERROR(SEARCH(" ",W37)))</formula>
    </cfRule>
  </conditionalFormatting>
  <conditionalFormatting sqref="R38">
    <cfRule type="containsText" dxfId="2685" priority="853" operator="containsText" text=" ">
      <formula>NOT(ISERROR(SEARCH(" ",R38)))</formula>
    </cfRule>
  </conditionalFormatting>
  <conditionalFormatting sqref="S38:V38">
    <cfRule type="containsText" dxfId="2684" priority="854" operator="containsText" text=" ">
      <formula>NOT(ISERROR(SEARCH(" ",S38)))</formula>
    </cfRule>
  </conditionalFormatting>
  <conditionalFormatting sqref="W38">
    <cfRule type="containsText" dxfId="2683" priority="850" operator="containsText" text=" ">
      <formula>NOT(ISERROR(SEARCH(" ",W38)))</formula>
    </cfRule>
  </conditionalFormatting>
  <conditionalFormatting sqref="R39">
    <cfRule type="containsText" dxfId="2682" priority="851" operator="containsText" text=" ">
      <formula>NOT(ISERROR(SEARCH(" ",R39)))</formula>
    </cfRule>
  </conditionalFormatting>
  <conditionalFormatting sqref="S39:V39">
    <cfRule type="containsText" dxfId="2681" priority="852" operator="containsText" text=" ">
      <formula>NOT(ISERROR(SEARCH(" ",S39)))</formula>
    </cfRule>
  </conditionalFormatting>
  <conditionalFormatting sqref="W39">
    <cfRule type="containsText" dxfId="2680" priority="849" operator="containsText" text=" ">
      <formula>NOT(ISERROR(SEARCH(" ",W39)))</formula>
    </cfRule>
  </conditionalFormatting>
  <conditionalFormatting sqref="C40:D40">
    <cfRule type="containsText" dxfId="2679" priority="624" operator="containsText" text=" ">
      <formula>NOT(ISERROR(SEARCH(" ",C40)))</formula>
    </cfRule>
  </conditionalFormatting>
  <conditionalFormatting sqref="W40">
    <cfRule type="containsText" dxfId="2678" priority="619" operator="containsText" text=" ">
      <formula>NOT(ISERROR(SEARCH(" ",W40)))</formula>
    </cfRule>
  </conditionalFormatting>
  <conditionalFormatting sqref="C41:D41">
    <cfRule type="containsText" dxfId="2677" priority="622" operator="containsText" text=" ">
      <formula>NOT(ISERROR(SEARCH(" ",C41)))</formula>
    </cfRule>
  </conditionalFormatting>
  <conditionalFormatting sqref="W41">
    <cfRule type="containsText" dxfId="2676" priority="618" operator="containsText" text=" ">
      <formula>NOT(ISERROR(SEARCH(" ",W41)))</formula>
    </cfRule>
  </conditionalFormatting>
  <conditionalFormatting sqref="R42">
    <cfRule type="containsText" dxfId="2675" priority="604" operator="containsText" text=" ">
      <formula>NOT(ISERROR(SEARCH(" ",R42)))</formula>
    </cfRule>
  </conditionalFormatting>
  <conditionalFormatting sqref="S42:V42">
    <cfRule type="containsText" dxfId="2674" priority="605" operator="containsText" text=" ">
      <formula>NOT(ISERROR(SEARCH(" ",S42)))</formula>
    </cfRule>
  </conditionalFormatting>
  <conditionalFormatting sqref="W42">
    <cfRule type="containsText" dxfId="2673" priority="601" operator="containsText" text=" ">
      <formula>NOT(ISERROR(SEARCH(" ",W42)))</formula>
    </cfRule>
  </conditionalFormatting>
  <conditionalFormatting sqref="R43">
    <cfRule type="containsText" dxfId="2672" priority="602" operator="containsText" text=" ">
      <formula>NOT(ISERROR(SEARCH(" ",R43)))</formula>
    </cfRule>
  </conditionalFormatting>
  <conditionalFormatting sqref="S43:V43">
    <cfRule type="containsText" dxfId="2671" priority="603" operator="containsText" text=" ">
      <formula>NOT(ISERROR(SEARCH(" ",S43)))</formula>
    </cfRule>
  </conditionalFormatting>
  <conditionalFormatting sqref="W43">
    <cfRule type="containsText" dxfId="2670" priority="600" operator="containsText" text=" ">
      <formula>NOT(ISERROR(SEARCH(" ",W43)))</formula>
    </cfRule>
  </conditionalFormatting>
  <conditionalFormatting sqref="A44">
    <cfRule type="duplicateValues" dxfId="2669" priority="574"/>
  </conditionalFormatting>
  <conditionalFormatting sqref="R44">
    <cfRule type="containsText" dxfId="2668" priority="559" operator="containsText" text=" ">
      <formula>NOT(ISERROR(SEARCH(" ",R44)))</formula>
    </cfRule>
  </conditionalFormatting>
  <conditionalFormatting sqref="S44:V44">
    <cfRule type="containsText" dxfId="2667" priority="560" operator="containsText" text=" ">
      <formula>NOT(ISERROR(SEARCH(" ",S44)))</formula>
    </cfRule>
  </conditionalFormatting>
  <conditionalFormatting sqref="W44">
    <cfRule type="containsText" dxfId="2666" priority="556" operator="containsText" text=" ">
      <formula>NOT(ISERROR(SEARCH(" ",W44)))</formula>
    </cfRule>
  </conditionalFormatting>
  <conditionalFormatting sqref="A45">
    <cfRule type="duplicateValues" dxfId="2665" priority="573"/>
  </conditionalFormatting>
  <conditionalFormatting sqref="R45">
    <cfRule type="containsText" dxfId="2664" priority="557" operator="containsText" text=" ">
      <formula>NOT(ISERROR(SEARCH(" ",R45)))</formula>
    </cfRule>
  </conditionalFormatting>
  <conditionalFormatting sqref="S45:V45">
    <cfRule type="containsText" dxfId="2663" priority="558" operator="containsText" text=" ">
      <formula>NOT(ISERROR(SEARCH(" ",S45)))</formula>
    </cfRule>
  </conditionalFormatting>
  <conditionalFormatting sqref="W45">
    <cfRule type="containsText" dxfId="2662" priority="555" operator="containsText" text=" ">
      <formula>NOT(ISERROR(SEARCH(" ",W45)))</formula>
    </cfRule>
  </conditionalFormatting>
  <conditionalFormatting sqref="A46">
    <cfRule type="duplicateValues" dxfId="2661" priority="554"/>
  </conditionalFormatting>
  <conditionalFormatting sqref="R46">
    <cfRule type="containsText" dxfId="2660" priority="539" operator="containsText" text=" ">
      <formula>NOT(ISERROR(SEARCH(" ",R46)))</formula>
    </cfRule>
  </conditionalFormatting>
  <conditionalFormatting sqref="S46:V46">
    <cfRule type="containsText" dxfId="2659" priority="540" operator="containsText" text=" ">
      <formula>NOT(ISERROR(SEARCH(" ",S46)))</formula>
    </cfRule>
  </conditionalFormatting>
  <conditionalFormatting sqref="W46">
    <cfRule type="containsText" dxfId="2658" priority="536" operator="containsText" text=" ">
      <formula>NOT(ISERROR(SEARCH(" ",W46)))</formula>
    </cfRule>
  </conditionalFormatting>
  <conditionalFormatting sqref="A47">
    <cfRule type="duplicateValues" dxfId="2657" priority="553"/>
  </conditionalFormatting>
  <conditionalFormatting sqref="R47">
    <cfRule type="containsText" dxfId="2656" priority="537" operator="containsText" text=" ">
      <formula>NOT(ISERROR(SEARCH(" ",R47)))</formula>
    </cfRule>
  </conditionalFormatting>
  <conditionalFormatting sqref="S47:V47">
    <cfRule type="containsText" dxfId="2655" priority="538" operator="containsText" text=" ">
      <formula>NOT(ISERROR(SEARCH(" ",S47)))</formula>
    </cfRule>
  </conditionalFormatting>
  <conditionalFormatting sqref="W47">
    <cfRule type="containsText" dxfId="2654" priority="535" operator="containsText" text=" ">
      <formula>NOT(ISERROR(SEARCH(" ",W47)))</formula>
    </cfRule>
  </conditionalFormatting>
  <conditionalFormatting sqref="A48">
    <cfRule type="duplicateValues" dxfId="2653" priority="534"/>
  </conditionalFormatting>
  <conditionalFormatting sqref="R48">
    <cfRule type="containsText" dxfId="2652" priority="521" operator="containsText" text=" ">
      <formula>NOT(ISERROR(SEARCH(" ",R48)))</formula>
    </cfRule>
  </conditionalFormatting>
  <conditionalFormatting sqref="S48:V48">
    <cfRule type="containsText" dxfId="2651" priority="522" operator="containsText" text=" ">
      <formula>NOT(ISERROR(SEARCH(" ",S48)))</formula>
    </cfRule>
  </conditionalFormatting>
  <conditionalFormatting sqref="W48">
    <cfRule type="containsText" dxfId="2650" priority="518" operator="containsText" text=" ">
      <formula>NOT(ISERROR(SEARCH(" ",W48)))</formula>
    </cfRule>
  </conditionalFormatting>
  <conditionalFormatting sqref="A49">
    <cfRule type="duplicateValues" dxfId="2649" priority="533"/>
  </conditionalFormatting>
  <conditionalFormatting sqref="R49">
    <cfRule type="containsText" dxfId="2648" priority="519" operator="containsText" text=" ">
      <formula>NOT(ISERROR(SEARCH(" ",R49)))</formula>
    </cfRule>
  </conditionalFormatting>
  <conditionalFormatting sqref="S49:V49">
    <cfRule type="containsText" dxfId="2647" priority="520" operator="containsText" text=" ">
      <formula>NOT(ISERROR(SEARCH(" ",S49)))</formula>
    </cfRule>
  </conditionalFormatting>
  <conditionalFormatting sqref="W49">
    <cfRule type="containsText" dxfId="2646" priority="517" operator="containsText" text=" ">
      <formula>NOT(ISERROR(SEARCH(" ",W49)))</formula>
    </cfRule>
  </conditionalFormatting>
  <conditionalFormatting sqref="A50">
    <cfRule type="duplicateValues" dxfId="2645" priority="516"/>
  </conditionalFormatting>
  <conditionalFormatting sqref="R50">
    <cfRule type="containsText" dxfId="2644" priority="503" operator="containsText" text=" ">
      <formula>NOT(ISERROR(SEARCH(" ",R50)))</formula>
    </cfRule>
  </conditionalFormatting>
  <conditionalFormatting sqref="S50:V50">
    <cfRule type="containsText" dxfId="2643" priority="504" operator="containsText" text=" ">
      <formula>NOT(ISERROR(SEARCH(" ",S50)))</formula>
    </cfRule>
  </conditionalFormatting>
  <conditionalFormatting sqref="W50">
    <cfRule type="containsText" dxfId="2642" priority="500" operator="containsText" text=" ">
      <formula>NOT(ISERROR(SEARCH(" ",W50)))</formula>
    </cfRule>
  </conditionalFormatting>
  <conditionalFormatting sqref="A51">
    <cfRule type="duplicateValues" dxfId="2641" priority="515"/>
  </conditionalFormatting>
  <conditionalFormatting sqref="R51">
    <cfRule type="containsText" dxfId="2640" priority="501" operator="containsText" text=" ">
      <formula>NOT(ISERROR(SEARCH(" ",R51)))</formula>
    </cfRule>
  </conditionalFormatting>
  <conditionalFormatting sqref="S51:V51">
    <cfRule type="containsText" dxfId="2639" priority="502" operator="containsText" text=" ">
      <formula>NOT(ISERROR(SEARCH(" ",S51)))</formula>
    </cfRule>
  </conditionalFormatting>
  <conditionalFormatting sqref="W51">
    <cfRule type="containsText" dxfId="2638" priority="499" operator="containsText" text=" ">
      <formula>NOT(ISERROR(SEARCH(" ",W51)))</formula>
    </cfRule>
  </conditionalFormatting>
  <conditionalFormatting sqref="A52">
    <cfRule type="duplicateValues" dxfId="2637" priority="498"/>
  </conditionalFormatting>
  <conditionalFormatting sqref="R52">
    <cfRule type="containsText" dxfId="2636" priority="485" operator="containsText" text=" ">
      <formula>NOT(ISERROR(SEARCH(" ",R52)))</formula>
    </cfRule>
  </conditionalFormatting>
  <conditionalFormatting sqref="S52:V52">
    <cfRule type="containsText" dxfId="2635" priority="486" operator="containsText" text=" ">
      <formula>NOT(ISERROR(SEARCH(" ",S52)))</formula>
    </cfRule>
  </conditionalFormatting>
  <conditionalFormatting sqref="W52">
    <cfRule type="containsText" dxfId="2634" priority="482" operator="containsText" text=" ">
      <formula>NOT(ISERROR(SEARCH(" ",W52)))</formula>
    </cfRule>
  </conditionalFormatting>
  <conditionalFormatting sqref="A53">
    <cfRule type="duplicateValues" dxfId="2633" priority="497"/>
  </conditionalFormatting>
  <conditionalFormatting sqref="R53">
    <cfRule type="containsText" dxfId="2632" priority="483" operator="containsText" text=" ">
      <formula>NOT(ISERROR(SEARCH(" ",R53)))</formula>
    </cfRule>
  </conditionalFormatting>
  <conditionalFormatting sqref="S53:V53">
    <cfRule type="containsText" dxfId="2631" priority="484" operator="containsText" text=" ">
      <formula>NOT(ISERROR(SEARCH(" ",S53)))</formula>
    </cfRule>
  </conditionalFormatting>
  <conditionalFormatting sqref="W53">
    <cfRule type="containsText" dxfId="2630" priority="481" operator="containsText" text=" ">
      <formula>NOT(ISERROR(SEARCH(" ",W53)))</formula>
    </cfRule>
  </conditionalFormatting>
  <conditionalFormatting sqref="A54">
    <cfRule type="duplicateValues" dxfId="2629" priority="480"/>
  </conditionalFormatting>
  <conditionalFormatting sqref="R54">
    <cfRule type="containsText" dxfId="2628" priority="467" operator="containsText" text=" ">
      <formula>NOT(ISERROR(SEARCH(" ",R54)))</formula>
    </cfRule>
  </conditionalFormatting>
  <conditionalFormatting sqref="S54:V54">
    <cfRule type="containsText" dxfId="2627" priority="468" operator="containsText" text=" ">
      <formula>NOT(ISERROR(SEARCH(" ",S54)))</formula>
    </cfRule>
  </conditionalFormatting>
  <conditionalFormatting sqref="W54">
    <cfRule type="containsText" dxfId="2626" priority="464" operator="containsText" text=" ">
      <formula>NOT(ISERROR(SEARCH(" ",W54)))</formula>
    </cfRule>
  </conditionalFormatting>
  <conditionalFormatting sqref="A55">
    <cfRule type="duplicateValues" dxfId="2625" priority="479"/>
  </conditionalFormatting>
  <conditionalFormatting sqref="R55">
    <cfRule type="containsText" dxfId="2624" priority="465" operator="containsText" text=" ">
      <formula>NOT(ISERROR(SEARCH(" ",R55)))</formula>
    </cfRule>
  </conditionalFormatting>
  <conditionalFormatting sqref="S55:V55">
    <cfRule type="containsText" dxfId="2623" priority="466" operator="containsText" text=" ">
      <formula>NOT(ISERROR(SEARCH(" ",S55)))</formula>
    </cfRule>
  </conditionalFormatting>
  <conditionalFormatting sqref="W55">
    <cfRule type="containsText" dxfId="2622" priority="463" operator="containsText" text=" ">
      <formula>NOT(ISERROR(SEARCH(" ",W55)))</formula>
    </cfRule>
  </conditionalFormatting>
  <conditionalFormatting sqref="B67">
    <cfRule type="containsText" dxfId="2621" priority="939" operator="containsText" text=" ">
      <formula>NOT(ISERROR(SEARCH(" ",B67)))</formula>
    </cfRule>
  </conditionalFormatting>
  <conditionalFormatting sqref="C67">
    <cfRule type="colorScale" priority="941">
      <colorScale>
        <cfvo type="min"/>
        <cfvo type="max"/>
        <color rgb="FFF8696B"/>
        <color rgb="FFFCFCFF"/>
      </colorScale>
    </cfRule>
    <cfRule type="colorScale" priority="94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67:F67">
    <cfRule type="containsText" dxfId="2620" priority="934" operator="containsText" text=" ">
      <formula>NOT(ISERROR(SEARCH(" ",E67)))</formula>
    </cfRule>
  </conditionalFormatting>
  <conditionalFormatting sqref="I67">
    <cfRule type="containsText" dxfId="2619" priority="936" operator="containsText" text=" ">
      <formula>NOT(ISERROR(SEARCH(" ",I67)))</formula>
    </cfRule>
  </conditionalFormatting>
  <conditionalFormatting sqref="W67">
    <cfRule type="containsText" dxfId="2618" priority="935" operator="containsText" text=" ">
      <formula>NOT(ISERROR(SEARCH(" ",W67)))</formula>
    </cfRule>
  </conditionalFormatting>
  <conditionalFormatting sqref="Y67">
    <cfRule type="containsText" dxfId="2617" priority="940" operator="containsText" text=" ">
      <formula>NOT(ISERROR(SEARCH(" ",Y67)))</formula>
    </cfRule>
  </conditionalFormatting>
  <conditionalFormatting sqref="AW67:XFD67">
    <cfRule type="containsText" dxfId="2616" priority="937" operator="containsText" text=" ">
      <formula>NOT(ISERROR(SEARCH(" ",AW67)))</formula>
    </cfRule>
  </conditionalFormatting>
  <conditionalFormatting sqref="Y68">
    <cfRule type="containsText" dxfId="2615" priority="996" operator="containsText" text=" ">
      <formula>NOT(ISERROR(SEARCH(" ",Y68)))</formula>
    </cfRule>
  </conditionalFormatting>
  <conditionalFormatting sqref="B69">
    <cfRule type="containsText" dxfId="2614" priority="930" operator="containsText" text=" ">
      <formula>NOT(ISERROR(SEARCH(" ",B69)))</formula>
    </cfRule>
  </conditionalFormatting>
  <conditionalFormatting sqref="C69">
    <cfRule type="colorScale" priority="931">
      <colorScale>
        <cfvo type="min"/>
        <cfvo type="max"/>
        <color rgb="FFF8696B"/>
        <color rgb="FFFCFCFF"/>
      </colorScale>
    </cfRule>
    <cfRule type="colorScale" priority="93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69:F69">
    <cfRule type="containsText" dxfId="2613" priority="924" operator="containsText" text=" ">
      <formula>NOT(ISERROR(SEARCH(" ",E69)))</formula>
    </cfRule>
  </conditionalFormatting>
  <conditionalFormatting sqref="I69">
    <cfRule type="containsText" dxfId="2612" priority="926" operator="containsText" text=" ">
      <formula>NOT(ISERROR(SEARCH(" ",I69)))</formula>
    </cfRule>
  </conditionalFormatting>
  <conditionalFormatting sqref="W69">
    <cfRule type="containsText" dxfId="2611" priority="925" operator="containsText" text=" ">
      <formula>NOT(ISERROR(SEARCH(" ",W69)))</formula>
    </cfRule>
  </conditionalFormatting>
  <conditionalFormatting sqref="Y69">
    <cfRule type="containsText" dxfId="2610" priority="927" operator="containsText" text=" ">
      <formula>NOT(ISERROR(SEARCH(" ",Y69)))</formula>
    </cfRule>
  </conditionalFormatting>
  <conditionalFormatting sqref="AW69:XFD69">
    <cfRule type="containsText" dxfId="2609" priority="928" operator="containsText" text=" ">
      <formula>NOT(ISERROR(SEARCH(" ",AW69)))</formula>
    </cfRule>
  </conditionalFormatting>
  <conditionalFormatting sqref="Y70">
    <cfRule type="containsText" dxfId="2608" priority="991" operator="containsText" text=" ">
      <formula>NOT(ISERROR(SEARCH(" ",Y70)))</formula>
    </cfRule>
  </conditionalFormatting>
  <conditionalFormatting sqref="B71">
    <cfRule type="containsText" dxfId="2607" priority="732" operator="containsText" text=" ">
      <formula>NOT(ISERROR(SEARCH(" ",B71)))</formula>
    </cfRule>
  </conditionalFormatting>
  <conditionalFormatting sqref="E71:F71">
    <cfRule type="containsText" dxfId="2606" priority="727" operator="containsText" text=" ">
      <formula>NOT(ISERROR(SEARCH(" ",E71)))</formula>
    </cfRule>
  </conditionalFormatting>
  <conditionalFormatting sqref="I71">
    <cfRule type="containsText" dxfId="2605" priority="729" operator="containsText" text=" ">
      <formula>NOT(ISERROR(SEARCH(" ",I71)))</formula>
    </cfRule>
  </conditionalFormatting>
  <conditionalFormatting sqref="W71">
    <cfRule type="containsText" dxfId="2604" priority="728" operator="containsText" text=" ">
      <formula>NOT(ISERROR(SEARCH(" ",W71)))</formula>
    </cfRule>
  </conditionalFormatting>
  <conditionalFormatting sqref="Y71">
    <cfRule type="containsText" dxfId="2603" priority="733" operator="containsText" text=" ">
      <formula>NOT(ISERROR(SEARCH(" ",Y71)))</formula>
    </cfRule>
  </conditionalFormatting>
  <conditionalFormatting sqref="AW71:XFD71">
    <cfRule type="containsText" dxfId="2602" priority="730" operator="containsText" text=" ">
      <formula>NOT(ISERROR(SEARCH(" ",AW71)))</formula>
    </cfRule>
  </conditionalFormatting>
  <conditionalFormatting sqref="Y72">
    <cfRule type="containsText" dxfId="2601" priority="741" operator="containsText" text=" ">
      <formula>NOT(ISERROR(SEARCH(" ",Y72)))</formula>
    </cfRule>
  </conditionalFormatting>
  <conditionalFormatting sqref="B73">
    <cfRule type="containsText" dxfId="2600" priority="726" operator="containsText" text=" ">
      <formula>NOT(ISERROR(SEARCH(" ",B73)))</formula>
    </cfRule>
  </conditionalFormatting>
  <conditionalFormatting sqref="E73:F73">
    <cfRule type="containsText" dxfId="2599" priority="720" operator="containsText" text=" ">
      <formula>NOT(ISERROR(SEARCH(" ",E73)))</formula>
    </cfRule>
  </conditionalFormatting>
  <conditionalFormatting sqref="I73">
    <cfRule type="containsText" dxfId="2598" priority="722" operator="containsText" text=" ">
      <formula>NOT(ISERROR(SEARCH(" ",I73)))</formula>
    </cfRule>
  </conditionalFormatting>
  <conditionalFormatting sqref="W73">
    <cfRule type="containsText" dxfId="2597" priority="721" operator="containsText" text=" ">
      <formula>NOT(ISERROR(SEARCH(" ",W73)))</formula>
    </cfRule>
  </conditionalFormatting>
  <conditionalFormatting sqref="Y73">
    <cfRule type="containsText" dxfId="2596" priority="723" operator="containsText" text=" ">
      <formula>NOT(ISERROR(SEARCH(" ",Y73)))</formula>
    </cfRule>
  </conditionalFormatting>
  <conditionalFormatting sqref="AW73:XFD73">
    <cfRule type="containsText" dxfId="2595" priority="724" operator="containsText" text=" ">
      <formula>NOT(ISERROR(SEARCH(" ",AW73)))</formula>
    </cfRule>
  </conditionalFormatting>
  <conditionalFormatting sqref="Y74">
    <cfRule type="containsText" dxfId="2594" priority="737" operator="containsText" text=" ">
      <formula>NOT(ISERROR(SEARCH(" ",Y74)))</formula>
    </cfRule>
  </conditionalFormatting>
  <conditionalFormatting sqref="C75">
    <cfRule type="colorScale" priority="97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79">
      <colorScale>
        <cfvo type="min"/>
        <cfvo type="max"/>
        <color rgb="FFF8696B"/>
        <color rgb="FFFCFCFF"/>
      </colorScale>
    </cfRule>
  </conditionalFormatting>
  <conditionalFormatting sqref="E75:F75">
    <cfRule type="containsText" dxfId="2593" priority="982" operator="containsText" text=" ">
      <formula>NOT(ISERROR(SEARCH(" ",E75)))</formula>
    </cfRule>
  </conditionalFormatting>
  <conditionalFormatting sqref="J75:O75">
    <cfRule type="cellIs" dxfId="2592" priority="980" operator="equal">
      <formula>0</formula>
    </cfRule>
    <cfRule type="containsText" dxfId="2591" priority="981" operator="containsText" text=" ">
      <formula>NOT(ISERROR(SEARCH(" ",J75)))</formula>
    </cfRule>
  </conditionalFormatting>
  <conditionalFormatting sqref="P75">
    <cfRule type="cellIs" dxfId="2590" priority="384" operator="equal">
      <formula>0</formula>
    </cfRule>
    <cfRule type="containsText" dxfId="2589" priority="385" operator="containsText" text=" ">
      <formula>NOT(ISERROR(SEARCH(" ",P75)))</formula>
    </cfRule>
  </conditionalFormatting>
  <conditionalFormatting sqref="W75">
    <cfRule type="containsText" dxfId="2588" priority="967" operator="containsText" text=" ">
      <formula>NOT(ISERROR(SEARCH(" ",W75)))</formula>
    </cfRule>
  </conditionalFormatting>
  <conditionalFormatting sqref="J76:O76">
    <cfRule type="cellIs" dxfId="2587" priority="987" operator="equal">
      <formula>0</formula>
    </cfRule>
    <cfRule type="containsText" dxfId="2586" priority="988" operator="containsText" text=" ">
      <formula>NOT(ISERROR(SEARCH(" ",J76)))</formula>
    </cfRule>
  </conditionalFormatting>
  <conditionalFormatting sqref="P76">
    <cfRule type="cellIs" dxfId="2585" priority="388" operator="equal">
      <formula>0</formula>
    </cfRule>
    <cfRule type="containsText" dxfId="2584" priority="389" operator="containsText" text=" ">
      <formula>NOT(ISERROR(SEARCH(" ",P76)))</formula>
    </cfRule>
  </conditionalFormatting>
  <conditionalFormatting sqref="C77">
    <cfRule type="colorScale" priority="97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71">
      <colorScale>
        <cfvo type="min"/>
        <cfvo type="max"/>
        <color rgb="FFF8696B"/>
        <color rgb="FFFCFCFF"/>
      </colorScale>
    </cfRule>
  </conditionalFormatting>
  <conditionalFormatting sqref="E77:F77">
    <cfRule type="containsText" dxfId="2583" priority="974" operator="containsText" text=" ">
      <formula>NOT(ISERROR(SEARCH(" ",E77)))</formula>
    </cfRule>
  </conditionalFormatting>
  <conditionalFormatting sqref="J77:O77">
    <cfRule type="cellIs" dxfId="2582" priority="972" operator="equal">
      <formula>0</formula>
    </cfRule>
    <cfRule type="containsText" dxfId="2581" priority="973" operator="containsText" text=" ">
      <formula>NOT(ISERROR(SEARCH(" ",J77)))</formula>
    </cfRule>
  </conditionalFormatting>
  <conditionalFormatting sqref="P77">
    <cfRule type="cellIs" dxfId="2580" priority="382" operator="equal">
      <formula>0</formula>
    </cfRule>
    <cfRule type="containsText" dxfId="2579" priority="383" operator="containsText" text=" ">
      <formula>NOT(ISERROR(SEARCH(" ",P77)))</formula>
    </cfRule>
  </conditionalFormatting>
  <conditionalFormatting sqref="W77">
    <cfRule type="containsText" dxfId="2578" priority="966" operator="containsText" text=" ">
      <formula>NOT(ISERROR(SEARCH(" ",W77)))</formula>
    </cfRule>
  </conditionalFormatting>
  <conditionalFormatting sqref="J78:O78">
    <cfRule type="cellIs" dxfId="2577" priority="985" operator="equal">
      <formula>0</formula>
    </cfRule>
    <cfRule type="containsText" dxfId="2576" priority="986" operator="containsText" text=" ">
      <formula>NOT(ISERROR(SEARCH(" ",J78)))</formula>
    </cfRule>
  </conditionalFormatting>
  <conditionalFormatting sqref="P78">
    <cfRule type="cellIs" dxfId="2575" priority="386" operator="equal">
      <formula>0</formula>
    </cfRule>
    <cfRule type="containsText" dxfId="2574" priority="387" operator="containsText" text=" ">
      <formula>NOT(ISERROR(SEARCH(" ",P78)))</formula>
    </cfRule>
  </conditionalFormatting>
  <conditionalFormatting sqref="W78">
    <cfRule type="containsText" dxfId="2573" priority="968" operator="containsText" text=" ">
      <formula>NOT(ISERROR(SEARCH(" ",W78)))</formula>
    </cfRule>
  </conditionalFormatting>
  <conditionalFormatting sqref="C79">
    <cfRule type="colorScale" priority="94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46">
      <colorScale>
        <cfvo type="min"/>
        <cfvo type="max"/>
        <color rgb="FFF8696B"/>
        <color rgb="FFFCFCFF"/>
      </colorScale>
    </cfRule>
  </conditionalFormatting>
  <conditionalFormatting sqref="E79:F79">
    <cfRule type="containsText" dxfId="2572" priority="949" operator="containsText" text=" ">
      <formula>NOT(ISERROR(SEARCH(" ",E79)))</formula>
    </cfRule>
  </conditionalFormatting>
  <conditionalFormatting sqref="J79:O79">
    <cfRule type="cellIs" dxfId="2571" priority="947" operator="equal">
      <formula>0</formula>
    </cfRule>
    <cfRule type="containsText" dxfId="2570" priority="948" operator="containsText" text=" ">
      <formula>NOT(ISERROR(SEARCH(" ",J79)))</formula>
    </cfRule>
  </conditionalFormatting>
  <conditionalFormatting sqref="P79">
    <cfRule type="cellIs" dxfId="2569" priority="378" operator="equal">
      <formula>0</formula>
    </cfRule>
    <cfRule type="containsText" dxfId="2568" priority="379" operator="containsText" text=" ">
      <formula>NOT(ISERROR(SEARCH(" ",P79)))</formula>
    </cfRule>
  </conditionalFormatting>
  <conditionalFormatting sqref="W79">
    <cfRule type="containsText" dxfId="2567" priority="943" operator="containsText" text=" ">
      <formula>NOT(ISERROR(SEARCH(" ",W79)))</formula>
    </cfRule>
  </conditionalFormatting>
  <conditionalFormatting sqref="AW79:XFD79">
    <cfRule type="containsText" dxfId="2566" priority="963" operator="containsText" text=" ">
      <formula>NOT(ISERROR(SEARCH(" ",AW79)))</formula>
    </cfRule>
  </conditionalFormatting>
  <conditionalFormatting sqref="C80">
    <cfRule type="colorScale" priority="960">
      <colorScale>
        <cfvo type="min"/>
        <cfvo type="max"/>
        <color rgb="FFF8696B"/>
        <color rgb="FFFCFCFF"/>
      </colorScale>
    </cfRule>
    <cfRule type="colorScale" priority="96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80:F80">
    <cfRule type="containsText" dxfId="2565" priority="955" operator="containsText" text=" ">
      <formula>NOT(ISERROR(SEARCH(" ",E80)))</formula>
    </cfRule>
  </conditionalFormatting>
  <conditionalFormatting sqref="J80:O80">
    <cfRule type="cellIs" dxfId="2564" priority="953" operator="equal">
      <formula>0</formula>
    </cfRule>
    <cfRule type="containsText" dxfId="2563" priority="954" operator="containsText" text=" ">
      <formula>NOT(ISERROR(SEARCH(" ",J80)))</formula>
    </cfRule>
  </conditionalFormatting>
  <conditionalFormatting sqref="P80">
    <cfRule type="cellIs" dxfId="2562" priority="380" operator="equal">
      <formula>0</formula>
    </cfRule>
    <cfRule type="containsText" dxfId="2561" priority="381" operator="containsText" text=" ">
      <formula>NOT(ISERROR(SEARCH(" ",P80)))</formula>
    </cfRule>
  </conditionalFormatting>
  <conditionalFormatting sqref="W80">
    <cfRule type="containsText" dxfId="2560" priority="944" operator="containsText" text=" ">
      <formula>NOT(ISERROR(SEARCH(" ",W80)))</formula>
    </cfRule>
  </conditionalFormatting>
  <conditionalFormatting sqref="AW80:XFD80">
    <cfRule type="containsText" dxfId="2559" priority="964" operator="containsText" text=" ">
      <formula>NOT(ISERROR(SEARCH(" ",AW80)))</formula>
    </cfRule>
  </conditionalFormatting>
  <conditionalFormatting sqref="E81:F81">
    <cfRule type="containsText" dxfId="2558" priority="844" operator="containsText" text=" ">
      <formula>NOT(ISERROR(SEARCH(" ",E81)))</formula>
    </cfRule>
  </conditionalFormatting>
  <conditionalFormatting sqref="I81">
    <cfRule type="containsText" dxfId="2557" priority="847" operator="containsText" text=" ">
      <formula>NOT(ISERROR(SEARCH(" ",I81)))</formula>
    </cfRule>
  </conditionalFormatting>
  <conditionalFormatting sqref="J81:O81">
    <cfRule type="cellIs" dxfId="2556" priority="842" operator="equal">
      <formula>0</formula>
    </cfRule>
    <cfRule type="containsText" dxfId="2555" priority="843" operator="containsText" text=" ">
      <formula>NOT(ISERROR(SEARCH(" ",J81)))</formula>
    </cfRule>
  </conditionalFormatting>
  <conditionalFormatting sqref="P81">
    <cfRule type="cellIs" dxfId="2554" priority="368" operator="equal">
      <formula>0</formula>
    </cfRule>
    <cfRule type="containsText" dxfId="2553" priority="369" operator="containsText" text=" ">
      <formula>NOT(ISERROR(SEARCH(" ",P81)))</formula>
    </cfRule>
  </conditionalFormatting>
  <conditionalFormatting sqref="W81">
    <cfRule type="containsText" dxfId="2552" priority="841" operator="containsText" text=" ">
      <formula>NOT(ISERROR(SEARCH(" ",W81)))</formula>
    </cfRule>
  </conditionalFormatting>
  <conditionalFormatting sqref="Z81">
    <cfRule type="containsText" dxfId="2551" priority="848" operator="containsText" text=" ">
      <formula>NOT(ISERROR(SEARCH(" ",Z81)))</formula>
    </cfRule>
  </conditionalFormatting>
  <conditionalFormatting sqref="E82:F82">
    <cfRule type="containsText" dxfId="2550" priority="834" operator="containsText" text=" ">
      <formula>NOT(ISERROR(SEARCH(" ",E82)))</formula>
    </cfRule>
  </conditionalFormatting>
  <conditionalFormatting sqref="I82">
    <cfRule type="containsText" dxfId="2549" priority="839" operator="containsText" text=" ">
      <formula>NOT(ISERROR(SEARCH(" ",I82)))</formula>
    </cfRule>
  </conditionalFormatting>
  <conditionalFormatting sqref="J82:O82">
    <cfRule type="cellIs" dxfId="2548" priority="832" operator="equal">
      <formula>0</formula>
    </cfRule>
    <cfRule type="containsText" dxfId="2547" priority="833" operator="containsText" text=" ">
      <formula>NOT(ISERROR(SEARCH(" ",J82)))</formula>
    </cfRule>
  </conditionalFormatting>
  <conditionalFormatting sqref="P82">
    <cfRule type="cellIs" dxfId="2546" priority="366" operator="equal">
      <formula>0</formula>
    </cfRule>
    <cfRule type="containsText" dxfId="2545" priority="367" operator="containsText" text=" ">
      <formula>NOT(ISERROR(SEARCH(" ",P82)))</formula>
    </cfRule>
  </conditionalFormatting>
  <conditionalFormatting sqref="T82">
    <cfRule type="containsText" dxfId="2544" priority="838" operator="containsText" text=" ">
      <formula>NOT(ISERROR(SEARCH(" ",T82)))</formula>
    </cfRule>
  </conditionalFormatting>
  <conditionalFormatting sqref="W82">
    <cfRule type="containsText" dxfId="2543" priority="831" operator="containsText" text=" ">
      <formula>NOT(ISERROR(SEARCH(" ",W82)))</formula>
    </cfRule>
  </conditionalFormatting>
  <conditionalFormatting sqref="Z82">
    <cfRule type="containsText" dxfId="2542" priority="840" operator="containsText" text=" ">
      <formula>NOT(ISERROR(SEARCH(" ",Z82)))</formula>
    </cfRule>
  </conditionalFormatting>
  <conditionalFormatting sqref="E83:F83">
    <cfRule type="containsText" dxfId="2541" priority="821" operator="containsText" text=" ">
      <formula>NOT(ISERROR(SEARCH(" ",E83)))</formula>
    </cfRule>
  </conditionalFormatting>
  <conditionalFormatting sqref="I83">
    <cfRule type="containsText" dxfId="2540" priority="824" operator="containsText" text=" ">
      <formula>NOT(ISERROR(SEARCH(" ",I83)))</formula>
    </cfRule>
  </conditionalFormatting>
  <conditionalFormatting sqref="J83:O83">
    <cfRule type="cellIs" dxfId="2539" priority="819" operator="equal">
      <formula>0</formula>
    </cfRule>
    <cfRule type="containsText" dxfId="2538" priority="820" operator="containsText" text=" ">
      <formula>NOT(ISERROR(SEARCH(" ",J83)))</formula>
    </cfRule>
  </conditionalFormatting>
  <conditionalFormatting sqref="P83">
    <cfRule type="cellIs" dxfId="2537" priority="364" operator="equal">
      <formula>0</formula>
    </cfRule>
    <cfRule type="containsText" dxfId="2536" priority="365" operator="containsText" text=" ">
      <formula>NOT(ISERROR(SEARCH(" ",P83)))</formula>
    </cfRule>
  </conditionalFormatting>
  <conditionalFormatting sqref="W83">
    <cfRule type="containsText" dxfId="2535" priority="818" operator="containsText" text=" ">
      <formula>NOT(ISERROR(SEARCH(" ",W83)))</formula>
    </cfRule>
  </conditionalFormatting>
  <conditionalFormatting sqref="Z83">
    <cfRule type="containsText" dxfId="2534" priority="825" operator="containsText" text=" ">
      <formula>NOT(ISERROR(SEARCH(" ",Z83)))</formula>
    </cfRule>
  </conditionalFormatting>
  <conditionalFormatting sqref="E84:F84">
    <cfRule type="containsText" dxfId="2533" priority="811" operator="containsText" text=" ">
      <formula>NOT(ISERROR(SEARCH(" ",E84)))</formula>
    </cfRule>
  </conditionalFormatting>
  <conditionalFormatting sqref="I84">
    <cfRule type="containsText" dxfId="2532" priority="816" operator="containsText" text=" ">
      <formula>NOT(ISERROR(SEARCH(" ",I84)))</formula>
    </cfRule>
  </conditionalFormatting>
  <conditionalFormatting sqref="J84:O84">
    <cfRule type="cellIs" dxfId="2531" priority="809" operator="equal">
      <formula>0</formula>
    </cfRule>
    <cfRule type="containsText" dxfId="2530" priority="810" operator="containsText" text=" ">
      <formula>NOT(ISERROR(SEARCH(" ",J84)))</formula>
    </cfRule>
  </conditionalFormatting>
  <conditionalFormatting sqref="P84">
    <cfRule type="cellIs" dxfId="2529" priority="362" operator="equal">
      <formula>0</formula>
    </cfRule>
    <cfRule type="containsText" dxfId="2528" priority="363" operator="containsText" text=" ">
      <formula>NOT(ISERROR(SEARCH(" ",P84)))</formula>
    </cfRule>
  </conditionalFormatting>
  <conditionalFormatting sqref="T84">
    <cfRule type="containsText" dxfId="2527" priority="815" operator="containsText" text=" ">
      <formula>NOT(ISERROR(SEARCH(" ",T84)))</formula>
    </cfRule>
  </conditionalFormatting>
  <conditionalFormatting sqref="W84">
    <cfRule type="containsText" dxfId="2526" priority="808" operator="containsText" text=" ">
      <formula>NOT(ISERROR(SEARCH(" ",W84)))</formula>
    </cfRule>
  </conditionalFormatting>
  <conditionalFormatting sqref="Z84">
    <cfRule type="containsText" dxfId="2525" priority="817" operator="containsText" text=" ">
      <formula>NOT(ISERROR(SEARCH(" ",Z84)))</formula>
    </cfRule>
  </conditionalFormatting>
  <conditionalFormatting sqref="B85">
    <cfRule type="containsText" dxfId="2524" priority="711" operator="containsText" text=" ">
      <formula>NOT(ISERROR(SEARCH(" ",B85)))</formula>
    </cfRule>
  </conditionalFormatting>
  <conditionalFormatting sqref="C85">
    <cfRule type="colorScale" priority="712">
      <colorScale>
        <cfvo type="min"/>
        <cfvo type="max"/>
        <color rgb="FFF8696B"/>
        <color rgb="FFFCFCFF"/>
      </colorScale>
    </cfRule>
    <cfRule type="colorScale" priority="71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5:D85">
    <cfRule type="containsText" dxfId="2523" priority="710" operator="containsText" text=" ">
      <formula>NOT(ISERROR(SEARCH(" ",C85)))</formula>
    </cfRule>
  </conditionalFormatting>
  <conditionalFormatting sqref="E85:F85">
    <cfRule type="containsText" dxfId="2522" priority="648" operator="containsText" text=" ">
      <formula>NOT(ISERROR(SEARCH(" ",E85)))</formula>
    </cfRule>
  </conditionalFormatting>
  <conditionalFormatting sqref="I85">
    <cfRule type="containsText" dxfId="2521" priority="651" operator="containsText" text=" ">
      <formula>NOT(ISERROR(SEARCH(" ",I85)))</formula>
    </cfRule>
  </conditionalFormatting>
  <conditionalFormatting sqref="J85:O85">
    <cfRule type="cellIs" dxfId="2520" priority="646" operator="equal">
      <formula>0</formula>
    </cfRule>
    <cfRule type="containsText" dxfId="2519" priority="647" operator="containsText" text=" ">
      <formula>NOT(ISERROR(SEARCH(" ",J85)))</formula>
    </cfRule>
  </conditionalFormatting>
  <conditionalFormatting sqref="P85">
    <cfRule type="cellIs" dxfId="2518" priority="342" operator="equal">
      <formula>0</formula>
    </cfRule>
    <cfRule type="containsText" dxfId="2517" priority="343" operator="containsText" text=" ">
      <formula>NOT(ISERROR(SEARCH(" ",P85)))</formula>
    </cfRule>
  </conditionalFormatting>
  <conditionalFormatting sqref="W85">
    <cfRule type="containsText" dxfId="2516" priority="645" operator="containsText" text=" ">
      <formula>NOT(ISERROR(SEARCH(" ",W85)))</formula>
    </cfRule>
  </conditionalFormatting>
  <conditionalFormatting sqref="X85:Y85">
    <cfRule type="containsText" dxfId="2515" priority="649" operator="containsText" text=" ">
      <formula>NOT(ISERROR(SEARCH(" ",X85)))</formula>
    </cfRule>
  </conditionalFormatting>
  <conditionalFormatting sqref="Z85">
    <cfRule type="containsText" dxfId="2514" priority="652" operator="containsText" text=" ">
      <formula>NOT(ISERROR(SEARCH(" ",Z85)))</formula>
    </cfRule>
  </conditionalFormatting>
  <conditionalFormatting sqref="AW85:XFD85">
    <cfRule type="containsText" dxfId="2513" priority="709" operator="containsText" text=" ">
      <formula>NOT(ISERROR(SEARCH(" ",AW85)))</formula>
    </cfRule>
  </conditionalFormatting>
  <conditionalFormatting sqref="B86">
    <cfRule type="containsText" dxfId="2512" priority="706" operator="containsText" text=" ">
      <formula>NOT(ISERROR(SEARCH(" ",B86)))</formula>
    </cfRule>
  </conditionalFormatting>
  <conditionalFormatting sqref="C86">
    <cfRule type="colorScale" priority="707">
      <colorScale>
        <cfvo type="min"/>
        <cfvo type="max"/>
        <color rgb="FFF8696B"/>
        <color rgb="FFFCFCFF"/>
      </colorScale>
    </cfRule>
    <cfRule type="colorScale" priority="70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6:D86">
    <cfRule type="containsText" dxfId="2511" priority="705" operator="containsText" text=" ">
      <formula>NOT(ISERROR(SEARCH(" ",C86)))</formula>
    </cfRule>
  </conditionalFormatting>
  <conditionalFormatting sqref="E86:F86">
    <cfRule type="containsText" dxfId="2510" priority="638" operator="containsText" text=" ">
      <formula>NOT(ISERROR(SEARCH(" ",E86)))</formula>
    </cfRule>
  </conditionalFormatting>
  <conditionalFormatting sqref="G86:H86">
    <cfRule type="containsText" dxfId="2509" priority="641" operator="containsText" text=" ">
      <formula>NOT(ISERROR(SEARCH(" ",G86)))</formula>
    </cfRule>
  </conditionalFormatting>
  <conditionalFormatting sqref="I86">
    <cfRule type="containsText" dxfId="2508" priority="643" operator="containsText" text=" ">
      <formula>NOT(ISERROR(SEARCH(" ",I86)))</formula>
    </cfRule>
  </conditionalFormatting>
  <conditionalFormatting sqref="J86:O86">
    <cfRule type="cellIs" dxfId="2507" priority="636" operator="equal">
      <formula>0</formula>
    </cfRule>
    <cfRule type="containsText" dxfId="2506" priority="637" operator="containsText" text=" ">
      <formula>NOT(ISERROR(SEARCH(" ",J86)))</formula>
    </cfRule>
  </conditionalFormatting>
  <conditionalFormatting sqref="P86">
    <cfRule type="cellIs" dxfId="2505" priority="340" operator="equal">
      <formula>0</formula>
    </cfRule>
    <cfRule type="containsText" dxfId="2504" priority="341" operator="containsText" text=" ">
      <formula>NOT(ISERROR(SEARCH(" ",P86)))</formula>
    </cfRule>
  </conditionalFormatting>
  <conditionalFormatting sqref="T86">
    <cfRule type="containsText" dxfId="2503" priority="642" operator="containsText" text=" ">
      <formula>NOT(ISERROR(SEARCH(" ",T86)))</formula>
    </cfRule>
  </conditionalFormatting>
  <conditionalFormatting sqref="W86">
    <cfRule type="containsText" dxfId="2502" priority="635" operator="containsText" text=" ">
      <formula>NOT(ISERROR(SEARCH(" ",W86)))</formula>
    </cfRule>
  </conditionalFormatting>
  <conditionalFormatting sqref="X86:Y86">
    <cfRule type="containsText" dxfId="2501" priority="640" operator="containsText" text=" ">
      <formula>NOT(ISERROR(SEARCH(" ",X86)))</formula>
    </cfRule>
  </conditionalFormatting>
  <conditionalFormatting sqref="Z86">
    <cfRule type="containsText" dxfId="2500" priority="644" operator="containsText" text=" ">
      <formula>NOT(ISERROR(SEARCH(" ",Z86)))</formula>
    </cfRule>
  </conditionalFormatting>
  <conditionalFormatting sqref="AW86:XFD86">
    <cfRule type="containsText" dxfId="2499" priority="704" operator="containsText" text=" ">
      <formula>NOT(ISERROR(SEARCH(" ",AW86)))</formula>
    </cfRule>
  </conditionalFormatting>
  <conditionalFormatting sqref="B87">
    <cfRule type="containsText" dxfId="2498" priority="700" operator="containsText" text=" ">
      <formula>NOT(ISERROR(SEARCH(" ",B87)))</formula>
    </cfRule>
  </conditionalFormatting>
  <conditionalFormatting sqref="D87">
    <cfRule type="containsText" dxfId="2497" priority="699" operator="containsText" text=" ">
      <formula>NOT(ISERROR(SEARCH(" ",D87)))</formula>
    </cfRule>
  </conditionalFormatting>
  <conditionalFormatting sqref="E87:F87">
    <cfRule type="containsText" dxfId="2496" priority="684" operator="containsText" text=" ">
      <formula>NOT(ISERROR(SEARCH(" ",E87)))</formula>
    </cfRule>
  </conditionalFormatting>
  <conditionalFormatting sqref="I87">
    <cfRule type="containsText" dxfId="2495" priority="687" operator="containsText" text=" ">
      <formula>NOT(ISERROR(SEARCH(" ",I87)))</formula>
    </cfRule>
  </conditionalFormatting>
  <conditionalFormatting sqref="J87:O87">
    <cfRule type="cellIs" dxfId="2494" priority="682" operator="equal">
      <formula>0</formula>
    </cfRule>
    <cfRule type="containsText" dxfId="2493" priority="683" operator="containsText" text=" ">
      <formula>NOT(ISERROR(SEARCH(" ",J87)))</formula>
    </cfRule>
  </conditionalFormatting>
  <conditionalFormatting sqref="P87">
    <cfRule type="cellIs" dxfId="2492" priority="350" operator="equal">
      <formula>0</formula>
    </cfRule>
    <cfRule type="containsText" dxfId="2491" priority="351" operator="containsText" text=" ">
      <formula>NOT(ISERROR(SEARCH(" ",P87)))</formula>
    </cfRule>
  </conditionalFormatting>
  <conditionalFormatting sqref="W87">
    <cfRule type="containsText" dxfId="2490" priority="681" operator="containsText" text=" ">
      <formula>NOT(ISERROR(SEARCH(" ",W87)))</formula>
    </cfRule>
  </conditionalFormatting>
  <conditionalFormatting sqref="X87:Y87">
    <cfRule type="containsText" dxfId="2489" priority="685" operator="containsText" text=" ">
      <formula>NOT(ISERROR(SEARCH(" ",X87)))</formula>
    </cfRule>
  </conditionalFormatting>
  <conditionalFormatting sqref="Z87">
    <cfRule type="containsText" dxfId="2488" priority="688" operator="containsText" text=" ">
      <formula>NOT(ISERROR(SEARCH(" ",Z87)))</formula>
    </cfRule>
  </conditionalFormatting>
  <conditionalFormatting sqref="AW87:XFD87">
    <cfRule type="containsText" dxfId="2487" priority="698" operator="containsText" text=" ">
      <formula>NOT(ISERROR(SEARCH(" ",AW87)))</formula>
    </cfRule>
  </conditionalFormatting>
  <conditionalFormatting sqref="E88:F88">
    <cfRule type="containsText" dxfId="2486" priority="674" operator="containsText" text=" ">
      <formula>NOT(ISERROR(SEARCH(" ",E88)))</formula>
    </cfRule>
  </conditionalFormatting>
  <conditionalFormatting sqref="G88:H88">
    <cfRule type="containsText" dxfId="2485" priority="677" operator="containsText" text=" ">
      <formula>NOT(ISERROR(SEARCH(" ",G88)))</formula>
    </cfRule>
  </conditionalFormatting>
  <conditionalFormatting sqref="I88">
    <cfRule type="containsText" dxfId="2484" priority="679" operator="containsText" text=" ">
      <formula>NOT(ISERROR(SEARCH(" ",I88)))</formula>
    </cfRule>
  </conditionalFormatting>
  <conditionalFormatting sqref="J88:O88">
    <cfRule type="cellIs" dxfId="2483" priority="672" operator="equal">
      <formula>0</formula>
    </cfRule>
    <cfRule type="containsText" dxfId="2482" priority="673" operator="containsText" text=" ">
      <formula>NOT(ISERROR(SEARCH(" ",J88)))</formula>
    </cfRule>
  </conditionalFormatting>
  <conditionalFormatting sqref="P88">
    <cfRule type="cellIs" dxfId="2481" priority="348" operator="equal">
      <formula>0</formula>
    </cfRule>
    <cfRule type="containsText" dxfId="2480" priority="349" operator="containsText" text=" ">
      <formula>NOT(ISERROR(SEARCH(" ",P88)))</formula>
    </cfRule>
  </conditionalFormatting>
  <conditionalFormatting sqref="T88">
    <cfRule type="containsText" dxfId="2479" priority="678" operator="containsText" text=" ">
      <formula>NOT(ISERROR(SEARCH(" ",T88)))</formula>
    </cfRule>
  </conditionalFormatting>
  <conditionalFormatting sqref="W88">
    <cfRule type="containsText" dxfId="2478" priority="671" operator="containsText" text=" ">
      <formula>NOT(ISERROR(SEARCH(" ",W88)))</formula>
    </cfRule>
  </conditionalFormatting>
  <conditionalFormatting sqref="X88:Y88">
    <cfRule type="containsText" dxfId="2477" priority="676" operator="containsText" text=" ">
      <formula>NOT(ISERROR(SEARCH(" ",X88)))</formula>
    </cfRule>
  </conditionalFormatting>
  <conditionalFormatting sqref="Z88">
    <cfRule type="containsText" dxfId="2476" priority="680" operator="containsText" text=" ">
      <formula>NOT(ISERROR(SEARCH(" ",Z88)))</formula>
    </cfRule>
  </conditionalFormatting>
  <conditionalFormatting sqref="B89">
    <cfRule type="containsText" dxfId="2475" priority="697" operator="containsText" text=" ">
      <formula>NOT(ISERROR(SEARCH(" ",B89)))</formula>
    </cfRule>
  </conditionalFormatting>
  <conditionalFormatting sqref="D89">
    <cfRule type="containsText" dxfId="2474" priority="696" operator="containsText" text=" ">
      <formula>NOT(ISERROR(SEARCH(" ",D89)))</formula>
    </cfRule>
  </conditionalFormatting>
  <conditionalFormatting sqref="E89:F89">
    <cfRule type="containsText" dxfId="2473" priority="666" operator="containsText" text=" ">
      <formula>NOT(ISERROR(SEARCH(" ",E89)))</formula>
    </cfRule>
  </conditionalFormatting>
  <conditionalFormatting sqref="I89">
    <cfRule type="containsText" dxfId="2472" priority="669" operator="containsText" text=" ">
      <formula>NOT(ISERROR(SEARCH(" ",I89)))</formula>
    </cfRule>
  </conditionalFormatting>
  <conditionalFormatting sqref="J89:O89">
    <cfRule type="cellIs" dxfId="2471" priority="664" operator="equal">
      <formula>0</formula>
    </cfRule>
    <cfRule type="containsText" dxfId="2470" priority="665" operator="containsText" text=" ">
      <formula>NOT(ISERROR(SEARCH(" ",J89)))</formula>
    </cfRule>
  </conditionalFormatting>
  <conditionalFormatting sqref="P89">
    <cfRule type="cellIs" dxfId="2469" priority="346" operator="equal">
      <formula>0</formula>
    </cfRule>
    <cfRule type="containsText" dxfId="2468" priority="347" operator="containsText" text=" ">
      <formula>NOT(ISERROR(SEARCH(" ",P89)))</formula>
    </cfRule>
  </conditionalFormatting>
  <conditionalFormatting sqref="W89">
    <cfRule type="containsText" dxfId="2467" priority="663" operator="containsText" text=" ">
      <formula>NOT(ISERROR(SEARCH(" ",W89)))</formula>
    </cfRule>
  </conditionalFormatting>
  <conditionalFormatting sqref="X89:Y89">
    <cfRule type="containsText" dxfId="2466" priority="667" operator="containsText" text=" ">
      <formula>NOT(ISERROR(SEARCH(" ",X89)))</formula>
    </cfRule>
  </conditionalFormatting>
  <conditionalFormatting sqref="Z89">
    <cfRule type="containsText" dxfId="2465" priority="670" operator="containsText" text=" ">
      <formula>NOT(ISERROR(SEARCH(" ",Z89)))</formula>
    </cfRule>
  </conditionalFormatting>
  <conditionalFormatting sqref="AW89:XFD89">
    <cfRule type="containsText" dxfId="2464" priority="695" operator="containsText" text=" ">
      <formula>NOT(ISERROR(SEARCH(" ",AW89)))</formula>
    </cfRule>
  </conditionalFormatting>
  <conditionalFormatting sqref="E90:F90">
    <cfRule type="containsText" dxfId="2463" priority="656" operator="containsText" text=" ">
      <formula>NOT(ISERROR(SEARCH(" ",E90)))</formula>
    </cfRule>
  </conditionalFormatting>
  <conditionalFormatting sqref="G90:H90">
    <cfRule type="containsText" dxfId="2462" priority="659" operator="containsText" text=" ">
      <formula>NOT(ISERROR(SEARCH(" ",G90)))</formula>
    </cfRule>
  </conditionalFormatting>
  <conditionalFormatting sqref="I90">
    <cfRule type="containsText" dxfId="2461" priority="661" operator="containsText" text=" ">
      <formula>NOT(ISERROR(SEARCH(" ",I90)))</formula>
    </cfRule>
  </conditionalFormatting>
  <conditionalFormatting sqref="J90:O90">
    <cfRule type="cellIs" dxfId="2460" priority="654" operator="equal">
      <formula>0</formula>
    </cfRule>
    <cfRule type="containsText" dxfId="2459" priority="655" operator="containsText" text=" ">
      <formula>NOT(ISERROR(SEARCH(" ",J90)))</formula>
    </cfRule>
  </conditionalFormatting>
  <conditionalFormatting sqref="P90">
    <cfRule type="cellIs" dxfId="2458" priority="344" operator="equal">
      <formula>0</formula>
    </cfRule>
    <cfRule type="containsText" dxfId="2457" priority="345" operator="containsText" text=" ">
      <formula>NOT(ISERROR(SEARCH(" ",P90)))</formula>
    </cfRule>
  </conditionalFormatting>
  <conditionalFormatting sqref="T90">
    <cfRule type="containsText" dxfId="2456" priority="660" operator="containsText" text=" ">
      <formula>NOT(ISERROR(SEARCH(" ",T90)))</formula>
    </cfRule>
  </conditionalFormatting>
  <conditionalFormatting sqref="W90">
    <cfRule type="containsText" dxfId="2455" priority="653" operator="containsText" text=" ">
      <formula>NOT(ISERROR(SEARCH(" ",W90)))</formula>
    </cfRule>
  </conditionalFormatting>
  <conditionalFormatting sqref="X90:Y90">
    <cfRule type="containsText" dxfId="2454" priority="658" operator="containsText" text=" ">
      <formula>NOT(ISERROR(SEARCH(" ",X90)))</formula>
    </cfRule>
  </conditionalFormatting>
  <conditionalFormatting sqref="Z90">
    <cfRule type="containsText" dxfId="2453" priority="662" operator="containsText" text=" ">
      <formula>NOT(ISERROR(SEARCH(" ",Z90)))</formula>
    </cfRule>
  </conditionalFormatting>
  <conditionalFormatting sqref="C91">
    <cfRule type="containsText" dxfId="2452" priority="575" operator="containsText" text=" ">
      <formula>NOT(ISERROR(SEARCH(" ",C91)))</formula>
    </cfRule>
    <cfRule type="colorScale" priority="576">
      <colorScale>
        <cfvo type="min"/>
        <cfvo type="max"/>
        <color rgb="FFF8696B"/>
        <color rgb="FFFCFCFF"/>
      </colorScale>
    </cfRule>
    <cfRule type="colorScale" priority="57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91:F91">
    <cfRule type="containsText" dxfId="2451" priority="582" operator="containsText" text=" ">
      <formula>NOT(ISERROR(SEARCH(" ",E91)))</formula>
    </cfRule>
  </conditionalFormatting>
  <conditionalFormatting sqref="J91:O91">
    <cfRule type="cellIs" dxfId="2450" priority="580" operator="equal">
      <formula>0</formula>
    </cfRule>
    <cfRule type="containsText" dxfId="2449" priority="581" operator="containsText" text=" ">
      <formula>NOT(ISERROR(SEARCH(" ",J91)))</formula>
    </cfRule>
  </conditionalFormatting>
  <conditionalFormatting sqref="P91">
    <cfRule type="cellIs" dxfId="2448" priority="332" operator="equal">
      <formula>0</formula>
    </cfRule>
    <cfRule type="containsText" dxfId="2447" priority="333" operator="containsText" text=" ">
      <formula>NOT(ISERROR(SEARCH(" ",P91)))</formula>
    </cfRule>
  </conditionalFormatting>
  <conditionalFormatting sqref="W91">
    <cfRule type="containsText" dxfId="2446" priority="578" operator="containsText" text=" ">
      <formula>NOT(ISERROR(SEARCH(" ",W91)))</formula>
    </cfRule>
  </conditionalFormatting>
  <conditionalFormatting sqref="X91:Y91">
    <cfRule type="containsText" dxfId="2445" priority="584" operator="containsText" text=" ">
      <formula>NOT(ISERROR(SEARCH(" ",X91)))</formula>
    </cfRule>
  </conditionalFormatting>
  <conditionalFormatting sqref="AW91:XFD91">
    <cfRule type="containsText" dxfId="2444" priority="596" operator="containsText" text=" ">
      <formula>NOT(ISERROR(SEARCH(" ",AW91)))</formula>
    </cfRule>
  </conditionalFormatting>
  <conditionalFormatting sqref="C92">
    <cfRule type="colorScale" priority="593">
      <colorScale>
        <cfvo type="min"/>
        <cfvo type="max"/>
        <color rgb="FFF8696B"/>
        <color rgb="FFFCFCFF"/>
      </colorScale>
    </cfRule>
    <cfRule type="colorScale" priority="59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92:F92">
    <cfRule type="containsText" dxfId="2443" priority="588" operator="containsText" text=" ">
      <formula>NOT(ISERROR(SEARCH(" ",E92)))</formula>
    </cfRule>
  </conditionalFormatting>
  <conditionalFormatting sqref="W92">
    <cfRule type="containsText" dxfId="2442" priority="579" operator="containsText" text=" ">
      <formula>NOT(ISERROR(SEARCH(" ",W92)))</formula>
    </cfRule>
  </conditionalFormatting>
  <conditionalFormatting sqref="X92:Y92">
    <cfRule type="containsText" dxfId="2441" priority="591" operator="containsText" text=" ">
      <formula>NOT(ISERROR(SEARCH(" ",X92)))</formula>
    </cfRule>
  </conditionalFormatting>
  <conditionalFormatting sqref="AW92:XFD92">
    <cfRule type="containsText" dxfId="2440" priority="597" operator="containsText" text=" ">
      <formula>NOT(ISERROR(SEARCH(" ",AW92)))</formula>
    </cfRule>
  </conditionalFormatting>
  <conditionalFormatting sqref="D97">
    <cfRule type="containsText" dxfId="2439" priority="1800" operator="containsText" text=" ">
      <formula>NOT(ISERROR(SEARCH(" ",D97)))</formula>
    </cfRule>
  </conditionalFormatting>
  <conditionalFormatting sqref="E97:F97">
    <cfRule type="containsText" dxfId="2438" priority="1005" operator="containsText" text=" ">
      <formula>NOT(ISERROR(SEARCH(" ",E97)))</formula>
    </cfRule>
  </conditionalFormatting>
  <conditionalFormatting sqref="G97:H97">
    <cfRule type="containsText" dxfId="2437" priority="1803" operator="containsText" text=" ">
      <formula>NOT(ISERROR(SEARCH(" ",G97)))</formula>
    </cfRule>
  </conditionalFormatting>
  <conditionalFormatting sqref="S97:V97">
    <cfRule type="containsText" dxfId="2436" priority="1802" operator="containsText" text=" ">
      <formula>NOT(ISERROR(SEARCH(" ",S97)))</formula>
    </cfRule>
  </conditionalFormatting>
  <conditionalFormatting sqref="W97">
    <cfRule type="containsText" dxfId="2435" priority="1142" operator="containsText" text=" ">
      <formula>NOT(ISERROR(SEARCH(" ",W97)))</formula>
    </cfRule>
  </conditionalFormatting>
  <conditionalFormatting sqref="X97">
    <cfRule type="containsText" dxfId="2434" priority="1801" operator="containsText" text=" ">
      <formula>NOT(ISERROR(SEARCH(" ",X97)))</formula>
    </cfRule>
  </conditionalFormatting>
  <conditionalFormatting sqref="D98">
    <cfRule type="containsText" dxfId="2433" priority="1796" operator="containsText" text=" ">
      <formula>NOT(ISERROR(SEARCH(" ",D98)))</formula>
    </cfRule>
  </conditionalFormatting>
  <conditionalFormatting sqref="E98:F98">
    <cfRule type="containsText" dxfId="2432" priority="1004" operator="containsText" text=" ">
      <formula>NOT(ISERROR(SEARCH(" ",E98)))</formula>
    </cfRule>
  </conditionalFormatting>
  <conditionalFormatting sqref="G98:H98">
    <cfRule type="containsText" dxfId="2431" priority="1799" operator="containsText" text=" ">
      <formula>NOT(ISERROR(SEARCH(" ",G98)))</formula>
    </cfRule>
  </conditionalFormatting>
  <conditionalFormatting sqref="S98:V98">
    <cfRule type="containsText" dxfId="2430" priority="1798" operator="containsText" text=" ">
      <formula>NOT(ISERROR(SEARCH(" ",S98)))</formula>
    </cfRule>
  </conditionalFormatting>
  <conditionalFormatting sqref="W98">
    <cfRule type="containsText" dxfId="2429" priority="1141" operator="containsText" text=" ">
      <formula>NOT(ISERROR(SEARCH(" ",W98)))</formula>
    </cfRule>
  </conditionalFormatting>
  <conditionalFormatting sqref="X98">
    <cfRule type="containsText" dxfId="2428" priority="1797" operator="containsText" text=" ">
      <formula>NOT(ISERROR(SEARCH(" ",X98)))</formula>
    </cfRule>
  </conditionalFormatting>
  <conditionalFormatting sqref="D99">
    <cfRule type="containsText" dxfId="2427" priority="1792" operator="containsText" text=" ">
      <formula>NOT(ISERROR(SEARCH(" ",D99)))</formula>
    </cfRule>
  </conditionalFormatting>
  <conditionalFormatting sqref="E99:F99">
    <cfRule type="containsText" dxfId="2426" priority="1003" operator="containsText" text=" ">
      <formula>NOT(ISERROR(SEARCH(" ",E99)))</formula>
    </cfRule>
  </conditionalFormatting>
  <conditionalFormatting sqref="G99:H99">
    <cfRule type="containsText" dxfId="2425" priority="1795" operator="containsText" text=" ">
      <formula>NOT(ISERROR(SEARCH(" ",G99)))</formula>
    </cfRule>
  </conditionalFormatting>
  <conditionalFormatting sqref="S99:V99">
    <cfRule type="containsText" dxfId="2424" priority="1794" operator="containsText" text=" ">
      <formula>NOT(ISERROR(SEARCH(" ",S99)))</formula>
    </cfRule>
  </conditionalFormatting>
  <conditionalFormatting sqref="W99">
    <cfRule type="containsText" dxfId="2423" priority="1140" operator="containsText" text=" ">
      <formula>NOT(ISERROR(SEARCH(" ",W99)))</formula>
    </cfRule>
  </conditionalFormatting>
  <conditionalFormatting sqref="X99">
    <cfRule type="containsText" dxfId="2422" priority="1793" operator="containsText" text=" ">
      <formula>NOT(ISERROR(SEARCH(" ",X99)))</formula>
    </cfRule>
  </conditionalFormatting>
  <conditionalFormatting sqref="D100">
    <cfRule type="containsText" dxfId="2421" priority="1788" operator="containsText" text=" ">
      <formula>NOT(ISERROR(SEARCH(" ",D100)))</formula>
    </cfRule>
  </conditionalFormatting>
  <conditionalFormatting sqref="E100:F100">
    <cfRule type="containsText" dxfId="2420" priority="1002" operator="containsText" text=" ">
      <formula>NOT(ISERROR(SEARCH(" ",E100)))</formula>
    </cfRule>
  </conditionalFormatting>
  <conditionalFormatting sqref="G100:H100">
    <cfRule type="containsText" dxfId="2419" priority="1791" operator="containsText" text=" ">
      <formula>NOT(ISERROR(SEARCH(" ",G100)))</formula>
    </cfRule>
  </conditionalFormatting>
  <conditionalFormatting sqref="S100:V100">
    <cfRule type="containsText" dxfId="2418" priority="1790" operator="containsText" text=" ">
      <formula>NOT(ISERROR(SEARCH(" ",S100)))</formula>
    </cfRule>
  </conditionalFormatting>
  <conditionalFormatting sqref="W100">
    <cfRule type="containsText" dxfId="2417" priority="1139" operator="containsText" text=" ">
      <formula>NOT(ISERROR(SEARCH(" ",W100)))</formula>
    </cfRule>
  </conditionalFormatting>
  <conditionalFormatting sqref="X100">
    <cfRule type="containsText" dxfId="2416" priority="1789" operator="containsText" text=" ">
      <formula>NOT(ISERROR(SEARCH(" ",X100)))</formula>
    </cfRule>
  </conditionalFormatting>
  <conditionalFormatting sqref="D101">
    <cfRule type="containsText" dxfId="2415" priority="1784" operator="containsText" text=" ">
      <formula>NOT(ISERROR(SEARCH(" ",D101)))</formula>
    </cfRule>
  </conditionalFormatting>
  <conditionalFormatting sqref="E101:F101">
    <cfRule type="containsText" dxfId="2414" priority="1001" operator="containsText" text=" ">
      <formula>NOT(ISERROR(SEARCH(" ",E101)))</formula>
    </cfRule>
  </conditionalFormatting>
  <conditionalFormatting sqref="G101:H101">
    <cfRule type="containsText" dxfId="2413" priority="1787" operator="containsText" text=" ">
      <formula>NOT(ISERROR(SEARCH(" ",G101)))</formula>
    </cfRule>
  </conditionalFormatting>
  <conditionalFormatting sqref="S101:V101">
    <cfRule type="containsText" dxfId="2412" priority="1786" operator="containsText" text=" ">
      <formula>NOT(ISERROR(SEARCH(" ",S101)))</formula>
    </cfRule>
  </conditionalFormatting>
  <conditionalFormatting sqref="W101">
    <cfRule type="containsText" dxfId="2411" priority="1138" operator="containsText" text=" ">
      <formula>NOT(ISERROR(SEARCH(" ",W101)))</formula>
    </cfRule>
  </conditionalFormatting>
  <conditionalFormatting sqref="X101">
    <cfRule type="containsText" dxfId="2410" priority="1785" operator="containsText" text=" ">
      <formula>NOT(ISERROR(SEARCH(" ",X101)))</formula>
    </cfRule>
  </conditionalFormatting>
  <conditionalFormatting sqref="D102">
    <cfRule type="containsText" dxfId="2409" priority="1780" operator="containsText" text=" ">
      <formula>NOT(ISERROR(SEARCH(" ",D102)))</formula>
    </cfRule>
  </conditionalFormatting>
  <conditionalFormatting sqref="E102:F102">
    <cfRule type="containsText" dxfId="2408" priority="1000" operator="containsText" text=" ">
      <formula>NOT(ISERROR(SEARCH(" ",E102)))</formula>
    </cfRule>
  </conditionalFormatting>
  <conditionalFormatting sqref="G102:H102">
    <cfRule type="containsText" dxfId="2407" priority="1783" operator="containsText" text=" ">
      <formula>NOT(ISERROR(SEARCH(" ",G102)))</formula>
    </cfRule>
  </conditionalFormatting>
  <conditionalFormatting sqref="S102:V102">
    <cfRule type="containsText" dxfId="2406" priority="1782" operator="containsText" text=" ">
      <formula>NOT(ISERROR(SEARCH(" ",S102)))</formula>
    </cfRule>
  </conditionalFormatting>
  <conditionalFormatting sqref="W102">
    <cfRule type="containsText" dxfId="2405" priority="1137" operator="containsText" text=" ">
      <formula>NOT(ISERROR(SEARCH(" ",W102)))</formula>
    </cfRule>
  </conditionalFormatting>
  <conditionalFormatting sqref="X102">
    <cfRule type="containsText" dxfId="2404" priority="1781" operator="containsText" text=" ">
      <formula>NOT(ISERROR(SEARCH(" ",X102)))</formula>
    </cfRule>
  </conditionalFormatting>
  <conditionalFormatting sqref="Y114">
    <cfRule type="containsText" dxfId="2403" priority="2833" operator="containsText" text=" ">
      <formula>NOT(ISERROR(SEARCH(" ",Y114)))</formula>
    </cfRule>
  </conditionalFormatting>
  <conditionalFormatting sqref="AD116">
    <cfRule type="containsText" dxfId="2402" priority="266" operator="containsText" text=" ">
      <formula>NOT(ISERROR(SEARCH(" ",AD116)))</formula>
    </cfRule>
  </conditionalFormatting>
  <conditionalFormatting sqref="AH116">
    <cfRule type="containsText" dxfId="2401" priority="2840" operator="containsText" text=" ">
      <formula>NOT(ISERROR(SEARCH(" ",AH116)))</formula>
    </cfRule>
  </conditionalFormatting>
  <conditionalFormatting sqref="Z161">
    <cfRule type="containsText" dxfId="2400" priority="2846" operator="containsText" text=" ">
      <formula>NOT(ISERROR(SEARCH(" ",Z161)))</formula>
    </cfRule>
  </conditionalFormatting>
  <conditionalFormatting sqref="Y218">
    <cfRule type="containsText" dxfId="2399" priority="2849" operator="containsText" text=" ">
      <formula>NOT(ISERROR(SEARCH(" ",Y218)))</formula>
    </cfRule>
  </conditionalFormatting>
  <conditionalFormatting sqref="Y219">
    <cfRule type="containsText" dxfId="2398" priority="2848" operator="containsText" text=" ">
      <formula>NOT(ISERROR(SEARCH(" ",Y219)))</formula>
    </cfRule>
  </conditionalFormatting>
  <conditionalFormatting sqref="B352">
    <cfRule type="containsText" dxfId="2397" priority="2793" operator="containsText" text=" ">
      <formula>NOT(ISERROR(SEARCH(" ",B352)))</formula>
    </cfRule>
  </conditionalFormatting>
  <conditionalFormatting sqref="W352">
    <cfRule type="containsText" dxfId="2396" priority="1368" operator="containsText" text=" ">
      <formula>NOT(ISERROR(SEARCH(" ",W352)))</formula>
    </cfRule>
  </conditionalFormatting>
  <conditionalFormatting sqref="X352">
    <cfRule type="containsText" dxfId="2395" priority="2792" operator="containsText" text=" ">
      <formula>NOT(ISERROR(SEARCH(" ",X352)))</formula>
    </cfRule>
  </conditionalFormatting>
  <conditionalFormatting sqref="B353">
    <cfRule type="containsText" dxfId="2394" priority="2789" operator="containsText" text=" ">
      <formula>NOT(ISERROR(SEARCH(" ",B353)))</formula>
    </cfRule>
  </conditionalFormatting>
  <conditionalFormatting sqref="W353">
    <cfRule type="containsText" dxfId="2393" priority="1367" operator="containsText" text=" ">
      <formula>NOT(ISERROR(SEARCH(" ",W353)))</formula>
    </cfRule>
  </conditionalFormatting>
  <conditionalFormatting sqref="X353">
    <cfRule type="containsText" dxfId="2392" priority="2788" operator="containsText" text=" ">
      <formula>NOT(ISERROR(SEARCH(" ",X353)))</formula>
    </cfRule>
  </conditionalFormatting>
  <conditionalFormatting sqref="B354">
    <cfRule type="containsText" dxfId="2391" priority="2785" operator="containsText" text=" ">
      <formula>NOT(ISERROR(SEARCH(" ",B354)))</formula>
    </cfRule>
  </conditionalFormatting>
  <conditionalFormatting sqref="W354">
    <cfRule type="containsText" dxfId="2390" priority="1366" operator="containsText" text=" ">
      <formula>NOT(ISERROR(SEARCH(" ",W354)))</formula>
    </cfRule>
  </conditionalFormatting>
  <conditionalFormatting sqref="X354">
    <cfRule type="containsText" dxfId="2389" priority="2784" operator="containsText" text=" ">
      <formula>NOT(ISERROR(SEARCH(" ",X354)))</formula>
    </cfRule>
  </conditionalFormatting>
  <conditionalFormatting sqref="B355">
    <cfRule type="containsText" dxfId="2388" priority="2781" operator="containsText" text=" ">
      <formula>NOT(ISERROR(SEARCH(" ",B355)))</formula>
    </cfRule>
  </conditionalFormatting>
  <conditionalFormatting sqref="W355">
    <cfRule type="containsText" dxfId="2387" priority="1365" operator="containsText" text=" ">
      <formula>NOT(ISERROR(SEARCH(" ",W355)))</formula>
    </cfRule>
  </conditionalFormatting>
  <conditionalFormatting sqref="X355">
    <cfRule type="containsText" dxfId="2386" priority="2780" operator="containsText" text=" ">
      <formula>NOT(ISERROR(SEARCH(" ",X355)))</formula>
    </cfRule>
  </conditionalFormatting>
  <conditionalFormatting sqref="B356">
    <cfRule type="containsText" dxfId="2385" priority="2777" operator="containsText" text=" ">
      <formula>NOT(ISERROR(SEARCH(" ",B356)))</formula>
    </cfRule>
  </conditionalFormatting>
  <conditionalFormatting sqref="W356">
    <cfRule type="containsText" dxfId="2384" priority="1364" operator="containsText" text=" ">
      <formula>NOT(ISERROR(SEARCH(" ",W356)))</formula>
    </cfRule>
  </conditionalFormatting>
  <conditionalFormatting sqref="X356">
    <cfRule type="containsText" dxfId="2383" priority="2776" operator="containsText" text=" ">
      <formula>NOT(ISERROR(SEARCH(" ",X356)))</formula>
    </cfRule>
  </conditionalFormatting>
  <conditionalFormatting sqref="B357">
    <cfRule type="containsText" dxfId="2382" priority="2773" operator="containsText" text=" ">
      <formula>NOT(ISERROR(SEARCH(" ",B357)))</formula>
    </cfRule>
  </conditionalFormatting>
  <conditionalFormatting sqref="W357">
    <cfRule type="containsText" dxfId="2381" priority="1363" operator="containsText" text=" ">
      <formula>NOT(ISERROR(SEARCH(" ",W357)))</formula>
    </cfRule>
  </conditionalFormatting>
  <conditionalFormatting sqref="X357">
    <cfRule type="containsText" dxfId="2380" priority="2772" operator="containsText" text=" ">
      <formula>NOT(ISERROR(SEARCH(" ",X357)))</formula>
    </cfRule>
  </conditionalFormatting>
  <conditionalFormatting sqref="B358">
    <cfRule type="containsText" dxfId="2379" priority="2769" operator="containsText" text=" ">
      <formula>NOT(ISERROR(SEARCH(" ",B358)))</formula>
    </cfRule>
  </conditionalFormatting>
  <conditionalFormatting sqref="W358">
    <cfRule type="containsText" dxfId="2378" priority="1362" operator="containsText" text=" ">
      <formula>NOT(ISERROR(SEARCH(" ",W358)))</formula>
    </cfRule>
  </conditionalFormatting>
  <conditionalFormatting sqref="X358">
    <cfRule type="containsText" dxfId="2377" priority="2768" operator="containsText" text=" ">
      <formula>NOT(ISERROR(SEARCH(" ",X358)))</formula>
    </cfRule>
  </conditionalFormatting>
  <conditionalFormatting sqref="B359">
    <cfRule type="containsText" dxfId="2376" priority="2765" operator="containsText" text=" ">
      <formula>NOT(ISERROR(SEARCH(" ",B359)))</formula>
    </cfRule>
  </conditionalFormatting>
  <conditionalFormatting sqref="W359">
    <cfRule type="containsText" dxfId="2375" priority="1361" operator="containsText" text=" ">
      <formula>NOT(ISERROR(SEARCH(" ",W359)))</formula>
    </cfRule>
  </conditionalFormatting>
  <conditionalFormatting sqref="X359">
    <cfRule type="containsText" dxfId="2374" priority="2764" operator="containsText" text=" ">
      <formula>NOT(ISERROR(SEARCH(" ",X359)))</formula>
    </cfRule>
  </conditionalFormatting>
  <conditionalFormatting sqref="B360">
    <cfRule type="containsText" dxfId="2373" priority="2761" operator="containsText" text=" ">
      <formula>NOT(ISERROR(SEARCH(" ",B360)))</formula>
    </cfRule>
  </conditionalFormatting>
  <conditionalFormatting sqref="W360">
    <cfRule type="containsText" dxfId="2372" priority="1360" operator="containsText" text=" ">
      <formula>NOT(ISERROR(SEARCH(" ",W360)))</formula>
    </cfRule>
  </conditionalFormatting>
  <conditionalFormatting sqref="X360">
    <cfRule type="containsText" dxfId="2371" priority="2760" operator="containsText" text=" ">
      <formula>NOT(ISERROR(SEARCH(" ",X360)))</formula>
    </cfRule>
  </conditionalFormatting>
  <conditionalFormatting sqref="B361">
    <cfRule type="containsText" dxfId="2370" priority="2757" operator="containsText" text=" ">
      <formula>NOT(ISERROR(SEARCH(" ",B361)))</formula>
    </cfRule>
  </conditionalFormatting>
  <conditionalFormatting sqref="W361">
    <cfRule type="containsText" dxfId="2369" priority="1359" operator="containsText" text=" ">
      <formula>NOT(ISERROR(SEARCH(" ",W361)))</formula>
    </cfRule>
  </conditionalFormatting>
  <conditionalFormatting sqref="X361">
    <cfRule type="containsText" dxfId="2368" priority="2756" operator="containsText" text=" ">
      <formula>NOT(ISERROR(SEARCH(" ",X361)))</formula>
    </cfRule>
  </conditionalFormatting>
  <conditionalFormatting sqref="B362">
    <cfRule type="containsText" dxfId="2367" priority="2753" operator="containsText" text=" ">
      <formula>NOT(ISERROR(SEARCH(" ",B362)))</formula>
    </cfRule>
  </conditionalFormatting>
  <conditionalFormatting sqref="W362">
    <cfRule type="containsText" dxfId="2366" priority="1358" operator="containsText" text=" ">
      <formula>NOT(ISERROR(SEARCH(" ",W362)))</formula>
    </cfRule>
  </conditionalFormatting>
  <conditionalFormatting sqref="X362">
    <cfRule type="containsText" dxfId="2365" priority="2752" operator="containsText" text=" ">
      <formula>NOT(ISERROR(SEARCH(" ",X362)))</formula>
    </cfRule>
  </conditionalFormatting>
  <conditionalFormatting sqref="B363">
    <cfRule type="containsText" dxfId="2364" priority="2749" operator="containsText" text=" ">
      <formula>NOT(ISERROR(SEARCH(" ",B363)))</formula>
    </cfRule>
  </conditionalFormatting>
  <conditionalFormatting sqref="W363">
    <cfRule type="containsText" dxfId="2363" priority="1357" operator="containsText" text=" ">
      <formula>NOT(ISERROR(SEARCH(" ",W363)))</formula>
    </cfRule>
  </conditionalFormatting>
  <conditionalFormatting sqref="X363">
    <cfRule type="containsText" dxfId="2362" priority="2748" operator="containsText" text=" ">
      <formula>NOT(ISERROR(SEARCH(" ",X363)))</formula>
    </cfRule>
  </conditionalFormatting>
  <conditionalFormatting sqref="B364">
    <cfRule type="containsText" dxfId="2361" priority="2745" operator="containsText" text=" ">
      <formula>NOT(ISERROR(SEARCH(" ",B364)))</formula>
    </cfRule>
  </conditionalFormatting>
  <conditionalFormatting sqref="W364">
    <cfRule type="containsText" dxfId="2360" priority="1356" operator="containsText" text=" ">
      <formula>NOT(ISERROR(SEARCH(" ",W364)))</formula>
    </cfRule>
  </conditionalFormatting>
  <conditionalFormatting sqref="X364">
    <cfRule type="containsText" dxfId="2359" priority="2744" operator="containsText" text=" ">
      <formula>NOT(ISERROR(SEARCH(" ",X364)))</formula>
    </cfRule>
  </conditionalFormatting>
  <conditionalFormatting sqref="B365">
    <cfRule type="containsText" dxfId="2358" priority="2741" operator="containsText" text=" ">
      <formula>NOT(ISERROR(SEARCH(" ",B365)))</formula>
    </cfRule>
  </conditionalFormatting>
  <conditionalFormatting sqref="W365">
    <cfRule type="containsText" dxfId="2357" priority="1355" operator="containsText" text=" ">
      <formula>NOT(ISERROR(SEARCH(" ",W365)))</formula>
    </cfRule>
  </conditionalFormatting>
  <conditionalFormatting sqref="X365">
    <cfRule type="containsText" dxfId="2356" priority="2740" operator="containsText" text=" ">
      <formula>NOT(ISERROR(SEARCH(" ",X365)))</formula>
    </cfRule>
  </conditionalFormatting>
  <conditionalFormatting sqref="B366">
    <cfRule type="containsText" dxfId="2355" priority="2737" operator="containsText" text=" ">
      <formula>NOT(ISERROR(SEARCH(" ",B366)))</formula>
    </cfRule>
  </conditionalFormatting>
  <conditionalFormatting sqref="W366">
    <cfRule type="containsText" dxfId="2354" priority="1354" operator="containsText" text=" ">
      <formula>NOT(ISERROR(SEARCH(" ",W366)))</formula>
    </cfRule>
  </conditionalFormatting>
  <conditionalFormatting sqref="X366">
    <cfRule type="containsText" dxfId="2353" priority="2736" operator="containsText" text=" ">
      <formula>NOT(ISERROR(SEARCH(" ",X366)))</formula>
    </cfRule>
  </conditionalFormatting>
  <conditionalFormatting sqref="B367">
    <cfRule type="containsText" dxfId="2352" priority="2733" operator="containsText" text=" ">
      <formula>NOT(ISERROR(SEARCH(" ",B367)))</formula>
    </cfRule>
  </conditionalFormatting>
  <conditionalFormatting sqref="W367">
    <cfRule type="containsText" dxfId="2351" priority="1353" operator="containsText" text=" ">
      <formula>NOT(ISERROR(SEARCH(" ",W367)))</formula>
    </cfRule>
  </conditionalFormatting>
  <conditionalFormatting sqref="X367">
    <cfRule type="containsText" dxfId="2350" priority="2732" operator="containsText" text=" ">
      <formula>NOT(ISERROR(SEARCH(" ",X367)))</formula>
    </cfRule>
  </conditionalFormatting>
  <conditionalFormatting sqref="B368">
    <cfRule type="containsText" dxfId="2349" priority="2729" operator="containsText" text=" ">
      <formula>NOT(ISERROR(SEARCH(" ",B368)))</formula>
    </cfRule>
  </conditionalFormatting>
  <conditionalFormatting sqref="W368">
    <cfRule type="containsText" dxfId="2348" priority="1352" operator="containsText" text=" ">
      <formula>NOT(ISERROR(SEARCH(" ",W368)))</formula>
    </cfRule>
  </conditionalFormatting>
  <conditionalFormatting sqref="X368">
    <cfRule type="containsText" dxfId="2347" priority="2728" operator="containsText" text=" ">
      <formula>NOT(ISERROR(SEARCH(" ",X368)))</formula>
    </cfRule>
  </conditionalFormatting>
  <conditionalFormatting sqref="B369">
    <cfRule type="containsText" dxfId="2346" priority="2725" operator="containsText" text=" ">
      <formula>NOT(ISERROR(SEARCH(" ",B369)))</formula>
    </cfRule>
  </conditionalFormatting>
  <conditionalFormatting sqref="W369">
    <cfRule type="containsText" dxfId="2345" priority="1351" operator="containsText" text=" ">
      <formula>NOT(ISERROR(SEARCH(" ",W369)))</formula>
    </cfRule>
  </conditionalFormatting>
  <conditionalFormatting sqref="X369">
    <cfRule type="containsText" dxfId="2344" priority="2724" operator="containsText" text=" ">
      <formula>NOT(ISERROR(SEARCH(" ",X369)))</formula>
    </cfRule>
  </conditionalFormatting>
  <conditionalFormatting sqref="B370">
    <cfRule type="containsText" dxfId="2343" priority="2721" operator="containsText" text=" ">
      <formula>NOT(ISERROR(SEARCH(" ",B370)))</formula>
    </cfRule>
  </conditionalFormatting>
  <conditionalFormatting sqref="W370">
    <cfRule type="containsText" dxfId="2342" priority="1350" operator="containsText" text=" ">
      <formula>NOT(ISERROR(SEARCH(" ",W370)))</formula>
    </cfRule>
  </conditionalFormatting>
  <conditionalFormatting sqref="X370">
    <cfRule type="containsText" dxfId="2341" priority="2720" operator="containsText" text=" ">
      <formula>NOT(ISERROR(SEARCH(" ",X370)))</formula>
    </cfRule>
  </conditionalFormatting>
  <conditionalFormatting sqref="B371">
    <cfRule type="containsText" dxfId="2340" priority="2717" operator="containsText" text=" ">
      <formula>NOT(ISERROR(SEARCH(" ",B371)))</formula>
    </cfRule>
  </conditionalFormatting>
  <conditionalFormatting sqref="W371">
    <cfRule type="containsText" dxfId="2339" priority="1349" operator="containsText" text=" ">
      <formula>NOT(ISERROR(SEARCH(" ",W371)))</formula>
    </cfRule>
  </conditionalFormatting>
  <conditionalFormatting sqref="X371">
    <cfRule type="containsText" dxfId="2338" priority="2716" operator="containsText" text=" ">
      <formula>NOT(ISERROR(SEARCH(" ",X371)))</formula>
    </cfRule>
  </conditionalFormatting>
  <conditionalFormatting sqref="B372">
    <cfRule type="containsText" dxfId="2337" priority="2713" operator="containsText" text=" ">
      <formula>NOT(ISERROR(SEARCH(" ",B372)))</formula>
    </cfRule>
  </conditionalFormatting>
  <conditionalFormatting sqref="W372">
    <cfRule type="containsText" dxfId="2336" priority="1348" operator="containsText" text=" ">
      <formula>NOT(ISERROR(SEARCH(" ",W372)))</formula>
    </cfRule>
  </conditionalFormatting>
  <conditionalFormatting sqref="X372">
    <cfRule type="containsText" dxfId="2335" priority="2712" operator="containsText" text=" ">
      <formula>NOT(ISERROR(SEARCH(" ",X372)))</formula>
    </cfRule>
  </conditionalFormatting>
  <conditionalFormatting sqref="B373">
    <cfRule type="containsText" dxfId="2334" priority="2709" operator="containsText" text=" ">
      <formula>NOT(ISERROR(SEARCH(" ",B373)))</formula>
    </cfRule>
  </conditionalFormatting>
  <conditionalFormatting sqref="W373">
    <cfRule type="containsText" dxfId="2333" priority="1347" operator="containsText" text=" ">
      <formula>NOT(ISERROR(SEARCH(" ",W373)))</formula>
    </cfRule>
  </conditionalFormatting>
  <conditionalFormatting sqref="X373">
    <cfRule type="containsText" dxfId="2332" priority="2708" operator="containsText" text=" ">
      <formula>NOT(ISERROR(SEARCH(" ",X373)))</formula>
    </cfRule>
  </conditionalFormatting>
  <conditionalFormatting sqref="B374">
    <cfRule type="containsText" dxfId="2331" priority="2705" operator="containsText" text=" ">
      <formula>NOT(ISERROR(SEARCH(" ",B374)))</formula>
    </cfRule>
  </conditionalFormatting>
  <conditionalFormatting sqref="W374">
    <cfRule type="containsText" dxfId="2330" priority="1346" operator="containsText" text=" ">
      <formula>NOT(ISERROR(SEARCH(" ",W374)))</formula>
    </cfRule>
  </conditionalFormatting>
  <conditionalFormatting sqref="X374">
    <cfRule type="containsText" dxfId="2329" priority="2704" operator="containsText" text=" ">
      <formula>NOT(ISERROR(SEARCH(" ",X374)))</formula>
    </cfRule>
  </conditionalFormatting>
  <conditionalFormatting sqref="B375">
    <cfRule type="containsText" dxfId="2328" priority="2701" operator="containsText" text=" ">
      <formula>NOT(ISERROR(SEARCH(" ",B375)))</formula>
    </cfRule>
  </conditionalFormatting>
  <conditionalFormatting sqref="W375">
    <cfRule type="containsText" dxfId="2327" priority="1345" operator="containsText" text=" ">
      <formula>NOT(ISERROR(SEARCH(" ",W375)))</formula>
    </cfRule>
  </conditionalFormatting>
  <conditionalFormatting sqref="X375">
    <cfRule type="containsText" dxfId="2326" priority="2700" operator="containsText" text=" ">
      <formula>NOT(ISERROR(SEARCH(" ",X375)))</formula>
    </cfRule>
  </conditionalFormatting>
  <conditionalFormatting sqref="B376">
    <cfRule type="containsText" dxfId="2325" priority="2697" operator="containsText" text=" ">
      <formula>NOT(ISERROR(SEARCH(" ",B376)))</formula>
    </cfRule>
  </conditionalFormatting>
  <conditionalFormatting sqref="W376">
    <cfRule type="containsText" dxfId="2324" priority="1344" operator="containsText" text=" ">
      <formula>NOT(ISERROR(SEARCH(" ",W376)))</formula>
    </cfRule>
  </conditionalFormatting>
  <conditionalFormatting sqref="X376">
    <cfRule type="containsText" dxfId="2323" priority="2696" operator="containsText" text=" ">
      <formula>NOT(ISERROR(SEARCH(" ",X376)))</formula>
    </cfRule>
  </conditionalFormatting>
  <conditionalFormatting sqref="B377">
    <cfRule type="containsText" dxfId="2322" priority="2693" operator="containsText" text=" ">
      <formula>NOT(ISERROR(SEARCH(" ",B377)))</formula>
    </cfRule>
  </conditionalFormatting>
  <conditionalFormatting sqref="W377">
    <cfRule type="containsText" dxfId="2321" priority="1343" operator="containsText" text=" ">
      <formula>NOT(ISERROR(SEARCH(" ",W377)))</formula>
    </cfRule>
  </conditionalFormatting>
  <conditionalFormatting sqref="X377">
    <cfRule type="containsText" dxfId="2320" priority="2692" operator="containsText" text=" ">
      <formula>NOT(ISERROR(SEARCH(" ",X377)))</formula>
    </cfRule>
  </conditionalFormatting>
  <conditionalFormatting sqref="B378">
    <cfRule type="containsText" dxfId="2319" priority="2689" operator="containsText" text=" ">
      <formula>NOT(ISERROR(SEARCH(" ",B378)))</formula>
    </cfRule>
  </conditionalFormatting>
  <conditionalFormatting sqref="W378">
    <cfRule type="containsText" dxfId="2318" priority="1342" operator="containsText" text=" ">
      <formula>NOT(ISERROR(SEARCH(" ",W378)))</formula>
    </cfRule>
  </conditionalFormatting>
  <conditionalFormatting sqref="X378">
    <cfRule type="containsText" dxfId="2317" priority="2688" operator="containsText" text=" ">
      <formula>NOT(ISERROR(SEARCH(" ",X378)))</formula>
    </cfRule>
  </conditionalFormatting>
  <conditionalFormatting sqref="B379">
    <cfRule type="containsText" dxfId="2316" priority="2685" operator="containsText" text=" ">
      <formula>NOT(ISERROR(SEARCH(" ",B379)))</formula>
    </cfRule>
  </conditionalFormatting>
  <conditionalFormatting sqref="W379">
    <cfRule type="containsText" dxfId="2315" priority="1341" operator="containsText" text=" ">
      <formula>NOT(ISERROR(SEARCH(" ",W379)))</formula>
    </cfRule>
  </conditionalFormatting>
  <conditionalFormatting sqref="X379">
    <cfRule type="containsText" dxfId="2314" priority="2684" operator="containsText" text=" ">
      <formula>NOT(ISERROR(SEARCH(" ",X379)))</formula>
    </cfRule>
  </conditionalFormatting>
  <conditionalFormatting sqref="B380">
    <cfRule type="containsText" dxfId="2313" priority="2681" operator="containsText" text=" ">
      <formula>NOT(ISERROR(SEARCH(" ",B380)))</formula>
    </cfRule>
  </conditionalFormatting>
  <conditionalFormatting sqref="W380">
    <cfRule type="containsText" dxfId="2312" priority="1340" operator="containsText" text=" ">
      <formula>NOT(ISERROR(SEARCH(" ",W380)))</formula>
    </cfRule>
  </conditionalFormatting>
  <conditionalFormatting sqref="X380">
    <cfRule type="containsText" dxfId="2311" priority="2680" operator="containsText" text=" ">
      <formula>NOT(ISERROR(SEARCH(" ",X380)))</formula>
    </cfRule>
  </conditionalFormatting>
  <conditionalFormatting sqref="B381">
    <cfRule type="containsText" dxfId="2310" priority="2677" operator="containsText" text=" ">
      <formula>NOT(ISERROR(SEARCH(" ",B381)))</formula>
    </cfRule>
  </conditionalFormatting>
  <conditionalFormatting sqref="W381">
    <cfRule type="containsText" dxfId="2309" priority="1339" operator="containsText" text=" ">
      <formula>NOT(ISERROR(SEARCH(" ",W381)))</formula>
    </cfRule>
  </conditionalFormatting>
  <conditionalFormatting sqref="X381">
    <cfRule type="containsText" dxfId="2308" priority="2676" operator="containsText" text=" ">
      <formula>NOT(ISERROR(SEARCH(" ",X381)))</formula>
    </cfRule>
  </conditionalFormatting>
  <conditionalFormatting sqref="B382">
    <cfRule type="containsText" dxfId="2307" priority="2673" operator="containsText" text=" ">
      <formula>NOT(ISERROR(SEARCH(" ",B382)))</formula>
    </cfRule>
  </conditionalFormatting>
  <conditionalFormatting sqref="W382">
    <cfRule type="containsText" dxfId="2306" priority="1338" operator="containsText" text=" ">
      <formula>NOT(ISERROR(SEARCH(" ",W382)))</formula>
    </cfRule>
  </conditionalFormatting>
  <conditionalFormatting sqref="X382">
    <cfRule type="containsText" dxfId="2305" priority="2672" operator="containsText" text=" ">
      <formula>NOT(ISERROR(SEARCH(" ",X382)))</formula>
    </cfRule>
  </conditionalFormatting>
  <conditionalFormatting sqref="B383">
    <cfRule type="containsText" dxfId="2304" priority="2669" operator="containsText" text=" ">
      <formula>NOT(ISERROR(SEARCH(" ",B383)))</formula>
    </cfRule>
  </conditionalFormatting>
  <conditionalFormatting sqref="W383">
    <cfRule type="containsText" dxfId="2303" priority="1337" operator="containsText" text=" ">
      <formula>NOT(ISERROR(SEARCH(" ",W383)))</formula>
    </cfRule>
  </conditionalFormatting>
  <conditionalFormatting sqref="X383">
    <cfRule type="containsText" dxfId="2302" priority="2668" operator="containsText" text=" ">
      <formula>NOT(ISERROR(SEARCH(" ",X383)))</formula>
    </cfRule>
  </conditionalFormatting>
  <conditionalFormatting sqref="B384">
    <cfRule type="containsText" dxfId="2301" priority="2665" operator="containsText" text=" ">
      <formula>NOT(ISERROR(SEARCH(" ",B384)))</formula>
    </cfRule>
  </conditionalFormatting>
  <conditionalFormatting sqref="W384">
    <cfRule type="containsText" dxfId="2300" priority="1336" operator="containsText" text=" ">
      <formula>NOT(ISERROR(SEARCH(" ",W384)))</formula>
    </cfRule>
  </conditionalFormatting>
  <conditionalFormatting sqref="X384">
    <cfRule type="containsText" dxfId="2299" priority="2664" operator="containsText" text=" ">
      <formula>NOT(ISERROR(SEARCH(" ",X384)))</formula>
    </cfRule>
  </conditionalFormatting>
  <conditionalFormatting sqref="B385">
    <cfRule type="containsText" dxfId="2298" priority="2661" operator="containsText" text=" ">
      <formula>NOT(ISERROR(SEARCH(" ",B385)))</formula>
    </cfRule>
  </conditionalFormatting>
  <conditionalFormatting sqref="W385">
    <cfRule type="containsText" dxfId="2297" priority="1335" operator="containsText" text=" ">
      <formula>NOT(ISERROR(SEARCH(" ",W385)))</formula>
    </cfRule>
  </conditionalFormatting>
  <conditionalFormatting sqref="X385">
    <cfRule type="containsText" dxfId="2296" priority="2660" operator="containsText" text=" ">
      <formula>NOT(ISERROR(SEARCH(" ",X385)))</formula>
    </cfRule>
  </conditionalFormatting>
  <conditionalFormatting sqref="B386">
    <cfRule type="containsText" dxfId="2295" priority="2657" operator="containsText" text=" ">
      <formula>NOT(ISERROR(SEARCH(" ",B386)))</formula>
    </cfRule>
  </conditionalFormatting>
  <conditionalFormatting sqref="W386">
    <cfRule type="containsText" dxfId="2294" priority="1334" operator="containsText" text=" ">
      <formula>NOT(ISERROR(SEARCH(" ",W386)))</formula>
    </cfRule>
  </conditionalFormatting>
  <conditionalFormatting sqref="X386">
    <cfRule type="containsText" dxfId="2293" priority="2656" operator="containsText" text=" ">
      <formula>NOT(ISERROR(SEARCH(" ",X386)))</formula>
    </cfRule>
  </conditionalFormatting>
  <conditionalFormatting sqref="B387">
    <cfRule type="containsText" dxfId="2292" priority="2653" operator="containsText" text=" ">
      <formula>NOT(ISERROR(SEARCH(" ",B387)))</formula>
    </cfRule>
  </conditionalFormatting>
  <conditionalFormatting sqref="W387">
    <cfRule type="containsText" dxfId="2291" priority="1333" operator="containsText" text=" ">
      <formula>NOT(ISERROR(SEARCH(" ",W387)))</formula>
    </cfRule>
  </conditionalFormatting>
  <conditionalFormatting sqref="X387">
    <cfRule type="containsText" dxfId="2290" priority="2652" operator="containsText" text=" ">
      <formula>NOT(ISERROR(SEARCH(" ",X387)))</formula>
    </cfRule>
  </conditionalFormatting>
  <conditionalFormatting sqref="B388">
    <cfRule type="containsText" dxfId="2289" priority="2649" operator="containsText" text=" ">
      <formula>NOT(ISERROR(SEARCH(" ",B388)))</formula>
    </cfRule>
  </conditionalFormatting>
  <conditionalFormatting sqref="W388">
    <cfRule type="containsText" dxfId="2288" priority="1332" operator="containsText" text=" ">
      <formula>NOT(ISERROR(SEARCH(" ",W388)))</formula>
    </cfRule>
  </conditionalFormatting>
  <conditionalFormatting sqref="X388">
    <cfRule type="containsText" dxfId="2287" priority="2648" operator="containsText" text=" ">
      <formula>NOT(ISERROR(SEARCH(" ",X388)))</formula>
    </cfRule>
  </conditionalFormatting>
  <conditionalFormatting sqref="B389">
    <cfRule type="containsText" dxfId="2286" priority="2645" operator="containsText" text=" ">
      <formula>NOT(ISERROR(SEARCH(" ",B389)))</formula>
    </cfRule>
  </conditionalFormatting>
  <conditionalFormatting sqref="W389">
    <cfRule type="containsText" dxfId="2285" priority="1331" operator="containsText" text=" ">
      <formula>NOT(ISERROR(SEARCH(" ",W389)))</formula>
    </cfRule>
  </conditionalFormatting>
  <conditionalFormatting sqref="X389">
    <cfRule type="containsText" dxfId="2284" priority="2644" operator="containsText" text=" ">
      <formula>NOT(ISERROR(SEARCH(" ",X389)))</formula>
    </cfRule>
  </conditionalFormatting>
  <conditionalFormatting sqref="B390">
    <cfRule type="containsText" dxfId="2283" priority="2641" operator="containsText" text=" ">
      <formula>NOT(ISERROR(SEARCH(" ",B390)))</formula>
    </cfRule>
  </conditionalFormatting>
  <conditionalFormatting sqref="W390">
    <cfRule type="containsText" dxfId="2282" priority="1330" operator="containsText" text=" ">
      <formula>NOT(ISERROR(SEARCH(" ",W390)))</formula>
    </cfRule>
  </conditionalFormatting>
  <conditionalFormatting sqref="X390">
    <cfRule type="containsText" dxfId="2281" priority="2640" operator="containsText" text=" ">
      <formula>NOT(ISERROR(SEARCH(" ",X390)))</formula>
    </cfRule>
  </conditionalFormatting>
  <conditionalFormatting sqref="B391">
    <cfRule type="containsText" dxfId="2280" priority="2637" operator="containsText" text=" ">
      <formula>NOT(ISERROR(SEARCH(" ",B391)))</formula>
    </cfRule>
  </conditionalFormatting>
  <conditionalFormatting sqref="W391">
    <cfRule type="containsText" dxfId="2279" priority="1329" operator="containsText" text=" ">
      <formula>NOT(ISERROR(SEARCH(" ",W391)))</formula>
    </cfRule>
  </conditionalFormatting>
  <conditionalFormatting sqref="X391">
    <cfRule type="containsText" dxfId="2278" priority="2636" operator="containsText" text=" ">
      <formula>NOT(ISERROR(SEARCH(" ",X391)))</formula>
    </cfRule>
  </conditionalFormatting>
  <conditionalFormatting sqref="B392">
    <cfRule type="containsText" dxfId="2277" priority="2633" operator="containsText" text=" ">
      <formula>NOT(ISERROR(SEARCH(" ",B392)))</formula>
    </cfRule>
  </conditionalFormatting>
  <conditionalFormatting sqref="W392">
    <cfRule type="containsText" dxfId="2276" priority="1328" operator="containsText" text=" ">
      <formula>NOT(ISERROR(SEARCH(" ",W392)))</formula>
    </cfRule>
  </conditionalFormatting>
  <conditionalFormatting sqref="X392">
    <cfRule type="containsText" dxfId="2275" priority="2632" operator="containsText" text=" ">
      <formula>NOT(ISERROR(SEARCH(" ",X392)))</formula>
    </cfRule>
  </conditionalFormatting>
  <conditionalFormatting sqref="B393">
    <cfRule type="containsText" dxfId="2274" priority="2629" operator="containsText" text=" ">
      <formula>NOT(ISERROR(SEARCH(" ",B393)))</formula>
    </cfRule>
  </conditionalFormatting>
  <conditionalFormatting sqref="W393">
    <cfRule type="containsText" dxfId="2273" priority="1327" operator="containsText" text=" ">
      <formula>NOT(ISERROR(SEARCH(" ",W393)))</formula>
    </cfRule>
  </conditionalFormatting>
  <conditionalFormatting sqref="X393">
    <cfRule type="containsText" dxfId="2272" priority="2628" operator="containsText" text=" ">
      <formula>NOT(ISERROR(SEARCH(" ",X393)))</formula>
    </cfRule>
  </conditionalFormatting>
  <conditionalFormatting sqref="B394">
    <cfRule type="containsText" dxfId="2271" priority="2625" operator="containsText" text=" ">
      <formula>NOT(ISERROR(SEARCH(" ",B394)))</formula>
    </cfRule>
  </conditionalFormatting>
  <conditionalFormatting sqref="W394">
    <cfRule type="containsText" dxfId="2270" priority="1326" operator="containsText" text=" ">
      <formula>NOT(ISERROR(SEARCH(" ",W394)))</formula>
    </cfRule>
  </conditionalFormatting>
  <conditionalFormatting sqref="X394">
    <cfRule type="containsText" dxfId="2269" priority="2624" operator="containsText" text=" ">
      <formula>NOT(ISERROR(SEARCH(" ",X394)))</formula>
    </cfRule>
  </conditionalFormatting>
  <conditionalFormatting sqref="B395">
    <cfRule type="containsText" dxfId="2268" priority="2621" operator="containsText" text=" ">
      <formula>NOT(ISERROR(SEARCH(" ",B395)))</formula>
    </cfRule>
  </conditionalFormatting>
  <conditionalFormatting sqref="W395">
    <cfRule type="containsText" dxfId="2267" priority="1325" operator="containsText" text=" ">
      <formula>NOT(ISERROR(SEARCH(" ",W395)))</formula>
    </cfRule>
  </conditionalFormatting>
  <conditionalFormatting sqref="X395">
    <cfRule type="containsText" dxfId="2266" priority="2620" operator="containsText" text=" ">
      <formula>NOT(ISERROR(SEARCH(" ",X395)))</formula>
    </cfRule>
  </conditionalFormatting>
  <conditionalFormatting sqref="B396">
    <cfRule type="containsText" dxfId="2265" priority="2617" operator="containsText" text=" ">
      <formula>NOT(ISERROR(SEARCH(" ",B396)))</formula>
    </cfRule>
  </conditionalFormatting>
  <conditionalFormatting sqref="W396">
    <cfRule type="containsText" dxfId="2264" priority="1324" operator="containsText" text=" ">
      <formula>NOT(ISERROR(SEARCH(" ",W396)))</formula>
    </cfRule>
  </conditionalFormatting>
  <conditionalFormatting sqref="X396">
    <cfRule type="containsText" dxfId="2263" priority="2616" operator="containsText" text=" ">
      <formula>NOT(ISERROR(SEARCH(" ",X396)))</formula>
    </cfRule>
  </conditionalFormatting>
  <conditionalFormatting sqref="B397">
    <cfRule type="containsText" dxfId="2262" priority="2613" operator="containsText" text=" ">
      <formula>NOT(ISERROR(SEARCH(" ",B397)))</formula>
    </cfRule>
  </conditionalFormatting>
  <conditionalFormatting sqref="W397">
    <cfRule type="containsText" dxfId="2261" priority="1323" operator="containsText" text=" ">
      <formula>NOT(ISERROR(SEARCH(" ",W397)))</formula>
    </cfRule>
  </conditionalFormatting>
  <conditionalFormatting sqref="X397">
    <cfRule type="containsText" dxfId="2260" priority="2612" operator="containsText" text=" ">
      <formula>NOT(ISERROR(SEARCH(" ",X397)))</formula>
    </cfRule>
  </conditionalFormatting>
  <conditionalFormatting sqref="B398">
    <cfRule type="containsText" dxfId="2259" priority="2609" operator="containsText" text=" ">
      <formula>NOT(ISERROR(SEARCH(" ",B398)))</formula>
    </cfRule>
  </conditionalFormatting>
  <conditionalFormatting sqref="W398">
    <cfRule type="containsText" dxfId="2258" priority="1322" operator="containsText" text=" ">
      <formula>NOT(ISERROR(SEARCH(" ",W398)))</formula>
    </cfRule>
  </conditionalFormatting>
  <conditionalFormatting sqref="X398">
    <cfRule type="containsText" dxfId="2257" priority="2608" operator="containsText" text=" ">
      <formula>NOT(ISERROR(SEARCH(" ",X398)))</formula>
    </cfRule>
  </conditionalFormatting>
  <conditionalFormatting sqref="B399">
    <cfRule type="containsText" dxfId="2256" priority="2605" operator="containsText" text=" ">
      <formula>NOT(ISERROR(SEARCH(" ",B399)))</formula>
    </cfRule>
  </conditionalFormatting>
  <conditionalFormatting sqref="W399">
    <cfRule type="containsText" dxfId="2255" priority="1321" operator="containsText" text=" ">
      <formula>NOT(ISERROR(SEARCH(" ",W399)))</formula>
    </cfRule>
  </conditionalFormatting>
  <conditionalFormatting sqref="X399">
    <cfRule type="containsText" dxfId="2254" priority="2604" operator="containsText" text=" ">
      <formula>NOT(ISERROR(SEARCH(" ",X399)))</formula>
    </cfRule>
  </conditionalFormatting>
  <conditionalFormatting sqref="B400">
    <cfRule type="containsText" dxfId="2253" priority="2601" operator="containsText" text=" ">
      <formula>NOT(ISERROR(SEARCH(" ",B400)))</formula>
    </cfRule>
  </conditionalFormatting>
  <conditionalFormatting sqref="W400">
    <cfRule type="containsText" dxfId="2252" priority="1320" operator="containsText" text=" ">
      <formula>NOT(ISERROR(SEARCH(" ",W400)))</formula>
    </cfRule>
  </conditionalFormatting>
  <conditionalFormatting sqref="X400">
    <cfRule type="containsText" dxfId="2251" priority="2600" operator="containsText" text=" ">
      <formula>NOT(ISERROR(SEARCH(" ",X400)))</formula>
    </cfRule>
  </conditionalFormatting>
  <conditionalFormatting sqref="B401">
    <cfRule type="containsText" dxfId="2250" priority="2597" operator="containsText" text=" ">
      <formula>NOT(ISERROR(SEARCH(" ",B401)))</formula>
    </cfRule>
  </conditionalFormatting>
  <conditionalFormatting sqref="W401">
    <cfRule type="containsText" dxfId="2249" priority="1319" operator="containsText" text=" ">
      <formula>NOT(ISERROR(SEARCH(" ",W401)))</formula>
    </cfRule>
  </conditionalFormatting>
  <conditionalFormatting sqref="X401">
    <cfRule type="containsText" dxfId="2248" priority="2596" operator="containsText" text=" ">
      <formula>NOT(ISERROR(SEARCH(" ",X401)))</formula>
    </cfRule>
  </conditionalFormatting>
  <conditionalFormatting sqref="B402">
    <cfRule type="containsText" dxfId="2247" priority="2593" operator="containsText" text=" ">
      <formula>NOT(ISERROR(SEARCH(" ",B402)))</formula>
    </cfRule>
  </conditionalFormatting>
  <conditionalFormatting sqref="W402">
    <cfRule type="containsText" dxfId="2246" priority="1318" operator="containsText" text=" ">
      <formula>NOT(ISERROR(SEARCH(" ",W402)))</formula>
    </cfRule>
  </conditionalFormatting>
  <conditionalFormatting sqref="X402">
    <cfRule type="containsText" dxfId="2245" priority="2592" operator="containsText" text=" ">
      <formula>NOT(ISERROR(SEARCH(" ",X402)))</formula>
    </cfRule>
  </conditionalFormatting>
  <conditionalFormatting sqref="B403">
    <cfRule type="containsText" dxfId="2244" priority="2589" operator="containsText" text=" ">
      <formula>NOT(ISERROR(SEARCH(" ",B403)))</formula>
    </cfRule>
  </conditionalFormatting>
  <conditionalFormatting sqref="W403">
    <cfRule type="containsText" dxfId="2243" priority="1317" operator="containsText" text=" ">
      <formula>NOT(ISERROR(SEARCH(" ",W403)))</formula>
    </cfRule>
  </conditionalFormatting>
  <conditionalFormatting sqref="X403">
    <cfRule type="containsText" dxfId="2242" priority="2588" operator="containsText" text=" ">
      <formula>NOT(ISERROR(SEARCH(" ",X403)))</formula>
    </cfRule>
  </conditionalFormatting>
  <conditionalFormatting sqref="B404">
    <cfRule type="containsText" dxfId="2241" priority="2585" operator="containsText" text=" ">
      <formula>NOT(ISERROR(SEARCH(" ",B404)))</formula>
    </cfRule>
  </conditionalFormatting>
  <conditionalFormatting sqref="W404">
    <cfRule type="containsText" dxfId="2240" priority="1316" operator="containsText" text=" ">
      <formula>NOT(ISERROR(SEARCH(" ",W404)))</formula>
    </cfRule>
  </conditionalFormatting>
  <conditionalFormatting sqref="X404">
    <cfRule type="containsText" dxfId="2239" priority="2584" operator="containsText" text=" ">
      <formula>NOT(ISERROR(SEARCH(" ",X404)))</formula>
    </cfRule>
  </conditionalFormatting>
  <conditionalFormatting sqref="B405">
    <cfRule type="containsText" dxfId="2238" priority="2581" operator="containsText" text=" ">
      <formula>NOT(ISERROR(SEARCH(" ",B405)))</formula>
    </cfRule>
  </conditionalFormatting>
  <conditionalFormatting sqref="J405:N405">
    <cfRule type="cellIs" dxfId="2237" priority="2578" operator="equal">
      <formula>0</formula>
    </cfRule>
  </conditionalFormatting>
  <conditionalFormatting sqref="W405">
    <cfRule type="containsText" dxfId="2236" priority="1315" operator="containsText" text=" ">
      <formula>NOT(ISERROR(SEARCH(" ",W405)))</formula>
    </cfRule>
  </conditionalFormatting>
  <conditionalFormatting sqref="X405">
    <cfRule type="containsText" dxfId="2235" priority="2580" operator="containsText" text=" ">
      <formula>NOT(ISERROR(SEARCH(" ",X405)))</formula>
    </cfRule>
  </conditionalFormatting>
  <conditionalFormatting sqref="B406">
    <cfRule type="containsText" dxfId="2234" priority="2577" operator="containsText" text=" ">
      <formula>NOT(ISERROR(SEARCH(" ",B406)))</formula>
    </cfRule>
  </conditionalFormatting>
  <conditionalFormatting sqref="J406:N406">
    <cfRule type="cellIs" dxfId="2233" priority="2574" operator="equal">
      <formula>0</formula>
    </cfRule>
  </conditionalFormatting>
  <conditionalFormatting sqref="W406">
    <cfRule type="containsText" dxfId="2232" priority="1314" operator="containsText" text=" ">
      <formula>NOT(ISERROR(SEARCH(" ",W406)))</formula>
    </cfRule>
  </conditionalFormatting>
  <conditionalFormatting sqref="X406">
    <cfRule type="containsText" dxfId="2231" priority="2576" operator="containsText" text=" ">
      <formula>NOT(ISERROR(SEARCH(" ",X406)))</formula>
    </cfRule>
  </conditionalFormatting>
  <conditionalFormatting sqref="B407">
    <cfRule type="containsText" dxfId="2230" priority="2573" operator="containsText" text=" ">
      <formula>NOT(ISERROR(SEARCH(" ",B407)))</formula>
    </cfRule>
  </conditionalFormatting>
  <conditionalFormatting sqref="J407:N407">
    <cfRule type="cellIs" dxfId="2229" priority="2570" operator="equal">
      <formula>0</formula>
    </cfRule>
  </conditionalFormatting>
  <conditionalFormatting sqref="W407">
    <cfRule type="containsText" dxfId="2228" priority="1313" operator="containsText" text=" ">
      <formula>NOT(ISERROR(SEARCH(" ",W407)))</formula>
    </cfRule>
  </conditionalFormatting>
  <conditionalFormatting sqref="X407">
    <cfRule type="containsText" dxfId="2227" priority="2572" operator="containsText" text=" ">
      <formula>NOT(ISERROR(SEARCH(" ",X407)))</formula>
    </cfRule>
  </conditionalFormatting>
  <conditionalFormatting sqref="B408">
    <cfRule type="containsText" dxfId="2226" priority="2569" operator="containsText" text=" ">
      <formula>NOT(ISERROR(SEARCH(" ",B408)))</formula>
    </cfRule>
  </conditionalFormatting>
  <conditionalFormatting sqref="J408:N408">
    <cfRule type="cellIs" dxfId="2225" priority="2566" operator="equal">
      <formula>0</formula>
    </cfRule>
  </conditionalFormatting>
  <conditionalFormatting sqref="W408">
    <cfRule type="containsText" dxfId="2224" priority="1312" operator="containsText" text=" ">
      <formula>NOT(ISERROR(SEARCH(" ",W408)))</formula>
    </cfRule>
  </conditionalFormatting>
  <conditionalFormatting sqref="X408">
    <cfRule type="containsText" dxfId="2223" priority="2568" operator="containsText" text=" ">
      <formula>NOT(ISERROR(SEARCH(" ",X408)))</formula>
    </cfRule>
  </conditionalFormatting>
  <conditionalFormatting sqref="B409">
    <cfRule type="containsText" dxfId="2222" priority="2565" operator="containsText" text=" ">
      <formula>NOT(ISERROR(SEARCH(" ",B409)))</formula>
    </cfRule>
  </conditionalFormatting>
  <conditionalFormatting sqref="J409:N409">
    <cfRule type="cellIs" dxfId="2221" priority="2562" operator="equal">
      <formula>0</formula>
    </cfRule>
  </conditionalFormatting>
  <conditionalFormatting sqref="W409">
    <cfRule type="containsText" dxfId="2220" priority="1311" operator="containsText" text=" ">
      <formula>NOT(ISERROR(SEARCH(" ",W409)))</formula>
    </cfRule>
  </conditionalFormatting>
  <conditionalFormatting sqref="X409">
    <cfRule type="containsText" dxfId="2219" priority="2564" operator="containsText" text=" ">
      <formula>NOT(ISERROR(SEARCH(" ",X409)))</formula>
    </cfRule>
  </conditionalFormatting>
  <conditionalFormatting sqref="B410">
    <cfRule type="containsText" dxfId="2218" priority="2561" operator="containsText" text=" ">
      <formula>NOT(ISERROR(SEARCH(" ",B410)))</formula>
    </cfRule>
  </conditionalFormatting>
  <conditionalFormatting sqref="J410:N410">
    <cfRule type="cellIs" dxfId="2217" priority="2558" operator="equal">
      <formula>0</formula>
    </cfRule>
  </conditionalFormatting>
  <conditionalFormatting sqref="W410">
    <cfRule type="containsText" dxfId="2216" priority="1310" operator="containsText" text=" ">
      <formula>NOT(ISERROR(SEARCH(" ",W410)))</formula>
    </cfRule>
  </conditionalFormatting>
  <conditionalFormatting sqref="X410">
    <cfRule type="containsText" dxfId="2215" priority="2560" operator="containsText" text=" ">
      <formula>NOT(ISERROR(SEARCH(" ",X410)))</formula>
    </cfRule>
  </conditionalFormatting>
  <conditionalFormatting sqref="B411">
    <cfRule type="containsText" dxfId="2214" priority="2557" operator="containsText" text=" ">
      <formula>NOT(ISERROR(SEARCH(" ",B411)))</formula>
    </cfRule>
  </conditionalFormatting>
  <conditionalFormatting sqref="J411:N411">
    <cfRule type="cellIs" dxfId="2213" priority="2554" operator="equal">
      <formula>0</formula>
    </cfRule>
  </conditionalFormatting>
  <conditionalFormatting sqref="W411">
    <cfRule type="containsText" dxfId="2212" priority="1309" operator="containsText" text=" ">
      <formula>NOT(ISERROR(SEARCH(" ",W411)))</formula>
    </cfRule>
  </conditionalFormatting>
  <conditionalFormatting sqref="X411">
    <cfRule type="containsText" dxfId="2211" priority="2556" operator="containsText" text=" ">
      <formula>NOT(ISERROR(SEARCH(" ",X411)))</formula>
    </cfRule>
  </conditionalFormatting>
  <conditionalFormatting sqref="B412">
    <cfRule type="containsText" dxfId="2210" priority="2553" operator="containsText" text=" ">
      <formula>NOT(ISERROR(SEARCH(" ",B412)))</formula>
    </cfRule>
  </conditionalFormatting>
  <conditionalFormatting sqref="J412:N412">
    <cfRule type="cellIs" dxfId="2209" priority="2550" operator="equal">
      <formula>0</formula>
    </cfRule>
  </conditionalFormatting>
  <conditionalFormatting sqref="W412">
    <cfRule type="containsText" dxfId="2208" priority="1308" operator="containsText" text=" ">
      <formula>NOT(ISERROR(SEARCH(" ",W412)))</formula>
    </cfRule>
  </conditionalFormatting>
  <conditionalFormatting sqref="X412">
    <cfRule type="containsText" dxfId="2207" priority="2552" operator="containsText" text=" ">
      <formula>NOT(ISERROR(SEARCH(" ",X412)))</formula>
    </cfRule>
  </conditionalFormatting>
  <conditionalFormatting sqref="B413">
    <cfRule type="containsText" dxfId="2206" priority="2549" operator="containsText" text=" ">
      <formula>NOT(ISERROR(SEARCH(" ",B413)))</formula>
    </cfRule>
  </conditionalFormatting>
  <conditionalFormatting sqref="J413:N413">
    <cfRule type="cellIs" dxfId="2205" priority="2546" operator="equal">
      <formula>0</formula>
    </cfRule>
  </conditionalFormatting>
  <conditionalFormatting sqref="W413">
    <cfRule type="containsText" dxfId="2204" priority="1307" operator="containsText" text=" ">
      <formula>NOT(ISERROR(SEARCH(" ",W413)))</formula>
    </cfRule>
  </conditionalFormatting>
  <conditionalFormatting sqref="X413">
    <cfRule type="containsText" dxfId="2203" priority="2548" operator="containsText" text=" ">
      <formula>NOT(ISERROR(SEARCH(" ",X413)))</formula>
    </cfRule>
  </conditionalFormatting>
  <conditionalFormatting sqref="B414">
    <cfRule type="containsText" dxfId="2202" priority="2545" operator="containsText" text=" ">
      <formula>NOT(ISERROR(SEARCH(" ",B414)))</formula>
    </cfRule>
  </conditionalFormatting>
  <conditionalFormatting sqref="J414:N414">
    <cfRule type="cellIs" dxfId="2201" priority="2542" operator="equal">
      <formula>0</formula>
    </cfRule>
  </conditionalFormatting>
  <conditionalFormatting sqref="W414">
    <cfRule type="containsText" dxfId="2200" priority="1306" operator="containsText" text=" ">
      <formula>NOT(ISERROR(SEARCH(" ",W414)))</formula>
    </cfRule>
  </conditionalFormatting>
  <conditionalFormatting sqref="X414">
    <cfRule type="containsText" dxfId="2199" priority="2544" operator="containsText" text=" ">
      <formula>NOT(ISERROR(SEARCH(" ",X414)))</formula>
    </cfRule>
  </conditionalFormatting>
  <conditionalFormatting sqref="B415">
    <cfRule type="containsText" dxfId="2198" priority="2541" operator="containsText" text=" ">
      <formula>NOT(ISERROR(SEARCH(" ",B415)))</formula>
    </cfRule>
  </conditionalFormatting>
  <conditionalFormatting sqref="J415:N415">
    <cfRule type="cellIs" dxfId="2197" priority="2538" operator="equal">
      <formula>0</formula>
    </cfRule>
  </conditionalFormatting>
  <conditionalFormatting sqref="W415">
    <cfRule type="containsText" dxfId="2196" priority="1305" operator="containsText" text=" ">
      <formula>NOT(ISERROR(SEARCH(" ",W415)))</formula>
    </cfRule>
  </conditionalFormatting>
  <conditionalFormatting sqref="X415">
    <cfRule type="containsText" dxfId="2195" priority="2540" operator="containsText" text=" ">
      <formula>NOT(ISERROR(SEARCH(" ",X415)))</formula>
    </cfRule>
  </conditionalFormatting>
  <conditionalFormatting sqref="B416">
    <cfRule type="containsText" dxfId="2194" priority="2537" operator="containsText" text=" ">
      <formula>NOT(ISERROR(SEARCH(" ",B416)))</formula>
    </cfRule>
  </conditionalFormatting>
  <conditionalFormatting sqref="J416:N416">
    <cfRule type="cellIs" dxfId="2193" priority="2534" operator="equal">
      <formula>0</formula>
    </cfRule>
  </conditionalFormatting>
  <conditionalFormatting sqref="W416">
    <cfRule type="containsText" dxfId="2192" priority="1304" operator="containsText" text=" ">
      <formula>NOT(ISERROR(SEARCH(" ",W416)))</formula>
    </cfRule>
  </conditionalFormatting>
  <conditionalFormatting sqref="X416">
    <cfRule type="containsText" dxfId="2191" priority="2536" operator="containsText" text=" ">
      <formula>NOT(ISERROR(SEARCH(" ",X416)))</formula>
    </cfRule>
  </conditionalFormatting>
  <conditionalFormatting sqref="B417">
    <cfRule type="containsText" dxfId="2190" priority="2533" operator="containsText" text=" ">
      <formula>NOT(ISERROR(SEARCH(" ",B417)))</formula>
    </cfRule>
  </conditionalFormatting>
  <conditionalFormatting sqref="J417:N417">
    <cfRule type="cellIs" dxfId="2189" priority="2530" operator="equal">
      <formula>0</formula>
    </cfRule>
  </conditionalFormatting>
  <conditionalFormatting sqref="W417">
    <cfRule type="containsText" dxfId="2188" priority="1303" operator="containsText" text=" ">
      <formula>NOT(ISERROR(SEARCH(" ",W417)))</formula>
    </cfRule>
  </conditionalFormatting>
  <conditionalFormatting sqref="X417">
    <cfRule type="containsText" dxfId="2187" priority="2532" operator="containsText" text=" ">
      <formula>NOT(ISERROR(SEARCH(" ",X417)))</formula>
    </cfRule>
  </conditionalFormatting>
  <conditionalFormatting sqref="B418">
    <cfRule type="containsText" dxfId="2186" priority="2529" operator="containsText" text=" ">
      <formula>NOT(ISERROR(SEARCH(" ",B418)))</formula>
    </cfRule>
  </conditionalFormatting>
  <conditionalFormatting sqref="J418:N418">
    <cfRule type="cellIs" dxfId="2185" priority="2526" operator="equal">
      <formula>0</formula>
    </cfRule>
  </conditionalFormatting>
  <conditionalFormatting sqref="W418">
    <cfRule type="containsText" dxfId="2184" priority="1302" operator="containsText" text=" ">
      <formula>NOT(ISERROR(SEARCH(" ",W418)))</formula>
    </cfRule>
  </conditionalFormatting>
  <conditionalFormatting sqref="X418">
    <cfRule type="containsText" dxfId="2183" priority="2528" operator="containsText" text=" ">
      <formula>NOT(ISERROR(SEARCH(" ",X418)))</formula>
    </cfRule>
  </conditionalFormatting>
  <conditionalFormatting sqref="B419">
    <cfRule type="containsText" dxfId="2182" priority="2525" operator="containsText" text=" ">
      <formula>NOT(ISERROR(SEARCH(" ",B419)))</formula>
    </cfRule>
  </conditionalFormatting>
  <conditionalFormatting sqref="J419:N419">
    <cfRule type="cellIs" dxfId="2181" priority="2522" operator="equal">
      <formula>0</formula>
    </cfRule>
  </conditionalFormatting>
  <conditionalFormatting sqref="W419">
    <cfRule type="containsText" dxfId="2180" priority="1301" operator="containsText" text=" ">
      <formula>NOT(ISERROR(SEARCH(" ",W419)))</formula>
    </cfRule>
  </conditionalFormatting>
  <conditionalFormatting sqref="X419">
    <cfRule type="containsText" dxfId="2179" priority="2524" operator="containsText" text=" ">
      <formula>NOT(ISERROR(SEARCH(" ",X419)))</formula>
    </cfRule>
  </conditionalFormatting>
  <conditionalFormatting sqref="B420">
    <cfRule type="containsText" dxfId="2178" priority="2521" operator="containsText" text=" ">
      <formula>NOT(ISERROR(SEARCH(" ",B420)))</formula>
    </cfRule>
  </conditionalFormatting>
  <conditionalFormatting sqref="J420:N420">
    <cfRule type="cellIs" dxfId="2177" priority="2518" operator="equal">
      <formula>0</formula>
    </cfRule>
  </conditionalFormatting>
  <conditionalFormatting sqref="W420">
    <cfRule type="containsText" dxfId="2176" priority="1300" operator="containsText" text=" ">
      <formula>NOT(ISERROR(SEARCH(" ",W420)))</formula>
    </cfRule>
  </conditionalFormatting>
  <conditionalFormatting sqref="X420">
    <cfRule type="containsText" dxfId="2175" priority="2520" operator="containsText" text=" ">
      <formula>NOT(ISERROR(SEARCH(" ",X420)))</formula>
    </cfRule>
  </conditionalFormatting>
  <conditionalFormatting sqref="B421">
    <cfRule type="containsText" dxfId="2174" priority="2517" operator="containsText" text=" ">
      <formula>NOT(ISERROR(SEARCH(" ",B421)))</formula>
    </cfRule>
  </conditionalFormatting>
  <conditionalFormatting sqref="J421:N421">
    <cfRule type="cellIs" dxfId="2173" priority="2514" operator="equal">
      <formula>0</formula>
    </cfRule>
  </conditionalFormatting>
  <conditionalFormatting sqref="W421">
    <cfRule type="containsText" dxfId="2172" priority="1299" operator="containsText" text=" ">
      <formula>NOT(ISERROR(SEARCH(" ",W421)))</formula>
    </cfRule>
  </conditionalFormatting>
  <conditionalFormatting sqref="X421">
    <cfRule type="containsText" dxfId="2171" priority="2516" operator="containsText" text=" ">
      <formula>NOT(ISERROR(SEARCH(" ",X421)))</formula>
    </cfRule>
  </conditionalFormatting>
  <conditionalFormatting sqref="B422">
    <cfRule type="containsText" dxfId="2170" priority="2513" operator="containsText" text=" ">
      <formula>NOT(ISERROR(SEARCH(" ",B422)))</formula>
    </cfRule>
  </conditionalFormatting>
  <conditionalFormatting sqref="J422:N422">
    <cfRule type="cellIs" dxfId="2169" priority="2510" operator="equal">
      <formula>0</formula>
    </cfRule>
  </conditionalFormatting>
  <conditionalFormatting sqref="W422">
    <cfRule type="containsText" dxfId="2168" priority="1298" operator="containsText" text=" ">
      <formula>NOT(ISERROR(SEARCH(" ",W422)))</formula>
    </cfRule>
  </conditionalFormatting>
  <conditionalFormatting sqref="X422">
    <cfRule type="containsText" dxfId="2167" priority="2512" operator="containsText" text=" ">
      <formula>NOT(ISERROR(SEARCH(" ",X422)))</formula>
    </cfRule>
  </conditionalFormatting>
  <conditionalFormatting sqref="B423">
    <cfRule type="containsText" dxfId="2166" priority="2509" operator="containsText" text=" ">
      <formula>NOT(ISERROR(SEARCH(" ",B423)))</formula>
    </cfRule>
  </conditionalFormatting>
  <conditionalFormatting sqref="J423:N423">
    <cfRule type="cellIs" dxfId="2165" priority="2506" operator="equal">
      <formula>0</formula>
    </cfRule>
  </conditionalFormatting>
  <conditionalFormatting sqref="W423">
    <cfRule type="containsText" dxfId="2164" priority="1297" operator="containsText" text=" ">
      <formula>NOT(ISERROR(SEARCH(" ",W423)))</formula>
    </cfRule>
  </conditionalFormatting>
  <conditionalFormatting sqref="X423">
    <cfRule type="containsText" dxfId="2163" priority="2508" operator="containsText" text=" ">
      <formula>NOT(ISERROR(SEARCH(" ",X423)))</formula>
    </cfRule>
  </conditionalFormatting>
  <conditionalFormatting sqref="B424">
    <cfRule type="containsText" dxfId="2162" priority="2505" operator="containsText" text=" ">
      <formula>NOT(ISERROR(SEARCH(" ",B424)))</formula>
    </cfRule>
  </conditionalFormatting>
  <conditionalFormatting sqref="J424:N424">
    <cfRule type="cellIs" dxfId="2161" priority="2502" operator="equal">
      <formula>0</formula>
    </cfRule>
  </conditionalFormatting>
  <conditionalFormatting sqref="W424">
    <cfRule type="containsText" dxfId="2160" priority="1296" operator="containsText" text=" ">
      <formula>NOT(ISERROR(SEARCH(" ",W424)))</formula>
    </cfRule>
  </conditionalFormatting>
  <conditionalFormatting sqref="X424">
    <cfRule type="containsText" dxfId="2159" priority="2504" operator="containsText" text=" ">
      <formula>NOT(ISERROR(SEARCH(" ",X424)))</formula>
    </cfRule>
  </conditionalFormatting>
  <conditionalFormatting sqref="B425">
    <cfRule type="containsText" dxfId="2158" priority="2501" operator="containsText" text=" ">
      <formula>NOT(ISERROR(SEARCH(" ",B425)))</formula>
    </cfRule>
  </conditionalFormatting>
  <conditionalFormatting sqref="J425:N425">
    <cfRule type="cellIs" dxfId="2157" priority="2498" operator="equal">
      <formula>0</formula>
    </cfRule>
  </conditionalFormatting>
  <conditionalFormatting sqref="W425">
    <cfRule type="containsText" dxfId="2156" priority="1295" operator="containsText" text=" ">
      <formula>NOT(ISERROR(SEARCH(" ",W425)))</formula>
    </cfRule>
  </conditionalFormatting>
  <conditionalFormatting sqref="X425">
    <cfRule type="containsText" dxfId="2155" priority="2500" operator="containsText" text=" ">
      <formula>NOT(ISERROR(SEARCH(" ",X425)))</formula>
    </cfRule>
  </conditionalFormatting>
  <conditionalFormatting sqref="B426">
    <cfRule type="containsText" dxfId="2154" priority="2497" operator="containsText" text=" ">
      <formula>NOT(ISERROR(SEARCH(" ",B426)))</formula>
    </cfRule>
  </conditionalFormatting>
  <conditionalFormatting sqref="J426:N426">
    <cfRule type="cellIs" dxfId="2153" priority="2494" operator="equal">
      <formula>0</formula>
    </cfRule>
  </conditionalFormatting>
  <conditionalFormatting sqref="W426">
    <cfRule type="containsText" dxfId="2152" priority="1294" operator="containsText" text=" ">
      <formula>NOT(ISERROR(SEARCH(" ",W426)))</formula>
    </cfRule>
  </conditionalFormatting>
  <conditionalFormatting sqref="X426">
    <cfRule type="containsText" dxfId="2151" priority="2496" operator="containsText" text=" ">
      <formula>NOT(ISERROR(SEARCH(" ",X426)))</formula>
    </cfRule>
  </conditionalFormatting>
  <conditionalFormatting sqref="B427">
    <cfRule type="containsText" dxfId="2150" priority="2493" operator="containsText" text=" ">
      <formula>NOT(ISERROR(SEARCH(" ",B427)))</formula>
    </cfRule>
  </conditionalFormatting>
  <conditionalFormatting sqref="J427:N427">
    <cfRule type="cellIs" dxfId="2149" priority="2490" operator="equal">
      <formula>0</formula>
    </cfRule>
  </conditionalFormatting>
  <conditionalFormatting sqref="W427">
    <cfRule type="containsText" dxfId="2148" priority="1293" operator="containsText" text=" ">
      <formula>NOT(ISERROR(SEARCH(" ",W427)))</formula>
    </cfRule>
  </conditionalFormatting>
  <conditionalFormatting sqref="X427">
    <cfRule type="containsText" dxfId="2147" priority="2492" operator="containsText" text=" ">
      <formula>NOT(ISERROR(SEARCH(" ",X427)))</formula>
    </cfRule>
  </conditionalFormatting>
  <conditionalFormatting sqref="B428">
    <cfRule type="containsText" dxfId="2146" priority="2489" operator="containsText" text=" ">
      <formula>NOT(ISERROR(SEARCH(" ",B428)))</formula>
    </cfRule>
  </conditionalFormatting>
  <conditionalFormatting sqref="J428:N428">
    <cfRule type="cellIs" dxfId="2145" priority="2486" operator="equal">
      <formula>0</formula>
    </cfRule>
  </conditionalFormatting>
  <conditionalFormatting sqref="W428">
    <cfRule type="containsText" dxfId="2144" priority="1292" operator="containsText" text=" ">
      <formula>NOT(ISERROR(SEARCH(" ",W428)))</formula>
    </cfRule>
  </conditionalFormatting>
  <conditionalFormatting sqref="X428">
    <cfRule type="containsText" dxfId="2143" priority="2488" operator="containsText" text=" ">
      <formula>NOT(ISERROR(SEARCH(" ",X428)))</formula>
    </cfRule>
  </conditionalFormatting>
  <conditionalFormatting sqref="B429">
    <cfRule type="containsText" dxfId="2142" priority="2485" operator="containsText" text=" ">
      <formula>NOT(ISERROR(SEARCH(" ",B429)))</formula>
    </cfRule>
  </conditionalFormatting>
  <conditionalFormatting sqref="J429:N429">
    <cfRule type="cellIs" dxfId="2141" priority="2482" operator="equal">
      <formula>0</formula>
    </cfRule>
  </conditionalFormatting>
  <conditionalFormatting sqref="W429">
    <cfRule type="containsText" dxfId="2140" priority="1291" operator="containsText" text=" ">
      <formula>NOT(ISERROR(SEARCH(" ",W429)))</formula>
    </cfRule>
  </conditionalFormatting>
  <conditionalFormatting sqref="X429">
    <cfRule type="containsText" dxfId="2139" priority="2484" operator="containsText" text=" ">
      <formula>NOT(ISERROR(SEARCH(" ",X429)))</formula>
    </cfRule>
  </conditionalFormatting>
  <conditionalFormatting sqref="B430">
    <cfRule type="containsText" dxfId="2138" priority="2481" operator="containsText" text=" ">
      <formula>NOT(ISERROR(SEARCH(" ",B430)))</formula>
    </cfRule>
  </conditionalFormatting>
  <conditionalFormatting sqref="J430:N430">
    <cfRule type="cellIs" dxfId="2137" priority="2478" operator="equal">
      <formula>0</formula>
    </cfRule>
  </conditionalFormatting>
  <conditionalFormatting sqref="W430">
    <cfRule type="containsText" dxfId="2136" priority="1290" operator="containsText" text=" ">
      <formula>NOT(ISERROR(SEARCH(" ",W430)))</formula>
    </cfRule>
  </conditionalFormatting>
  <conditionalFormatting sqref="X430">
    <cfRule type="containsText" dxfId="2135" priority="2480" operator="containsText" text=" ">
      <formula>NOT(ISERROR(SEARCH(" ",X430)))</formula>
    </cfRule>
  </conditionalFormatting>
  <conditionalFormatting sqref="B431">
    <cfRule type="containsText" dxfId="2134" priority="2477" operator="containsText" text=" ">
      <formula>NOT(ISERROR(SEARCH(" ",B431)))</formula>
    </cfRule>
  </conditionalFormatting>
  <conditionalFormatting sqref="J431:N431">
    <cfRule type="cellIs" dxfId="2133" priority="2474" operator="equal">
      <formula>0</formula>
    </cfRule>
  </conditionalFormatting>
  <conditionalFormatting sqref="W431">
    <cfRule type="containsText" dxfId="2132" priority="1289" operator="containsText" text=" ">
      <formula>NOT(ISERROR(SEARCH(" ",W431)))</formula>
    </cfRule>
  </conditionalFormatting>
  <conditionalFormatting sqref="X431">
    <cfRule type="containsText" dxfId="2131" priority="2476" operator="containsText" text=" ">
      <formula>NOT(ISERROR(SEARCH(" ",X431)))</formula>
    </cfRule>
  </conditionalFormatting>
  <conditionalFormatting sqref="B432">
    <cfRule type="containsText" dxfId="2130" priority="2473" operator="containsText" text=" ">
      <formula>NOT(ISERROR(SEARCH(" ",B432)))</formula>
    </cfRule>
  </conditionalFormatting>
  <conditionalFormatting sqref="J432:N432">
    <cfRule type="cellIs" dxfId="2129" priority="2470" operator="equal">
      <formula>0</formula>
    </cfRule>
  </conditionalFormatting>
  <conditionalFormatting sqref="W432">
    <cfRule type="containsText" dxfId="2128" priority="1288" operator="containsText" text=" ">
      <formula>NOT(ISERROR(SEARCH(" ",W432)))</formula>
    </cfRule>
  </conditionalFormatting>
  <conditionalFormatting sqref="X432">
    <cfRule type="containsText" dxfId="2127" priority="2472" operator="containsText" text=" ">
      <formula>NOT(ISERROR(SEARCH(" ",X432)))</formula>
    </cfRule>
  </conditionalFormatting>
  <conditionalFormatting sqref="B433">
    <cfRule type="containsText" dxfId="2126" priority="2469" operator="containsText" text=" ">
      <formula>NOT(ISERROR(SEARCH(" ",B433)))</formula>
    </cfRule>
  </conditionalFormatting>
  <conditionalFormatting sqref="J433:N433">
    <cfRule type="cellIs" dxfId="2125" priority="2466" operator="equal">
      <formula>0</formula>
    </cfRule>
  </conditionalFormatting>
  <conditionalFormatting sqref="W433">
    <cfRule type="containsText" dxfId="2124" priority="1287" operator="containsText" text=" ">
      <formula>NOT(ISERROR(SEARCH(" ",W433)))</formula>
    </cfRule>
  </conditionalFormatting>
  <conditionalFormatting sqref="X433">
    <cfRule type="containsText" dxfId="2123" priority="2468" operator="containsText" text=" ">
      <formula>NOT(ISERROR(SEARCH(" ",X433)))</formula>
    </cfRule>
  </conditionalFormatting>
  <conditionalFormatting sqref="B434">
    <cfRule type="containsText" dxfId="2122" priority="2465" operator="containsText" text=" ">
      <formula>NOT(ISERROR(SEARCH(" ",B434)))</formula>
    </cfRule>
  </conditionalFormatting>
  <conditionalFormatting sqref="J434:N434">
    <cfRule type="cellIs" dxfId="2121" priority="2462" operator="equal">
      <formula>0</formula>
    </cfRule>
  </conditionalFormatting>
  <conditionalFormatting sqref="W434">
    <cfRule type="containsText" dxfId="2120" priority="1286" operator="containsText" text=" ">
      <formula>NOT(ISERROR(SEARCH(" ",W434)))</formula>
    </cfRule>
  </conditionalFormatting>
  <conditionalFormatting sqref="X434">
    <cfRule type="containsText" dxfId="2119" priority="2464" operator="containsText" text=" ">
      <formula>NOT(ISERROR(SEARCH(" ",X434)))</formula>
    </cfRule>
  </conditionalFormatting>
  <conditionalFormatting sqref="B435">
    <cfRule type="containsText" dxfId="2118" priority="2461" operator="containsText" text=" ">
      <formula>NOT(ISERROR(SEARCH(" ",B435)))</formula>
    </cfRule>
  </conditionalFormatting>
  <conditionalFormatting sqref="J435:N435">
    <cfRule type="cellIs" dxfId="2117" priority="2458" operator="equal">
      <formula>0</formula>
    </cfRule>
  </conditionalFormatting>
  <conditionalFormatting sqref="W435">
    <cfRule type="containsText" dxfId="2116" priority="1285" operator="containsText" text=" ">
      <formula>NOT(ISERROR(SEARCH(" ",W435)))</formula>
    </cfRule>
  </conditionalFormatting>
  <conditionalFormatting sqref="X435">
    <cfRule type="containsText" dxfId="2115" priority="2460" operator="containsText" text=" ">
      <formula>NOT(ISERROR(SEARCH(" ",X435)))</formula>
    </cfRule>
  </conditionalFormatting>
  <conditionalFormatting sqref="B436">
    <cfRule type="containsText" dxfId="2114" priority="2457" operator="containsText" text=" ">
      <formula>NOT(ISERROR(SEARCH(" ",B436)))</formula>
    </cfRule>
  </conditionalFormatting>
  <conditionalFormatting sqref="J436:N436">
    <cfRule type="cellIs" dxfId="2113" priority="2454" operator="equal">
      <formula>0</formula>
    </cfRule>
  </conditionalFormatting>
  <conditionalFormatting sqref="W436">
    <cfRule type="containsText" dxfId="2112" priority="1284" operator="containsText" text=" ">
      <formula>NOT(ISERROR(SEARCH(" ",W436)))</formula>
    </cfRule>
  </conditionalFormatting>
  <conditionalFormatting sqref="X436">
    <cfRule type="containsText" dxfId="2111" priority="2456" operator="containsText" text=" ">
      <formula>NOT(ISERROR(SEARCH(" ",X436)))</formula>
    </cfRule>
  </conditionalFormatting>
  <conditionalFormatting sqref="B437">
    <cfRule type="containsText" dxfId="2110" priority="2453" operator="containsText" text=" ">
      <formula>NOT(ISERROR(SEARCH(" ",B437)))</formula>
    </cfRule>
  </conditionalFormatting>
  <conditionalFormatting sqref="J437:N437">
    <cfRule type="cellIs" dxfId="2109" priority="2450" operator="equal">
      <formula>0</formula>
    </cfRule>
  </conditionalFormatting>
  <conditionalFormatting sqref="W437">
    <cfRule type="containsText" dxfId="2108" priority="1283" operator="containsText" text=" ">
      <formula>NOT(ISERROR(SEARCH(" ",W437)))</formula>
    </cfRule>
  </conditionalFormatting>
  <conditionalFormatting sqref="X437">
    <cfRule type="containsText" dxfId="2107" priority="2452" operator="containsText" text=" ">
      <formula>NOT(ISERROR(SEARCH(" ",X437)))</formula>
    </cfRule>
  </conditionalFormatting>
  <conditionalFormatting sqref="B438">
    <cfRule type="containsText" dxfId="2106" priority="2449" operator="containsText" text=" ">
      <formula>NOT(ISERROR(SEARCH(" ",B438)))</formula>
    </cfRule>
  </conditionalFormatting>
  <conditionalFormatting sqref="J438:N438">
    <cfRule type="cellIs" dxfId="2105" priority="2446" operator="equal">
      <formula>0</formula>
    </cfRule>
  </conditionalFormatting>
  <conditionalFormatting sqref="W438">
    <cfRule type="containsText" dxfId="2104" priority="1282" operator="containsText" text=" ">
      <formula>NOT(ISERROR(SEARCH(" ",W438)))</formula>
    </cfRule>
  </conditionalFormatting>
  <conditionalFormatting sqref="X438">
    <cfRule type="containsText" dxfId="2103" priority="2448" operator="containsText" text=" ">
      <formula>NOT(ISERROR(SEARCH(" ",X438)))</formula>
    </cfRule>
  </conditionalFormatting>
  <conditionalFormatting sqref="B439">
    <cfRule type="containsText" dxfId="2102" priority="2445" operator="containsText" text=" ">
      <formula>NOT(ISERROR(SEARCH(" ",B439)))</formula>
    </cfRule>
  </conditionalFormatting>
  <conditionalFormatting sqref="J439:N439">
    <cfRule type="cellIs" dxfId="2101" priority="2442" operator="equal">
      <formula>0</formula>
    </cfRule>
  </conditionalFormatting>
  <conditionalFormatting sqref="W439">
    <cfRule type="containsText" dxfId="2100" priority="1281" operator="containsText" text=" ">
      <formula>NOT(ISERROR(SEARCH(" ",W439)))</formula>
    </cfRule>
  </conditionalFormatting>
  <conditionalFormatting sqref="X439">
    <cfRule type="containsText" dxfId="2099" priority="2444" operator="containsText" text=" ">
      <formula>NOT(ISERROR(SEARCH(" ",X439)))</formula>
    </cfRule>
  </conditionalFormatting>
  <conditionalFormatting sqref="B440">
    <cfRule type="containsText" dxfId="2098" priority="2441" operator="containsText" text=" ">
      <formula>NOT(ISERROR(SEARCH(" ",B440)))</formula>
    </cfRule>
  </conditionalFormatting>
  <conditionalFormatting sqref="J440:N440">
    <cfRule type="cellIs" dxfId="2097" priority="2438" operator="equal">
      <formula>0</formula>
    </cfRule>
  </conditionalFormatting>
  <conditionalFormatting sqref="W440">
    <cfRule type="containsText" dxfId="2096" priority="1280" operator="containsText" text=" ">
      <formula>NOT(ISERROR(SEARCH(" ",W440)))</formula>
    </cfRule>
  </conditionalFormatting>
  <conditionalFormatting sqref="X440">
    <cfRule type="containsText" dxfId="2095" priority="2440" operator="containsText" text=" ">
      <formula>NOT(ISERROR(SEARCH(" ",X440)))</formula>
    </cfRule>
  </conditionalFormatting>
  <conditionalFormatting sqref="B441">
    <cfRule type="containsText" dxfId="2094" priority="2437" operator="containsText" text=" ">
      <formula>NOT(ISERROR(SEARCH(" ",B441)))</formula>
    </cfRule>
  </conditionalFormatting>
  <conditionalFormatting sqref="J441:N441">
    <cfRule type="cellIs" dxfId="2093" priority="2434" operator="equal">
      <formula>0</formula>
    </cfRule>
  </conditionalFormatting>
  <conditionalFormatting sqref="W441">
    <cfRule type="containsText" dxfId="2092" priority="1279" operator="containsText" text=" ">
      <formula>NOT(ISERROR(SEARCH(" ",W441)))</formula>
    </cfRule>
  </conditionalFormatting>
  <conditionalFormatting sqref="X441">
    <cfRule type="containsText" dxfId="2091" priority="2436" operator="containsText" text=" ">
      <formula>NOT(ISERROR(SEARCH(" ",X441)))</formula>
    </cfRule>
  </conditionalFormatting>
  <conditionalFormatting sqref="B442">
    <cfRule type="containsText" dxfId="2090" priority="2433" operator="containsText" text=" ">
      <formula>NOT(ISERROR(SEARCH(" ",B442)))</formula>
    </cfRule>
  </conditionalFormatting>
  <conditionalFormatting sqref="W442">
    <cfRule type="containsText" dxfId="2089" priority="1278" operator="containsText" text=" ">
      <formula>NOT(ISERROR(SEARCH(" ",W442)))</formula>
    </cfRule>
  </conditionalFormatting>
  <conditionalFormatting sqref="X442">
    <cfRule type="containsText" dxfId="2088" priority="2432" operator="containsText" text=" ">
      <formula>NOT(ISERROR(SEARCH(" ",X442)))</formula>
    </cfRule>
  </conditionalFormatting>
  <conditionalFormatting sqref="B443">
    <cfRule type="containsText" dxfId="2087" priority="2429" operator="containsText" text=" ">
      <formula>NOT(ISERROR(SEARCH(" ",B443)))</formula>
    </cfRule>
  </conditionalFormatting>
  <conditionalFormatting sqref="W443">
    <cfRule type="containsText" dxfId="2086" priority="1277" operator="containsText" text=" ">
      <formula>NOT(ISERROR(SEARCH(" ",W443)))</formula>
    </cfRule>
  </conditionalFormatting>
  <conditionalFormatting sqref="X443">
    <cfRule type="containsText" dxfId="2085" priority="2428" operator="containsText" text=" ">
      <formula>NOT(ISERROR(SEARCH(" ",X443)))</formula>
    </cfRule>
  </conditionalFormatting>
  <conditionalFormatting sqref="B444">
    <cfRule type="containsText" dxfId="2084" priority="2425" operator="containsText" text=" ">
      <formula>NOT(ISERROR(SEARCH(" ",B444)))</formula>
    </cfRule>
  </conditionalFormatting>
  <conditionalFormatting sqref="W444">
    <cfRule type="containsText" dxfId="2083" priority="1276" operator="containsText" text=" ">
      <formula>NOT(ISERROR(SEARCH(" ",W444)))</formula>
    </cfRule>
  </conditionalFormatting>
  <conditionalFormatting sqref="X444">
    <cfRule type="containsText" dxfId="2082" priority="2424" operator="containsText" text=" ">
      <formula>NOT(ISERROR(SEARCH(" ",X444)))</formula>
    </cfRule>
  </conditionalFormatting>
  <conditionalFormatting sqref="B445">
    <cfRule type="containsText" dxfId="2081" priority="2421" operator="containsText" text=" ">
      <formula>NOT(ISERROR(SEARCH(" ",B445)))</formula>
    </cfRule>
  </conditionalFormatting>
  <conditionalFormatting sqref="W445">
    <cfRule type="containsText" dxfId="2080" priority="1275" operator="containsText" text=" ">
      <formula>NOT(ISERROR(SEARCH(" ",W445)))</formula>
    </cfRule>
  </conditionalFormatting>
  <conditionalFormatting sqref="X445">
    <cfRule type="containsText" dxfId="2079" priority="2420" operator="containsText" text=" ">
      <formula>NOT(ISERROR(SEARCH(" ",X445)))</formula>
    </cfRule>
  </conditionalFormatting>
  <conditionalFormatting sqref="B446">
    <cfRule type="containsText" dxfId="2078" priority="2417" operator="containsText" text=" ">
      <formula>NOT(ISERROR(SEARCH(" ",B446)))</formula>
    </cfRule>
  </conditionalFormatting>
  <conditionalFormatting sqref="W446">
    <cfRule type="containsText" dxfId="2077" priority="1274" operator="containsText" text=" ">
      <formula>NOT(ISERROR(SEARCH(" ",W446)))</formula>
    </cfRule>
  </conditionalFormatting>
  <conditionalFormatting sqref="X446">
    <cfRule type="containsText" dxfId="2076" priority="2416" operator="containsText" text=" ">
      <formula>NOT(ISERROR(SEARCH(" ",X446)))</formula>
    </cfRule>
  </conditionalFormatting>
  <conditionalFormatting sqref="B447">
    <cfRule type="containsText" dxfId="2075" priority="2413" operator="containsText" text=" ">
      <formula>NOT(ISERROR(SEARCH(" ",B447)))</formula>
    </cfRule>
  </conditionalFormatting>
  <conditionalFormatting sqref="W447">
    <cfRule type="containsText" dxfId="2074" priority="1273" operator="containsText" text=" ">
      <formula>NOT(ISERROR(SEARCH(" ",W447)))</formula>
    </cfRule>
  </conditionalFormatting>
  <conditionalFormatting sqref="X447">
    <cfRule type="containsText" dxfId="2073" priority="2412" operator="containsText" text=" ">
      <formula>NOT(ISERROR(SEARCH(" ",X447)))</formula>
    </cfRule>
  </conditionalFormatting>
  <conditionalFormatting sqref="B448">
    <cfRule type="containsText" dxfId="2072" priority="2409" operator="containsText" text=" ">
      <formula>NOT(ISERROR(SEARCH(" ",B448)))</formula>
    </cfRule>
  </conditionalFormatting>
  <conditionalFormatting sqref="W448">
    <cfRule type="containsText" dxfId="2071" priority="1272" operator="containsText" text=" ">
      <formula>NOT(ISERROR(SEARCH(" ",W448)))</formula>
    </cfRule>
  </conditionalFormatting>
  <conditionalFormatting sqref="X448">
    <cfRule type="containsText" dxfId="2070" priority="2408" operator="containsText" text=" ">
      <formula>NOT(ISERROR(SEARCH(" ",X448)))</formula>
    </cfRule>
  </conditionalFormatting>
  <conditionalFormatting sqref="B449">
    <cfRule type="containsText" dxfId="2069" priority="2405" operator="containsText" text=" ">
      <formula>NOT(ISERROR(SEARCH(" ",B449)))</formula>
    </cfRule>
  </conditionalFormatting>
  <conditionalFormatting sqref="W449">
    <cfRule type="containsText" dxfId="2068" priority="1271" operator="containsText" text=" ">
      <formula>NOT(ISERROR(SEARCH(" ",W449)))</formula>
    </cfRule>
  </conditionalFormatting>
  <conditionalFormatting sqref="X449">
    <cfRule type="containsText" dxfId="2067" priority="2404" operator="containsText" text=" ">
      <formula>NOT(ISERROR(SEARCH(" ",X449)))</formula>
    </cfRule>
  </conditionalFormatting>
  <conditionalFormatting sqref="B450">
    <cfRule type="containsText" dxfId="2066" priority="2401" operator="containsText" text=" ">
      <formula>NOT(ISERROR(SEARCH(" ",B450)))</formula>
    </cfRule>
  </conditionalFormatting>
  <conditionalFormatting sqref="W450">
    <cfRule type="containsText" dxfId="2065" priority="1270" operator="containsText" text=" ">
      <formula>NOT(ISERROR(SEARCH(" ",W450)))</formula>
    </cfRule>
  </conditionalFormatting>
  <conditionalFormatting sqref="X450">
    <cfRule type="containsText" dxfId="2064" priority="2400" operator="containsText" text=" ">
      <formula>NOT(ISERROR(SEARCH(" ",X450)))</formula>
    </cfRule>
  </conditionalFormatting>
  <conditionalFormatting sqref="B451">
    <cfRule type="containsText" dxfId="2063" priority="2397" operator="containsText" text=" ">
      <formula>NOT(ISERROR(SEARCH(" ",B451)))</formula>
    </cfRule>
  </conditionalFormatting>
  <conditionalFormatting sqref="W451">
    <cfRule type="containsText" dxfId="2062" priority="1269" operator="containsText" text=" ">
      <formula>NOT(ISERROR(SEARCH(" ",W451)))</formula>
    </cfRule>
  </conditionalFormatting>
  <conditionalFormatting sqref="X451">
    <cfRule type="containsText" dxfId="2061" priority="2396" operator="containsText" text=" ">
      <formula>NOT(ISERROR(SEARCH(" ",X451)))</formula>
    </cfRule>
  </conditionalFormatting>
  <conditionalFormatting sqref="B452">
    <cfRule type="containsText" dxfId="2060" priority="2393" operator="containsText" text=" ">
      <formula>NOT(ISERROR(SEARCH(" ",B452)))</formula>
    </cfRule>
  </conditionalFormatting>
  <conditionalFormatting sqref="W452">
    <cfRule type="containsText" dxfId="2059" priority="1268" operator="containsText" text=" ">
      <formula>NOT(ISERROR(SEARCH(" ",W452)))</formula>
    </cfRule>
  </conditionalFormatting>
  <conditionalFormatting sqref="X452">
    <cfRule type="containsText" dxfId="2058" priority="2392" operator="containsText" text=" ">
      <formula>NOT(ISERROR(SEARCH(" ",X452)))</formula>
    </cfRule>
  </conditionalFormatting>
  <conditionalFormatting sqref="B453">
    <cfRule type="containsText" dxfId="2057" priority="2389" operator="containsText" text=" ">
      <formula>NOT(ISERROR(SEARCH(" ",B453)))</formula>
    </cfRule>
  </conditionalFormatting>
  <conditionalFormatting sqref="W453">
    <cfRule type="containsText" dxfId="2056" priority="1267" operator="containsText" text=" ">
      <formula>NOT(ISERROR(SEARCH(" ",W453)))</formula>
    </cfRule>
  </conditionalFormatting>
  <conditionalFormatting sqref="X453">
    <cfRule type="containsText" dxfId="2055" priority="2388" operator="containsText" text=" ">
      <formula>NOT(ISERROR(SEARCH(" ",X453)))</formula>
    </cfRule>
  </conditionalFormatting>
  <conditionalFormatting sqref="B454">
    <cfRule type="containsText" dxfId="2054" priority="2385" operator="containsText" text=" ">
      <formula>NOT(ISERROR(SEARCH(" ",B454)))</formula>
    </cfRule>
  </conditionalFormatting>
  <conditionalFormatting sqref="W454">
    <cfRule type="containsText" dxfId="2053" priority="1266" operator="containsText" text=" ">
      <formula>NOT(ISERROR(SEARCH(" ",W454)))</formula>
    </cfRule>
  </conditionalFormatting>
  <conditionalFormatting sqref="X454">
    <cfRule type="containsText" dxfId="2052" priority="2384" operator="containsText" text=" ">
      <formula>NOT(ISERROR(SEARCH(" ",X454)))</formula>
    </cfRule>
  </conditionalFormatting>
  <conditionalFormatting sqref="B455">
    <cfRule type="containsText" dxfId="2051" priority="2381" operator="containsText" text=" ">
      <formula>NOT(ISERROR(SEARCH(" ",B455)))</formula>
    </cfRule>
  </conditionalFormatting>
  <conditionalFormatting sqref="W455">
    <cfRule type="containsText" dxfId="2050" priority="1265" operator="containsText" text=" ">
      <formula>NOT(ISERROR(SEARCH(" ",W455)))</formula>
    </cfRule>
  </conditionalFormatting>
  <conditionalFormatting sqref="X455">
    <cfRule type="containsText" dxfId="2049" priority="2380" operator="containsText" text=" ">
      <formula>NOT(ISERROR(SEARCH(" ",X455)))</formula>
    </cfRule>
  </conditionalFormatting>
  <conditionalFormatting sqref="B456">
    <cfRule type="containsText" dxfId="2048" priority="2377" operator="containsText" text=" ">
      <formula>NOT(ISERROR(SEARCH(" ",B456)))</formula>
    </cfRule>
  </conditionalFormatting>
  <conditionalFormatting sqref="W456">
    <cfRule type="containsText" dxfId="2047" priority="1264" operator="containsText" text=" ">
      <formula>NOT(ISERROR(SEARCH(" ",W456)))</formula>
    </cfRule>
  </conditionalFormatting>
  <conditionalFormatting sqref="X456">
    <cfRule type="containsText" dxfId="2046" priority="2376" operator="containsText" text=" ">
      <formula>NOT(ISERROR(SEARCH(" ",X456)))</formula>
    </cfRule>
  </conditionalFormatting>
  <conditionalFormatting sqref="B457">
    <cfRule type="containsText" dxfId="2045" priority="2373" operator="containsText" text=" ">
      <formula>NOT(ISERROR(SEARCH(" ",B457)))</formula>
    </cfRule>
  </conditionalFormatting>
  <conditionalFormatting sqref="W457">
    <cfRule type="containsText" dxfId="2044" priority="1263" operator="containsText" text=" ">
      <formula>NOT(ISERROR(SEARCH(" ",W457)))</formula>
    </cfRule>
  </conditionalFormatting>
  <conditionalFormatting sqref="X457">
    <cfRule type="containsText" dxfId="2043" priority="2372" operator="containsText" text=" ">
      <formula>NOT(ISERROR(SEARCH(" ",X457)))</formula>
    </cfRule>
  </conditionalFormatting>
  <conditionalFormatting sqref="B458">
    <cfRule type="containsText" dxfId="2042" priority="2369" operator="containsText" text=" ">
      <formula>NOT(ISERROR(SEARCH(" ",B458)))</formula>
    </cfRule>
  </conditionalFormatting>
  <conditionalFormatting sqref="W458">
    <cfRule type="containsText" dxfId="2041" priority="1262" operator="containsText" text=" ">
      <formula>NOT(ISERROR(SEARCH(" ",W458)))</formula>
    </cfRule>
  </conditionalFormatting>
  <conditionalFormatting sqref="X458">
    <cfRule type="containsText" dxfId="2040" priority="2368" operator="containsText" text=" ">
      <formula>NOT(ISERROR(SEARCH(" ",X458)))</formula>
    </cfRule>
  </conditionalFormatting>
  <conditionalFormatting sqref="B459">
    <cfRule type="containsText" dxfId="2039" priority="2365" operator="containsText" text=" ">
      <formula>NOT(ISERROR(SEARCH(" ",B459)))</formula>
    </cfRule>
  </conditionalFormatting>
  <conditionalFormatting sqref="W459">
    <cfRule type="containsText" dxfId="2038" priority="1261" operator="containsText" text=" ">
      <formula>NOT(ISERROR(SEARCH(" ",W459)))</formula>
    </cfRule>
  </conditionalFormatting>
  <conditionalFormatting sqref="X459">
    <cfRule type="containsText" dxfId="2037" priority="2364" operator="containsText" text=" ">
      <formula>NOT(ISERROR(SEARCH(" ",X459)))</formula>
    </cfRule>
  </conditionalFormatting>
  <conditionalFormatting sqref="B460">
    <cfRule type="containsText" dxfId="2036" priority="2361" operator="containsText" text=" ">
      <formula>NOT(ISERROR(SEARCH(" ",B460)))</formula>
    </cfRule>
  </conditionalFormatting>
  <conditionalFormatting sqref="W460">
    <cfRule type="containsText" dxfId="2035" priority="1260" operator="containsText" text=" ">
      <formula>NOT(ISERROR(SEARCH(" ",W460)))</formula>
    </cfRule>
  </conditionalFormatting>
  <conditionalFormatting sqref="X460">
    <cfRule type="containsText" dxfId="2034" priority="2360" operator="containsText" text=" ">
      <formula>NOT(ISERROR(SEARCH(" ",X460)))</formula>
    </cfRule>
  </conditionalFormatting>
  <conditionalFormatting sqref="B461">
    <cfRule type="containsText" dxfId="2033" priority="2357" operator="containsText" text=" ">
      <formula>NOT(ISERROR(SEARCH(" ",B461)))</formula>
    </cfRule>
  </conditionalFormatting>
  <conditionalFormatting sqref="W461">
    <cfRule type="containsText" dxfId="2032" priority="1259" operator="containsText" text=" ">
      <formula>NOT(ISERROR(SEARCH(" ",W461)))</formula>
    </cfRule>
  </conditionalFormatting>
  <conditionalFormatting sqref="X461">
    <cfRule type="containsText" dxfId="2031" priority="2356" operator="containsText" text=" ">
      <formula>NOT(ISERROR(SEARCH(" ",X461)))</formula>
    </cfRule>
  </conditionalFormatting>
  <conditionalFormatting sqref="B462">
    <cfRule type="containsText" dxfId="2030" priority="2351" operator="containsText" text=" ">
      <formula>NOT(ISERROR(SEARCH(" ",B462)))</formula>
    </cfRule>
  </conditionalFormatting>
  <conditionalFormatting sqref="R462">
    <cfRule type="cellIs" dxfId="2029" priority="2348" operator="equal">
      <formula>0</formula>
    </cfRule>
  </conditionalFormatting>
  <conditionalFormatting sqref="W462">
    <cfRule type="containsText" dxfId="2028" priority="1258" operator="containsText" text=" ">
      <formula>NOT(ISERROR(SEARCH(" ",W462)))</formula>
    </cfRule>
  </conditionalFormatting>
  <conditionalFormatting sqref="X462">
    <cfRule type="containsText" dxfId="2027" priority="2350" operator="containsText" text=" ">
      <formula>NOT(ISERROR(SEARCH(" ",X462)))</formula>
    </cfRule>
  </conditionalFormatting>
  <conditionalFormatting sqref="B463">
    <cfRule type="containsText" dxfId="2026" priority="2347" operator="containsText" text=" ">
      <formula>NOT(ISERROR(SEARCH(" ",B463)))</formula>
    </cfRule>
  </conditionalFormatting>
  <conditionalFormatting sqref="R463">
    <cfRule type="cellIs" dxfId="2025" priority="2344" operator="equal">
      <formula>0</formula>
    </cfRule>
  </conditionalFormatting>
  <conditionalFormatting sqref="W463">
    <cfRule type="containsText" dxfId="2024" priority="1257" operator="containsText" text=" ">
      <formula>NOT(ISERROR(SEARCH(" ",W463)))</formula>
    </cfRule>
  </conditionalFormatting>
  <conditionalFormatting sqref="X463">
    <cfRule type="containsText" dxfId="2023" priority="2346" operator="containsText" text=" ">
      <formula>NOT(ISERROR(SEARCH(" ",X463)))</formula>
    </cfRule>
  </conditionalFormatting>
  <conditionalFormatting sqref="B464">
    <cfRule type="containsText" dxfId="2022" priority="2343" operator="containsText" text=" ">
      <formula>NOT(ISERROR(SEARCH(" ",B464)))</formula>
    </cfRule>
  </conditionalFormatting>
  <conditionalFormatting sqref="R464">
    <cfRule type="cellIs" dxfId="2021" priority="2340" operator="equal">
      <formula>0</formula>
    </cfRule>
  </conditionalFormatting>
  <conditionalFormatting sqref="W464">
    <cfRule type="containsText" dxfId="2020" priority="1256" operator="containsText" text=" ">
      <formula>NOT(ISERROR(SEARCH(" ",W464)))</formula>
    </cfRule>
  </conditionalFormatting>
  <conditionalFormatting sqref="X464">
    <cfRule type="containsText" dxfId="2019" priority="2342" operator="containsText" text=" ">
      <formula>NOT(ISERROR(SEARCH(" ",X464)))</formula>
    </cfRule>
  </conditionalFormatting>
  <conditionalFormatting sqref="B465">
    <cfRule type="containsText" dxfId="2018" priority="2339" operator="containsText" text=" ">
      <formula>NOT(ISERROR(SEARCH(" ",B465)))</formula>
    </cfRule>
  </conditionalFormatting>
  <conditionalFormatting sqref="R465">
    <cfRule type="cellIs" dxfId="2017" priority="2336" operator="equal">
      <formula>0</formula>
    </cfRule>
  </conditionalFormatting>
  <conditionalFormatting sqref="W465">
    <cfRule type="containsText" dxfId="2016" priority="1255" operator="containsText" text=" ">
      <formula>NOT(ISERROR(SEARCH(" ",W465)))</formula>
    </cfRule>
  </conditionalFormatting>
  <conditionalFormatting sqref="X465">
    <cfRule type="containsText" dxfId="2015" priority="2338" operator="containsText" text=" ">
      <formula>NOT(ISERROR(SEARCH(" ",X465)))</formula>
    </cfRule>
  </conditionalFormatting>
  <conditionalFormatting sqref="B466">
    <cfRule type="containsText" dxfId="2014" priority="2335" operator="containsText" text=" ">
      <formula>NOT(ISERROR(SEARCH(" ",B466)))</formula>
    </cfRule>
  </conditionalFormatting>
  <conditionalFormatting sqref="R466">
    <cfRule type="cellIs" dxfId="2013" priority="2332" operator="equal">
      <formula>0</formula>
    </cfRule>
  </conditionalFormatting>
  <conditionalFormatting sqref="W466">
    <cfRule type="containsText" dxfId="2012" priority="1254" operator="containsText" text=" ">
      <formula>NOT(ISERROR(SEARCH(" ",W466)))</formula>
    </cfRule>
  </conditionalFormatting>
  <conditionalFormatting sqref="X466">
    <cfRule type="containsText" dxfId="2011" priority="2334" operator="containsText" text=" ">
      <formula>NOT(ISERROR(SEARCH(" ",X466)))</formula>
    </cfRule>
  </conditionalFormatting>
  <conditionalFormatting sqref="B467">
    <cfRule type="containsText" dxfId="2010" priority="2331" operator="containsText" text=" ">
      <formula>NOT(ISERROR(SEARCH(" ",B467)))</formula>
    </cfRule>
  </conditionalFormatting>
  <conditionalFormatting sqref="R467">
    <cfRule type="cellIs" dxfId="2009" priority="2328" operator="equal">
      <formula>0</formula>
    </cfRule>
  </conditionalFormatting>
  <conditionalFormatting sqref="W467">
    <cfRule type="containsText" dxfId="2008" priority="1253" operator="containsText" text=" ">
      <formula>NOT(ISERROR(SEARCH(" ",W467)))</formula>
    </cfRule>
  </conditionalFormatting>
  <conditionalFormatting sqref="X467">
    <cfRule type="containsText" dxfId="2007" priority="2330" operator="containsText" text=" ">
      <formula>NOT(ISERROR(SEARCH(" ",X467)))</formula>
    </cfRule>
  </conditionalFormatting>
  <conditionalFormatting sqref="B468">
    <cfRule type="containsText" dxfId="2006" priority="2327" operator="containsText" text=" ">
      <formula>NOT(ISERROR(SEARCH(" ",B468)))</formula>
    </cfRule>
  </conditionalFormatting>
  <conditionalFormatting sqref="W468">
    <cfRule type="containsText" dxfId="2005" priority="1252" operator="containsText" text=" ">
      <formula>NOT(ISERROR(SEARCH(" ",W468)))</formula>
    </cfRule>
  </conditionalFormatting>
  <conditionalFormatting sqref="X468">
    <cfRule type="containsText" dxfId="2004" priority="2326" operator="containsText" text=" ">
      <formula>NOT(ISERROR(SEARCH(" ",X468)))</formula>
    </cfRule>
  </conditionalFormatting>
  <conditionalFormatting sqref="B469">
    <cfRule type="containsText" dxfId="2003" priority="2323" operator="containsText" text=" ">
      <formula>NOT(ISERROR(SEARCH(" ",B469)))</formula>
    </cfRule>
  </conditionalFormatting>
  <conditionalFormatting sqref="W469">
    <cfRule type="containsText" dxfId="2002" priority="1251" operator="containsText" text=" ">
      <formula>NOT(ISERROR(SEARCH(" ",W469)))</formula>
    </cfRule>
  </conditionalFormatting>
  <conditionalFormatting sqref="X469">
    <cfRule type="containsText" dxfId="2001" priority="2322" operator="containsText" text=" ">
      <formula>NOT(ISERROR(SEARCH(" ",X469)))</formula>
    </cfRule>
  </conditionalFormatting>
  <conditionalFormatting sqref="B470">
    <cfRule type="containsText" dxfId="2000" priority="2320" operator="containsText" text=" ">
      <formula>NOT(ISERROR(SEARCH(" ",B470)))</formula>
    </cfRule>
  </conditionalFormatting>
  <conditionalFormatting sqref="W470">
    <cfRule type="containsText" dxfId="1999" priority="1250" operator="containsText" text=" ">
      <formula>NOT(ISERROR(SEARCH(" ",W470)))</formula>
    </cfRule>
  </conditionalFormatting>
  <conditionalFormatting sqref="X470">
    <cfRule type="containsText" dxfId="1998" priority="2319" operator="containsText" text=" ">
      <formula>NOT(ISERROR(SEARCH(" ",X470)))</formula>
    </cfRule>
  </conditionalFormatting>
  <conditionalFormatting sqref="B471">
    <cfRule type="containsText" dxfId="1997" priority="2317" operator="containsText" text=" ">
      <formula>NOT(ISERROR(SEARCH(" ",B471)))</formula>
    </cfRule>
  </conditionalFormatting>
  <conditionalFormatting sqref="W471">
    <cfRule type="containsText" dxfId="1996" priority="1249" operator="containsText" text=" ">
      <formula>NOT(ISERROR(SEARCH(" ",W471)))</formula>
    </cfRule>
  </conditionalFormatting>
  <conditionalFormatting sqref="X471">
    <cfRule type="containsText" dxfId="1995" priority="2316" operator="containsText" text=" ">
      <formula>NOT(ISERROR(SEARCH(" ",X471)))</formula>
    </cfRule>
  </conditionalFormatting>
  <conditionalFormatting sqref="B472">
    <cfRule type="containsText" dxfId="1994" priority="2314" operator="containsText" text=" ">
      <formula>NOT(ISERROR(SEARCH(" ",B472)))</formula>
    </cfRule>
  </conditionalFormatting>
  <conditionalFormatting sqref="W472">
    <cfRule type="containsText" dxfId="1993" priority="1248" operator="containsText" text=" ">
      <formula>NOT(ISERROR(SEARCH(" ",W472)))</formula>
    </cfRule>
  </conditionalFormatting>
  <conditionalFormatting sqref="X472">
    <cfRule type="containsText" dxfId="1992" priority="2313" operator="containsText" text=" ">
      <formula>NOT(ISERROR(SEARCH(" ",X472)))</formula>
    </cfRule>
  </conditionalFormatting>
  <conditionalFormatting sqref="B473">
    <cfRule type="containsText" dxfId="1991" priority="2311" operator="containsText" text=" ">
      <formula>NOT(ISERROR(SEARCH(" ",B473)))</formula>
    </cfRule>
  </conditionalFormatting>
  <conditionalFormatting sqref="W473">
    <cfRule type="containsText" dxfId="1990" priority="1247" operator="containsText" text=" ">
      <formula>NOT(ISERROR(SEARCH(" ",W473)))</formula>
    </cfRule>
  </conditionalFormatting>
  <conditionalFormatting sqref="X473">
    <cfRule type="containsText" dxfId="1989" priority="2310" operator="containsText" text=" ">
      <formula>NOT(ISERROR(SEARCH(" ",X473)))</formula>
    </cfRule>
  </conditionalFormatting>
  <conditionalFormatting sqref="B474">
    <cfRule type="containsText" dxfId="1988" priority="2308" operator="containsText" text=" ">
      <formula>NOT(ISERROR(SEARCH(" ",B474)))</formula>
    </cfRule>
  </conditionalFormatting>
  <conditionalFormatting sqref="W474">
    <cfRule type="containsText" dxfId="1987" priority="1246" operator="containsText" text=" ">
      <formula>NOT(ISERROR(SEARCH(" ",W474)))</formula>
    </cfRule>
  </conditionalFormatting>
  <conditionalFormatting sqref="X474">
    <cfRule type="containsText" dxfId="1986" priority="2307" operator="containsText" text=" ">
      <formula>NOT(ISERROR(SEARCH(" ",X474)))</formula>
    </cfRule>
  </conditionalFormatting>
  <conditionalFormatting sqref="B475">
    <cfRule type="containsText" dxfId="1985" priority="2305" operator="containsText" text=" ">
      <formula>NOT(ISERROR(SEARCH(" ",B475)))</formula>
    </cfRule>
  </conditionalFormatting>
  <conditionalFormatting sqref="W475">
    <cfRule type="containsText" dxfId="1984" priority="1245" operator="containsText" text=" ">
      <formula>NOT(ISERROR(SEARCH(" ",W475)))</formula>
    </cfRule>
  </conditionalFormatting>
  <conditionalFormatting sqref="X475">
    <cfRule type="containsText" dxfId="1983" priority="2304" operator="containsText" text=" ">
      <formula>NOT(ISERROR(SEARCH(" ",X475)))</formula>
    </cfRule>
  </conditionalFormatting>
  <conditionalFormatting sqref="B476">
    <cfRule type="containsText" dxfId="1982" priority="2302" operator="containsText" text=" ">
      <formula>NOT(ISERROR(SEARCH(" ",B476)))</formula>
    </cfRule>
  </conditionalFormatting>
  <conditionalFormatting sqref="W476">
    <cfRule type="containsText" dxfId="1981" priority="1244" operator="containsText" text=" ">
      <formula>NOT(ISERROR(SEARCH(" ",W476)))</formula>
    </cfRule>
  </conditionalFormatting>
  <conditionalFormatting sqref="X476">
    <cfRule type="containsText" dxfId="1980" priority="2301" operator="containsText" text=" ">
      <formula>NOT(ISERROR(SEARCH(" ",X476)))</formula>
    </cfRule>
  </conditionalFormatting>
  <conditionalFormatting sqref="B477">
    <cfRule type="containsText" dxfId="1979" priority="2299" operator="containsText" text=" ">
      <formula>NOT(ISERROR(SEARCH(" ",B477)))</formula>
    </cfRule>
  </conditionalFormatting>
  <conditionalFormatting sqref="W477">
    <cfRule type="containsText" dxfId="1978" priority="1243" operator="containsText" text=" ">
      <formula>NOT(ISERROR(SEARCH(" ",W477)))</formula>
    </cfRule>
  </conditionalFormatting>
  <conditionalFormatting sqref="X477">
    <cfRule type="containsText" dxfId="1977" priority="2298" operator="containsText" text=" ">
      <formula>NOT(ISERROR(SEARCH(" ",X477)))</formula>
    </cfRule>
  </conditionalFormatting>
  <conditionalFormatting sqref="B478">
    <cfRule type="containsText" dxfId="1976" priority="2296" operator="containsText" text=" ">
      <formula>NOT(ISERROR(SEARCH(" ",B478)))</formula>
    </cfRule>
  </conditionalFormatting>
  <conditionalFormatting sqref="W478">
    <cfRule type="containsText" dxfId="1975" priority="1242" operator="containsText" text=" ">
      <formula>NOT(ISERROR(SEARCH(" ",W478)))</formula>
    </cfRule>
  </conditionalFormatting>
  <conditionalFormatting sqref="X478">
    <cfRule type="containsText" dxfId="1974" priority="2295" operator="containsText" text=" ">
      <formula>NOT(ISERROR(SEARCH(" ",X478)))</formula>
    </cfRule>
  </conditionalFormatting>
  <conditionalFormatting sqref="B479">
    <cfRule type="containsText" dxfId="1973" priority="2293" operator="containsText" text=" ">
      <formula>NOT(ISERROR(SEARCH(" ",B479)))</formula>
    </cfRule>
  </conditionalFormatting>
  <conditionalFormatting sqref="W479">
    <cfRule type="containsText" dxfId="1972" priority="1241" operator="containsText" text=" ">
      <formula>NOT(ISERROR(SEARCH(" ",W479)))</formula>
    </cfRule>
  </conditionalFormatting>
  <conditionalFormatting sqref="X479">
    <cfRule type="containsText" dxfId="1971" priority="2292" operator="containsText" text=" ">
      <formula>NOT(ISERROR(SEARCH(" ",X479)))</formula>
    </cfRule>
  </conditionalFormatting>
  <conditionalFormatting sqref="B480">
    <cfRule type="containsText" dxfId="1970" priority="2290" operator="containsText" text=" ">
      <formula>NOT(ISERROR(SEARCH(" ",B480)))</formula>
    </cfRule>
  </conditionalFormatting>
  <conditionalFormatting sqref="W480">
    <cfRule type="containsText" dxfId="1969" priority="1240" operator="containsText" text=" ">
      <formula>NOT(ISERROR(SEARCH(" ",W480)))</formula>
    </cfRule>
  </conditionalFormatting>
  <conditionalFormatting sqref="X480">
    <cfRule type="containsText" dxfId="1968" priority="2289" operator="containsText" text=" ">
      <formula>NOT(ISERROR(SEARCH(" ",X480)))</formula>
    </cfRule>
  </conditionalFormatting>
  <conditionalFormatting sqref="B481">
    <cfRule type="containsText" dxfId="1967" priority="2287" operator="containsText" text=" ">
      <formula>NOT(ISERROR(SEARCH(" ",B481)))</formula>
    </cfRule>
  </conditionalFormatting>
  <conditionalFormatting sqref="W481">
    <cfRule type="containsText" dxfId="1966" priority="1239" operator="containsText" text=" ">
      <formula>NOT(ISERROR(SEARCH(" ",W481)))</formula>
    </cfRule>
  </conditionalFormatting>
  <conditionalFormatting sqref="X481">
    <cfRule type="containsText" dxfId="1965" priority="2286" operator="containsText" text=" ">
      <formula>NOT(ISERROR(SEARCH(" ",X481)))</formula>
    </cfRule>
  </conditionalFormatting>
  <conditionalFormatting sqref="B482">
    <cfRule type="containsText" dxfId="1964" priority="2284" operator="containsText" text=" ">
      <formula>NOT(ISERROR(SEARCH(" ",B482)))</formula>
    </cfRule>
  </conditionalFormatting>
  <conditionalFormatting sqref="W482">
    <cfRule type="containsText" dxfId="1963" priority="1238" operator="containsText" text=" ">
      <formula>NOT(ISERROR(SEARCH(" ",W482)))</formula>
    </cfRule>
  </conditionalFormatting>
  <conditionalFormatting sqref="X482">
    <cfRule type="containsText" dxfId="1962" priority="2283" operator="containsText" text=" ">
      <formula>NOT(ISERROR(SEARCH(" ",X482)))</formula>
    </cfRule>
  </conditionalFormatting>
  <conditionalFormatting sqref="B483">
    <cfRule type="containsText" dxfId="1961" priority="2281" operator="containsText" text=" ">
      <formula>NOT(ISERROR(SEARCH(" ",B483)))</formula>
    </cfRule>
  </conditionalFormatting>
  <conditionalFormatting sqref="W483">
    <cfRule type="containsText" dxfId="1960" priority="1237" operator="containsText" text=" ">
      <formula>NOT(ISERROR(SEARCH(" ",W483)))</formula>
    </cfRule>
  </conditionalFormatting>
  <conditionalFormatting sqref="X483">
    <cfRule type="containsText" dxfId="1959" priority="2280" operator="containsText" text=" ">
      <formula>NOT(ISERROR(SEARCH(" ",X483)))</formula>
    </cfRule>
  </conditionalFormatting>
  <conditionalFormatting sqref="B484">
    <cfRule type="containsText" dxfId="1958" priority="2278" operator="containsText" text=" ">
      <formula>NOT(ISERROR(SEARCH(" ",B484)))</formula>
    </cfRule>
  </conditionalFormatting>
  <conditionalFormatting sqref="W484">
    <cfRule type="containsText" dxfId="1957" priority="1236" operator="containsText" text=" ">
      <formula>NOT(ISERROR(SEARCH(" ",W484)))</formula>
    </cfRule>
  </conditionalFormatting>
  <conditionalFormatting sqref="X484">
    <cfRule type="containsText" dxfId="1956" priority="2277" operator="containsText" text=" ">
      <formula>NOT(ISERROR(SEARCH(" ",X484)))</formula>
    </cfRule>
  </conditionalFormatting>
  <conditionalFormatting sqref="B485">
    <cfRule type="containsText" dxfId="1955" priority="2275" operator="containsText" text=" ">
      <formula>NOT(ISERROR(SEARCH(" ",B485)))</formula>
    </cfRule>
  </conditionalFormatting>
  <conditionalFormatting sqref="W485">
    <cfRule type="containsText" dxfId="1954" priority="1235" operator="containsText" text=" ">
      <formula>NOT(ISERROR(SEARCH(" ",W485)))</formula>
    </cfRule>
  </conditionalFormatting>
  <conditionalFormatting sqref="X485">
    <cfRule type="containsText" dxfId="1953" priority="2274" operator="containsText" text=" ">
      <formula>NOT(ISERROR(SEARCH(" ",X485)))</formula>
    </cfRule>
  </conditionalFormatting>
  <conditionalFormatting sqref="B486">
    <cfRule type="containsText" dxfId="1952" priority="2270" operator="containsText" text=" ">
      <formula>NOT(ISERROR(SEARCH(" ",B486)))</formula>
    </cfRule>
  </conditionalFormatting>
  <conditionalFormatting sqref="W486">
    <cfRule type="containsText" dxfId="1951" priority="1234" operator="containsText" text=" ">
      <formula>NOT(ISERROR(SEARCH(" ",W486)))</formula>
    </cfRule>
  </conditionalFormatting>
  <conditionalFormatting sqref="X486">
    <cfRule type="containsText" dxfId="1950" priority="2269" operator="containsText" text=" ">
      <formula>NOT(ISERROR(SEARCH(" ",X486)))</formula>
    </cfRule>
  </conditionalFormatting>
  <conditionalFormatting sqref="B487">
    <cfRule type="containsText" dxfId="1949" priority="2266" operator="containsText" text=" ">
      <formula>NOT(ISERROR(SEARCH(" ",B487)))</formula>
    </cfRule>
  </conditionalFormatting>
  <conditionalFormatting sqref="W487">
    <cfRule type="containsText" dxfId="1948" priority="1233" operator="containsText" text=" ">
      <formula>NOT(ISERROR(SEARCH(" ",W487)))</formula>
    </cfRule>
  </conditionalFormatting>
  <conditionalFormatting sqref="X487">
    <cfRule type="containsText" dxfId="1947" priority="2265" operator="containsText" text=" ">
      <formula>NOT(ISERROR(SEARCH(" ",X487)))</formula>
    </cfRule>
  </conditionalFormatting>
  <conditionalFormatting sqref="B488">
    <cfRule type="containsText" dxfId="1946" priority="2262" operator="containsText" text=" ">
      <formula>NOT(ISERROR(SEARCH(" ",B488)))</formula>
    </cfRule>
  </conditionalFormatting>
  <conditionalFormatting sqref="W488">
    <cfRule type="containsText" dxfId="1945" priority="1232" operator="containsText" text=" ">
      <formula>NOT(ISERROR(SEARCH(" ",W488)))</formula>
    </cfRule>
  </conditionalFormatting>
  <conditionalFormatting sqref="X488">
    <cfRule type="containsText" dxfId="1944" priority="2261" operator="containsText" text=" ">
      <formula>NOT(ISERROR(SEARCH(" ",X488)))</formula>
    </cfRule>
  </conditionalFormatting>
  <conditionalFormatting sqref="B489">
    <cfRule type="containsText" dxfId="1943" priority="2258" operator="containsText" text=" ">
      <formula>NOT(ISERROR(SEARCH(" ",B489)))</formula>
    </cfRule>
  </conditionalFormatting>
  <conditionalFormatting sqref="W489">
    <cfRule type="containsText" dxfId="1942" priority="1231" operator="containsText" text=" ">
      <formula>NOT(ISERROR(SEARCH(" ",W489)))</formula>
    </cfRule>
  </conditionalFormatting>
  <conditionalFormatting sqref="X489">
    <cfRule type="containsText" dxfId="1941" priority="2257" operator="containsText" text=" ">
      <formula>NOT(ISERROR(SEARCH(" ",X489)))</formula>
    </cfRule>
  </conditionalFormatting>
  <conditionalFormatting sqref="B490">
    <cfRule type="containsText" dxfId="1940" priority="2254" operator="containsText" text=" ">
      <formula>NOT(ISERROR(SEARCH(" ",B490)))</formula>
    </cfRule>
  </conditionalFormatting>
  <conditionalFormatting sqref="W490">
    <cfRule type="containsText" dxfId="1939" priority="1230" operator="containsText" text=" ">
      <formula>NOT(ISERROR(SEARCH(" ",W490)))</formula>
    </cfRule>
  </conditionalFormatting>
  <conditionalFormatting sqref="X490">
    <cfRule type="containsText" dxfId="1938" priority="2253" operator="containsText" text=" ">
      <formula>NOT(ISERROR(SEARCH(" ",X490)))</formula>
    </cfRule>
  </conditionalFormatting>
  <conditionalFormatting sqref="B491">
    <cfRule type="containsText" dxfId="1937" priority="2250" operator="containsText" text=" ">
      <formula>NOT(ISERROR(SEARCH(" ",B491)))</formula>
    </cfRule>
  </conditionalFormatting>
  <conditionalFormatting sqref="J491:N491">
    <cfRule type="cellIs" dxfId="1936" priority="2247" operator="equal">
      <formula>0</formula>
    </cfRule>
  </conditionalFormatting>
  <conditionalFormatting sqref="W491">
    <cfRule type="containsText" dxfId="1935" priority="1229" operator="containsText" text=" ">
      <formula>NOT(ISERROR(SEARCH(" ",W491)))</formula>
    </cfRule>
  </conditionalFormatting>
  <conditionalFormatting sqref="X491">
    <cfRule type="containsText" dxfId="1934" priority="2249" operator="containsText" text=" ">
      <formula>NOT(ISERROR(SEARCH(" ",X491)))</formula>
    </cfRule>
  </conditionalFormatting>
  <conditionalFormatting sqref="B492">
    <cfRule type="containsText" dxfId="1933" priority="2246" operator="containsText" text=" ">
      <formula>NOT(ISERROR(SEARCH(" ",B492)))</formula>
    </cfRule>
  </conditionalFormatting>
  <conditionalFormatting sqref="J492:N492">
    <cfRule type="cellIs" dxfId="1932" priority="2243" operator="equal">
      <formula>0</formula>
    </cfRule>
  </conditionalFormatting>
  <conditionalFormatting sqref="W492">
    <cfRule type="containsText" dxfId="1931" priority="1228" operator="containsText" text=" ">
      <formula>NOT(ISERROR(SEARCH(" ",W492)))</formula>
    </cfRule>
  </conditionalFormatting>
  <conditionalFormatting sqref="X492">
    <cfRule type="containsText" dxfId="1930" priority="2245" operator="containsText" text=" ">
      <formula>NOT(ISERROR(SEARCH(" ",X492)))</formula>
    </cfRule>
  </conditionalFormatting>
  <conditionalFormatting sqref="B493">
    <cfRule type="containsText" dxfId="1929" priority="2242" operator="containsText" text=" ">
      <formula>NOT(ISERROR(SEARCH(" ",B493)))</formula>
    </cfRule>
  </conditionalFormatting>
  <conditionalFormatting sqref="J493:N493">
    <cfRule type="cellIs" dxfId="1928" priority="2239" operator="equal">
      <formula>0</formula>
    </cfRule>
  </conditionalFormatting>
  <conditionalFormatting sqref="W493">
    <cfRule type="containsText" dxfId="1927" priority="1227" operator="containsText" text=" ">
      <formula>NOT(ISERROR(SEARCH(" ",W493)))</formula>
    </cfRule>
  </conditionalFormatting>
  <conditionalFormatting sqref="X493">
    <cfRule type="containsText" dxfId="1926" priority="2241" operator="containsText" text=" ">
      <formula>NOT(ISERROR(SEARCH(" ",X493)))</formula>
    </cfRule>
  </conditionalFormatting>
  <conditionalFormatting sqref="B494">
    <cfRule type="containsText" dxfId="1925" priority="2238" operator="containsText" text=" ">
      <formula>NOT(ISERROR(SEARCH(" ",B494)))</formula>
    </cfRule>
  </conditionalFormatting>
  <conditionalFormatting sqref="J494:N494">
    <cfRule type="cellIs" dxfId="1924" priority="2235" operator="equal">
      <formula>0</formula>
    </cfRule>
  </conditionalFormatting>
  <conditionalFormatting sqref="W494">
    <cfRule type="containsText" dxfId="1923" priority="1226" operator="containsText" text=" ">
      <formula>NOT(ISERROR(SEARCH(" ",W494)))</formula>
    </cfRule>
  </conditionalFormatting>
  <conditionalFormatting sqref="X494">
    <cfRule type="containsText" dxfId="1922" priority="2237" operator="containsText" text=" ">
      <formula>NOT(ISERROR(SEARCH(" ",X494)))</formula>
    </cfRule>
  </conditionalFormatting>
  <conditionalFormatting sqref="B495">
    <cfRule type="containsText" dxfId="1921" priority="2234" operator="containsText" text=" ">
      <formula>NOT(ISERROR(SEARCH(" ",B495)))</formula>
    </cfRule>
  </conditionalFormatting>
  <conditionalFormatting sqref="J495:N495">
    <cfRule type="cellIs" dxfId="1920" priority="2231" operator="equal">
      <formula>0</formula>
    </cfRule>
  </conditionalFormatting>
  <conditionalFormatting sqref="W495">
    <cfRule type="containsText" dxfId="1919" priority="1225" operator="containsText" text=" ">
      <formula>NOT(ISERROR(SEARCH(" ",W495)))</formula>
    </cfRule>
  </conditionalFormatting>
  <conditionalFormatting sqref="X495">
    <cfRule type="containsText" dxfId="1918" priority="2233" operator="containsText" text=" ">
      <formula>NOT(ISERROR(SEARCH(" ",X495)))</formula>
    </cfRule>
  </conditionalFormatting>
  <conditionalFormatting sqref="B496">
    <cfRule type="containsText" dxfId="1917" priority="2230" operator="containsText" text=" ">
      <formula>NOT(ISERROR(SEARCH(" ",B496)))</formula>
    </cfRule>
  </conditionalFormatting>
  <conditionalFormatting sqref="J496:N496">
    <cfRule type="cellIs" dxfId="1916" priority="2227" operator="equal">
      <formula>0</formula>
    </cfRule>
  </conditionalFormatting>
  <conditionalFormatting sqref="W496">
    <cfRule type="containsText" dxfId="1915" priority="1224" operator="containsText" text=" ">
      <formula>NOT(ISERROR(SEARCH(" ",W496)))</formula>
    </cfRule>
  </conditionalFormatting>
  <conditionalFormatting sqref="X496">
    <cfRule type="containsText" dxfId="1914" priority="2229" operator="containsText" text=" ">
      <formula>NOT(ISERROR(SEARCH(" ",X496)))</formula>
    </cfRule>
  </conditionalFormatting>
  <conditionalFormatting sqref="B497">
    <cfRule type="containsText" dxfId="1913" priority="2226" operator="containsText" text=" ">
      <formula>NOT(ISERROR(SEARCH(" ",B497)))</formula>
    </cfRule>
  </conditionalFormatting>
  <conditionalFormatting sqref="J497:N497">
    <cfRule type="cellIs" dxfId="1912" priority="2223" operator="equal">
      <formula>0</formula>
    </cfRule>
  </conditionalFormatting>
  <conditionalFormatting sqref="W497">
    <cfRule type="containsText" dxfId="1911" priority="1223" operator="containsText" text=" ">
      <formula>NOT(ISERROR(SEARCH(" ",W497)))</formula>
    </cfRule>
  </conditionalFormatting>
  <conditionalFormatting sqref="X497">
    <cfRule type="containsText" dxfId="1910" priority="2225" operator="containsText" text=" ">
      <formula>NOT(ISERROR(SEARCH(" ",X497)))</formula>
    </cfRule>
  </conditionalFormatting>
  <conditionalFormatting sqref="B498">
    <cfRule type="containsText" dxfId="1909" priority="2222" operator="containsText" text=" ">
      <formula>NOT(ISERROR(SEARCH(" ",B498)))</formula>
    </cfRule>
  </conditionalFormatting>
  <conditionalFormatting sqref="J498:N498">
    <cfRule type="cellIs" dxfId="1908" priority="2219" operator="equal">
      <formula>0</formula>
    </cfRule>
  </conditionalFormatting>
  <conditionalFormatting sqref="W498">
    <cfRule type="containsText" dxfId="1907" priority="1222" operator="containsText" text=" ">
      <formula>NOT(ISERROR(SEARCH(" ",W498)))</formula>
    </cfRule>
  </conditionalFormatting>
  <conditionalFormatting sqref="X498">
    <cfRule type="containsText" dxfId="1906" priority="2221" operator="containsText" text=" ">
      <formula>NOT(ISERROR(SEARCH(" ",X498)))</formula>
    </cfRule>
  </conditionalFormatting>
  <conditionalFormatting sqref="B499">
    <cfRule type="containsText" dxfId="1905" priority="2218" operator="containsText" text=" ">
      <formula>NOT(ISERROR(SEARCH(" ",B499)))</formula>
    </cfRule>
  </conditionalFormatting>
  <conditionalFormatting sqref="W499">
    <cfRule type="containsText" dxfId="1904" priority="1221" operator="containsText" text=" ">
      <formula>NOT(ISERROR(SEARCH(" ",W499)))</formula>
    </cfRule>
  </conditionalFormatting>
  <conditionalFormatting sqref="X499">
    <cfRule type="containsText" dxfId="1903" priority="2217" operator="containsText" text=" ">
      <formula>NOT(ISERROR(SEARCH(" ",X499)))</formula>
    </cfRule>
  </conditionalFormatting>
  <conditionalFormatting sqref="B500">
    <cfRule type="containsText" dxfId="1902" priority="2214" operator="containsText" text=" ">
      <formula>NOT(ISERROR(SEARCH(" ",B500)))</formula>
    </cfRule>
  </conditionalFormatting>
  <conditionalFormatting sqref="W500">
    <cfRule type="containsText" dxfId="1901" priority="1220" operator="containsText" text=" ">
      <formula>NOT(ISERROR(SEARCH(" ",W500)))</formula>
    </cfRule>
  </conditionalFormatting>
  <conditionalFormatting sqref="X500">
    <cfRule type="containsText" dxfId="1900" priority="2213" operator="containsText" text=" ">
      <formula>NOT(ISERROR(SEARCH(" ",X500)))</formula>
    </cfRule>
  </conditionalFormatting>
  <conditionalFormatting sqref="B501">
    <cfRule type="containsText" dxfId="1899" priority="2210" operator="containsText" text=" ">
      <formula>NOT(ISERROR(SEARCH(" ",B501)))</formula>
    </cfRule>
  </conditionalFormatting>
  <conditionalFormatting sqref="W501">
    <cfRule type="containsText" dxfId="1898" priority="1219" operator="containsText" text=" ">
      <formula>NOT(ISERROR(SEARCH(" ",W501)))</formula>
    </cfRule>
  </conditionalFormatting>
  <conditionalFormatting sqref="X501">
    <cfRule type="containsText" dxfId="1897" priority="2209" operator="containsText" text=" ">
      <formula>NOT(ISERROR(SEARCH(" ",X501)))</formula>
    </cfRule>
  </conditionalFormatting>
  <conditionalFormatting sqref="B502">
    <cfRule type="containsText" dxfId="1896" priority="2206" operator="containsText" text=" ">
      <formula>NOT(ISERROR(SEARCH(" ",B502)))</formula>
    </cfRule>
  </conditionalFormatting>
  <conditionalFormatting sqref="W502">
    <cfRule type="containsText" dxfId="1895" priority="1218" operator="containsText" text=" ">
      <formula>NOT(ISERROR(SEARCH(" ",W502)))</formula>
    </cfRule>
  </conditionalFormatting>
  <conditionalFormatting sqref="X502">
    <cfRule type="containsText" dxfId="1894" priority="2205" operator="containsText" text=" ">
      <formula>NOT(ISERROR(SEARCH(" ",X502)))</formula>
    </cfRule>
  </conditionalFormatting>
  <conditionalFormatting sqref="B503">
    <cfRule type="containsText" dxfId="1893" priority="2202" operator="containsText" text=" ">
      <formula>NOT(ISERROR(SEARCH(" ",B503)))</formula>
    </cfRule>
  </conditionalFormatting>
  <conditionalFormatting sqref="W503">
    <cfRule type="containsText" dxfId="1892" priority="1217" operator="containsText" text=" ">
      <formula>NOT(ISERROR(SEARCH(" ",W503)))</formula>
    </cfRule>
  </conditionalFormatting>
  <conditionalFormatting sqref="X503">
    <cfRule type="containsText" dxfId="1891" priority="2201" operator="containsText" text=" ">
      <formula>NOT(ISERROR(SEARCH(" ",X503)))</formula>
    </cfRule>
  </conditionalFormatting>
  <conditionalFormatting sqref="B504">
    <cfRule type="containsText" dxfId="1890" priority="2198" operator="containsText" text=" ">
      <formula>NOT(ISERROR(SEARCH(" ",B504)))</formula>
    </cfRule>
  </conditionalFormatting>
  <conditionalFormatting sqref="W504">
    <cfRule type="containsText" dxfId="1889" priority="1216" operator="containsText" text=" ">
      <formula>NOT(ISERROR(SEARCH(" ",W504)))</formula>
    </cfRule>
  </conditionalFormatting>
  <conditionalFormatting sqref="X504">
    <cfRule type="containsText" dxfId="1888" priority="2197" operator="containsText" text=" ">
      <formula>NOT(ISERROR(SEARCH(" ",X504)))</formula>
    </cfRule>
  </conditionalFormatting>
  <conditionalFormatting sqref="B505">
    <cfRule type="containsText" dxfId="1887" priority="2194" operator="containsText" text=" ">
      <formula>NOT(ISERROR(SEARCH(" ",B505)))</formula>
    </cfRule>
  </conditionalFormatting>
  <conditionalFormatting sqref="W505">
    <cfRule type="containsText" dxfId="1886" priority="1215" operator="containsText" text=" ">
      <formula>NOT(ISERROR(SEARCH(" ",W505)))</formula>
    </cfRule>
  </conditionalFormatting>
  <conditionalFormatting sqref="X505">
    <cfRule type="containsText" dxfId="1885" priority="2193" operator="containsText" text=" ">
      <formula>NOT(ISERROR(SEARCH(" ",X505)))</formula>
    </cfRule>
  </conditionalFormatting>
  <conditionalFormatting sqref="B506">
    <cfRule type="containsText" dxfId="1884" priority="2190" operator="containsText" text=" ">
      <formula>NOT(ISERROR(SEARCH(" ",B506)))</formula>
    </cfRule>
  </conditionalFormatting>
  <conditionalFormatting sqref="W506">
    <cfRule type="containsText" dxfId="1883" priority="1214" operator="containsText" text=" ">
      <formula>NOT(ISERROR(SEARCH(" ",W506)))</formula>
    </cfRule>
  </conditionalFormatting>
  <conditionalFormatting sqref="X506">
    <cfRule type="containsText" dxfId="1882" priority="2189" operator="containsText" text=" ">
      <formula>NOT(ISERROR(SEARCH(" ",X506)))</formula>
    </cfRule>
  </conditionalFormatting>
  <conditionalFormatting sqref="B507">
    <cfRule type="containsText" dxfId="1881" priority="2186" operator="containsText" text=" ">
      <formula>NOT(ISERROR(SEARCH(" ",B507)))</formula>
    </cfRule>
  </conditionalFormatting>
  <conditionalFormatting sqref="W507">
    <cfRule type="containsText" dxfId="1880" priority="1213" operator="containsText" text=" ">
      <formula>NOT(ISERROR(SEARCH(" ",W507)))</formula>
    </cfRule>
  </conditionalFormatting>
  <conditionalFormatting sqref="X507">
    <cfRule type="containsText" dxfId="1879" priority="2185" operator="containsText" text=" ">
      <formula>NOT(ISERROR(SEARCH(" ",X507)))</formula>
    </cfRule>
  </conditionalFormatting>
  <conditionalFormatting sqref="B508">
    <cfRule type="containsText" dxfId="1878" priority="2182" operator="containsText" text=" ">
      <formula>NOT(ISERROR(SEARCH(" ",B508)))</formula>
    </cfRule>
  </conditionalFormatting>
  <conditionalFormatting sqref="J508:N508">
    <cfRule type="cellIs" dxfId="1877" priority="2179" operator="equal">
      <formula>0</formula>
    </cfRule>
  </conditionalFormatting>
  <conditionalFormatting sqref="W508">
    <cfRule type="containsText" dxfId="1876" priority="1212" operator="containsText" text=" ">
      <formula>NOT(ISERROR(SEARCH(" ",W508)))</formula>
    </cfRule>
  </conditionalFormatting>
  <conditionalFormatting sqref="X508">
    <cfRule type="containsText" dxfId="1875" priority="2181" operator="containsText" text=" ">
      <formula>NOT(ISERROR(SEARCH(" ",X508)))</formula>
    </cfRule>
  </conditionalFormatting>
  <conditionalFormatting sqref="B509">
    <cfRule type="containsText" dxfId="1874" priority="2178" operator="containsText" text=" ">
      <formula>NOT(ISERROR(SEARCH(" ",B509)))</formula>
    </cfRule>
  </conditionalFormatting>
  <conditionalFormatting sqref="J509:N509">
    <cfRule type="cellIs" dxfId="1873" priority="2175" operator="equal">
      <formula>0</formula>
    </cfRule>
  </conditionalFormatting>
  <conditionalFormatting sqref="W509">
    <cfRule type="containsText" dxfId="1872" priority="1211" operator="containsText" text=" ">
      <formula>NOT(ISERROR(SEARCH(" ",W509)))</formula>
    </cfRule>
  </conditionalFormatting>
  <conditionalFormatting sqref="X509">
    <cfRule type="containsText" dxfId="1871" priority="2177" operator="containsText" text=" ">
      <formula>NOT(ISERROR(SEARCH(" ",X509)))</formula>
    </cfRule>
  </conditionalFormatting>
  <conditionalFormatting sqref="B510">
    <cfRule type="containsText" dxfId="1870" priority="2174" operator="containsText" text=" ">
      <formula>NOT(ISERROR(SEARCH(" ",B510)))</formula>
    </cfRule>
  </conditionalFormatting>
  <conditionalFormatting sqref="J510:N510">
    <cfRule type="cellIs" dxfId="1869" priority="2171" operator="equal">
      <formula>0</formula>
    </cfRule>
  </conditionalFormatting>
  <conditionalFormatting sqref="W510">
    <cfRule type="containsText" dxfId="1868" priority="1210" operator="containsText" text=" ">
      <formula>NOT(ISERROR(SEARCH(" ",W510)))</formula>
    </cfRule>
  </conditionalFormatting>
  <conditionalFormatting sqref="X510">
    <cfRule type="containsText" dxfId="1867" priority="2173" operator="containsText" text=" ">
      <formula>NOT(ISERROR(SEARCH(" ",X510)))</formula>
    </cfRule>
  </conditionalFormatting>
  <conditionalFormatting sqref="B511">
    <cfRule type="containsText" dxfId="1866" priority="2170" operator="containsText" text=" ">
      <formula>NOT(ISERROR(SEARCH(" ",B511)))</formula>
    </cfRule>
  </conditionalFormatting>
  <conditionalFormatting sqref="J511:N511">
    <cfRule type="cellIs" dxfId="1865" priority="2167" operator="equal">
      <formula>0</formula>
    </cfRule>
  </conditionalFormatting>
  <conditionalFormatting sqref="W511">
    <cfRule type="containsText" dxfId="1864" priority="1209" operator="containsText" text=" ">
      <formula>NOT(ISERROR(SEARCH(" ",W511)))</formula>
    </cfRule>
  </conditionalFormatting>
  <conditionalFormatting sqref="X511">
    <cfRule type="containsText" dxfId="1863" priority="2169" operator="containsText" text=" ">
      <formula>NOT(ISERROR(SEARCH(" ",X511)))</formula>
    </cfRule>
  </conditionalFormatting>
  <conditionalFormatting sqref="B512">
    <cfRule type="containsText" dxfId="1862" priority="2166" operator="containsText" text=" ">
      <formula>NOT(ISERROR(SEARCH(" ",B512)))</formula>
    </cfRule>
  </conditionalFormatting>
  <conditionalFormatting sqref="J512:N512">
    <cfRule type="cellIs" dxfId="1861" priority="2163" operator="equal">
      <formula>0</formula>
    </cfRule>
  </conditionalFormatting>
  <conditionalFormatting sqref="W512">
    <cfRule type="containsText" dxfId="1860" priority="1208" operator="containsText" text=" ">
      <formula>NOT(ISERROR(SEARCH(" ",W512)))</formula>
    </cfRule>
  </conditionalFormatting>
  <conditionalFormatting sqref="X512">
    <cfRule type="containsText" dxfId="1859" priority="2165" operator="containsText" text=" ">
      <formula>NOT(ISERROR(SEARCH(" ",X512)))</formula>
    </cfRule>
  </conditionalFormatting>
  <conditionalFormatting sqref="B513">
    <cfRule type="containsText" dxfId="1858" priority="2162" operator="containsText" text=" ">
      <formula>NOT(ISERROR(SEARCH(" ",B513)))</formula>
    </cfRule>
  </conditionalFormatting>
  <conditionalFormatting sqref="W513">
    <cfRule type="containsText" dxfId="1857" priority="1207" operator="containsText" text=" ">
      <formula>NOT(ISERROR(SEARCH(" ",W513)))</formula>
    </cfRule>
  </conditionalFormatting>
  <conditionalFormatting sqref="X513">
    <cfRule type="containsText" dxfId="1856" priority="2161" operator="containsText" text=" ">
      <formula>NOT(ISERROR(SEARCH(" ",X513)))</formula>
    </cfRule>
  </conditionalFormatting>
  <conditionalFormatting sqref="B514">
    <cfRule type="containsText" dxfId="1855" priority="2158" operator="containsText" text=" ">
      <formula>NOT(ISERROR(SEARCH(" ",B514)))</formula>
    </cfRule>
  </conditionalFormatting>
  <conditionalFormatting sqref="W514">
    <cfRule type="containsText" dxfId="1854" priority="1206" operator="containsText" text=" ">
      <formula>NOT(ISERROR(SEARCH(" ",W514)))</formula>
    </cfRule>
  </conditionalFormatting>
  <conditionalFormatting sqref="X514">
    <cfRule type="containsText" dxfId="1853" priority="2157" operator="containsText" text=" ">
      <formula>NOT(ISERROR(SEARCH(" ",X514)))</formula>
    </cfRule>
  </conditionalFormatting>
  <conditionalFormatting sqref="B515">
    <cfRule type="containsText" dxfId="1852" priority="2154" operator="containsText" text=" ">
      <formula>NOT(ISERROR(SEARCH(" ",B515)))</formula>
    </cfRule>
  </conditionalFormatting>
  <conditionalFormatting sqref="W515">
    <cfRule type="containsText" dxfId="1851" priority="1205" operator="containsText" text=" ">
      <formula>NOT(ISERROR(SEARCH(" ",W515)))</formula>
    </cfRule>
  </conditionalFormatting>
  <conditionalFormatting sqref="X515">
    <cfRule type="containsText" dxfId="1850" priority="2153" operator="containsText" text=" ">
      <formula>NOT(ISERROR(SEARCH(" ",X515)))</formula>
    </cfRule>
  </conditionalFormatting>
  <conditionalFormatting sqref="B516">
    <cfRule type="containsText" dxfId="1849" priority="2150" operator="containsText" text=" ">
      <formula>NOT(ISERROR(SEARCH(" ",B516)))</formula>
    </cfRule>
  </conditionalFormatting>
  <conditionalFormatting sqref="W516">
    <cfRule type="containsText" dxfId="1848" priority="1204" operator="containsText" text=" ">
      <formula>NOT(ISERROR(SEARCH(" ",W516)))</formula>
    </cfRule>
  </conditionalFormatting>
  <conditionalFormatting sqref="X516">
    <cfRule type="containsText" dxfId="1847" priority="2149" operator="containsText" text=" ">
      <formula>NOT(ISERROR(SEARCH(" ",X516)))</formula>
    </cfRule>
  </conditionalFormatting>
  <conditionalFormatting sqref="B517">
    <cfRule type="containsText" dxfId="1846" priority="2146" operator="containsText" text=" ">
      <formula>NOT(ISERROR(SEARCH(" ",B517)))</formula>
    </cfRule>
  </conditionalFormatting>
  <conditionalFormatting sqref="W517">
    <cfRule type="containsText" dxfId="1845" priority="1203" operator="containsText" text=" ">
      <formula>NOT(ISERROR(SEARCH(" ",W517)))</formula>
    </cfRule>
  </conditionalFormatting>
  <conditionalFormatting sqref="X517">
    <cfRule type="containsText" dxfId="1844" priority="2145" operator="containsText" text=" ">
      <formula>NOT(ISERROR(SEARCH(" ",X517)))</formula>
    </cfRule>
  </conditionalFormatting>
  <conditionalFormatting sqref="B518">
    <cfRule type="containsText" dxfId="1843" priority="2142" operator="containsText" text=" ">
      <formula>NOT(ISERROR(SEARCH(" ",B518)))</formula>
    </cfRule>
  </conditionalFormatting>
  <conditionalFormatting sqref="W518">
    <cfRule type="containsText" dxfId="1842" priority="1202" operator="containsText" text=" ">
      <formula>NOT(ISERROR(SEARCH(" ",W518)))</formula>
    </cfRule>
  </conditionalFormatting>
  <conditionalFormatting sqref="X518">
    <cfRule type="containsText" dxfId="1841" priority="2141" operator="containsText" text=" ">
      <formula>NOT(ISERROR(SEARCH(" ",X518)))</formula>
    </cfRule>
  </conditionalFormatting>
  <conditionalFormatting sqref="B519">
    <cfRule type="containsText" dxfId="1840" priority="2138" operator="containsText" text=" ">
      <formula>NOT(ISERROR(SEARCH(" ",B519)))</formula>
    </cfRule>
  </conditionalFormatting>
  <conditionalFormatting sqref="W519">
    <cfRule type="containsText" dxfId="1839" priority="1201" operator="containsText" text=" ">
      <formula>NOT(ISERROR(SEARCH(" ",W519)))</formula>
    </cfRule>
  </conditionalFormatting>
  <conditionalFormatting sqref="X519">
    <cfRule type="containsText" dxfId="1838" priority="2137" operator="containsText" text=" ">
      <formula>NOT(ISERROR(SEARCH(" ",X519)))</formula>
    </cfRule>
  </conditionalFormatting>
  <conditionalFormatting sqref="B520">
    <cfRule type="containsText" dxfId="1837" priority="2134" operator="containsText" text=" ">
      <formula>NOT(ISERROR(SEARCH(" ",B520)))</formula>
    </cfRule>
  </conditionalFormatting>
  <conditionalFormatting sqref="W520">
    <cfRule type="containsText" dxfId="1836" priority="1200" operator="containsText" text=" ">
      <formula>NOT(ISERROR(SEARCH(" ",W520)))</formula>
    </cfRule>
  </conditionalFormatting>
  <conditionalFormatting sqref="X520">
    <cfRule type="containsText" dxfId="1835" priority="2133" operator="containsText" text=" ">
      <formula>NOT(ISERROR(SEARCH(" ",X520)))</formula>
    </cfRule>
  </conditionalFormatting>
  <conditionalFormatting sqref="B521">
    <cfRule type="containsText" dxfId="1834" priority="2130" operator="containsText" text=" ">
      <formula>NOT(ISERROR(SEARCH(" ",B521)))</formula>
    </cfRule>
  </conditionalFormatting>
  <conditionalFormatting sqref="J521:N521">
    <cfRule type="cellIs" dxfId="1833" priority="2127" operator="equal">
      <formula>0</formula>
    </cfRule>
  </conditionalFormatting>
  <conditionalFormatting sqref="W521">
    <cfRule type="containsText" dxfId="1832" priority="1199" operator="containsText" text=" ">
      <formula>NOT(ISERROR(SEARCH(" ",W521)))</formula>
    </cfRule>
  </conditionalFormatting>
  <conditionalFormatting sqref="X521">
    <cfRule type="containsText" dxfId="1831" priority="2129" operator="containsText" text=" ">
      <formula>NOT(ISERROR(SEARCH(" ",X521)))</formula>
    </cfRule>
  </conditionalFormatting>
  <conditionalFormatting sqref="B522">
    <cfRule type="containsText" dxfId="1830" priority="2126" operator="containsText" text=" ">
      <formula>NOT(ISERROR(SEARCH(" ",B522)))</formula>
    </cfRule>
  </conditionalFormatting>
  <conditionalFormatting sqref="J522:N522">
    <cfRule type="cellIs" dxfId="1829" priority="2123" operator="equal">
      <formula>0</formula>
    </cfRule>
  </conditionalFormatting>
  <conditionalFormatting sqref="W522">
    <cfRule type="containsText" dxfId="1828" priority="1198" operator="containsText" text=" ">
      <formula>NOT(ISERROR(SEARCH(" ",W522)))</formula>
    </cfRule>
  </conditionalFormatting>
  <conditionalFormatting sqref="X522">
    <cfRule type="containsText" dxfId="1827" priority="2125" operator="containsText" text=" ">
      <formula>NOT(ISERROR(SEARCH(" ",X522)))</formula>
    </cfRule>
  </conditionalFormatting>
  <conditionalFormatting sqref="B523">
    <cfRule type="containsText" dxfId="1826" priority="2122" operator="containsText" text=" ">
      <formula>NOT(ISERROR(SEARCH(" ",B523)))</formula>
    </cfRule>
  </conditionalFormatting>
  <conditionalFormatting sqref="J523:N523">
    <cfRule type="cellIs" dxfId="1825" priority="2119" operator="equal">
      <formula>0</formula>
    </cfRule>
  </conditionalFormatting>
  <conditionalFormatting sqref="W523">
    <cfRule type="containsText" dxfId="1824" priority="1197" operator="containsText" text=" ">
      <formula>NOT(ISERROR(SEARCH(" ",W523)))</formula>
    </cfRule>
  </conditionalFormatting>
  <conditionalFormatting sqref="X523">
    <cfRule type="containsText" dxfId="1823" priority="2121" operator="containsText" text=" ">
      <formula>NOT(ISERROR(SEARCH(" ",X523)))</formula>
    </cfRule>
  </conditionalFormatting>
  <conditionalFormatting sqref="B524">
    <cfRule type="containsText" dxfId="1822" priority="2118" operator="containsText" text=" ">
      <formula>NOT(ISERROR(SEARCH(" ",B524)))</formula>
    </cfRule>
  </conditionalFormatting>
  <conditionalFormatting sqref="J524:N524">
    <cfRule type="cellIs" dxfId="1821" priority="2115" operator="equal">
      <formula>0</formula>
    </cfRule>
  </conditionalFormatting>
  <conditionalFormatting sqref="W524">
    <cfRule type="containsText" dxfId="1820" priority="1196" operator="containsText" text=" ">
      <formula>NOT(ISERROR(SEARCH(" ",W524)))</formula>
    </cfRule>
  </conditionalFormatting>
  <conditionalFormatting sqref="X524">
    <cfRule type="containsText" dxfId="1819" priority="2117" operator="containsText" text=" ">
      <formula>NOT(ISERROR(SEARCH(" ",X524)))</formula>
    </cfRule>
  </conditionalFormatting>
  <conditionalFormatting sqref="B525">
    <cfRule type="containsText" dxfId="1818" priority="2114" operator="containsText" text=" ">
      <formula>NOT(ISERROR(SEARCH(" ",B525)))</formula>
    </cfRule>
  </conditionalFormatting>
  <conditionalFormatting sqref="J525:N525">
    <cfRule type="cellIs" dxfId="1817" priority="2111" operator="equal">
      <formula>0</formula>
    </cfRule>
  </conditionalFormatting>
  <conditionalFormatting sqref="W525">
    <cfRule type="containsText" dxfId="1816" priority="1195" operator="containsText" text=" ">
      <formula>NOT(ISERROR(SEARCH(" ",W525)))</formula>
    </cfRule>
  </conditionalFormatting>
  <conditionalFormatting sqref="X525">
    <cfRule type="containsText" dxfId="1815" priority="2113" operator="containsText" text=" ">
      <formula>NOT(ISERROR(SEARCH(" ",X525)))</formula>
    </cfRule>
  </conditionalFormatting>
  <conditionalFormatting sqref="B526">
    <cfRule type="containsText" dxfId="1814" priority="2110" operator="containsText" text=" ">
      <formula>NOT(ISERROR(SEARCH(" ",B526)))</formula>
    </cfRule>
  </conditionalFormatting>
  <conditionalFormatting sqref="J526:N526">
    <cfRule type="cellIs" dxfId="1813" priority="2107" operator="equal">
      <formula>0</formula>
    </cfRule>
  </conditionalFormatting>
  <conditionalFormatting sqref="W526">
    <cfRule type="containsText" dxfId="1812" priority="1194" operator="containsText" text=" ">
      <formula>NOT(ISERROR(SEARCH(" ",W526)))</formula>
    </cfRule>
  </conditionalFormatting>
  <conditionalFormatting sqref="X526">
    <cfRule type="containsText" dxfId="1811" priority="2109" operator="containsText" text=" ">
      <formula>NOT(ISERROR(SEARCH(" ",X526)))</formula>
    </cfRule>
  </conditionalFormatting>
  <conditionalFormatting sqref="B527">
    <cfRule type="containsText" dxfId="1810" priority="2106" operator="containsText" text=" ">
      <formula>NOT(ISERROR(SEARCH(" ",B527)))</formula>
    </cfRule>
  </conditionalFormatting>
  <conditionalFormatting sqref="J527:N527">
    <cfRule type="cellIs" dxfId="1809" priority="2103" operator="equal">
      <formula>0</formula>
    </cfRule>
  </conditionalFormatting>
  <conditionalFormatting sqref="W527">
    <cfRule type="containsText" dxfId="1808" priority="1193" operator="containsText" text=" ">
      <formula>NOT(ISERROR(SEARCH(" ",W527)))</formula>
    </cfRule>
  </conditionalFormatting>
  <conditionalFormatting sqref="X527">
    <cfRule type="containsText" dxfId="1807" priority="2105" operator="containsText" text=" ">
      <formula>NOT(ISERROR(SEARCH(" ",X527)))</formula>
    </cfRule>
  </conditionalFormatting>
  <conditionalFormatting sqref="B528">
    <cfRule type="containsText" dxfId="1806" priority="2102" operator="containsText" text=" ">
      <formula>NOT(ISERROR(SEARCH(" ",B528)))</formula>
    </cfRule>
  </conditionalFormatting>
  <conditionalFormatting sqref="J528:N528">
    <cfRule type="cellIs" dxfId="1805" priority="2099" operator="equal">
      <formula>0</formula>
    </cfRule>
  </conditionalFormatting>
  <conditionalFormatting sqref="W528">
    <cfRule type="containsText" dxfId="1804" priority="1192" operator="containsText" text=" ">
      <formula>NOT(ISERROR(SEARCH(" ",W528)))</formula>
    </cfRule>
  </conditionalFormatting>
  <conditionalFormatting sqref="X528">
    <cfRule type="containsText" dxfId="1803" priority="2101" operator="containsText" text=" ">
      <formula>NOT(ISERROR(SEARCH(" ",X528)))</formula>
    </cfRule>
  </conditionalFormatting>
  <conditionalFormatting sqref="B529">
    <cfRule type="containsText" dxfId="1802" priority="2098" operator="containsText" text=" ">
      <formula>NOT(ISERROR(SEARCH(" ",B529)))</formula>
    </cfRule>
  </conditionalFormatting>
  <conditionalFormatting sqref="J529:N529">
    <cfRule type="cellIs" dxfId="1801" priority="2095" operator="equal">
      <formula>0</formula>
    </cfRule>
  </conditionalFormatting>
  <conditionalFormatting sqref="W529">
    <cfRule type="containsText" dxfId="1800" priority="1191" operator="containsText" text=" ">
      <formula>NOT(ISERROR(SEARCH(" ",W529)))</formula>
    </cfRule>
  </conditionalFormatting>
  <conditionalFormatting sqref="X529">
    <cfRule type="containsText" dxfId="1799" priority="2097" operator="containsText" text=" ">
      <formula>NOT(ISERROR(SEARCH(" ",X529)))</formula>
    </cfRule>
  </conditionalFormatting>
  <conditionalFormatting sqref="B530">
    <cfRule type="containsText" dxfId="1798" priority="2094" operator="containsText" text=" ">
      <formula>NOT(ISERROR(SEARCH(" ",B530)))</formula>
    </cfRule>
  </conditionalFormatting>
  <conditionalFormatting sqref="J530:N530">
    <cfRule type="cellIs" dxfId="1797" priority="2091" operator="equal">
      <formula>0</formula>
    </cfRule>
  </conditionalFormatting>
  <conditionalFormatting sqref="W530">
    <cfRule type="containsText" dxfId="1796" priority="1190" operator="containsText" text=" ">
      <formula>NOT(ISERROR(SEARCH(" ",W530)))</formula>
    </cfRule>
  </conditionalFormatting>
  <conditionalFormatting sqref="X530">
    <cfRule type="containsText" dxfId="1795" priority="2093" operator="containsText" text=" ">
      <formula>NOT(ISERROR(SEARCH(" ",X530)))</formula>
    </cfRule>
  </conditionalFormatting>
  <conditionalFormatting sqref="W535">
    <cfRule type="containsText" dxfId="1794" priority="1374" operator="containsText" text=" ">
      <formula>NOT(ISERROR(SEARCH(" ",W535)))</formula>
    </cfRule>
  </conditionalFormatting>
  <conditionalFormatting sqref="R536">
    <cfRule type="cellIs" dxfId="1793" priority="2804" operator="equal">
      <formula>0</formula>
    </cfRule>
  </conditionalFormatting>
  <conditionalFormatting sqref="W536">
    <cfRule type="containsText" dxfId="1792" priority="1373" operator="containsText" text=" ">
      <formula>NOT(ISERROR(SEARCH(" ",W536)))</formula>
    </cfRule>
  </conditionalFormatting>
  <conditionalFormatting sqref="R537">
    <cfRule type="cellIs" dxfId="1791" priority="2802" operator="equal">
      <formula>0</formula>
    </cfRule>
  </conditionalFormatting>
  <conditionalFormatting sqref="W537">
    <cfRule type="containsText" dxfId="1790" priority="1372" operator="containsText" text=" ">
      <formula>NOT(ISERROR(SEARCH(" ",W537)))</formula>
    </cfRule>
  </conditionalFormatting>
  <conditionalFormatting sqref="R538">
    <cfRule type="cellIs" dxfId="1789" priority="2800" operator="equal">
      <formula>0</formula>
    </cfRule>
  </conditionalFormatting>
  <conditionalFormatting sqref="W538">
    <cfRule type="containsText" dxfId="1788" priority="1371" operator="containsText" text=" ">
      <formula>NOT(ISERROR(SEARCH(" ",W538)))</formula>
    </cfRule>
  </conditionalFormatting>
  <conditionalFormatting sqref="R539">
    <cfRule type="cellIs" dxfId="1787" priority="2798" operator="equal">
      <formula>0</formula>
    </cfRule>
  </conditionalFormatting>
  <conditionalFormatting sqref="W539">
    <cfRule type="containsText" dxfId="1786" priority="1370" operator="containsText" text=" ">
      <formula>NOT(ISERROR(SEARCH(" ",W539)))</formula>
    </cfRule>
  </conditionalFormatting>
  <conditionalFormatting sqref="R540">
    <cfRule type="cellIs" dxfId="1785" priority="2796" operator="equal">
      <formula>0</formula>
    </cfRule>
  </conditionalFormatting>
  <conditionalFormatting sqref="R541">
    <cfRule type="cellIs" dxfId="1784" priority="2795" operator="equal">
      <formula>0</formula>
    </cfRule>
  </conditionalFormatting>
  <conditionalFormatting sqref="R542">
    <cfRule type="cellIs" dxfId="1783" priority="2794" operator="equal">
      <formula>0</formula>
    </cfRule>
  </conditionalFormatting>
  <conditionalFormatting sqref="J543:N543">
    <cfRule type="cellIs" dxfId="1782" priority="2076" operator="equal">
      <formula>0</formula>
    </cfRule>
  </conditionalFormatting>
  <conditionalFormatting sqref="R543">
    <cfRule type="cellIs" dxfId="1781" priority="2074" operator="equal">
      <formula>0</formula>
    </cfRule>
  </conditionalFormatting>
  <conditionalFormatting sqref="W543">
    <cfRule type="containsText" dxfId="1780" priority="1189" operator="containsText" text=" ">
      <formula>NOT(ISERROR(SEARCH(" ",W543)))</formula>
    </cfRule>
  </conditionalFormatting>
  <conditionalFormatting sqref="X543">
    <cfRule type="containsText" dxfId="1779" priority="2078" operator="containsText" text=" ">
      <formula>NOT(ISERROR(SEARCH(" ",X543)))</formula>
    </cfRule>
  </conditionalFormatting>
  <conditionalFormatting sqref="J544:N544">
    <cfRule type="cellIs" dxfId="1778" priority="2071" operator="equal">
      <formula>0</formula>
    </cfRule>
  </conditionalFormatting>
  <conditionalFormatting sqref="R544">
    <cfRule type="cellIs" dxfId="1777" priority="2069" operator="equal">
      <formula>0</formula>
    </cfRule>
  </conditionalFormatting>
  <conditionalFormatting sqref="W544">
    <cfRule type="containsText" dxfId="1776" priority="1188" operator="containsText" text=" ">
      <formula>NOT(ISERROR(SEARCH(" ",W544)))</formula>
    </cfRule>
  </conditionalFormatting>
  <conditionalFormatting sqref="X544">
    <cfRule type="containsText" dxfId="1775" priority="2073" operator="containsText" text=" ">
      <formula>NOT(ISERROR(SEARCH(" ",X544)))</formula>
    </cfRule>
  </conditionalFormatting>
  <conditionalFormatting sqref="J545:N545">
    <cfRule type="cellIs" dxfId="1774" priority="2066" operator="equal">
      <formula>0</formula>
    </cfRule>
  </conditionalFormatting>
  <conditionalFormatting sqref="R545">
    <cfRule type="cellIs" dxfId="1773" priority="2064" operator="equal">
      <formula>0</formula>
    </cfRule>
  </conditionalFormatting>
  <conditionalFormatting sqref="W545">
    <cfRule type="containsText" dxfId="1772" priority="1187" operator="containsText" text=" ">
      <formula>NOT(ISERROR(SEARCH(" ",W545)))</formula>
    </cfRule>
  </conditionalFormatting>
  <conditionalFormatting sqref="X545">
    <cfRule type="containsText" dxfId="1771" priority="2068" operator="containsText" text=" ">
      <formula>NOT(ISERROR(SEARCH(" ",X545)))</formula>
    </cfRule>
  </conditionalFormatting>
  <conditionalFormatting sqref="J546:N546">
    <cfRule type="cellIs" dxfId="1770" priority="2061" operator="equal">
      <formula>0</formula>
    </cfRule>
  </conditionalFormatting>
  <conditionalFormatting sqref="R546">
    <cfRule type="cellIs" dxfId="1769" priority="2059" operator="equal">
      <formula>0</formula>
    </cfRule>
  </conditionalFormatting>
  <conditionalFormatting sqref="W546">
    <cfRule type="containsText" dxfId="1768" priority="1186" operator="containsText" text=" ">
      <formula>NOT(ISERROR(SEARCH(" ",W546)))</formula>
    </cfRule>
  </conditionalFormatting>
  <conditionalFormatting sqref="X546">
    <cfRule type="containsText" dxfId="1767" priority="2063" operator="containsText" text=" ">
      <formula>NOT(ISERROR(SEARCH(" ",X546)))</formula>
    </cfRule>
  </conditionalFormatting>
  <conditionalFormatting sqref="J547:N547">
    <cfRule type="cellIs" dxfId="1766" priority="2056" operator="equal">
      <formula>0</formula>
    </cfRule>
  </conditionalFormatting>
  <conditionalFormatting sqref="R547">
    <cfRule type="cellIs" dxfId="1765" priority="2054" operator="equal">
      <formula>0</formula>
    </cfRule>
  </conditionalFormatting>
  <conditionalFormatting sqref="W547">
    <cfRule type="containsText" dxfId="1764" priority="1185" operator="containsText" text=" ">
      <formula>NOT(ISERROR(SEARCH(" ",W547)))</formula>
    </cfRule>
  </conditionalFormatting>
  <conditionalFormatting sqref="X547">
    <cfRule type="containsText" dxfId="1763" priority="2058" operator="containsText" text=" ">
      <formula>NOT(ISERROR(SEARCH(" ",X547)))</formula>
    </cfRule>
  </conditionalFormatting>
  <conditionalFormatting sqref="J548:N548">
    <cfRule type="cellIs" dxfId="1762" priority="2051" operator="equal">
      <formula>0</formula>
    </cfRule>
  </conditionalFormatting>
  <conditionalFormatting sqref="R548">
    <cfRule type="cellIs" dxfId="1761" priority="2049" operator="equal">
      <formula>0</formula>
    </cfRule>
  </conditionalFormatting>
  <conditionalFormatting sqref="W548">
    <cfRule type="containsText" dxfId="1760" priority="1184" operator="containsText" text=" ">
      <formula>NOT(ISERROR(SEARCH(" ",W548)))</formula>
    </cfRule>
  </conditionalFormatting>
  <conditionalFormatting sqref="X548">
    <cfRule type="containsText" dxfId="1759" priority="2053" operator="containsText" text=" ">
      <formula>NOT(ISERROR(SEARCH(" ",X548)))</formula>
    </cfRule>
  </conditionalFormatting>
  <conditionalFormatting sqref="J549:N549">
    <cfRule type="cellIs" dxfId="1758" priority="2046" operator="equal">
      <formula>0</formula>
    </cfRule>
  </conditionalFormatting>
  <conditionalFormatting sqref="R549">
    <cfRule type="cellIs" dxfId="1757" priority="2044" operator="equal">
      <formula>0</formula>
    </cfRule>
  </conditionalFormatting>
  <conditionalFormatting sqref="W549">
    <cfRule type="containsText" dxfId="1756" priority="1183" operator="containsText" text=" ">
      <formula>NOT(ISERROR(SEARCH(" ",W549)))</formula>
    </cfRule>
  </conditionalFormatting>
  <conditionalFormatting sqref="X549">
    <cfRule type="containsText" dxfId="1755" priority="2048" operator="containsText" text=" ">
      <formula>NOT(ISERROR(SEARCH(" ",X549)))</formula>
    </cfRule>
  </conditionalFormatting>
  <conditionalFormatting sqref="J550:N550">
    <cfRule type="cellIs" dxfId="1754" priority="2040" operator="equal">
      <formula>0</formula>
    </cfRule>
  </conditionalFormatting>
  <conditionalFormatting sqref="R550">
    <cfRule type="cellIs" dxfId="1753" priority="2038" operator="equal">
      <formula>0</formula>
    </cfRule>
  </conditionalFormatting>
  <conditionalFormatting sqref="W550">
    <cfRule type="containsText" dxfId="1752" priority="1182" operator="containsText" text=" ">
      <formula>NOT(ISERROR(SEARCH(" ",W550)))</formula>
    </cfRule>
  </conditionalFormatting>
  <conditionalFormatting sqref="X550">
    <cfRule type="containsText" dxfId="1751" priority="2042" operator="containsText" text=" ">
      <formula>NOT(ISERROR(SEARCH(" ",X550)))</formula>
    </cfRule>
  </conditionalFormatting>
  <conditionalFormatting sqref="J551:N551">
    <cfRule type="cellIs" dxfId="1750" priority="2034" operator="equal">
      <formula>0</formula>
    </cfRule>
  </conditionalFormatting>
  <conditionalFormatting sqref="R551">
    <cfRule type="cellIs" dxfId="1749" priority="2032" operator="equal">
      <formula>0</formula>
    </cfRule>
  </conditionalFormatting>
  <conditionalFormatting sqref="W551">
    <cfRule type="containsText" dxfId="1748" priority="1181" operator="containsText" text=" ">
      <formula>NOT(ISERROR(SEARCH(" ",W551)))</formula>
    </cfRule>
  </conditionalFormatting>
  <conditionalFormatting sqref="X551">
    <cfRule type="containsText" dxfId="1747" priority="2036" operator="containsText" text=" ">
      <formula>NOT(ISERROR(SEARCH(" ",X551)))</formula>
    </cfRule>
  </conditionalFormatting>
  <conditionalFormatting sqref="J552:N552">
    <cfRule type="cellIs" dxfId="1746" priority="2028" operator="equal">
      <formula>0</formula>
    </cfRule>
  </conditionalFormatting>
  <conditionalFormatting sqref="R552">
    <cfRule type="cellIs" dxfId="1745" priority="2026" operator="equal">
      <formula>0</formula>
    </cfRule>
  </conditionalFormatting>
  <conditionalFormatting sqref="W552">
    <cfRule type="containsText" dxfId="1744" priority="1180" operator="containsText" text=" ">
      <formula>NOT(ISERROR(SEARCH(" ",W552)))</formula>
    </cfRule>
  </conditionalFormatting>
  <conditionalFormatting sqref="X552">
    <cfRule type="containsText" dxfId="1743" priority="2030" operator="containsText" text=" ">
      <formula>NOT(ISERROR(SEARCH(" ",X552)))</formula>
    </cfRule>
  </conditionalFormatting>
  <conditionalFormatting sqref="J553:N553">
    <cfRule type="cellIs" dxfId="1742" priority="2022" operator="equal">
      <formula>0</formula>
    </cfRule>
  </conditionalFormatting>
  <conditionalFormatting sqref="R553">
    <cfRule type="cellIs" dxfId="1741" priority="2020" operator="equal">
      <formula>0</formula>
    </cfRule>
  </conditionalFormatting>
  <conditionalFormatting sqref="S553">
    <cfRule type="containsText" dxfId="1740" priority="2025" operator="containsText" text=" ">
      <formula>NOT(ISERROR(SEARCH(" ",S553)))</formula>
    </cfRule>
  </conditionalFormatting>
  <conditionalFormatting sqref="W553">
    <cfRule type="containsText" dxfId="1739" priority="1179" operator="containsText" text=" ">
      <formula>NOT(ISERROR(SEARCH(" ",W553)))</formula>
    </cfRule>
  </conditionalFormatting>
  <conditionalFormatting sqref="X553">
    <cfRule type="containsText" dxfId="1738" priority="2024" operator="containsText" text=" ">
      <formula>NOT(ISERROR(SEARCH(" ",X553)))</formula>
    </cfRule>
  </conditionalFormatting>
  <conditionalFormatting sqref="J554:N554">
    <cfRule type="cellIs" dxfId="1737" priority="2016" operator="equal">
      <formula>0</formula>
    </cfRule>
  </conditionalFormatting>
  <conditionalFormatting sqref="R554">
    <cfRule type="cellIs" dxfId="1736" priority="2014" operator="equal">
      <formula>0</formula>
    </cfRule>
  </conditionalFormatting>
  <conditionalFormatting sqref="S554">
    <cfRule type="containsText" dxfId="1735" priority="2019" operator="containsText" text=" ">
      <formula>NOT(ISERROR(SEARCH(" ",S554)))</formula>
    </cfRule>
  </conditionalFormatting>
  <conditionalFormatting sqref="W554">
    <cfRule type="containsText" dxfId="1734" priority="1178" operator="containsText" text=" ">
      <formula>NOT(ISERROR(SEARCH(" ",W554)))</formula>
    </cfRule>
  </conditionalFormatting>
  <conditionalFormatting sqref="X554">
    <cfRule type="containsText" dxfId="1733" priority="2018" operator="containsText" text=" ">
      <formula>NOT(ISERROR(SEARCH(" ",X554)))</formula>
    </cfRule>
  </conditionalFormatting>
  <conditionalFormatting sqref="J555:N555">
    <cfRule type="cellIs" dxfId="1732" priority="2010" operator="equal">
      <formula>0</formula>
    </cfRule>
  </conditionalFormatting>
  <conditionalFormatting sqref="R555">
    <cfRule type="cellIs" dxfId="1731" priority="2008" operator="equal">
      <formula>0</formula>
    </cfRule>
  </conditionalFormatting>
  <conditionalFormatting sqref="S555">
    <cfRule type="containsText" dxfId="1730" priority="2013" operator="containsText" text=" ">
      <formula>NOT(ISERROR(SEARCH(" ",S555)))</formula>
    </cfRule>
  </conditionalFormatting>
  <conditionalFormatting sqref="W555">
    <cfRule type="containsText" dxfId="1729" priority="1177" operator="containsText" text=" ">
      <formula>NOT(ISERROR(SEARCH(" ",W555)))</formula>
    </cfRule>
  </conditionalFormatting>
  <conditionalFormatting sqref="X555">
    <cfRule type="containsText" dxfId="1728" priority="2012" operator="containsText" text=" ">
      <formula>NOT(ISERROR(SEARCH(" ",X555)))</formula>
    </cfRule>
  </conditionalFormatting>
  <conditionalFormatting sqref="J556:N556">
    <cfRule type="cellIs" dxfId="1727" priority="2004" operator="equal">
      <formula>0</formula>
    </cfRule>
  </conditionalFormatting>
  <conditionalFormatting sqref="R556">
    <cfRule type="cellIs" dxfId="1726" priority="2002" operator="equal">
      <formula>0</formula>
    </cfRule>
  </conditionalFormatting>
  <conditionalFormatting sqref="S556">
    <cfRule type="containsText" dxfId="1725" priority="2007" operator="containsText" text=" ">
      <formula>NOT(ISERROR(SEARCH(" ",S556)))</formula>
    </cfRule>
  </conditionalFormatting>
  <conditionalFormatting sqref="W556">
    <cfRule type="containsText" dxfId="1724" priority="1176" operator="containsText" text=" ">
      <formula>NOT(ISERROR(SEARCH(" ",W556)))</formula>
    </cfRule>
  </conditionalFormatting>
  <conditionalFormatting sqref="X556">
    <cfRule type="containsText" dxfId="1723" priority="2006" operator="containsText" text=" ">
      <formula>NOT(ISERROR(SEARCH(" ",X556)))</formula>
    </cfRule>
  </conditionalFormatting>
  <conditionalFormatting sqref="J557:N557">
    <cfRule type="cellIs" dxfId="1722" priority="1998" operator="equal">
      <formula>0</formula>
    </cfRule>
  </conditionalFormatting>
  <conditionalFormatting sqref="R557">
    <cfRule type="cellIs" dxfId="1721" priority="1996" operator="equal">
      <formula>0</formula>
    </cfRule>
  </conditionalFormatting>
  <conditionalFormatting sqref="S557">
    <cfRule type="containsText" dxfId="1720" priority="2001" operator="containsText" text=" ">
      <formula>NOT(ISERROR(SEARCH(" ",S557)))</formula>
    </cfRule>
  </conditionalFormatting>
  <conditionalFormatting sqref="W557">
    <cfRule type="containsText" dxfId="1719" priority="1175" operator="containsText" text=" ">
      <formula>NOT(ISERROR(SEARCH(" ",W557)))</formula>
    </cfRule>
  </conditionalFormatting>
  <conditionalFormatting sqref="X557">
    <cfRule type="containsText" dxfId="1718" priority="2000" operator="containsText" text=" ">
      <formula>NOT(ISERROR(SEARCH(" ",X557)))</formula>
    </cfRule>
  </conditionalFormatting>
  <conditionalFormatting sqref="J558:N558">
    <cfRule type="cellIs" dxfId="1717" priority="1992" operator="equal">
      <formula>0</formula>
    </cfRule>
  </conditionalFormatting>
  <conditionalFormatting sqref="R558">
    <cfRule type="cellIs" dxfId="1716" priority="1990" operator="equal">
      <formula>0</formula>
    </cfRule>
  </conditionalFormatting>
  <conditionalFormatting sqref="S558">
    <cfRule type="containsText" dxfId="1715" priority="1995" operator="containsText" text=" ">
      <formula>NOT(ISERROR(SEARCH(" ",S558)))</formula>
    </cfRule>
  </conditionalFormatting>
  <conditionalFormatting sqref="W558">
    <cfRule type="containsText" dxfId="1714" priority="1174" operator="containsText" text=" ">
      <formula>NOT(ISERROR(SEARCH(" ",W558)))</formula>
    </cfRule>
  </conditionalFormatting>
  <conditionalFormatting sqref="X558">
    <cfRule type="containsText" dxfId="1713" priority="1994" operator="containsText" text=" ">
      <formula>NOT(ISERROR(SEARCH(" ",X558)))</formula>
    </cfRule>
  </conditionalFormatting>
  <conditionalFormatting sqref="J559:N559">
    <cfRule type="cellIs" dxfId="1712" priority="1986" operator="equal">
      <formula>0</formula>
    </cfRule>
  </conditionalFormatting>
  <conditionalFormatting sqref="R559">
    <cfRule type="cellIs" dxfId="1711" priority="1984" operator="equal">
      <formula>0</formula>
    </cfRule>
  </conditionalFormatting>
  <conditionalFormatting sqref="S559">
    <cfRule type="containsText" dxfId="1710" priority="1989" operator="containsText" text=" ">
      <formula>NOT(ISERROR(SEARCH(" ",S559)))</formula>
    </cfRule>
  </conditionalFormatting>
  <conditionalFormatting sqref="W559">
    <cfRule type="containsText" dxfId="1709" priority="1173" operator="containsText" text=" ">
      <formula>NOT(ISERROR(SEARCH(" ",W559)))</formula>
    </cfRule>
  </conditionalFormatting>
  <conditionalFormatting sqref="X559">
    <cfRule type="containsText" dxfId="1708" priority="1988" operator="containsText" text=" ">
      <formula>NOT(ISERROR(SEARCH(" ",X559)))</formula>
    </cfRule>
  </conditionalFormatting>
  <conditionalFormatting sqref="J560:N560">
    <cfRule type="cellIs" dxfId="1707" priority="1980" operator="equal">
      <formula>0</formula>
    </cfRule>
  </conditionalFormatting>
  <conditionalFormatting sqref="R560">
    <cfRule type="cellIs" dxfId="1706" priority="1978" operator="equal">
      <formula>0</formula>
    </cfRule>
  </conditionalFormatting>
  <conditionalFormatting sqref="S560">
    <cfRule type="containsText" dxfId="1705" priority="1983" operator="containsText" text=" ">
      <formula>NOT(ISERROR(SEARCH(" ",S560)))</formula>
    </cfRule>
  </conditionalFormatting>
  <conditionalFormatting sqref="W560">
    <cfRule type="containsText" dxfId="1704" priority="1172" operator="containsText" text=" ">
      <formula>NOT(ISERROR(SEARCH(" ",W560)))</formula>
    </cfRule>
  </conditionalFormatting>
  <conditionalFormatting sqref="X560">
    <cfRule type="containsText" dxfId="1703" priority="1982" operator="containsText" text=" ">
      <formula>NOT(ISERROR(SEARCH(" ",X560)))</formula>
    </cfRule>
  </conditionalFormatting>
  <conditionalFormatting sqref="J561:N561">
    <cfRule type="cellIs" dxfId="1702" priority="1974" operator="equal">
      <formula>0</formula>
    </cfRule>
  </conditionalFormatting>
  <conditionalFormatting sqref="R561">
    <cfRule type="cellIs" dxfId="1701" priority="1972" operator="equal">
      <formula>0</formula>
    </cfRule>
  </conditionalFormatting>
  <conditionalFormatting sqref="S561">
    <cfRule type="containsText" dxfId="1700" priority="1977" operator="containsText" text=" ">
      <formula>NOT(ISERROR(SEARCH(" ",S561)))</formula>
    </cfRule>
  </conditionalFormatting>
  <conditionalFormatting sqref="W561">
    <cfRule type="containsText" dxfId="1699" priority="1171" operator="containsText" text=" ">
      <formula>NOT(ISERROR(SEARCH(" ",W561)))</formula>
    </cfRule>
  </conditionalFormatting>
  <conditionalFormatting sqref="X561">
    <cfRule type="containsText" dxfId="1698" priority="1976" operator="containsText" text=" ">
      <formula>NOT(ISERROR(SEARCH(" ",X561)))</formula>
    </cfRule>
  </conditionalFormatting>
  <conditionalFormatting sqref="J562:N562">
    <cfRule type="cellIs" dxfId="1697" priority="1968" operator="equal">
      <formula>0</formula>
    </cfRule>
  </conditionalFormatting>
  <conditionalFormatting sqref="R562">
    <cfRule type="cellIs" dxfId="1696" priority="1966" operator="equal">
      <formula>0</formula>
    </cfRule>
  </conditionalFormatting>
  <conditionalFormatting sqref="S562">
    <cfRule type="containsText" dxfId="1695" priority="1971" operator="containsText" text=" ">
      <formula>NOT(ISERROR(SEARCH(" ",S562)))</formula>
    </cfRule>
  </conditionalFormatting>
  <conditionalFormatting sqref="W562">
    <cfRule type="containsText" dxfId="1694" priority="1170" operator="containsText" text=" ">
      <formula>NOT(ISERROR(SEARCH(" ",W562)))</formula>
    </cfRule>
  </conditionalFormatting>
  <conditionalFormatting sqref="X562">
    <cfRule type="containsText" dxfId="1693" priority="1970" operator="containsText" text=" ">
      <formula>NOT(ISERROR(SEARCH(" ",X562)))</formula>
    </cfRule>
  </conditionalFormatting>
  <conditionalFormatting sqref="J563:N563">
    <cfRule type="cellIs" dxfId="1692" priority="1956" operator="equal">
      <formula>0</formula>
    </cfRule>
  </conditionalFormatting>
  <conditionalFormatting sqref="R563">
    <cfRule type="cellIs" dxfId="1691" priority="1954" operator="equal">
      <formula>0</formula>
    </cfRule>
  </conditionalFormatting>
  <conditionalFormatting sqref="S563">
    <cfRule type="containsText" dxfId="1690" priority="1959" operator="containsText" text=" ">
      <formula>NOT(ISERROR(SEARCH(" ",S563)))</formula>
    </cfRule>
  </conditionalFormatting>
  <conditionalFormatting sqref="W563">
    <cfRule type="containsText" dxfId="1689" priority="1168" operator="containsText" text=" ">
      <formula>NOT(ISERROR(SEARCH(" ",W563)))</formula>
    </cfRule>
  </conditionalFormatting>
  <conditionalFormatting sqref="X563">
    <cfRule type="containsText" dxfId="1688" priority="1958" operator="containsText" text=" ">
      <formula>NOT(ISERROR(SEARCH(" ",X563)))</formula>
    </cfRule>
  </conditionalFormatting>
  <conditionalFormatting sqref="J564:N564">
    <cfRule type="cellIs" dxfId="1687" priority="1962" operator="equal">
      <formula>0</formula>
    </cfRule>
  </conditionalFormatting>
  <conditionalFormatting sqref="R564">
    <cfRule type="cellIs" dxfId="1686" priority="1960" operator="equal">
      <formula>0</formula>
    </cfRule>
  </conditionalFormatting>
  <conditionalFormatting sqref="S564">
    <cfRule type="containsText" dxfId="1685" priority="1965" operator="containsText" text=" ">
      <formula>NOT(ISERROR(SEARCH(" ",S564)))</formula>
    </cfRule>
  </conditionalFormatting>
  <conditionalFormatting sqref="W564">
    <cfRule type="containsText" dxfId="1684" priority="1169" operator="containsText" text=" ">
      <formula>NOT(ISERROR(SEARCH(" ",W564)))</formula>
    </cfRule>
  </conditionalFormatting>
  <conditionalFormatting sqref="X564">
    <cfRule type="containsText" dxfId="1683" priority="1964" operator="containsText" text=" ">
      <formula>NOT(ISERROR(SEARCH(" ",X564)))</formula>
    </cfRule>
  </conditionalFormatting>
  <conditionalFormatting sqref="Y564">
    <cfRule type="containsText" dxfId="1682" priority="2087" operator="containsText" text=" ">
      <formula>NOT(ISERROR(SEARCH(" ",Y564)))</formula>
    </cfRule>
  </conditionalFormatting>
  <conditionalFormatting sqref="J565:N565">
    <cfRule type="cellIs" dxfId="1681" priority="1950" operator="equal">
      <formula>0</formula>
    </cfRule>
  </conditionalFormatting>
  <conditionalFormatting sqref="R565">
    <cfRule type="cellIs" dxfId="1680" priority="1948" operator="equal">
      <formula>0</formula>
    </cfRule>
  </conditionalFormatting>
  <conditionalFormatting sqref="S565">
    <cfRule type="containsText" dxfId="1679" priority="1953" operator="containsText" text=" ">
      <formula>NOT(ISERROR(SEARCH(" ",S565)))</formula>
    </cfRule>
  </conditionalFormatting>
  <conditionalFormatting sqref="W565">
    <cfRule type="containsText" dxfId="1678" priority="1167" operator="containsText" text=" ">
      <formula>NOT(ISERROR(SEARCH(" ",W565)))</formula>
    </cfRule>
  </conditionalFormatting>
  <conditionalFormatting sqref="X565">
    <cfRule type="containsText" dxfId="1677" priority="1952" operator="containsText" text=" ">
      <formula>NOT(ISERROR(SEARCH(" ",X565)))</formula>
    </cfRule>
  </conditionalFormatting>
  <conditionalFormatting sqref="Y565">
    <cfRule type="containsText" dxfId="1676" priority="2086" operator="containsText" text=" ">
      <formula>NOT(ISERROR(SEARCH(" ",Y565)))</formula>
    </cfRule>
  </conditionalFormatting>
  <conditionalFormatting sqref="J566:N566">
    <cfRule type="cellIs" dxfId="1675" priority="1944" operator="equal">
      <formula>0</formula>
    </cfRule>
  </conditionalFormatting>
  <conditionalFormatting sqref="R566">
    <cfRule type="cellIs" dxfId="1674" priority="1942" operator="equal">
      <formula>0</formula>
    </cfRule>
  </conditionalFormatting>
  <conditionalFormatting sqref="S566">
    <cfRule type="containsText" dxfId="1673" priority="1947" operator="containsText" text=" ">
      <formula>NOT(ISERROR(SEARCH(" ",S566)))</formula>
    </cfRule>
  </conditionalFormatting>
  <conditionalFormatting sqref="W566">
    <cfRule type="containsText" dxfId="1672" priority="1166" operator="containsText" text=" ">
      <formula>NOT(ISERROR(SEARCH(" ",W566)))</formula>
    </cfRule>
  </conditionalFormatting>
  <conditionalFormatting sqref="X566">
    <cfRule type="containsText" dxfId="1671" priority="1946" operator="containsText" text=" ">
      <formula>NOT(ISERROR(SEARCH(" ",X566)))</formula>
    </cfRule>
  </conditionalFormatting>
  <conditionalFormatting sqref="Y566">
    <cfRule type="containsText" dxfId="1670" priority="2085" operator="containsText" text=" ">
      <formula>NOT(ISERROR(SEARCH(" ",Y566)))</formula>
    </cfRule>
  </conditionalFormatting>
  <conditionalFormatting sqref="J567:N567">
    <cfRule type="cellIs" dxfId="1669" priority="1938" operator="equal">
      <formula>0</formula>
    </cfRule>
  </conditionalFormatting>
  <conditionalFormatting sqref="R567">
    <cfRule type="cellIs" dxfId="1668" priority="1936" operator="equal">
      <formula>0</formula>
    </cfRule>
  </conditionalFormatting>
  <conditionalFormatting sqref="S567">
    <cfRule type="containsText" dxfId="1667" priority="1941" operator="containsText" text=" ">
      <formula>NOT(ISERROR(SEARCH(" ",S567)))</formula>
    </cfRule>
  </conditionalFormatting>
  <conditionalFormatting sqref="W567">
    <cfRule type="containsText" dxfId="1666" priority="1165" operator="containsText" text=" ">
      <formula>NOT(ISERROR(SEARCH(" ",W567)))</formula>
    </cfRule>
  </conditionalFormatting>
  <conditionalFormatting sqref="X567">
    <cfRule type="containsText" dxfId="1665" priority="1940" operator="containsText" text=" ">
      <formula>NOT(ISERROR(SEARCH(" ",X567)))</formula>
    </cfRule>
  </conditionalFormatting>
  <conditionalFormatting sqref="Y567">
    <cfRule type="containsText" dxfId="1664" priority="2084" operator="containsText" text=" ">
      <formula>NOT(ISERROR(SEARCH(" ",Y567)))</formula>
    </cfRule>
  </conditionalFormatting>
  <conditionalFormatting sqref="J568:N568">
    <cfRule type="cellIs" dxfId="1663" priority="1932" operator="equal">
      <formula>0</formula>
    </cfRule>
  </conditionalFormatting>
  <conditionalFormatting sqref="R568">
    <cfRule type="cellIs" dxfId="1662" priority="1930" operator="equal">
      <formula>0</formula>
    </cfRule>
  </conditionalFormatting>
  <conditionalFormatting sqref="S568">
    <cfRule type="containsText" dxfId="1661" priority="1935" operator="containsText" text=" ">
      <formula>NOT(ISERROR(SEARCH(" ",S568)))</formula>
    </cfRule>
  </conditionalFormatting>
  <conditionalFormatting sqref="W568">
    <cfRule type="containsText" dxfId="1660" priority="1164" operator="containsText" text=" ">
      <formula>NOT(ISERROR(SEARCH(" ",W568)))</formula>
    </cfRule>
  </conditionalFormatting>
  <conditionalFormatting sqref="X568">
    <cfRule type="containsText" dxfId="1659" priority="1934" operator="containsText" text=" ">
      <formula>NOT(ISERROR(SEARCH(" ",X568)))</formula>
    </cfRule>
  </conditionalFormatting>
  <conditionalFormatting sqref="Y568">
    <cfRule type="containsText" dxfId="1658" priority="2083" operator="containsText" text=" ">
      <formula>NOT(ISERROR(SEARCH(" ",Y568)))</formula>
    </cfRule>
  </conditionalFormatting>
  <conditionalFormatting sqref="J569:N569">
    <cfRule type="cellIs" dxfId="1657" priority="1926" operator="equal">
      <formula>0</formula>
    </cfRule>
  </conditionalFormatting>
  <conditionalFormatting sqref="R569">
    <cfRule type="cellIs" dxfId="1656" priority="1924" operator="equal">
      <formula>0</formula>
    </cfRule>
  </conditionalFormatting>
  <conditionalFormatting sqref="S569">
    <cfRule type="containsText" dxfId="1655" priority="1929" operator="containsText" text=" ">
      <formula>NOT(ISERROR(SEARCH(" ",S569)))</formula>
    </cfRule>
  </conditionalFormatting>
  <conditionalFormatting sqref="W569">
    <cfRule type="containsText" dxfId="1654" priority="1163" operator="containsText" text=" ">
      <formula>NOT(ISERROR(SEARCH(" ",W569)))</formula>
    </cfRule>
  </conditionalFormatting>
  <conditionalFormatting sqref="X569">
    <cfRule type="containsText" dxfId="1653" priority="1928" operator="containsText" text=" ">
      <formula>NOT(ISERROR(SEARCH(" ",X569)))</formula>
    </cfRule>
  </conditionalFormatting>
  <conditionalFormatting sqref="Y569">
    <cfRule type="containsText" dxfId="1652" priority="2082" operator="containsText" text=" ">
      <formula>NOT(ISERROR(SEARCH(" ",Y569)))</formula>
    </cfRule>
  </conditionalFormatting>
  <conditionalFormatting sqref="J570:N570">
    <cfRule type="cellIs" dxfId="1651" priority="1920" operator="equal">
      <formula>0</formula>
    </cfRule>
  </conditionalFormatting>
  <conditionalFormatting sqref="R570">
    <cfRule type="cellIs" dxfId="1650" priority="1918" operator="equal">
      <formula>0</formula>
    </cfRule>
  </conditionalFormatting>
  <conditionalFormatting sqref="S570">
    <cfRule type="containsText" dxfId="1649" priority="1923" operator="containsText" text=" ">
      <formula>NOT(ISERROR(SEARCH(" ",S570)))</formula>
    </cfRule>
  </conditionalFormatting>
  <conditionalFormatting sqref="W570">
    <cfRule type="containsText" dxfId="1648" priority="1162" operator="containsText" text=" ">
      <formula>NOT(ISERROR(SEARCH(" ",W570)))</formula>
    </cfRule>
  </conditionalFormatting>
  <conditionalFormatting sqref="X570">
    <cfRule type="containsText" dxfId="1647" priority="1922" operator="containsText" text=" ">
      <formula>NOT(ISERROR(SEARCH(" ",X570)))</formula>
    </cfRule>
  </conditionalFormatting>
  <conditionalFormatting sqref="Y570">
    <cfRule type="containsText" dxfId="1646" priority="2081" operator="containsText" text=" ">
      <formula>NOT(ISERROR(SEARCH(" ",Y570)))</formula>
    </cfRule>
  </conditionalFormatting>
  <conditionalFormatting sqref="J571:N571">
    <cfRule type="cellIs" dxfId="1645" priority="1914" operator="equal">
      <formula>0</formula>
    </cfRule>
  </conditionalFormatting>
  <conditionalFormatting sqref="R571">
    <cfRule type="cellIs" dxfId="1644" priority="1912" operator="equal">
      <formula>0</formula>
    </cfRule>
  </conditionalFormatting>
  <conditionalFormatting sqref="S571">
    <cfRule type="containsText" dxfId="1643" priority="1917" operator="containsText" text=" ">
      <formula>NOT(ISERROR(SEARCH(" ",S571)))</formula>
    </cfRule>
  </conditionalFormatting>
  <conditionalFormatting sqref="W571">
    <cfRule type="containsText" dxfId="1642" priority="1161" operator="containsText" text=" ">
      <formula>NOT(ISERROR(SEARCH(" ",W571)))</formula>
    </cfRule>
  </conditionalFormatting>
  <conditionalFormatting sqref="X571">
    <cfRule type="containsText" dxfId="1641" priority="1916" operator="containsText" text=" ">
      <formula>NOT(ISERROR(SEARCH(" ",X571)))</formula>
    </cfRule>
  </conditionalFormatting>
  <conditionalFormatting sqref="Y571">
    <cfRule type="containsText" dxfId="1640" priority="2080" operator="containsText" text=" ">
      <formula>NOT(ISERROR(SEARCH(" ",Y571)))</formula>
    </cfRule>
  </conditionalFormatting>
  <conditionalFormatting sqref="J572:N572">
    <cfRule type="cellIs" dxfId="1639" priority="1908" operator="equal">
      <formula>0</formula>
    </cfRule>
  </conditionalFormatting>
  <conditionalFormatting sqref="R572">
    <cfRule type="cellIs" dxfId="1638" priority="1906" operator="equal">
      <formula>0</formula>
    </cfRule>
  </conditionalFormatting>
  <conditionalFormatting sqref="S572">
    <cfRule type="containsText" dxfId="1637" priority="1911" operator="containsText" text=" ">
      <formula>NOT(ISERROR(SEARCH(" ",S572)))</formula>
    </cfRule>
  </conditionalFormatting>
  <conditionalFormatting sqref="W572">
    <cfRule type="containsText" dxfId="1636" priority="1160" operator="containsText" text=" ">
      <formula>NOT(ISERROR(SEARCH(" ",W572)))</formula>
    </cfRule>
  </conditionalFormatting>
  <conditionalFormatting sqref="X572">
    <cfRule type="containsText" dxfId="1635" priority="1910" operator="containsText" text=" ">
      <formula>NOT(ISERROR(SEARCH(" ",X572)))</formula>
    </cfRule>
  </conditionalFormatting>
  <conditionalFormatting sqref="Y572">
    <cfRule type="containsText" dxfId="1634" priority="2079" operator="containsText" text=" ">
      <formula>NOT(ISERROR(SEARCH(" ",Y572)))</formula>
    </cfRule>
  </conditionalFormatting>
  <conditionalFormatting sqref="J573:N573">
    <cfRule type="cellIs" dxfId="1633" priority="1902" operator="equal">
      <formula>0</formula>
    </cfRule>
  </conditionalFormatting>
  <conditionalFormatting sqref="R573">
    <cfRule type="cellIs" dxfId="1632" priority="1900" operator="equal">
      <formula>0</formula>
    </cfRule>
  </conditionalFormatting>
  <conditionalFormatting sqref="S573">
    <cfRule type="containsText" dxfId="1631" priority="1905" operator="containsText" text=" ">
      <formula>NOT(ISERROR(SEARCH(" ",S573)))</formula>
    </cfRule>
  </conditionalFormatting>
  <conditionalFormatting sqref="W573">
    <cfRule type="containsText" dxfId="1630" priority="1159" operator="containsText" text=" ">
      <formula>NOT(ISERROR(SEARCH(" ",W573)))</formula>
    </cfRule>
  </conditionalFormatting>
  <conditionalFormatting sqref="X573">
    <cfRule type="containsText" dxfId="1629" priority="1904" operator="containsText" text=" ">
      <formula>NOT(ISERROR(SEARCH(" ",X573)))</formula>
    </cfRule>
  </conditionalFormatting>
  <conditionalFormatting sqref="J574:N574">
    <cfRule type="cellIs" dxfId="1628" priority="1896" operator="equal">
      <formula>0</formula>
    </cfRule>
  </conditionalFormatting>
  <conditionalFormatting sqref="R574">
    <cfRule type="cellIs" dxfId="1627" priority="1894" operator="equal">
      <formula>0</formula>
    </cfRule>
  </conditionalFormatting>
  <conditionalFormatting sqref="S574">
    <cfRule type="containsText" dxfId="1626" priority="1899" operator="containsText" text=" ">
      <formula>NOT(ISERROR(SEARCH(" ",S574)))</formula>
    </cfRule>
  </conditionalFormatting>
  <conditionalFormatting sqref="W574">
    <cfRule type="containsText" dxfId="1625" priority="1158" operator="containsText" text=" ">
      <formula>NOT(ISERROR(SEARCH(" ",W574)))</formula>
    </cfRule>
  </conditionalFormatting>
  <conditionalFormatting sqref="X574">
    <cfRule type="containsText" dxfId="1624" priority="1898" operator="containsText" text=" ">
      <formula>NOT(ISERROR(SEARCH(" ",X574)))</formula>
    </cfRule>
  </conditionalFormatting>
  <conditionalFormatting sqref="J575:N575">
    <cfRule type="cellIs" dxfId="1623" priority="1890" operator="equal">
      <formula>0</formula>
    </cfRule>
  </conditionalFormatting>
  <conditionalFormatting sqref="R575">
    <cfRule type="cellIs" dxfId="1622" priority="1888" operator="equal">
      <formula>0</formula>
    </cfRule>
  </conditionalFormatting>
  <conditionalFormatting sqref="S575">
    <cfRule type="containsText" dxfId="1621" priority="1893" operator="containsText" text=" ">
      <formula>NOT(ISERROR(SEARCH(" ",S575)))</formula>
    </cfRule>
  </conditionalFormatting>
  <conditionalFormatting sqref="W575">
    <cfRule type="containsText" dxfId="1620" priority="1157" operator="containsText" text=" ">
      <formula>NOT(ISERROR(SEARCH(" ",W575)))</formula>
    </cfRule>
  </conditionalFormatting>
  <conditionalFormatting sqref="X575">
    <cfRule type="containsText" dxfId="1619" priority="1892" operator="containsText" text=" ">
      <formula>NOT(ISERROR(SEARCH(" ",X575)))</formula>
    </cfRule>
  </conditionalFormatting>
  <conditionalFormatting sqref="J576:N576">
    <cfRule type="cellIs" dxfId="1618" priority="1884" operator="equal">
      <formula>0</formula>
    </cfRule>
  </conditionalFormatting>
  <conditionalFormatting sqref="R576">
    <cfRule type="cellIs" dxfId="1617" priority="1882" operator="equal">
      <formula>0</formula>
    </cfRule>
  </conditionalFormatting>
  <conditionalFormatting sqref="S576">
    <cfRule type="containsText" dxfId="1616" priority="1887" operator="containsText" text=" ">
      <formula>NOT(ISERROR(SEARCH(" ",S576)))</formula>
    </cfRule>
  </conditionalFormatting>
  <conditionalFormatting sqref="W576">
    <cfRule type="containsText" dxfId="1615" priority="1156" operator="containsText" text=" ">
      <formula>NOT(ISERROR(SEARCH(" ",W576)))</formula>
    </cfRule>
  </conditionalFormatting>
  <conditionalFormatting sqref="X576">
    <cfRule type="containsText" dxfId="1614" priority="1886" operator="containsText" text=" ">
      <formula>NOT(ISERROR(SEARCH(" ",X576)))</formula>
    </cfRule>
  </conditionalFormatting>
  <conditionalFormatting sqref="J577:N577">
    <cfRule type="cellIs" dxfId="1613" priority="1878" operator="equal">
      <formula>0</formula>
    </cfRule>
  </conditionalFormatting>
  <conditionalFormatting sqref="R577">
    <cfRule type="cellIs" dxfId="1612" priority="1876" operator="equal">
      <formula>0</formula>
    </cfRule>
  </conditionalFormatting>
  <conditionalFormatting sqref="S577">
    <cfRule type="containsText" dxfId="1611" priority="1881" operator="containsText" text=" ">
      <formula>NOT(ISERROR(SEARCH(" ",S577)))</formula>
    </cfRule>
  </conditionalFormatting>
  <conditionalFormatting sqref="W577">
    <cfRule type="containsText" dxfId="1610" priority="1155" operator="containsText" text=" ">
      <formula>NOT(ISERROR(SEARCH(" ",W577)))</formula>
    </cfRule>
  </conditionalFormatting>
  <conditionalFormatting sqref="X577">
    <cfRule type="containsText" dxfId="1609" priority="1880" operator="containsText" text=" ">
      <formula>NOT(ISERROR(SEARCH(" ",X577)))</formula>
    </cfRule>
  </conditionalFormatting>
  <conditionalFormatting sqref="J578:N578">
    <cfRule type="cellIs" dxfId="1608" priority="1872" operator="equal">
      <formula>0</formula>
    </cfRule>
  </conditionalFormatting>
  <conditionalFormatting sqref="R578">
    <cfRule type="cellIs" dxfId="1607" priority="1870" operator="equal">
      <formula>0</formula>
    </cfRule>
  </conditionalFormatting>
  <conditionalFormatting sqref="S578">
    <cfRule type="containsText" dxfId="1606" priority="1875" operator="containsText" text=" ">
      <formula>NOT(ISERROR(SEARCH(" ",S578)))</formula>
    </cfRule>
  </conditionalFormatting>
  <conditionalFormatting sqref="W578">
    <cfRule type="containsText" dxfId="1605" priority="1154" operator="containsText" text=" ">
      <formula>NOT(ISERROR(SEARCH(" ",W578)))</formula>
    </cfRule>
  </conditionalFormatting>
  <conditionalFormatting sqref="X578">
    <cfRule type="containsText" dxfId="1604" priority="1874" operator="containsText" text=" ">
      <formula>NOT(ISERROR(SEARCH(" ",X578)))</formula>
    </cfRule>
  </conditionalFormatting>
  <conditionalFormatting sqref="J579:N579">
    <cfRule type="cellIs" dxfId="1603" priority="1866" operator="equal">
      <formula>0</formula>
    </cfRule>
  </conditionalFormatting>
  <conditionalFormatting sqref="R579">
    <cfRule type="cellIs" dxfId="1602" priority="1864" operator="equal">
      <formula>0</formula>
    </cfRule>
  </conditionalFormatting>
  <conditionalFormatting sqref="S579">
    <cfRule type="containsText" dxfId="1601" priority="1869" operator="containsText" text=" ">
      <formula>NOT(ISERROR(SEARCH(" ",S579)))</formula>
    </cfRule>
  </conditionalFormatting>
  <conditionalFormatting sqref="W579">
    <cfRule type="containsText" dxfId="1600" priority="1153" operator="containsText" text=" ">
      <formula>NOT(ISERROR(SEARCH(" ",W579)))</formula>
    </cfRule>
  </conditionalFormatting>
  <conditionalFormatting sqref="X579">
    <cfRule type="containsText" dxfId="1599" priority="1868" operator="containsText" text=" ">
      <formula>NOT(ISERROR(SEARCH(" ",X579)))</formula>
    </cfRule>
  </conditionalFormatting>
  <conditionalFormatting sqref="J580:N580">
    <cfRule type="cellIs" dxfId="1598" priority="1860" operator="equal">
      <formula>0</formula>
    </cfRule>
  </conditionalFormatting>
  <conditionalFormatting sqref="R580">
    <cfRule type="cellIs" dxfId="1597" priority="1858" operator="equal">
      <formula>0</formula>
    </cfRule>
  </conditionalFormatting>
  <conditionalFormatting sqref="S580">
    <cfRule type="containsText" dxfId="1596" priority="1863" operator="containsText" text=" ">
      <formula>NOT(ISERROR(SEARCH(" ",S580)))</formula>
    </cfRule>
  </conditionalFormatting>
  <conditionalFormatting sqref="W580">
    <cfRule type="containsText" dxfId="1595" priority="1152" operator="containsText" text=" ">
      <formula>NOT(ISERROR(SEARCH(" ",W580)))</formula>
    </cfRule>
  </conditionalFormatting>
  <conditionalFormatting sqref="X580">
    <cfRule type="containsText" dxfId="1594" priority="1862" operator="containsText" text=" ">
      <formula>NOT(ISERROR(SEARCH(" ",X580)))</formula>
    </cfRule>
  </conditionalFormatting>
  <conditionalFormatting sqref="J581:N581">
    <cfRule type="cellIs" dxfId="1593" priority="1854" operator="equal">
      <formula>0</formula>
    </cfRule>
  </conditionalFormatting>
  <conditionalFormatting sqref="R581">
    <cfRule type="cellIs" dxfId="1592" priority="1852" operator="equal">
      <formula>0</formula>
    </cfRule>
  </conditionalFormatting>
  <conditionalFormatting sqref="S581">
    <cfRule type="containsText" dxfId="1591" priority="1857" operator="containsText" text=" ">
      <formula>NOT(ISERROR(SEARCH(" ",S581)))</formula>
    </cfRule>
  </conditionalFormatting>
  <conditionalFormatting sqref="W581">
    <cfRule type="containsText" dxfId="1590" priority="1151" operator="containsText" text=" ">
      <formula>NOT(ISERROR(SEARCH(" ",W581)))</formula>
    </cfRule>
  </conditionalFormatting>
  <conditionalFormatting sqref="X581">
    <cfRule type="containsText" dxfId="1589" priority="1856" operator="containsText" text=" ">
      <formula>NOT(ISERROR(SEARCH(" ",X581)))</formula>
    </cfRule>
  </conditionalFormatting>
  <conditionalFormatting sqref="J582:N582">
    <cfRule type="cellIs" dxfId="1588" priority="1848" operator="equal">
      <formula>0</formula>
    </cfRule>
  </conditionalFormatting>
  <conditionalFormatting sqref="R582">
    <cfRule type="cellIs" dxfId="1587" priority="1846" operator="equal">
      <formula>0</formula>
    </cfRule>
  </conditionalFormatting>
  <conditionalFormatting sqref="S582">
    <cfRule type="containsText" dxfId="1586" priority="1851" operator="containsText" text=" ">
      <formula>NOT(ISERROR(SEARCH(" ",S582)))</formula>
    </cfRule>
  </conditionalFormatting>
  <conditionalFormatting sqref="W582">
    <cfRule type="containsText" dxfId="1585" priority="1150" operator="containsText" text=" ">
      <formula>NOT(ISERROR(SEARCH(" ",W582)))</formula>
    </cfRule>
  </conditionalFormatting>
  <conditionalFormatting sqref="X582">
    <cfRule type="containsText" dxfId="1584" priority="1850" operator="containsText" text=" ">
      <formula>NOT(ISERROR(SEARCH(" ",X582)))</formula>
    </cfRule>
  </conditionalFormatting>
  <conditionalFormatting sqref="J583:N583">
    <cfRule type="cellIs" dxfId="1583" priority="1842" operator="equal">
      <formula>0</formula>
    </cfRule>
  </conditionalFormatting>
  <conditionalFormatting sqref="R583">
    <cfRule type="cellIs" dxfId="1582" priority="1840" operator="equal">
      <formula>0</formula>
    </cfRule>
  </conditionalFormatting>
  <conditionalFormatting sqref="S583">
    <cfRule type="containsText" dxfId="1581" priority="1845" operator="containsText" text=" ">
      <formula>NOT(ISERROR(SEARCH(" ",S583)))</formula>
    </cfRule>
  </conditionalFormatting>
  <conditionalFormatting sqref="W583">
    <cfRule type="containsText" dxfId="1580" priority="1149" operator="containsText" text=" ">
      <formula>NOT(ISERROR(SEARCH(" ",W583)))</formula>
    </cfRule>
  </conditionalFormatting>
  <conditionalFormatting sqref="X583">
    <cfRule type="containsText" dxfId="1579" priority="1844" operator="containsText" text=" ">
      <formula>NOT(ISERROR(SEARCH(" ",X583)))</formula>
    </cfRule>
  </conditionalFormatting>
  <conditionalFormatting sqref="J584:N584">
    <cfRule type="cellIs" dxfId="1578" priority="1836" operator="equal">
      <formula>0</formula>
    </cfRule>
  </conditionalFormatting>
  <conditionalFormatting sqref="R584">
    <cfRule type="cellIs" dxfId="1577" priority="1834" operator="equal">
      <formula>0</formula>
    </cfRule>
  </conditionalFormatting>
  <conditionalFormatting sqref="S584">
    <cfRule type="containsText" dxfId="1576" priority="1839" operator="containsText" text=" ">
      <formula>NOT(ISERROR(SEARCH(" ",S584)))</formula>
    </cfRule>
  </conditionalFormatting>
  <conditionalFormatting sqref="W584">
    <cfRule type="containsText" dxfId="1575" priority="1148" operator="containsText" text=" ">
      <formula>NOT(ISERROR(SEARCH(" ",W584)))</formula>
    </cfRule>
  </conditionalFormatting>
  <conditionalFormatting sqref="J585:N585">
    <cfRule type="cellIs" dxfId="1574" priority="1830" operator="equal">
      <formula>0</formula>
    </cfRule>
  </conditionalFormatting>
  <conditionalFormatting sqref="R585">
    <cfRule type="cellIs" dxfId="1573" priority="1828" operator="equal">
      <formula>0</formula>
    </cfRule>
  </conditionalFormatting>
  <conditionalFormatting sqref="S585">
    <cfRule type="containsText" dxfId="1572" priority="1833" operator="containsText" text=" ">
      <formula>NOT(ISERROR(SEARCH(" ",S585)))</formula>
    </cfRule>
  </conditionalFormatting>
  <conditionalFormatting sqref="W585">
    <cfRule type="containsText" dxfId="1571" priority="1147" operator="containsText" text=" ">
      <formula>NOT(ISERROR(SEARCH(" ",W585)))</formula>
    </cfRule>
  </conditionalFormatting>
  <conditionalFormatting sqref="J586:N586">
    <cfRule type="cellIs" dxfId="1570" priority="1824" operator="equal">
      <formula>0</formula>
    </cfRule>
  </conditionalFormatting>
  <conditionalFormatting sqref="R586">
    <cfRule type="cellIs" dxfId="1569" priority="1822" operator="equal">
      <formula>0</formula>
    </cfRule>
  </conditionalFormatting>
  <conditionalFormatting sqref="S586">
    <cfRule type="containsText" dxfId="1568" priority="1827" operator="containsText" text=" ">
      <formula>NOT(ISERROR(SEARCH(" ",S586)))</formula>
    </cfRule>
  </conditionalFormatting>
  <conditionalFormatting sqref="W586">
    <cfRule type="containsText" dxfId="1567" priority="1146" operator="containsText" text=" ">
      <formula>NOT(ISERROR(SEARCH(" ",W586)))</formula>
    </cfRule>
  </conditionalFormatting>
  <conditionalFormatting sqref="R587">
    <cfRule type="cellIs" dxfId="1566" priority="1816" operator="equal">
      <formula>0</formula>
    </cfRule>
  </conditionalFormatting>
  <conditionalFormatting sqref="S587">
    <cfRule type="containsText" dxfId="1565" priority="1821" operator="containsText" text=" ">
      <formula>NOT(ISERROR(SEARCH(" ",S587)))</formula>
    </cfRule>
  </conditionalFormatting>
  <conditionalFormatting sqref="W587">
    <cfRule type="containsText" dxfId="1564" priority="1145" operator="containsText" text=" ">
      <formula>NOT(ISERROR(SEARCH(" ",W587)))</formula>
    </cfRule>
  </conditionalFormatting>
  <conditionalFormatting sqref="B588:H588">
    <cfRule type="containsText" dxfId="1563" priority="1813" operator="containsText" text=" ">
      <formula>NOT(ISERROR(SEARCH(" ",B588)))</formula>
    </cfRule>
  </conditionalFormatting>
  <conditionalFormatting sqref="R588">
    <cfRule type="cellIs" dxfId="1562" priority="1811" operator="equal">
      <formula>0</formula>
    </cfRule>
  </conditionalFormatting>
  <conditionalFormatting sqref="S588">
    <cfRule type="containsText" dxfId="1561" priority="1815" operator="containsText" text=" ">
      <formula>NOT(ISERROR(SEARCH(" ",S588)))</formula>
    </cfRule>
  </conditionalFormatting>
  <conditionalFormatting sqref="W588">
    <cfRule type="containsText" dxfId="1560" priority="1144" operator="containsText" text=" ">
      <formula>NOT(ISERROR(SEARCH(" ",W588)))</formula>
    </cfRule>
  </conditionalFormatting>
  <conditionalFormatting sqref="W589">
    <cfRule type="containsText" dxfId="1559" priority="1143" operator="containsText" text=" ">
      <formula>NOT(ISERROR(SEARCH(" ",W589)))</formula>
    </cfRule>
  </conditionalFormatting>
  <conditionalFormatting sqref="B590:H590">
    <cfRule type="containsText" dxfId="1558" priority="1678" operator="containsText" text=" ">
      <formula>NOT(ISERROR(SEARCH(" ",B590)))</formula>
    </cfRule>
  </conditionalFormatting>
  <conditionalFormatting sqref="J590:N590">
    <cfRule type="cellIs" dxfId="1557" priority="1680" operator="equal">
      <formula>0</formula>
    </cfRule>
    <cfRule type="containsText" dxfId="1556" priority="1681" operator="containsText" text=" ">
      <formula>NOT(ISERROR(SEARCH(" ",J590)))</formula>
    </cfRule>
  </conditionalFormatting>
  <conditionalFormatting sqref="O590">
    <cfRule type="cellIs" dxfId="1555" priority="1682" operator="equal">
      <formula>0</formula>
    </cfRule>
    <cfRule type="containsText" dxfId="1554" priority="1683" operator="containsText" text=" ">
      <formula>NOT(ISERROR(SEARCH(" ",O590)))</formula>
    </cfRule>
  </conditionalFormatting>
  <conditionalFormatting sqref="P590">
    <cfRule type="cellIs" dxfId="1553" priority="428" operator="equal">
      <formula>0</formula>
    </cfRule>
    <cfRule type="containsText" dxfId="1552" priority="429" operator="containsText" text=" ">
      <formula>NOT(ISERROR(SEARCH(" ",P590)))</formula>
    </cfRule>
  </conditionalFormatting>
  <conditionalFormatting sqref="R590">
    <cfRule type="cellIs" dxfId="1551" priority="1676" operator="equal">
      <formula>0</formula>
    </cfRule>
  </conditionalFormatting>
  <conditionalFormatting sqref="S590">
    <cfRule type="containsText" dxfId="1550" priority="1679" operator="containsText" text=" ">
      <formula>NOT(ISERROR(SEARCH(" ",S590)))</formula>
    </cfRule>
  </conditionalFormatting>
  <conditionalFormatting sqref="J596:N596">
    <cfRule type="cellIs" dxfId="1549" priority="1632" operator="equal">
      <formula>0</formula>
    </cfRule>
    <cfRule type="containsText" dxfId="1548" priority="1633" operator="containsText" text=" ">
      <formula>NOT(ISERROR(SEARCH(" ",J596)))</formula>
    </cfRule>
  </conditionalFormatting>
  <conditionalFormatting sqref="O596">
    <cfRule type="cellIs" dxfId="1547" priority="1634" operator="equal">
      <formula>0</formula>
    </cfRule>
    <cfRule type="containsText" dxfId="1546" priority="1635" operator="containsText" text=" ">
      <formula>NOT(ISERROR(SEARCH(" ",O596)))</formula>
    </cfRule>
  </conditionalFormatting>
  <conditionalFormatting sqref="P596">
    <cfRule type="cellIs" dxfId="1545" priority="422" operator="equal">
      <formula>0</formula>
    </cfRule>
    <cfRule type="containsText" dxfId="1544" priority="423" operator="containsText" text=" ">
      <formula>NOT(ISERROR(SEARCH(" ",P596)))</formula>
    </cfRule>
  </conditionalFormatting>
  <conditionalFormatting sqref="R596">
    <cfRule type="cellIs" dxfId="1543" priority="1628" operator="equal">
      <formula>0</formula>
    </cfRule>
  </conditionalFormatting>
  <conditionalFormatting sqref="S596">
    <cfRule type="containsText" dxfId="1542" priority="1631" operator="containsText" text=" ">
      <formula>NOT(ISERROR(SEARCH(" ",S596)))</formula>
    </cfRule>
  </conditionalFormatting>
  <conditionalFormatting sqref="X596">
    <cfRule type="containsText" dxfId="1541" priority="1651" operator="containsText" text=" ">
      <formula>NOT(ISERROR(SEARCH(" ",X596)))</formula>
    </cfRule>
  </conditionalFormatting>
  <conditionalFormatting sqref="X597">
    <cfRule type="containsText" dxfId="1540" priority="1650" operator="containsText" text=" ">
      <formula>NOT(ISERROR(SEARCH(" ",X597)))</formula>
    </cfRule>
  </conditionalFormatting>
  <conditionalFormatting sqref="X598">
    <cfRule type="containsText" dxfId="1539" priority="1649" operator="containsText" text=" ">
      <formula>NOT(ISERROR(SEARCH(" ",X598)))</formula>
    </cfRule>
  </conditionalFormatting>
  <conditionalFormatting sqref="X599">
    <cfRule type="containsText" dxfId="1538" priority="1648" operator="containsText" text=" ">
      <formula>NOT(ISERROR(SEARCH(" ",X599)))</formula>
    </cfRule>
  </conditionalFormatting>
  <conditionalFormatting sqref="X600">
    <cfRule type="containsText" dxfId="1537" priority="1533" operator="containsText" text=" ">
      <formula>NOT(ISERROR(SEARCH(" ",X600)))</formula>
    </cfRule>
  </conditionalFormatting>
  <conditionalFormatting sqref="X601">
    <cfRule type="containsText" dxfId="1536" priority="1532" operator="containsText" text=" ">
      <formula>NOT(ISERROR(SEARCH(" ",X601)))</formula>
    </cfRule>
  </conditionalFormatting>
  <conditionalFormatting sqref="J602:N602">
    <cfRule type="cellIs" dxfId="1535" priority="1092" operator="equal">
      <formula>0</formula>
    </cfRule>
    <cfRule type="containsText" dxfId="1534" priority="1093" operator="containsText" text=" ">
      <formula>NOT(ISERROR(SEARCH(" ",J602)))</formula>
    </cfRule>
  </conditionalFormatting>
  <conditionalFormatting sqref="O602">
    <cfRule type="cellIs" dxfId="1533" priority="1094" operator="equal">
      <formula>0</formula>
    </cfRule>
    <cfRule type="containsText" dxfId="1532" priority="1095" operator="containsText" text=" ">
      <formula>NOT(ISERROR(SEARCH(" ",O602)))</formula>
    </cfRule>
  </conditionalFormatting>
  <conditionalFormatting sqref="P602">
    <cfRule type="cellIs" dxfId="1531" priority="398" operator="equal">
      <formula>0</formula>
    </cfRule>
    <cfRule type="containsText" dxfId="1530" priority="399" operator="containsText" text=" ">
      <formula>NOT(ISERROR(SEARCH(" ",P602)))</formula>
    </cfRule>
  </conditionalFormatting>
  <conditionalFormatting sqref="R602">
    <cfRule type="cellIs" dxfId="1529" priority="1088" operator="equal">
      <formula>0</formula>
    </cfRule>
  </conditionalFormatting>
  <conditionalFormatting sqref="X602">
    <cfRule type="containsText" dxfId="1528" priority="1108" operator="containsText" text=" ">
      <formula>NOT(ISERROR(SEARCH(" ",X602)))</formula>
    </cfRule>
  </conditionalFormatting>
  <conditionalFormatting sqref="Y602">
    <cfRule type="containsText" dxfId="1527" priority="1096" operator="containsText" text=" ">
      <formula>NOT(ISERROR(SEARCH(" ",Y602)))</formula>
    </cfRule>
  </conditionalFormatting>
  <conditionalFormatting sqref="X603">
    <cfRule type="containsText" dxfId="1526" priority="1107" operator="containsText" text=" ">
      <formula>NOT(ISERROR(SEARCH(" ",X603)))</formula>
    </cfRule>
  </conditionalFormatting>
  <conditionalFormatting sqref="AA603:AG603">
    <cfRule type="containsText" dxfId="1525" priority="216" operator="containsText" text=" ">
      <formula>NOT(ISERROR(SEARCH(" ",AA603)))</formula>
    </cfRule>
  </conditionalFormatting>
  <conditionalFormatting sqref="X604">
    <cfRule type="containsText" dxfId="1524" priority="1106" operator="containsText" text=" ">
      <formula>NOT(ISERROR(SEARCH(" ",X604)))</formula>
    </cfRule>
  </conditionalFormatting>
  <conditionalFormatting sqref="Z604">
    <cfRule type="containsText" dxfId="1523" priority="1077" operator="containsText" text=" ">
      <formula>NOT(ISERROR(SEARCH(" ",Z604)))</formula>
    </cfRule>
  </conditionalFormatting>
  <conditionalFormatting sqref="X605">
    <cfRule type="containsText" dxfId="1522" priority="1105" operator="containsText" text=" ">
      <formula>NOT(ISERROR(SEARCH(" ",X605)))</formula>
    </cfRule>
  </conditionalFormatting>
  <conditionalFormatting sqref="Z605">
    <cfRule type="containsText" dxfId="1521" priority="1086" operator="containsText" text=" ">
      <formula>NOT(ISERROR(SEARCH(" ",Z605)))</formula>
    </cfRule>
  </conditionalFormatting>
  <conditionalFormatting sqref="X606">
    <cfRule type="containsText" dxfId="1520" priority="1075" operator="containsText" text=" ">
      <formula>NOT(ISERROR(SEARCH(" ",X606)))</formula>
    </cfRule>
  </conditionalFormatting>
  <conditionalFormatting sqref="AC606:AE606">
    <cfRule type="containsText" dxfId="1519" priority="223" operator="containsText" text=" ">
      <formula>NOT(ISERROR(SEARCH(" ",AC606)))</formula>
    </cfRule>
  </conditionalFormatting>
  <conditionalFormatting sqref="AW606:XFD606">
    <cfRule type="containsText" dxfId="1518" priority="1080" operator="containsText" text=" ">
      <formula>NOT(ISERROR(SEARCH(" ",AW606)))</formula>
    </cfRule>
  </conditionalFormatting>
  <conditionalFormatting sqref="X607">
    <cfRule type="containsText" dxfId="1517" priority="1074" operator="containsText" text=" ">
      <formula>NOT(ISERROR(SEARCH(" ",X607)))</formula>
    </cfRule>
  </conditionalFormatting>
  <conditionalFormatting sqref="AB607">
    <cfRule type="containsText" dxfId="1516" priority="224" operator="containsText" text=" ">
      <formula>NOT(ISERROR(SEARCH(" ",AB607)))</formula>
    </cfRule>
  </conditionalFormatting>
  <conditionalFormatting sqref="J608:N608">
    <cfRule type="cellIs" dxfId="1515" priority="1558" operator="equal">
      <formula>0</formula>
    </cfRule>
    <cfRule type="containsText" dxfId="1514" priority="1559" operator="containsText" text=" ">
      <formula>NOT(ISERROR(SEARCH(" ",J608)))</formula>
    </cfRule>
  </conditionalFormatting>
  <conditionalFormatting sqref="O608">
    <cfRule type="cellIs" dxfId="1513" priority="1560" operator="equal">
      <formula>0</formula>
    </cfRule>
    <cfRule type="containsText" dxfId="1512" priority="1561" operator="containsText" text=" ">
      <formula>NOT(ISERROR(SEARCH(" ",O608)))</formula>
    </cfRule>
  </conditionalFormatting>
  <conditionalFormatting sqref="P608">
    <cfRule type="cellIs" dxfId="1511" priority="410" operator="equal">
      <formula>0</formula>
    </cfRule>
    <cfRule type="containsText" dxfId="1510" priority="411" operator="containsText" text=" ">
      <formula>NOT(ISERROR(SEARCH(" ",P608)))</formula>
    </cfRule>
  </conditionalFormatting>
  <conditionalFormatting sqref="R608">
    <cfRule type="cellIs" dxfId="1509" priority="1554" operator="equal">
      <formula>0</formula>
    </cfRule>
  </conditionalFormatting>
  <conditionalFormatting sqref="X608">
    <cfRule type="containsText" dxfId="1508" priority="1575" operator="containsText" text=" ">
      <formula>NOT(ISERROR(SEARCH(" ",X608)))</formula>
    </cfRule>
  </conditionalFormatting>
  <conditionalFormatting sqref="AA608:AG608">
    <cfRule type="containsText" dxfId="1507" priority="215" operator="containsText" text=" ">
      <formula>NOT(ISERROR(SEARCH(" ",AA608)))</formula>
    </cfRule>
  </conditionalFormatting>
  <conditionalFormatting sqref="X609">
    <cfRule type="containsText" dxfId="1506" priority="1574" operator="containsText" text=" ">
      <formula>NOT(ISERROR(SEARCH(" ",X609)))</formula>
    </cfRule>
  </conditionalFormatting>
  <conditionalFormatting sqref="Z609">
    <cfRule type="containsText" dxfId="1505" priority="1076" operator="containsText" text=" ">
      <formula>NOT(ISERROR(SEARCH(" ",Z609)))</formula>
    </cfRule>
  </conditionalFormatting>
  <conditionalFormatting sqref="AA609:AG609">
    <cfRule type="containsText" dxfId="1504" priority="214" operator="containsText" text=" ">
      <formula>NOT(ISERROR(SEARCH(" ",AA609)))</formula>
    </cfRule>
  </conditionalFormatting>
  <conditionalFormatting sqref="AW609:XFD609">
    <cfRule type="containsText" dxfId="1503" priority="1082" operator="containsText" text=" ">
      <formula>NOT(ISERROR(SEARCH(" ",AW609)))</formula>
    </cfRule>
  </conditionalFormatting>
  <conditionalFormatting sqref="X610">
    <cfRule type="containsText" dxfId="1502" priority="1573" operator="containsText" text=" ">
      <formula>NOT(ISERROR(SEARCH(" ",X610)))</formula>
    </cfRule>
  </conditionalFormatting>
  <conditionalFormatting sqref="AA610:AG610">
    <cfRule type="containsText" dxfId="1501" priority="202" operator="containsText" text=" ">
      <formula>NOT(ISERROR(SEARCH(" ",AA610)))</formula>
    </cfRule>
  </conditionalFormatting>
  <conditionalFormatting sqref="X611">
    <cfRule type="containsText" dxfId="1500" priority="1572" operator="containsText" text=" ">
      <formula>NOT(ISERROR(SEARCH(" ",X611)))</formula>
    </cfRule>
  </conditionalFormatting>
  <conditionalFormatting sqref="AC611:AE611">
    <cfRule type="containsText" dxfId="1499" priority="225" operator="containsText" text=" ">
      <formula>NOT(ISERROR(SEARCH(" ",AC611)))</formula>
    </cfRule>
  </conditionalFormatting>
  <conditionalFormatting sqref="X612">
    <cfRule type="containsText" dxfId="1498" priority="1516" operator="containsText" text=" ">
      <formula>NOT(ISERROR(SEARCH(" ",X612)))</formula>
    </cfRule>
  </conditionalFormatting>
  <conditionalFormatting sqref="X613">
    <cfRule type="containsText" dxfId="1497" priority="1515" operator="containsText" text=" ">
      <formula>NOT(ISERROR(SEARCH(" ",X613)))</formula>
    </cfRule>
  </conditionalFormatting>
  <conditionalFormatting sqref="AB613">
    <cfRule type="containsText" dxfId="1496" priority="252" operator="containsText" text=" ">
      <formula>NOT(ISERROR(SEARCH(" ",AB613)))</formula>
    </cfRule>
  </conditionalFormatting>
  <conditionalFormatting sqref="J614:N614">
    <cfRule type="cellIs" dxfId="1495" priority="1579" operator="equal">
      <formula>0</formula>
    </cfRule>
    <cfRule type="containsText" dxfId="1494" priority="1580" operator="containsText" text=" ">
      <formula>NOT(ISERROR(SEARCH(" ",J614)))</formula>
    </cfRule>
  </conditionalFormatting>
  <conditionalFormatting sqref="O614">
    <cfRule type="cellIs" dxfId="1493" priority="1581" operator="equal">
      <formula>0</formula>
    </cfRule>
    <cfRule type="containsText" dxfId="1492" priority="1582" operator="containsText" text=" ">
      <formula>NOT(ISERROR(SEARCH(" ",O614)))</formula>
    </cfRule>
  </conditionalFormatting>
  <conditionalFormatting sqref="P614">
    <cfRule type="cellIs" dxfId="1491" priority="414" operator="equal">
      <formula>0</formula>
    </cfRule>
    <cfRule type="containsText" dxfId="1490" priority="415" operator="containsText" text=" ">
      <formula>NOT(ISERROR(SEARCH(" ",P614)))</formula>
    </cfRule>
  </conditionalFormatting>
  <conditionalFormatting sqref="R614">
    <cfRule type="cellIs" dxfId="1489" priority="1576" operator="equal">
      <formula>0</formula>
    </cfRule>
  </conditionalFormatting>
  <conditionalFormatting sqref="X614">
    <cfRule type="containsText" dxfId="1488" priority="1597" operator="containsText" text=" ">
      <formula>NOT(ISERROR(SEARCH(" ",X614)))</formula>
    </cfRule>
  </conditionalFormatting>
  <conditionalFormatting sqref="AA614:AG614">
    <cfRule type="containsText" dxfId="1487" priority="213" operator="containsText" text=" ">
      <formula>NOT(ISERROR(SEARCH(" ",AA614)))</formula>
    </cfRule>
  </conditionalFormatting>
  <conditionalFormatting sqref="X615">
    <cfRule type="containsText" dxfId="1486" priority="1596" operator="containsText" text=" ">
      <formula>NOT(ISERROR(SEARCH(" ",X615)))</formula>
    </cfRule>
  </conditionalFormatting>
  <conditionalFormatting sqref="AA615:AG615">
    <cfRule type="containsText" dxfId="1485" priority="212" operator="containsText" text=" ">
      <formula>NOT(ISERROR(SEARCH(" ",AA615)))</formula>
    </cfRule>
  </conditionalFormatting>
  <conditionalFormatting sqref="AW615:XFD615">
    <cfRule type="containsText" dxfId="1484" priority="1684" operator="containsText" text=" ">
      <formula>NOT(ISERROR(SEARCH(" ",AW615)))</formula>
    </cfRule>
  </conditionalFormatting>
  <conditionalFormatting sqref="X616">
    <cfRule type="containsText" dxfId="1483" priority="1595" operator="containsText" text=" ">
      <formula>NOT(ISERROR(SEARCH(" ",X616)))</formula>
    </cfRule>
  </conditionalFormatting>
  <conditionalFormatting sqref="AA616:AG616">
    <cfRule type="containsText" dxfId="1482" priority="201" operator="containsText" text=" ">
      <formula>NOT(ISERROR(SEARCH(" ",AA616)))</formula>
    </cfRule>
  </conditionalFormatting>
  <conditionalFormatting sqref="X617">
    <cfRule type="containsText" dxfId="1481" priority="1594" operator="containsText" text=" ">
      <formula>NOT(ISERROR(SEARCH(" ",X617)))</formula>
    </cfRule>
  </conditionalFormatting>
  <conditionalFormatting sqref="X618">
    <cfRule type="containsText" dxfId="1480" priority="1501" operator="containsText" text=" ">
      <formula>NOT(ISERROR(SEARCH(" ",X618)))</formula>
    </cfRule>
  </conditionalFormatting>
  <conditionalFormatting sqref="X619">
    <cfRule type="containsText" dxfId="1479" priority="1500" operator="containsText" text=" ">
      <formula>NOT(ISERROR(SEARCH(" ",X619)))</formula>
    </cfRule>
  </conditionalFormatting>
  <conditionalFormatting sqref="AB619">
    <cfRule type="containsText" dxfId="1478" priority="248" operator="containsText" text=" ">
      <formula>NOT(ISERROR(SEARCH(" ",AB619)))</formula>
    </cfRule>
  </conditionalFormatting>
  <conditionalFormatting sqref="J620:N620">
    <cfRule type="cellIs" dxfId="1477" priority="1601" operator="equal">
      <formula>0</formula>
    </cfRule>
    <cfRule type="containsText" dxfId="1476" priority="1602" operator="containsText" text=" ">
      <formula>NOT(ISERROR(SEARCH(" ",J620)))</formula>
    </cfRule>
  </conditionalFormatting>
  <conditionalFormatting sqref="O620">
    <cfRule type="cellIs" dxfId="1475" priority="1603" operator="equal">
      <formula>0</formula>
    </cfRule>
    <cfRule type="containsText" dxfId="1474" priority="1604" operator="containsText" text=" ">
      <formula>NOT(ISERROR(SEARCH(" ",O620)))</formula>
    </cfRule>
  </conditionalFormatting>
  <conditionalFormatting sqref="P620">
    <cfRule type="cellIs" dxfId="1473" priority="418" operator="equal">
      <formula>0</formula>
    </cfRule>
    <cfRule type="containsText" dxfId="1472" priority="419" operator="containsText" text=" ">
      <formula>NOT(ISERROR(SEARCH(" ",P620)))</formula>
    </cfRule>
  </conditionalFormatting>
  <conditionalFormatting sqref="R620">
    <cfRule type="cellIs" dxfId="1471" priority="1598" operator="equal">
      <formula>0</formula>
    </cfRule>
  </conditionalFormatting>
  <conditionalFormatting sqref="X620">
    <cfRule type="containsText" dxfId="1470" priority="1619" operator="containsText" text=" ">
      <formula>NOT(ISERROR(SEARCH(" ",X620)))</formula>
    </cfRule>
  </conditionalFormatting>
  <conditionalFormatting sqref="AA620:AG620">
    <cfRule type="containsText" dxfId="1469" priority="211" operator="containsText" text=" ">
      <formula>NOT(ISERROR(SEARCH(" ",AA620)))</formula>
    </cfRule>
  </conditionalFormatting>
  <conditionalFormatting sqref="X621">
    <cfRule type="containsText" dxfId="1468" priority="1618" operator="containsText" text=" ">
      <formula>NOT(ISERROR(SEARCH(" ",X621)))</formula>
    </cfRule>
  </conditionalFormatting>
  <conditionalFormatting sqref="AA621:AG621">
    <cfRule type="containsText" dxfId="1467" priority="210" operator="containsText" text=" ">
      <formula>NOT(ISERROR(SEARCH(" ",AA621)))</formula>
    </cfRule>
  </conditionalFormatting>
  <conditionalFormatting sqref="AW621:XFD621">
    <cfRule type="containsText" dxfId="1466" priority="1636" operator="containsText" text=" ">
      <formula>NOT(ISERROR(SEARCH(" ",AW621)))</formula>
    </cfRule>
  </conditionalFormatting>
  <conditionalFormatting sqref="X622">
    <cfRule type="containsText" dxfId="1465" priority="1617" operator="containsText" text=" ">
      <formula>NOT(ISERROR(SEARCH(" ",X622)))</formula>
    </cfRule>
  </conditionalFormatting>
  <conditionalFormatting sqref="AA622:AG622">
    <cfRule type="containsText" dxfId="1464" priority="200" operator="containsText" text=" ">
      <formula>NOT(ISERROR(SEARCH(" ",AA622)))</formula>
    </cfRule>
  </conditionalFormatting>
  <conditionalFormatting sqref="X623">
    <cfRule type="containsText" dxfId="1463" priority="1616" operator="containsText" text=" ">
      <formula>NOT(ISERROR(SEARCH(" ",X623)))</formula>
    </cfRule>
  </conditionalFormatting>
  <conditionalFormatting sqref="X624">
    <cfRule type="containsText" dxfId="1462" priority="1486" operator="containsText" text=" ">
      <formula>NOT(ISERROR(SEARCH(" ",X624)))</formula>
    </cfRule>
  </conditionalFormatting>
  <conditionalFormatting sqref="X625">
    <cfRule type="containsText" dxfId="1461" priority="1485" operator="containsText" text=" ">
      <formula>NOT(ISERROR(SEARCH(" ",X625)))</formula>
    </cfRule>
  </conditionalFormatting>
  <conditionalFormatting sqref="AB625">
    <cfRule type="containsText" dxfId="1460" priority="239" operator="containsText" text=" ">
      <formula>NOT(ISERROR(SEARCH(" ",AB625)))</formula>
    </cfRule>
  </conditionalFormatting>
  <conditionalFormatting sqref="J626:N626">
    <cfRule type="cellIs" dxfId="1459" priority="1044" operator="equal">
      <formula>0</formula>
    </cfRule>
    <cfRule type="containsText" dxfId="1458" priority="1045" operator="containsText" text=" ">
      <formula>NOT(ISERROR(SEARCH(" ",J626)))</formula>
    </cfRule>
  </conditionalFormatting>
  <conditionalFormatting sqref="O626">
    <cfRule type="cellIs" dxfId="1457" priority="1046" operator="equal">
      <formula>0</formula>
    </cfRule>
    <cfRule type="containsText" dxfId="1456" priority="1047" operator="containsText" text=" ">
      <formula>NOT(ISERROR(SEARCH(" ",O626)))</formula>
    </cfRule>
  </conditionalFormatting>
  <conditionalFormatting sqref="P626">
    <cfRule type="cellIs" dxfId="1455" priority="392" operator="equal">
      <formula>0</formula>
    </cfRule>
    <cfRule type="containsText" dxfId="1454" priority="393" operator="containsText" text=" ">
      <formula>NOT(ISERROR(SEARCH(" ",P626)))</formula>
    </cfRule>
  </conditionalFormatting>
  <conditionalFormatting sqref="R626">
    <cfRule type="cellIs" dxfId="1453" priority="1041" operator="equal">
      <formula>0</formula>
    </cfRule>
  </conditionalFormatting>
  <conditionalFormatting sqref="X626">
    <cfRule type="containsText" dxfId="1452" priority="1060" operator="containsText" text=" ">
      <formula>NOT(ISERROR(SEARCH(" ",X626)))</formula>
    </cfRule>
  </conditionalFormatting>
  <conditionalFormatting sqref="Y626">
    <cfRule type="containsText" dxfId="1451" priority="1048" operator="containsText" text=" ">
      <formula>NOT(ISERROR(SEARCH(" ",Y626)))</formula>
    </cfRule>
  </conditionalFormatting>
  <conditionalFormatting sqref="AA626:AG626">
    <cfRule type="containsText" dxfId="1450" priority="209" operator="containsText" text=" ">
      <formula>NOT(ISERROR(SEARCH(" ",AA626)))</formula>
    </cfRule>
  </conditionalFormatting>
  <conditionalFormatting sqref="X627">
    <cfRule type="containsText" dxfId="1449" priority="1059" operator="containsText" text=" ">
      <formula>NOT(ISERROR(SEARCH(" ",X627)))</formula>
    </cfRule>
  </conditionalFormatting>
  <conditionalFormatting sqref="AA627:AG627">
    <cfRule type="containsText" dxfId="1448" priority="208" operator="containsText" text=" ">
      <formula>NOT(ISERROR(SEARCH(" ",AA627)))</formula>
    </cfRule>
  </conditionalFormatting>
  <conditionalFormatting sqref="AW627:XFD627">
    <cfRule type="containsText" dxfId="1447" priority="1550" operator="containsText" text=" ">
      <formula>NOT(ISERROR(SEARCH(" ",AW627)))</formula>
    </cfRule>
  </conditionalFormatting>
  <conditionalFormatting sqref="X628">
    <cfRule type="containsText" dxfId="1446" priority="1058" operator="containsText" text=" ">
      <formula>NOT(ISERROR(SEARCH(" ",X628)))</formula>
    </cfRule>
  </conditionalFormatting>
  <conditionalFormatting sqref="AA628:AG628">
    <cfRule type="containsText" dxfId="1445" priority="199" operator="containsText" text=" ">
      <formula>NOT(ISERROR(SEARCH(" ",AA628)))</formula>
    </cfRule>
  </conditionalFormatting>
  <conditionalFormatting sqref="X629">
    <cfRule type="containsText" dxfId="1444" priority="1057" operator="containsText" text=" ">
      <formula>NOT(ISERROR(SEARCH(" ",X629)))</formula>
    </cfRule>
  </conditionalFormatting>
  <conditionalFormatting sqref="Z629">
    <cfRule type="containsText" dxfId="1443" priority="1062" operator="containsText" text=" ">
      <formula>NOT(ISERROR(SEARCH(" ",Z629)))</formula>
    </cfRule>
  </conditionalFormatting>
  <conditionalFormatting sqref="AC629:AE629">
    <cfRule type="containsText" dxfId="1442" priority="240" operator="containsText" text=" ">
      <formula>NOT(ISERROR(SEARCH(" ",AC629)))</formula>
    </cfRule>
  </conditionalFormatting>
  <conditionalFormatting sqref="X630">
    <cfRule type="containsText" dxfId="1441" priority="1036" operator="containsText" text=" ">
      <formula>NOT(ISERROR(SEARCH(" ",X630)))</formula>
    </cfRule>
  </conditionalFormatting>
  <conditionalFormatting sqref="S631">
    <cfRule type="containsText" dxfId="1440" priority="1029" operator="containsText" text=" ">
      <formula>NOT(ISERROR(SEARCH(" ",S631)))</formula>
    </cfRule>
  </conditionalFormatting>
  <conditionalFormatting sqref="X631">
    <cfRule type="containsText" dxfId="1439" priority="1035" operator="containsText" text=" ">
      <formula>NOT(ISERROR(SEARCH(" ",X631)))</formula>
    </cfRule>
  </conditionalFormatting>
  <conditionalFormatting sqref="B632:H632">
    <cfRule type="containsText" dxfId="1438" priority="1655" operator="containsText" text=" ">
      <formula>NOT(ISERROR(SEARCH(" ",B632)))</formula>
    </cfRule>
  </conditionalFormatting>
  <conditionalFormatting sqref="I632">
    <cfRule type="containsText" dxfId="1437" priority="1652" operator="containsText" text=" ">
      <formula>NOT(ISERROR(SEARCH(" ",I632)))</formula>
    </cfRule>
  </conditionalFormatting>
  <conditionalFormatting sqref="R632">
    <cfRule type="cellIs" dxfId="1436" priority="1653" operator="equal">
      <formula>0</formula>
    </cfRule>
  </conditionalFormatting>
  <conditionalFormatting sqref="S632">
    <cfRule type="containsText" dxfId="1435" priority="1656" operator="containsText" text=" ">
      <formula>NOT(ISERROR(SEARCH(" ",S632)))</formula>
    </cfRule>
  </conditionalFormatting>
  <conditionalFormatting sqref="Z633">
    <cfRule type="containsText" dxfId="1434" priority="1037" operator="containsText" text=" ">
      <formula>NOT(ISERROR(SEARCH(" ",Z633)))</formula>
    </cfRule>
  </conditionalFormatting>
  <conditionalFormatting sqref="X636">
    <cfRule type="containsText" dxfId="1433" priority="1545" operator="containsText" text=" ">
      <formula>NOT(ISERROR(SEARCH(" ",X636)))</formula>
    </cfRule>
  </conditionalFormatting>
  <conditionalFormatting sqref="AW636:XFD636">
    <cfRule type="containsText" dxfId="1432" priority="1570" operator="containsText" text=" ">
      <formula>NOT(ISERROR(SEARCH(" ",AW636)))</formula>
    </cfRule>
  </conditionalFormatting>
  <conditionalFormatting sqref="X637">
    <cfRule type="containsText" dxfId="1431" priority="1544" operator="containsText" text=" ">
      <formula>NOT(ISERROR(SEARCH(" ",X637)))</formula>
    </cfRule>
  </conditionalFormatting>
  <conditionalFormatting sqref="C638">
    <cfRule type="colorScale" priority="145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59">
      <colorScale>
        <cfvo type="min"/>
        <cfvo type="max"/>
        <color rgb="FFF8696B"/>
        <color rgb="FFFCFCFF"/>
      </colorScale>
    </cfRule>
    <cfRule type="containsText" dxfId="1430" priority="1460" operator="containsText" text=" ">
      <formula>NOT(ISERROR(SEARCH(" ",C638)))</formula>
    </cfRule>
  </conditionalFormatting>
  <conditionalFormatting sqref="I638">
    <cfRule type="containsText" dxfId="1429" priority="1461" operator="containsText" text=" ">
      <formula>NOT(ISERROR(SEARCH(" ",I638)))</formula>
    </cfRule>
  </conditionalFormatting>
  <conditionalFormatting sqref="R638">
    <cfRule type="cellIs" dxfId="1428" priority="1462" operator="equal">
      <formula>0</formula>
    </cfRule>
  </conditionalFormatting>
  <conditionalFormatting sqref="S638">
    <cfRule type="containsText" dxfId="1427" priority="1465" operator="containsText" text=" ">
      <formula>NOT(ISERROR(SEARCH(" ",S638)))</formula>
    </cfRule>
  </conditionalFormatting>
  <conditionalFormatting sqref="X638">
    <cfRule type="containsText" dxfId="1426" priority="1468" operator="containsText" text=" ">
      <formula>NOT(ISERROR(SEARCH(" ",X638)))</formula>
    </cfRule>
  </conditionalFormatting>
  <conditionalFormatting sqref="X639">
    <cfRule type="containsText" dxfId="1425" priority="1456" operator="containsText" text=" ">
      <formula>NOT(ISERROR(SEARCH(" ",X639)))</formula>
    </cfRule>
  </conditionalFormatting>
  <conditionalFormatting sqref="AW639:XFD639">
    <cfRule type="containsText" dxfId="1424" priority="1583" operator="containsText" text=" ">
      <formula>NOT(ISERROR(SEARCH(" ",AW639)))</formula>
    </cfRule>
  </conditionalFormatting>
  <conditionalFormatting sqref="X640">
    <cfRule type="containsText" dxfId="1423" priority="1455" operator="containsText" text=" ">
      <formula>NOT(ISERROR(SEARCH(" ",X640)))</formula>
    </cfRule>
  </conditionalFormatting>
  <conditionalFormatting sqref="B641:H641">
    <cfRule type="containsText" dxfId="1422" priority="1425" operator="containsText" text=" ">
      <formula>NOT(ISERROR(SEARCH(" ",B641)))</formula>
    </cfRule>
  </conditionalFormatting>
  <conditionalFormatting sqref="I641">
    <cfRule type="containsText" dxfId="1421" priority="1422" operator="containsText" text=" ">
      <formula>NOT(ISERROR(SEARCH(" ",I641)))</formula>
    </cfRule>
  </conditionalFormatting>
  <conditionalFormatting sqref="R641">
    <cfRule type="cellIs" dxfId="1420" priority="1423" operator="equal">
      <formula>0</formula>
    </cfRule>
  </conditionalFormatting>
  <conditionalFormatting sqref="S641">
    <cfRule type="containsText" dxfId="1419" priority="1426" operator="containsText" text=" ">
      <formula>NOT(ISERROR(SEARCH(" ",S641)))</formula>
    </cfRule>
  </conditionalFormatting>
  <conditionalFormatting sqref="X641">
    <cfRule type="containsText" dxfId="1418" priority="1439" operator="containsText" text=" ">
      <formula>NOT(ISERROR(SEARCH(" ",X641)))</formula>
    </cfRule>
  </conditionalFormatting>
  <conditionalFormatting sqref="X642">
    <cfRule type="containsText" dxfId="1417" priority="1438" operator="containsText" text=" ">
      <formula>NOT(ISERROR(SEARCH(" ",X642)))</formula>
    </cfRule>
  </conditionalFormatting>
  <conditionalFormatting sqref="X643">
    <cfRule type="containsText" dxfId="1416" priority="1437" operator="containsText" text=" ">
      <formula>NOT(ISERROR(SEARCH(" ",X643)))</formula>
    </cfRule>
  </conditionalFormatting>
  <conditionalFormatting sqref="X644">
    <cfRule type="containsText" dxfId="1415" priority="1436" operator="containsText" text=" ">
      <formula>NOT(ISERROR(SEARCH(" ",X644)))</formula>
    </cfRule>
  </conditionalFormatting>
  <conditionalFormatting sqref="X645">
    <cfRule type="containsText" dxfId="1414" priority="1421" operator="containsText" text=" ">
      <formula>NOT(ISERROR(SEARCH(" ",X645)))</formula>
    </cfRule>
  </conditionalFormatting>
  <conditionalFormatting sqref="AW645:XFD645">
    <cfRule type="containsText" dxfId="1413" priority="1605" operator="containsText" text=" ">
      <formula>NOT(ISERROR(SEARCH(" ",AW645)))</formula>
    </cfRule>
  </conditionalFormatting>
  <conditionalFormatting sqref="X646">
    <cfRule type="containsText" dxfId="1412" priority="1420" operator="containsText" text=" ">
      <formula>NOT(ISERROR(SEARCH(" ",X646)))</formula>
    </cfRule>
  </conditionalFormatting>
  <conditionalFormatting sqref="C647">
    <cfRule type="colorScale" priority="139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99">
      <colorScale>
        <cfvo type="min"/>
        <cfvo type="max"/>
        <color rgb="FFF8696B"/>
        <color rgb="FFFCFCFF"/>
      </colorScale>
    </cfRule>
    <cfRule type="containsText" dxfId="1411" priority="1400" operator="containsText" text=" ">
      <formula>NOT(ISERROR(SEARCH(" ",C647)))</formula>
    </cfRule>
  </conditionalFormatting>
  <conditionalFormatting sqref="I647">
    <cfRule type="containsText" dxfId="1410" priority="1401" operator="containsText" text=" ">
      <formula>NOT(ISERROR(SEARCH(" ",I647)))</formula>
    </cfRule>
  </conditionalFormatting>
  <conditionalFormatting sqref="R647">
    <cfRule type="cellIs" dxfId="1409" priority="1402" operator="equal">
      <formula>0</formula>
    </cfRule>
  </conditionalFormatting>
  <conditionalFormatting sqref="S647">
    <cfRule type="containsText" dxfId="1408" priority="1405" operator="containsText" text=" ">
      <formula>NOT(ISERROR(SEARCH(" ",S647)))</formula>
    </cfRule>
  </conditionalFormatting>
  <conditionalFormatting sqref="X647">
    <cfRule type="containsText" dxfId="1407" priority="1408" operator="containsText" text=" ">
      <formula>NOT(ISERROR(SEARCH(" ",X647)))</formula>
    </cfRule>
  </conditionalFormatting>
  <conditionalFormatting sqref="X648">
    <cfRule type="containsText" dxfId="1406" priority="1396" operator="containsText" text=" ">
      <formula>NOT(ISERROR(SEARCH(" ",X648)))</formula>
    </cfRule>
  </conditionalFormatting>
  <conditionalFormatting sqref="X649">
    <cfRule type="containsText" dxfId="1405" priority="1395" operator="containsText" text=" ">
      <formula>NOT(ISERROR(SEARCH(" ",X649)))</formula>
    </cfRule>
  </conditionalFormatting>
  <conditionalFormatting sqref="J650:N650">
    <cfRule type="cellIs" dxfId="1404" priority="784" operator="equal">
      <formula>0</formula>
    </cfRule>
    <cfRule type="containsText" dxfId="1403" priority="785" operator="containsText" text=" ">
      <formula>NOT(ISERROR(SEARCH(" ",J650)))</formula>
    </cfRule>
  </conditionalFormatting>
  <conditionalFormatting sqref="O650">
    <cfRule type="cellIs" dxfId="1402" priority="786" operator="equal">
      <formula>0</formula>
    </cfRule>
    <cfRule type="containsText" dxfId="1401" priority="787" operator="containsText" text=" ">
      <formula>NOT(ISERROR(SEARCH(" ",O650)))</formula>
    </cfRule>
  </conditionalFormatting>
  <conditionalFormatting sqref="P650">
    <cfRule type="cellIs" dxfId="1400" priority="358" operator="equal">
      <formula>0</formula>
    </cfRule>
    <cfRule type="containsText" dxfId="1399" priority="359" operator="containsText" text=" ">
      <formula>NOT(ISERROR(SEARCH(" ",P650)))</formula>
    </cfRule>
  </conditionalFormatting>
  <conditionalFormatting sqref="R650">
    <cfRule type="cellIs" dxfId="1398" priority="780" operator="equal">
      <formula>0</formula>
    </cfRule>
  </conditionalFormatting>
  <conditionalFormatting sqref="S650">
    <cfRule type="containsText" dxfId="1397" priority="783" operator="containsText" text=" ">
      <formula>NOT(ISERROR(SEARCH(" ",S650)))</formula>
    </cfRule>
  </conditionalFormatting>
  <conditionalFormatting sqref="Y650">
    <cfRule type="containsText" dxfId="1396" priority="788" operator="containsText" text=" ">
      <formula>NOT(ISERROR(SEARCH(" ",Y650)))</formula>
    </cfRule>
  </conditionalFormatting>
  <conditionalFormatting sqref="AW651:XFD651">
    <cfRule type="containsText" dxfId="1395" priority="1620" operator="containsText" text=" ">
      <formula>NOT(ISERROR(SEARCH(" ",AW651)))</formula>
    </cfRule>
  </conditionalFormatting>
  <conditionalFormatting sqref="AJ652:AT652">
    <cfRule type="containsText" dxfId="1394" priority="800" operator="containsText" text=" ">
      <formula>NOT(ISERROR(SEARCH(" ",AJ652)))</formula>
    </cfRule>
  </conditionalFormatting>
  <conditionalFormatting sqref="Z653">
    <cfRule type="containsText" dxfId="1393" priority="799" operator="containsText" text=" ">
      <formula>NOT(ISERROR(SEARCH(" ",Z653)))</formula>
    </cfRule>
  </conditionalFormatting>
  <conditionalFormatting sqref="X661">
    <cfRule type="containsText" dxfId="1392" priority="1773" operator="containsText" text=" ">
      <formula>NOT(ISERROR(SEARCH(" ",X661)))</formula>
    </cfRule>
  </conditionalFormatting>
  <conditionalFormatting sqref="I666">
    <cfRule type="containsText" dxfId="1391" priority="1725" operator="containsText" text=" ">
      <formula>NOT(ISERROR(SEARCH(" ",I666)))</formula>
    </cfRule>
  </conditionalFormatting>
  <conditionalFormatting sqref="K666">
    <cfRule type="cellIs" dxfId="1390" priority="197" operator="equal">
      <formula>0</formula>
    </cfRule>
    <cfRule type="containsText" dxfId="1389" priority="198" operator="containsText" text=" ">
      <formula>NOT(ISERROR(SEARCH(" ",K666)))</formula>
    </cfRule>
  </conditionalFormatting>
  <conditionalFormatting sqref="L666">
    <cfRule type="cellIs" dxfId="1388" priority="193" operator="equal">
      <formula>0</formula>
    </cfRule>
    <cfRule type="containsText" dxfId="1387" priority="194" operator="containsText" text=" ">
      <formula>NOT(ISERROR(SEARCH(" ",L666)))</formula>
    </cfRule>
  </conditionalFormatting>
  <conditionalFormatting sqref="M666">
    <cfRule type="cellIs" dxfId="1386" priority="189" operator="equal">
      <formula>0</formula>
    </cfRule>
    <cfRule type="containsText" dxfId="1385" priority="190" operator="containsText" text=" ">
      <formula>NOT(ISERROR(SEARCH(" ",M666)))</formula>
    </cfRule>
  </conditionalFormatting>
  <conditionalFormatting sqref="O666">
    <cfRule type="cellIs" dxfId="1384" priority="185" operator="equal">
      <formula>0</formula>
    </cfRule>
    <cfRule type="containsText" dxfId="1383" priority="186" operator="containsText" text=" ">
      <formula>NOT(ISERROR(SEARCH(" ",O666)))</formula>
    </cfRule>
  </conditionalFormatting>
  <conditionalFormatting sqref="P666">
    <cfRule type="cellIs" dxfId="1382" priority="181" operator="equal">
      <formula>0</formula>
    </cfRule>
    <cfRule type="containsText" dxfId="1381" priority="182" operator="containsText" text=" ">
      <formula>NOT(ISERROR(SEARCH(" ",P666)))</formula>
    </cfRule>
  </conditionalFormatting>
  <conditionalFormatting sqref="W666">
    <cfRule type="containsText" dxfId="1380" priority="1129" operator="containsText" text=" ">
      <formula>NOT(ISERROR(SEARCH(" ",W666)))</formula>
    </cfRule>
  </conditionalFormatting>
  <conditionalFormatting sqref="X666">
    <cfRule type="containsText" dxfId="1379" priority="1728" operator="containsText" text=" ">
      <formula>NOT(ISERROR(SEARCH(" ",X666)))</formula>
    </cfRule>
  </conditionalFormatting>
  <conditionalFormatting sqref="AW668:XFD668">
    <cfRule type="containsText" dxfId="1378" priority="1657" operator="containsText" text=" ">
      <formula>NOT(ISERROR(SEARCH(" ",AW668)))</formula>
    </cfRule>
  </conditionalFormatting>
  <conditionalFormatting sqref="AB672">
    <cfRule type="containsText" dxfId="1377" priority="232" operator="containsText" text=" ">
      <formula>NOT(ISERROR(SEARCH(" ",AB672)))</formula>
    </cfRule>
  </conditionalFormatting>
  <conditionalFormatting sqref="AW674:XFD674">
    <cfRule type="containsText" dxfId="1376" priority="1466" operator="containsText" text=" ">
      <formula>NOT(ISERROR(SEARCH(" ",AW674)))</formula>
    </cfRule>
  </conditionalFormatting>
  <conditionalFormatting sqref="AB675">
    <cfRule type="containsText" dxfId="1375" priority="229" operator="containsText" text=" ">
      <formula>NOT(ISERROR(SEARCH(" ",AB675)))</formula>
    </cfRule>
  </conditionalFormatting>
  <conditionalFormatting sqref="AW677:XFD677">
    <cfRule type="containsText" dxfId="1374" priority="1427" operator="containsText" text=" ">
      <formula>NOT(ISERROR(SEARCH(" ",AW677)))</formula>
    </cfRule>
  </conditionalFormatting>
  <conditionalFormatting sqref="AB681">
    <cfRule type="containsText" dxfId="1373" priority="227" operator="containsText" text=" ">
      <formula>NOT(ISERROR(SEARCH(" ",AB681)))</formula>
    </cfRule>
  </conditionalFormatting>
  <conditionalFormatting sqref="AW683:XFD683">
    <cfRule type="containsText" dxfId="1372" priority="1406" operator="containsText" text=" ">
      <formula>NOT(ISERROR(SEARCH(" ",AW683)))</formula>
    </cfRule>
  </conditionalFormatting>
  <conditionalFormatting sqref="AW770:XFD770">
    <cfRule type="containsText" dxfId="1371" priority="1732" operator="containsText" text=" ">
      <formula>NOT(ISERROR(SEARCH(" ",AW770)))</formula>
    </cfRule>
  </conditionalFormatting>
  <conditionalFormatting sqref="AW771:XFD771">
    <cfRule type="containsText" dxfId="1370" priority="1724" operator="containsText" text=" ">
      <formula>NOT(ISERROR(SEARCH(" ",AW771)))</formula>
    </cfRule>
  </conditionalFormatting>
  <conditionalFormatting sqref="A8:A9">
    <cfRule type="duplicateValues" dxfId="1369" priority="319"/>
  </conditionalFormatting>
  <conditionalFormatting sqref="A30:A31">
    <cfRule type="duplicateValues" dxfId="1368" priority="916"/>
  </conditionalFormatting>
  <conditionalFormatting sqref="A81:A82">
    <cfRule type="duplicateValues" dxfId="1367" priority="830"/>
  </conditionalFormatting>
  <conditionalFormatting sqref="A83:A92">
    <cfRule type="duplicateValues" dxfId="1366" priority="807"/>
  </conditionalFormatting>
  <conditionalFormatting sqref="A602:A607">
    <cfRule type="duplicateValues" dxfId="1365" priority="1020"/>
  </conditionalFormatting>
  <conditionalFormatting sqref="A656:A660">
    <cfRule type="duplicateValues" dxfId="1364" priority="303"/>
  </conditionalFormatting>
  <conditionalFormatting sqref="B8:B9">
    <cfRule type="containsText" dxfId="1363" priority="316" operator="containsText" text=" ">
      <formula>NOT(ISERROR(SEARCH(" ",B8)))</formula>
    </cfRule>
  </conditionalFormatting>
  <conditionalFormatting sqref="B30:B31">
    <cfRule type="containsText" dxfId="1362" priority="915" operator="containsText" text=" ">
      <formula>NOT(ISERROR(SEARCH(" ",B30)))</formula>
    </cfRule>
  </conditionalFormatting>
  <conditionalFormatting sqref="B32:B33">
    <cfRule type="containsText" dxfId="1361" priority="896" operator="containsText" text=" ">
      <formula>NOT(ISERROR(SEARCH(" ",B32)))</formula>
    </cfRule>
  </conditionalFormatting>
  <conditionalFormatting sqref="B34:B35">
    <cfRule type="containsText" dxfId="1360" priority="880" operator="containsText" text=" ">
      <formula>NOT(ISERROR(SEARCH(" ",B34)))</formula>
    </cfRule>
  </conditionalFormatting>
  <conditionalFormatting sqref="B36:B37">
    <cfRule type="containsText" dxfId="1359" priority="759" operator="containsText" text=" ">
      <formula>NOT(ISERROR(SEARCH(" ",B36)))</formula>
    </cfRule>
  </conditionalFormatting>
  <conditionalFormatting sqref="B38:B39">
    <cfRule type="containsText" dxfId="1358" priority="863" operator="containsText" text=" ">
      <formula>NOT(ISERROR(SEARCH(" ",B38)))</formula>
    </cfRule>
  </conditionalFormatting>
  <conditionalFormatting sqref="B40:B41">
    <cfRule type="containsText" dxfId="1357" priority="633" operator="containsText" text=" ">
      <formula>NOT(ISERROR(SEARCH(" ",B40)))</formula>
    </cfRule>
  </conditionalFormatting>
  <conditionalFormatting sqref="B42:B43">
    <cfRule type="containsText" dxfId="1356" priority="614" operator="containsText" text=" ">
      <formula>NOT(ISERROR(SEARCH(" ",B42)))</formula>
    </cfRule>
  </conditionalFormatting>
  <conditionalFormatting sqref="B44:B45">
    <cfRule type="containsText" dxfId="1355" priority="569" operator="containsText" text=" ">
      <formula>NOT(ISERROR(SEARCH(" ",B44)))</formula>
    </cfRule>
  </conditionalFormatting>
  <conditionalFormatting sqref="B46:B47">
    <cfRule type="containsText" dxfId="1354" priority="549" operator="containsText" text=" ">
      <formula>NOT(ISERROR(SEARCH(" ",B46)))</formula>
    </cfRule>
  </conditionalFormatting>
  <conditionalFormatting sqref="B48:B49">
    <cfRule type="containsText" dxfId="1353" priority="531" operator="containsText" text=" ">
      <formula>NOT(ISERROR(SEARCH(" ",B48)))</formula>
    </cfRule>
  </conditionalFormatting>
  <conditionalFormatting sqref="B50:B51">
    <cfRule type="containsText" dxfId="1352" priority="513" operator="containsText" text=" ">
      <formula>NOT(ISERROR(SEARCH(" ",B50)))</formula>
    </cfRule>
  </conditionalFormatting>
  <conditionalFormatting sqref="B52:B53">
    <cfRule type="containsText" dxfId="1351" priority="495" operator="containsText" text=" ">
      <formula>NOT(ISERROR(SEARCH(" ",B52)))</formula>
    </cfRule>
  </conditionalFormatting>
  <conditionalFormatting sqref="B54:B55">
    <cfRule type="containsText" dxfId="1350" priority="477" operator="containsText" text=" ">
      <formula>NOT(ISERROR(SEARCH(" ",B54)))</formula>
    </cfRule>
  </conditionalFormatting>
  <conditionalFormatting sqref="B79:B80">
    <cfRule type="containsText" dxfId="1349" priority="962" operator="containsText" text=" ">
      <formula>NOT(ISERROR(SEARCH(" ",B79)))</formula>
    </cfRule>
  </conditionalFormatting>
  <conditionalFormatting sqref="B81:B82">
    <cfRule type="containsText" dxfId="1348" priority="827" operator="containsText" text=" ">
      <formula>NOT(ISERROR(SEARCH(" ",B81)))</formula>
    </cfRule>
  </conditionalFormatting>
  <conditionalFormatting sqref="B83:B84">
    <cfRule type="containsText" dxfId="1347" priority="804" operator="containsText" text=" ">
      <formula>NOT(ISERROR(SEARCH(" ",B83)))</formula>
    </cfRule>
  </conditionalFormatting>
  <conditionalFormatting sqref="B91:B92">
    <cfRule type="containsText" dxfId="1346" priority="595" operator="containsText" text=" ">
      <formula>NOT(ISERROR(SEARCH(" ",B91)))</formula>
    </cfRule>
  </conditionalFormatting>
  <conditionalFormatting sqref="C8:C9">
    <cfRule type="containsText" dxfId="1345" priority="307" operator="containsText" text=" ">
      <formula>NOT(ISERROR(SEARCH(" ",C8)))</formula>
    </cfRule>
    <cfRule type="colorScale" priority="317">
      <colorScale>
        <cfvo type="min"/>
        <cfvo type="max"/>
        <color rgb="FFF8696B"/>
        <color rgb="FFFCFCFF"/>
      </colorScale>
    </cfRule>
    <cfRule type="colorScale" priority="31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10:C13">
    <cfRule type="containsText" dxfId="1344" priority="1756" operator="containsText" text=" ">
      <formula>NOT(ISERROR(SEARCH(" ",C10)))</formula>
    </cfRule>
  </conditionalFormatting>
  <conditionalFormatting sqref="C28:C29">
    <cfRule type="colorScale" priority="1119">
      <colorScale>
        <cfvo type="min"/>
        <cfvo type="max"/>
        <color rgb="FFF8696B"/>
        <color rgb="FFFCFCFF"/>
      </colorScale>
    </cfRule>
    <cfRule type="colorScale" priority="112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0:C31">
    <cfRule type="colorScale" priority="910">
      <colorScale>
        <cfvo type="min"/>
        <cfvo type="max"/>
        <color rgb="FFF8696B"/>
        <color rgb="FFFCFCFF"/>
      </colorScale>
    </cfRule>
    <cfRule type="colorScale" priority="91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2:C35">
    <cfRule type="colorScale" priority="897">
      <colorScale>
        <cfvo type="min"/>
        <cfvo type="max"/>
        <color rgb="FFF8696B"/>
        <color rgb="FFFCFCFF"/>
      </colorScale>
    </cfRule>
    <cfRule type="colorScale" priority="89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6:C37">
    <cfRule type="colorScale" priority="760">
      <colorScale>
        <cfvo type="min"/>
        <cfvo type="max"/>
        <color rgb="FFF8696B"/>
        <color rgb="FFFCFCFF"/>
      </colorScale>
    </cfRule>
    <cfRule type="colorScale" priority="76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8:C39">
    <cfRule type="colorScale" priority="864">
      <colorScale>
        <cfvo type="min"/>
        <cfvo type="max"/>
        <color rgb="FFF8696B"/>
        <color rgb="FFFCFCFF"/>
      </colorScale>
    </cfRule>
    <cfRule type="colorScale" priority="86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0:C41">
    <cfRule type="colorScale" priority="628">
      <colorScale>
        <cfvo type="min"/>
        <cfvo type="max"/>
        <color rgb="FFF8696B"/>
        <color rgb="FFFCFCFF"/>
      </colorScale>
    </cfRule>
    <cfRule type="colorScale" priority="62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2:C43">
    <cfRule type="colorScale" priority="615">
      <colorScale>
        <cfvo type="min"/>
        <cfvo type="max"/>
        <color rgb="FFF8696B"/>
        <color rgb="FFFCFCFF"/>
      </colorScale>
    </cfRule>
    <cfRule type="colorScale" priority="6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6:C47">
    <cfRule type="colorScale" priority="550">
      <colorScale>
        <cfvo type="min"/>
        <cfvo type="max"/>
        <color rgb="FFF8696B"/>
        <color rgb="FFFCFCFF"/>
      </colorScale>
    </cfRule>
    <cfRule type="colorScale" priority="55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71:C72">
    <cfRule type="containsText" dxfId="1343" priority="717" operator="containsText" text=" ">
      <formula>NOT(ISERROR(SEARCH(" ",C71)))</formula>
    </cfRule>
    <cfRule type="colorScale" priority="718">
      <colorScale>
        <cfvo type="min"/>
        <cfvo type="max"/>
        <color rgb="FFF8696B"/>
        <color rgb="FFFCFCFF"/>
      </colorScale>
    </cfRule>
    <cfRule type="colorScale" priority="71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73:C74">
    <cfRule type="containsText" dxfId="1342" priority="714" operator="containsText" text=" ">
      <formula>NOT(ISERROR(SEARCH(" ",C73)))</formula>
    </cfRule>
    <cfRule type="colorScale" priority="715">
      <colorScale>
        <cfvo type="min"/>
        <cfvo type="max"/>
        <color rgb="FFF8696B"/>
        <color rgb="FFFCFCFF"/>
      </colorScale>
    </cfRule>
    <cfRule type="colorScale" priority="7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1:C82">
    <cfRule type="containsText" dxfId="1341" priority="826" operator="containsText" text=" ">
      <formula>NOT(ISERROR(SEARCH(" ",C81)))</formula>
    </cfRule>
    <cfRule type="colorScale" priority="828">
      <colorScale>
        <cfvo type="min"/>
        <cfvo type="max"/>
        <color rgb="FFF8696B"/>
        <color rgb="FFFCFCFF"/>
      </colorScale>
    </cfRule>
    <cfRule type="colorScale" priority="82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3:C84">
    <cfRule type="containsText" dxfId="1340" priority="803" operator="containsText" text=" ">
      <formula>NOT(ISERROR(SEARCH(" ",C83)))</formula>
    </cfRule>
    <cfRule type="colorScale" priority="805">
      <colorScale>
        <cfvo type="min"/>
        <cfvo type="max"/>
        <color rgb="FFF8696B"/>
        <color rgb="FFFCFCFF"/>
      </colorScale>
    </cfRule>
    <cfRule type="colorScale" priority="80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7:C88">
    <cfRule type="containsText" dxfId="1339" priority="692" operator="containsText" text=" ">
      <formula>NOT(ISERROR(SEARCH(" ",C87)))</formula>
    </cfRule>
    <cfRule type="colorScale" priority="693">
      <colorScale>
        <cfvo type="min"/>
        <cfvo type="max"/>
        <color rgb="FFF8696B"/>
        <color rgb="FFFCFCFF"/>
      </colorScale>
    </cfRule>
    <cfRule type="colorScale" priority="69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9:C90">
    <cfRule type="containsText" dxfId="1338" priority="689" operator="containsText" text=" ">
      <formula>NOT(ISERROR(SEARCH(" ",C89)))</formula>
    </cfRule>
    <cfRule type="colorScale" priority="690">
      <colorScale>
        <cfvo type="min"/>
        <cfvo type="max"/>
        <color rgb="FFF8696B"/>
        <color rgb="FFFCFCFF"/>
      </colorScale>
    </cfRule>
    <cfRule type="colorScale" priority="69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596:C599">
    <cfRule type="colorScale" priority="162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6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26">
      <colorScale>
        <cfvo type="min"/>
        <cfvo type="max"/>
        <color rgb="FFF8696B"/>
        <color rgb="FFFCFCFF"/>
      </colorScale>
    </cfRule>
  </conditionalFormatting>
  <conditionalFormatting sqref="C600:C601">
    <cfRule type="colorScale" priority="151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5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20">
      <colorScale>
        <cfvo type="min"/>
        <cfvo type="max"/>
        <color rgb="FFF8696B"/>
        <color rgb="FFFCFCFF"/>
      </colorScale>
    </cfRule>
    <cfRule type="containsText" dxfId="1337" priority="1521" operator="containsText" text=" ">
      <formula>NOT(ISERROR(SEARCH(" ",C600)))</formula>
    </cfRule>
  </conditionalFormatting>
  <conditionalFormatting sqref="C602:C605">
    <cfRule type="colorScale" priority="101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18">
      <colorScale>
        <cfvo type="min"/>
        <cfvo type="max"/>
        <color rgb="FFF8696B"/>
        <color rgb="FFFCFCFF"/>
      </colorScale>
    </cfRule>
    <cfRule type="containsText" dxfId="1336" priority="1019" operator="containsText" text=" ">
      <formula>NOT(ISERROR(SEARCH(" ",C602)))</formula>
    </cfRule>
  </conditionalFormatting>
  <conditionalFormatting sqref="C602:C607">
    <cfRule type="colorScale" priority="1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06:C607">
    <cfRule type="colorScale" priority="101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14">
      <colorScale>
        <cfvo type="min"/>
        <cfvo type="max"/>
        <color rgb="FFF8696B"/>
        <color rgb="FFFCFCFF"/>
      </colorScale>
    </cfRule>
    <cfRule type="containsText" dxfId="1335" priority="1015" operator="containsText" text=" ">
      <formula>NOT(ISERROR(SEARCH(" ",C606)))</formula>
    </cfRule>
  </conditionalFormatting>
  <conditionalFormatting sqref="C612:C613">
    <cfRule type="colorScale" priority="150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5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04">
      <colorScale>
        <cfvo type="min"/>
        <cfvo type="max"/>
        <color rgb="FFF8696B"/>
        <color rgb="FFFCFCFF"/>
      </colorScale>
    </cfRule>
    <cfRule type="containsText" dxfId="1334" priority="1505" operator="containsText" text=" ">
      <formula>NOT(ISERROR(SEARCH(" ",C612)))</formula>
    </cfRule>
  </conditionalFormatting>
  <conditionalFormatting sqref="C618:C619">
    <cfRule type="colorScale" priority="148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89">
      <colorScale>
        <cfvo type="min"/>
        <cfvo type="max"/>
        <color rgb="FFF8696B"/>
        <color rgb="FFFCFCFF"/>
      </colorScale>
    </cfRule>
    <cfRule type="containsText" dxfId="1333" priority="1490" operator="containsText" text=" ">
      <formula>NOT(ISERROR(SEARCH(" ",C618)))</formula>
    </cfRule>
  </conditionalFormatting>
  <conditionalFormatting sqref="C624:C625">
    <cfRule type="colorScale" priority="147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74">
      <colorScale>
        <cfvo type="min"/>
        <cfvo type="max"/>
        <color rgb="FFF8696B"/>
        <color rgb="FFFCFCFF"/>
      </colorScale>
    </cfRule>
    <cfRule type="containsText" dxfId="1332" priority="1475" operator="containsText" text=" ">
      <formula>NOT(ISERROR(SEARCH(" ",C624)))</formula>
    </cfRule>
  </conditionalFormatting>
  <conditionalFormatting sqref="C626:C631">
    <cfRule type="colorScale" priority="102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3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40">
      <colorScale>
        <cfvo type="min"/>
        <cfvo type="max"/>
        <color rgb="FFF8696B"/>
        <color rgb="FFFCFCFF"/>
      </colorScale>
    </cfRule>
  </conditionalFormatting>
  <conditionalFormatting sqref="C630:C631">
    <cfRule type="colorScale" priority="102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24">
      <colorScale>
        <cfvo type="min"/>
        <cfvo type="max"/>
        <color rgb="FFF8696B"/>
        <color rgb="FFFCFCFF"/>
      </colorScale>
    </cfRule>
    <cfRule type="containsText" dxfId="1331" priority="1025" operator="containsText" text=" ">
      <formula>NOT(ISERROR(SEARCH(" ",C630)))</formula>
    </cfRule>
  </conditionalFormatting>
  <conditionalFormatting sqref="C636:C637">
    <cfRule type="colorScale" priority="153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5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36">
      <colorScale>
        <cfvo type="min"/>
        <cfvo type="max"/>
        <color rgb="FFF8696B"/>
        <color rgb="FFFCFCFF"/>
      </colorScale>
    </cfRule>
  </conditionalFormatting>
  <conditionalFormatting sqref="C638:C640">
    <cfRule type="colorScale" priority="14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39:C640">
    <cfRule type="colorScale" priority="144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6">
      <colorScale>
        <cfvo type="min"/>
        <cfvo type="max"/>
        <color rgb="FFF8696B"/>
        <color rgb="FFFCFCFF"/>
      </colorScale>
    </cfRule>
    <cfRule type="containsText" dxfId="1330" priority="1447" operator="containsText" text=" ">
      <formula>NOT(ISERROR(SEARCH(" ",C639)))</formula>
    </cfRule>
  </conditionalFormatting>
  <conditionalFormatting sqref="C641:C646">
    <cfRule type="colorScale" priority="1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41:C644">
    <cfRule type="colorScale" priority="1440">
      <colorScale>
        <cfvo type="min"/>
        <cfvo type="max"/>
        <color rgb="FFF8696B"/>
        <color rgb="FFFCFCFF"/>
      </colorScale>
    </cfRule>
    <cfRule type="colorScale" priority="14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645:C646">
    <cfRule type="colorScale" priority="141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12">
      <colorScale>
        <cfvo type="min"/>
        <cfvo type="max"/>
        <color rgb="FFF8696B"/>
        <color rgb="FFFCFCFF"/>
      </colorScale>
    </cfRule>
  </conditionalFormatting>
  <conditionalFormatting sqref="C647:C649">
    <cfRule type="colorScale" priority="13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48:C649">
    <cfRule type="colorScale" priority="138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86">
      <colorScale>
        <cfvo type="min"/>
        <cfvo type="max"/>
        <color rgb="FFF8696B"/>
        <color rgb="FFFCFCFF"/>
      </colorScale>
    </cfRule>
    <cfRule type="containsText" dxfId="1329" priority="1387" operator="containsText" text=" ">
      <formula>NOT(ISERROR(SEARCH(" ",C648)))</formula>
    </cfRule>
  </conditionalFormatting>
  <conditionalFormatting sqref="C650:C655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7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79">
      <colorScale>
        <cfvo type="min"/>
        <cfvo type="max"/>
        <color rgb="FFF8696B"/>
        <color rgb="FFFCFCFF"/>
      </colorScale>
    </cfRule>
  </conditionalFormatting>
  <conditionalFormatting sqref="C654:C655">
    <cfRule type="colorScale" priority="76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66">
      <colorScale>
        <cfvo type="min"/>
        <cfvo type="max"/>
        <color rgb="FFF8696B"/>
        <color rgb="FFFCFCFF"/>
      </colorScale>
    </cfRule>
    <cfRule type="containsText" dxfId="1328" priority="767" operator="containsText" text=" ">
      <formula>NOT(ISERROR(SEARCH(" ",C654)))</formula>
    </cfRule>
  </conditionalFormatting>
  <conditionalFormatting sqref="C656:C660">
    <cfRule type="colorScale" priority="28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8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2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85">
      <colorScale>
        <cfvo type="min"/>
        <cfvo type="max"/>
        <color rgb="FFF8696B"/>
        <color rgb="FFFCFCFF"/>
      </colorScale>
    </cfRule>
    <cfRule type="containsText" dxfId="1327" priority="286" operator="containsText" text=" ">
      <formula>NOT(ISERROR(SEARCH(" ",C656)))</formula>
    </cfRule>
    <cfRule type="colorScale" priority="29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2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8">
      <colorScale>
        <cfvo type="min"/>
        <cfvo type="max"/>
        <color rgb="FFF8696B"/>
        <color rgb="FFFCFCFF"/>
      </colorScale>
    </cfRule>
    <cfRule type="containsText" dxfId="1326" priority="299" operator="containsText" text=" ">
      <formula>NOT(ISERROR(SEARCH(" ",C656)))</formula>
    </cfRule>
  </conditionalFormatting>
  <conditionalFormatting sqref="D8:D9">
    <cfRule type="containsText" dxfId="1325" priority="311" operator="containsText" text=" ">
      <formula>NOT(ISERROR(SEARCH(" ",D8)))</formula>
    </cfRule>
  </conditionalFormatting>
  <conditionalFormatting sqref="D34:D35">
    <cfRule type="containsText" dxfId="1324" priority="875" operator="containsText" text=" ">
      <formula>NOT(ISERROR(SEARCH(" ",D34)))</formula>
    </cfRule>
  </conditionalFormatting>
  <conditionalFormatting sqref="D48:D49">
    <cfRule type="containsText" dxfId="1323" priority="526" operator="containsText" text=" ">
      <formula>NOT(ISERROR(SEARCH(" ",D48)))</formula>
    </cfRule>
  </conditionalFormatting>
  <conditionalFormatting sqref="D50:D51">
    <cfRule type="containsText" dxfId="1322" priority="508" operator="containsText" text=" ">
      <formula>NOT(ISERROR(SEARCH(" ",D50)))</formula>
    </cfRule>
  </conditionalFormatting>
  <conditionalFormatting sqref="D52:D53">
    <cfRule type="containsText" dxfId="1321" priority="490" operator="containsText" text=" ">
      <formula>NOT(ISERROR(SEARCH(" ",D52)))</formula>
    </cfRule>
  </conditionalFormatting>
  <conditionalFormatting sqref="D54:D55">
    <cfRule type="containsText" dxfId="1320" priority="472" operator="containsText" text=" ">
      <formula>NOT(ISERROR(SEARCH(" ",D54)))</formula>
    </cfRule>
  </conditionalFormatting>
  <conditionalFormatting sqref="I36:I37">
    <cfRule type="containsText" dxfId="1319" priority="762" operator="containsText" text=" ">
      <formula>NOT(ISERROR(SEARCH(" ",I36)))</formula>
    </cfRule>
  </conditionalFormatting>
  <conditionalFormatting sqref="I40:I41">
    <cfRule type="containsText" dxfId="1318" priority="634" operator="containsText" text=" ">
      <formula>NOT(ISERROR(SEARCH(" ",I40)))</formula>
    </cfRule>
  </conditionalFormatting>
  <conditionalFormatting sqref="I42:I43">
    <cfRule type="containsText" dxfId="1317" priority="617" operator="containsText" text=" ">
      <formula>NOT(ISERROR(SEARCH(" ",I42)))</formula>
    </cfRule>
  </conditionalFormatting>
  <conditionalFormatting sqref="I44:I45">
    <cfRule type="containsText" dxfId="1316" priority="572" operator="containsText" text=" ">
      <formula>NOT(ISERROR(SEARCH(" ",I44)))</formula>
    </cfRule>
  </conditionalFormatting>
  <conditionalFormatting sqref="I46:I47">
    <cfRule type="containsText" dxfId="1315" priority="552" operator="containsText" text=" ">
      <formula>NOT(ISERROR(SEARCH(" ",I46)))</formula>
    </cfRule>
  </conditionalFormatting>
  <conditionalFormatting sqref="I48:I49">
    <cfRule type="containsText" dxfId="1314" priority="532" operator="containsText" text=" ">
      <formula>NOT(ISERROR(SEARCH(" ",I48)))</formula>
    </cfRule>
  </conditionalFormatting>
  <conditionalFormatting sqref="I50:I51">
    <cfRule type="containsText" dxfId="1313" priority="514" operator="containsText" text=" ">
      <formula>NOT(ISERROR(SEARCH(" ",I50)))</formula>
    </cfRule>
  </conditionalFormatting>
  <conditionalFormatting sqref="I52:I53">
    <cfRule type="containsText" dxfId="1312" priority="496" operator="containsText" text=" ">
      <formula>NOT(ISERROR(SEARCH(" ",I52)))</formula>
    </cfRule>
  </conditionalFormatting>
  <conditionalFormatting sqref="I54:I55">
    <cfRule type="containsText" dxfId="1311" priority="478" operator="containsText" text=" ">
      <formula>NOT(ISERROR(SEARCH(" ",I54)))</formula>
    </cfRule>
  </conditionalFormatting>
  <conditionalFormatting sqref="I79:I80">
    <cfRule type="containsText" dxfId="1310" priority="956" operator="containsText" text=" ">
      <formula>NOT(ISERROR(SEARCH(" ",I79)))</formula>
    </cfRule>
  </conditionalFormatting>
  <conditionalFormatting sqref="I91:I92">
    <cfRule type="containsText" dxfId="1309" priority="589" operator="containsText" text=" ">
      <formula>NOT(ISERROR(SEARCH(" ",I91)))</formula>
    </cfRule>
  </conditionalFormatting>
  <conditionalFormatting sqref="I602:I625">
    <cfRule type="containsText" dxfId="1308" priority="1627" operator="containsText" text=" ">
      <formula>NOT(ISERROR(SEARCH(" ",I602)))</formula>
    </cfRule>
  </conditionalFormatting>
  <conditionalFormatting sqref="I626:I631">
    <cfRule type="containsText" dxfId="1307" priority="1061" operator="containsText" text=" ">
      <formula>NOT(ISERROR(SEARCH(" ",I626)))</formula>
    </cfRule>
  </conditionalFormatting>
  <conditionalFormatting sqref="I633:I635">
    <cfRule type="containsText" dxfId="1306" priority="1659" operator="containsText" text=" ">
      <formula>NOT(ISERROR(SEARCH(" ",I633)))</formula>
    </cfRule>
  </conditionalFormatting>
  <conditionalFormatting sqref="I636:I637">
    <cfRule type="containsText" dxfId="1305" priority="1537" operator="containsText" text=" ">
      <formula>NOT(ISERROR(SEARCH(" ",I636)))</formula>
    </cfRule>
  </conditionalFormatting>
  <conditionalFormatting sqref="I639:I640">
    <cfRule type="containsText" dxfId="1304" priority="1448" operator="containsText" text=" ">
      <formula>NOT(ISERROR(SEARCH(" ",I639)))</formula>
    </cfRule>
  </conditionalFormatting>
  <conditionalFormatting sqref="I642:I644">
    <cfRule type="containsText" dxfId="1303" priority="1429" operator="containsText" text=" ">
      <formula>NOT(ISERROR(SEARCH(" ",I642)))</formula>
    </cfRule>
  </conditionalFormatting>
  <conditionalFormatting sqref="I645:I646">
    <cfRule type="containsText" dxfId="1302" priority="1413" operator="containsText" text=" ">
      <formula>NOT(ISERROR(SEARCH(" ",I645)))</formula>
    </cfRule>
  </conditionalFormatting>
  <conditionalFormatting sqref="I648:I649">
    <cfRule type="containsText" dxfId="1301" priority="1388" operator="containsText" text=" ">
      <formula>NOT(ISERROR(SEARCH(" ",I648)))</formula>
    </cfRule>
  </conditionalFormatting>
  <conditionalFormatting sqref="I661:I665">
    <cfRule type="containsText" dxfId="1300" priority="1743" operator="containsText" text=" ">
      <formula>NOT(ISERROR(SEARCH(" ",I661)))</formula>
    </cfRule>
  </conditionalFormatting>
  <conditionalFormatting sqref="I667:I670">
    <cfRule type="containsText" dxfId="1299" priority="1717" operator="containsText" text=" ">
      <formula>NOT(ISERROR(SEARCH(" ",I667)))</formula>
    </cfRule>
  </conditionalFormatting>
  <conditionalFormatting sqref="K667:K670">
    <cfRule type="cellIs" dxfId="1298" priority="195" operator="equal">
      <formula>0</formula>
    </cfRule>
    <cfRule type="containsText" dxfId="1297" priority="196" operator="containsText" text=" ">
      <formula>NOT(ISERROR(SEARCH(" ",K667)))</formula>
    </cfRule>
  </conditionalFormatting>
  <conditionalFormatting sqref="L667:L670">
    <cfRule type="cellIs" dxfId="1296" priority="191" operator="equal">
      <formula>0</formula>
    </cfRule>
    <cfRule type="containsText" dxfId="1295" priority="192" operator="containsText" text=" ">
      <formula>NOT(ISERROR(SEARCH(" ",L667)))</formula>
    </cfRule>
  </conditionalFormatting>
  <conditionalFormatting sqref="M667:M670">
    <cfRule type="cellIs" dxfId="1294" priority="187" operator="equal">
      <formula>0</formula>
    </cfRule>
    <cfRule type="containsText" dxfId="1293" priority="188" operator="containsText" text=" ">
      <formula>NOT(ISERROR(SEARCH(" ",M667)))</formula>
    </cfRule>
  </conditionalFormatting>
  <conditionalFormatting sqref="N666:N670">
    <cfRule type="cellIs" dxfId="1292" priority="1715" operator="equal">
      <formula>0</formula>
    </cfRule>
    <cfRule type="containsText" dxfId="1291" priority="1716" operator="containsText" text=" ">
      <formula>NOT(ISERROR(SEARCH(" ",N666)))</formula>
    </cfRule>
  </conditionalFormatting>
  <conditionalFormatting sqref="O591:O595">
    <cfRule type="cellIs" dxfId="1290" priority="2352" operator="equal">
      <formula>0</formula>
    </cfRule>
    <cfRule type="containsText" dxfId="1289" priority="2353" operator="containsText" text=" ">
      <formula>NOT(ISERROR(SEARCH(" ",O591)))</formula>
    </cfRule>
  </conditionalFormatting>
  <conditionalFormatting sqref="O597:O599">
    <cfRule type="cellIs" dxfId="1288" priority="1644" operator="equal">
      <formula>0</formula>
    </cfRule>
    <cfRule type="containsText" dxfId="1287" priority="1645" operator="containsText" text=" ">
      <formula>NOT(ISERROR(SEARCH(" ",O597)))</formula>
    </cfRule>
  </conditionalFormatting>
  <conditionalFormatting sqref="O600:O601">
    <cfRule type="cellIs" dxfId="1286" priority="1528" operator="equal">
      <formula>0</formula>
    </cfRule>
    <cfRule type="containsText" dxfId="1285" priority="1529" operator="containsText" text=" ">
      <formula>NOT(ISERROR(SEARCH(" ",O600)))</formula>
    </cfRule>
  </conditionalFormatting>
  <conditionalFormatting sqref="O603:O605">
    <cfRule type="cellIs" dxfId="1284" priority="1102" operator="equal">
      <formula>0</formula>
    </cfRule>
    <cfRule type="containsText" dxfId="1283" priority="1103" operator="containsText" text=" ">
      <formula>NOT(ISERROR(SEARCH(" ",O603)))</formula>
    </cfRule>
  </conditionalFormatting>
  <conditionalFormatting sqref="O606:O607">
    <cfRule type="cellIs" dxfId="1282" priority="1071" operator="equal">
      <formula>0</formula>
    </cfRule>
    <cfRule type="containsText" dxfId="1281" priority="1072" operator="containsText" text=" ">
      <formula>NOT(ISERROR(SEARCH(" ",O606)))</formula>
    </cfRule>
  </conditionalFormatting>
  <conditionalFormatting sqref="O609:O611">
    <cfRule type="cellIs" dxfId="1280" priority="1568" operator="equal">
      <formula>0</formula>
    </cfRule>
    <cfRule type="containsText" dxfId="1279" priority="1569" operator="containsText" text=" ">
      <formula>NOT(ISERROR(SEARCH(" ",O609)))</formula>
    </cfRule>
  </conditionalFormatting>
  <conditionalFormatting sqref="O612:O613">
    <cfRule type="cellIs" dxfId="1278" priority="1511" operator="equal">
      <formula>0</formula>
    </cfRule>
    <cfRule type="containsText" dxfId="1277" priority="1512" operator="containsText" text=" ">
      <formula>NOT(ISERROR(SEARCH(" ",O612)))</formula>
    </cfRule>
  </conditionalFormatting>
  <conditionalFormatting sqref="O615:O617">
    <cfRule type="cellIs" dxfId="1276" priority="1590" operator="equal">
      <formula>0</formula>
    </cfRule>
    <cfRule type="containsText" dxfId="1275" priority="1591" operator="containsText" text=" ">
      <formula>NOT(ISERROR(SEARCH(" ",O615)))</formula>
    </cfRule>
  </conditionalFormatting>
  <conditionalFormatting sqref="O618:O619">
    <cfRule type="cellIs" dxfId="1274" priority="1496" operator="equal">
      <formula>0</formula>
    </cfRule>
    <cfRule type="containsText" dxfId="1273" priority="1497" operator="containsText" text=" ">
      <formula>NOT(ISERROR(SEARCH(" ",O618)))</formula>
    </cfRule>
  </conditionalFormatting>
  <conditionalFormatting sqref="O621:O623">
    <cfRule type="cellIs" dxfId="1272" priority="1612" operator="equal">
      <formula>0</formula>
    </cfRule>
    <cfRule type="containsText" dxfId="1271" priority="1613" operator="containsText" text=" ">
      <formula>NOT(ISERROR(SEARCH(" ",O621)))</formula>
    </cfRule>
  </conditionalFormatting>
  <conditionalFormatting sqref="O624:O625">
    <cfRule type="cellIs" dxfId="1270" priority="1481" operator="equal">
      <formula>0</formula>
    </cfRule>
    <cfRule type="containsText" dxfId="1269" priority="1482" operator="containsText" text=" ">
      <formula>NOT(ISERROR(SEARCH(" ",O624)))</formula>
    </cfRule>
  </conditionalFormatting>
  <conditionalFormatting sqref="O627:O629">
    <cfRule type="cellIs" dxfId="1268" priority="1054" operator="equal">
      <formula>0</formula>
    </cfRule>
    <cfRule type="containsText" dxfId="1267" priority="1055" operator="containsText" text=" ">
      <formula>NOT(ISERROR(SEARCH(" ",O627)))</formula>
    </cfRule>
  </conditionalFormatting>
  <conditionalFormatting sqref="O630:O631">
    <cfRule type="cellIs" dxfId="1266" priority="1032" operator="equal">
      <formula>0</formula>
    </cfRule>
    <cfRule type="containsText" dxfId="1265" priority="1033" operator="containsText" text=" ">
      <formula>NOT(ISERROR(SEARCH(" ",O630)))</formula>
    </cfRule>
  </conditionalFormatting>
  <conditionalFormatting sqref="O632:O649">
    <cfRule type="cellIs" dxfId="1264" priority="277" operator="equal">
      <formula>0</formula>
    </cfRule>
    <cfRule type="containsText" dxfId="1263" priority="278" operator="containsText" text=" ">
      <formula>NOT(ISERROR(SEARCH(" ",O632)))</formula>
    </cfRule>
  </conditionalFormatting>
  <conditionalFormatting sqref="O651:O653">
    <cfRule type="cellIs" dxfId="1262" priority="795" operator="equal">
      <formula>0</formula>
    </cfRule>
    <cfRule type="containsText" dxfId="1261" priority="796" operator="containsText" text=" ">
      <formula>NOT(ISERROR(SEARCH(" ",O651)))</formula>
    </cfRule>
  </conditionalFormatting>
  <conditionalFormatting sqref="O654:O655">
    <cfRule type="cellIs" dxfId="1260" priority="774" operator="equal">
      <formula>0</formula>
    </cfRule>
    <cfRule type="containsText" dxfId="1259" priority="775" operator="containsText" text=" ">
      <formula>NOT(ISERROR(SEARCH(" ",O654)))</formula>
    </cfRule>
  </conditionalFormatting>
  <conditionalFormatting sqref="O656:O660">
    <cfRule type="cellIs" dxfId="1258" priority="293" operator="equal">
      <formula>0</formula>
    </cfRule>
    <cfRule type="containsText" dxfId="1257" priority="294" operator="containsText" text=" ">
      <formula>NOT(ISERROR(SEARCH(" ",O656)))</formula>
    </cfRule>
  </conditionalFormatting>
  <conditionalFormatting sqref="O661:O665">
    <cfRule type="cellIs" dxfId="1256" priority="1771" operator="equal">
      <formula>0</formula>
    </cfRule>
    <cfRule type="containsText" dxfId="1255" priority="1772" operator="containsText" text=" ">
      <formula>NOT(ISERROR(SEARCH(" ",O661)))</formula>
    </cfRule>
  </conditionalFormatting>
  <conditionalFormatting sqref="O667:O670">
    <cfRule type="cellIs" dxfId="1254" priority="183" operator="equal">
      <formula>0</formula>
    </cfRule>
    <cfRule type="containsText" dxfId="1253" priority="184" operator="containsText" text=" ">
      <formula>NOT(ISERROR(SEARCH(" ",O667)))</formula>
    </cfRule>
  </conditionalFormatting>
  <conditionalFormatting sqref="P8:P9">
    <cfRule type="cellIs" dxfId="1252" priority="304" operator="equal">
      <formula>0</formula>
    </cfRule>
    <cfRule type="containsText" dxfId="1251" priority="305" operator="containsText" text=" ">
      <formula>NOT(ISERROR(SEARCH(" ",P8)))</formula>
    </cfRule>
  </conditionalFormatting>
  <conditionalFormatting sqref="P18:P19">
    <cfRule type="cellIs" dxfId="1250" priority="442" operator="equal">
      <formula>0</formula>
    </cfRule>
    <cfRule type="containsText" dxfId="1249" priority="443" operator="containsText" text=" ">
      <formula>NOT(ISERROR(SEARCH(" ",P18)))</formula>
    </cfRule>
  </conditionalFormatting>
  <conditionalFormatting sqref="P23:P25">
    <cfRule type="cellIs" dxfId="1248" priority="430" operator="equal">
      <formula>0</formula>
    </cfRule>
    <cfRule type="containsText" dxfId="1247" priority="431" operator="containsText" text=" ">
      <formula>NOT(ISERROR(SEARCH(" ",P23)))</formula>
    </cfRule>
  </conditionalFormatting>
  <conditionalFormatting sqref="P26:P29">
    <cfRule type="cellIs" dxfId="1246" priority="426" operator="equal">
      <formula>0</formula>
    </cfRule>
    <cfRule type="containsText" dxfId="1245" priority="427" operator="containsText" text=" ">
      <formula>NOT(ISERROR(SEARCH(" ",P26)))</formula>
    </cfRule>
  </conditionalFormatting>
  <conditionalFormatting sqref="P30:P31">
    <cfRule type="cellIs" dxfId="1244" priority="376" operator="equal">
      <formula>0</formula>
    </cfRule>
    <cfRule type="containsText" dxfId="1243" priority="377" operator="containsText" text=" ">
      <formula>NOT(ISERROR(SEARCH(" ",P30)))</formula>
    </cfRule>
  </conditionalFormatting>
  <conditionalFormatting sqref="P32:P33">
    <cfRule type="cellIs" dxfId="1242" priority="374" operator="equal">
      <formula>0</formula>
    </cfRule>
    <cfRule type="containsText" dxfId="1241" priority="375" operator="containsText" text=" ">
      <formula>NOT(ISERROR(SEARCH(" ",P32)))</formula>
    </cfRule>
  </conditionalFormatting>
  <conditionalFormatting sqref="P34:P35">
    <cfRule type="cellIs" dxfId="1240" priority="372" operator="equal">
      <formula>0</formula>
    </cfRule>
    <cfRule type="containsText" dxfId="1239" priority="373" operator="containsText" text=" ">
      <formula>NOT(ISERROR(SEARCH(" ",P34)))</formula>
    </cfRule>
  </conditionalFormatting>
  <conditionalFormatting sqref="P36:P37">
    <cfRule type="cellIs" dxfId="1238" priority="354" operator="equal">
      <formula>0</formula>
    </cfRule>
    <cfRule type="containsText" dxfId="1237" priority="355" operator="containsText" text=" ">
      <formula>NOT(ISERROR(SEARCH(" ",P36)))</formula>
    </cfRule>
  </conditionalFormatting>
  <conditionalFormatting sqref="P38:P39">
    <cfRule type="cellIs" dxfId="1236" priority="370" operator="equal">
      <formula>0</formula>
    </cfRule>
    <cfRule type="containsText" dxfId="1235" priority="371" operator="containsText" text=" ">
      <formula>NOT(ISERROR(SEARCH(" ",P38)))</formula>
    </cfRule>
  </conditionalFormatting>
  <conditionalFormatting sqref="P40:P41">
    <cfRule type="cellIs" dxfId="1234" priority="338" operator="equal">
      <formula>0</formula>
    </cfRule>
    <cfRule type="containsText" dxfId="1233" priority="339" operator="containsText" text=" ">
      <formula>NOT(ISERROR(SEARCH(" ",P40)))</formula>
    </cfRule>
  </conditionalFormatting>
  <conditionalFormatting sqref="P42:P43">
    <cfRule type="cellIs" dxfId="1232" priority="336" operator="equal">
      <formula>0</formula>
    </cfRule>
    <cfRule type="containsText" dxfId="1231" priority="337" operator="containsText" text=" ">
      <formula>NOT(ISERROR(SEARCH(" ",P42)))</formula>
    </cfRule>
  </conditionalFormatting>
  <conditionalFormatting sqref="P44:P45">
    <cfRule type="cellIs" dxfId="1230" priority="330" operator="equal">
      <formula>0</formula>
    </cfRule>
    <cfRule type="containsText" dxfId="1229" priority="331" operator="containsText" text=" ">
      <formula>NOT(ISERROR(SEARCH(" ",P44)))</formula>
    </cfRule>
  </conditionalFormatting>
  <conditionalFormatting sqref="P46:P47">
    <cfRule type="cellIs" dxfId="1228" priority="328" operator="equal">
      <formula>0</formula>
    </cfRule>
    <cfRule type="containsText" dxfId="1227" priority="329" operator="containsText" text=" ">
      <formula>NOT(ISERROR(SEARCH(" ",P46)))</formula>
    </cfRule>
  </conditionalFormatting>
  <conditionalFormatting sqref="P48:P49">
    <cfRule type="cellIs" dxfId="1226" priority="326" operator="equal">
      <formula>0</formula>
    </cfRule>
    <cfRule type="containsText" dxfId="1225" priority="327" operator="containsText" text=" ">
      <formula>NOT(ISERROR(SEARCH(" ",P48)))</formula>
    </cfRule>
  </conditionalFormatting>
  <conditionalFormatting sqref="P50:P51">
    <cfRule type="cellIs" dxfId="1224" priority="324" operator="equal">
      <formula>0</formula>
    </cfRule>
    <cfRule type="containsText" dxfId="1223" priority="325" operator="containsText" text=" ">
      <formula>NOT(ISERROR(SEARCH(" ",P50)))</formula>
    </cfRule>
  </conditionalFormatting>
  <conditionalFormatting sqref="P52:P53">
    <cfRule type="cellIs" dxfId="1222" priority="322" operator="equal">
      <formula>0</formula>
    </cfRule>
    <cfRule type="containsText" dxfId="1221" priority="323" operator="containsText" text=" ">
      <formula>NOT(ISERROR(SEARCH(" ",P52)))</formula>
    </cfRule>
  </conditionalFormatting>
  <conditionalFormatting sqref="P54:P55">
    <cfRule type="cellIs" dxfId="1220" priority="320" operator="equal">
      <formula>0</formula>
    </cfRule>
    <cfRule type="containsText" dxfId="1219" priority="321" operator="containsText" text=" ">
      <formula>NOT(ISERROR(SEARCH(" ",P54)))</formula>
    </cfRule>
  </conditionalFormatting>
  <conditionalFormatting sqref="P57:P70">
    <cfRule type="cellIs" dxfId="1218" priority="446" operator="equal">
      <formula>0</formula>
    </cfRule>
  </conditionalFormatting>
  <conditionalFormatting sqref="P71:P74">
    <cfRule type="cellIs" dxfId="1217" priority="352" operator="equal">
      <formula>0</formula>
    </cfRule>
    <cfRule type="containsText" dxfId="1216" priority="353" operator="containsText" text=" ">
      <formula>NOT(ISERROR(SEARCH(" ",P71)))</formula>
    </cfRule>
  </conditionalFormatting>
  <conditionalFormatting sqref="P92:P102">
    <cfRule type="cellIs" dxfId="1215" priority="334" operator="equal">
      <formula>0</formula>
    </cfRule>
    <cfRule type="containsText" dxfId="1214" priority="335" operator="containsText" text=" ">
      <formula>NOT(ISERROR(SEARCH(" ",P92)))</formula>
    </cfRule>
  </conditionalFormatting>
  <conditionalFormatting sqref="P103:P351">
    <cfRule type="cellIs" dxfId="1213" priority="457" operator="equal">
      <formula>0</formula>
    </cfRule>
  </conditionalFormatting>
  <conditionalFormatting sqref="P104:P327">
    <cfRule type="containsText" dxfId="1212" priority="460" operator="containsText" text=" ">
      <formula>NOT(ISERROR(SEARCH(" ",P104)))</formula>
    </cfRule>
  </conditionalFormatting>
  <conditionalFormatting sqref="P591:P595">
    <cfRule type="cellIs" dxfId="1211" priority="455" operator="equal">
      <formula>0</formula>
    </cfRule>
    <cfRule type="containsText" dxfId="1210" priority="456" operator="containsText" text=" ">
      <formula>NOT(ISERROR(SEARCH(" ",P591)))</formula>
    </cfRule>
  </conditionalFormatting>
  <conditionalFormatting sqref="P597:P599">
    <cfRule type="cellIs" dxfId="1209" priority="424" operator="equal">
      <formula>0</formula>
    </cfRule>
    <cfRule type="containsText" dxfId="1208" priority="425" operator="containsText" text=" ">
      <formula>NOT(ISERROR(SEARCH(" ",P597)))</formula>
    </cfRule>
  </conditionalFormatting>
  <conditionalFormatting sqref="P600:P601">
    <cfRule type="cellIs" dxfId="1207" priority="408" operator="equal">
      <formula>0</formula>
    </cfRule>
    <cfRule type="containsText" dxfId="1206" priority="409" operator="containsText" text=" ">
      <formula>NOT(ISERROR(SEARCH(" ",P600)))</formula>
    </cfRule>
  </conditionalFormatting>
  <conditionalFormatting sqref="P603:P605">
    <cfRule type="cellIs" dxfId="1205" priority="400" operator="equal">
      <formula>0</formula>
    </cfRule>
    <cfRule type="containsText" dxfId="1204" priority="401" operator="containsText" text=" ">
      <formula>NOT(ISERROR(SEARCH(" ",P603)))</formula>
    </cfRule>
  </conditionalFormatting>
  <conditionalFormatting sqref="P606:P607">
    <cfRule type="cellIs" dxfId="1203" priority="396" operator="equal">
      <formula>0</formula>
    </cfRule>
    <cfRule type="containsText" dxfId="1202" priority="397" operator="containsText" text=" ">
      <formula>NOT(ISERROR(SEARCH(" ",P606)))</formula>
    </cfRule>
  </conditionalFormatting>
  <conditionalFormatting sqref="P609:P611">
    <cfRule type="cellIs" dxfId="1201" priority="412" operator="equal">
      <formula>0</formula>
    </cfRule>
    <cfRule type="containsText" dxfId="1200" priority="413" operator="containsText" text=" ">
      <formula>NOT(ISERROR(SEARCH(" ",P609)))</formula>
    </cfRule>
  </conditionalFormatting>
  <conditionalFormatting sqref="P612:P613">
    <cfRule type="cellIs" dxfId="1199" priority="406" operator="equal">
      <formula>0</formula>
    </cfRule>
    <cfRule type="containsText" dxfId="1198" priority="407" operator="containsText" text=" ">
      <formula>NOT(ISERROR(SEARCH(" ",P612)))</formula>
    </cfRule>
  </conditionalFormatting>
  <conditionalFormatting sqref="P615:P617">
    <cfRule type="cellIs" dxfId="1197" priority="416" operator="equal">
      <formula>0</formula>
    </cfRule>
    <cfRule type="containsText" dxfId="1196" priority="417" operator="containsText" text=" ">
      <formula>NOT(ISERROR(SEARCH(" ",P615)))</formula>
    </cfRule>
  </conditionalFormatting>
  <conditionalFormatting sqref="P618:P619">
    <cfRule type="cellIs" dxfId="1195" priority="404" operator="equal">
      <formula>0</formula>
    </cfRule>
    <cfRule type="containsText" dxfId="1194" priority="405" operator="containsText" text=" ">
      <formula>NOT(ISERROR(SEARCH(" ",P618)))</formula>
    </cfRule>
  </conditionalFormatting>
  <conditionalFormatting sqref="P621:P623">
    <cfRule type="cellIs" dxfId="1193" priority="420" operator="equal">
      <formula>0</formula>
    </cfRule>
    <cfRule type="containsText" dxfId="1192" priority="421" operator="containsText" text=" ">
      <formula>NOT(ISERROR(SEARCH(" ",P621)))</formula>
    </cfRule>
  </conditionalFormatting>
  <conditionalFormatting sqref="P624:P625">
    <cfRule type="cellIs" dxfId="1191" priority="402" operator="equal">
      <formula>0</formula>
    </cfRule>
    <cfRule type="containsText" dxfId="1190" priority="403" operator="containsText" text=" ">
      <formula>NOT(ISERROR(SEARCH(" ",P624)))</formula>
    </cfRule>
  </conditionalFormatting>
  <conditionalFormatting sqref="P627:P629">
    <cfRule type="cellIs" dxfId="1189" priority="394" operator="equal">
      <formula>0</formula>
    </cfRule>
    <cfRule type="containsText" dxfId="1188" priority="395" operator="containsText" text=" ">
      <formula>NOT(ISERROR(SEARCH(" ",P627)))</formula>
    </cfRule>
  </conditionalFormatting>
  <conditionalFormatting sqref="P630:P631">
    <cfRule type="cellIs" dxfId="1187" priority="390" operator="equal">
      <formula>0</formula>
    </cfRule>
    <cfRule type="containsText" dxfId="1186" priority="391" operator="containsText" text=" ">
      <formula>NOT(ISERROR(SEARCH(" ",P630)))</formula>
    </cfRule>
  </conditionalFormatting>
  <conditionalFormatting sqref="P632:P649">
    <cfRule type="cellIs" dxfId="1185" priority="273" operator="equal">
      <formula>0</formula>
    </cfRule>
    <cfRule type="containsText" dxfId="1184" priority="274" operator="containsText" text=" ">
      <formula>NOT(ISERROR(SEARCH(" ",P632)))</formula>
    </cfRule>
  </conditionalFormatting>
  <conditionalFormatting sqref="P651:P653">
    <cfRule type="cellIs" dxfId="1183" priority="360" operator="equal">
      <formula>0</formula>
    </cfRule>
    <cfRule type="containsText" dxfId="1182" priority="361" operator="containsText" text=" ">
      <formula>NOT(ISERROR(SEARCH(" ",P651)))</formula>
    </cfRule>
  </conditionalFormatting>
  <conditionalFormatting sqref="P654:P655">
    <cfRule type="cellIs" dxfId="1181" priority="356" operator="equal">
      <formula>0</formula>
    </cfRule>
    <cfRule type="containsText" dxfId="1180" priority="357" operator="containsText" text=" ">
      <formula>NOT(ISERROR(SEARCH(" ",P654)))</formula>
    </cfRule>
  </conditionalFormatting>
  <conditionalFormatting sqref="P656:P660">
    <cfRule type="cellIs" dxfId="1179" priority="279" operator="equal">
      <formula>0</formula>
    </cfRule>
    <cfRule type="containsText" dxfId="1178" priority="280" operator="containsText" text=" ">
      <formula>NOT(ISERROR(SEARCH(" ",P656)))</formula>
    </cfRule>
  </conditionalFormatting>
  <conditionalFormatting sqref="P661:P665">
    <cfRule type="cellIs" dxfId="1177" priority="447" operator="equal">
      <formula>0</formula>
    </cfRule>
    <cfRule type="containsText" dxfId="1176" priority="448" operator="containsText" text=" ">
      <formula>NOT(ISERROR(SEARCH(" ",P661)))</formula>
    </cfRule>
  </conditionalFormatting>
  <conditionalFormatting sqref="P667:P670">
    <cfRule type="cellIs" dxfId="1175" priority="179" operator="equal">
      <formula>0</formula>
    </cfRule>
    <cfRule type="containsText" dxfId="1174" priority="180" operator="containsText" text=" ">
      <formula>NOT(ISERROR(SEARCH(" ",P667)))</formula>
    </cfRule>
  </conditionalFormatting>
  <conditionalFormatting sqref="R8:R9">
    <cfRule type="containsText" dxfId="1173" priority="310" operator="containsText" text=" ">
      <formula>NOT(ISERROR(SEARCH(" ",R8)))</formula>
    </cfRule>
  </conditionalFormatting>
  <conditionalFormatting sqref="R18:R19">
    <cfRule type="containsText" dxfId="1172" priority="1746" operator="containsText" text=" ">
      <formula>NOT(ISERROR(SEARCH(" ",R18)))</formula>
    </cfRule>
  </conditionalFormatting>
  <conditionalFormatting sqref="R28:R29">
    <cfRule type="containsText" dxfId="1171" priority="1111" operator="containsText" text=" ">
      <formula>NOT(ISERROR(SEARCH(" ",R28)))</formula>
    </cfRule>
  </conditionalFormatting>
  <conditionalFormatting sqref="R30:R31">
    <cfRule type="containsText" dxfId="1170" priority="902" operator="containsText" text=" ">
      <formula>NOT(ISERROR(SEARCH(" ",R30)))</formula>
    </cfRule>
  </conditionalFormatting>
  <conditionalFormatting sqref="R40:R41">
    <cfRule type="containsText" dxfId="1169" priority="620" operator="containsText" text=" ">
      <formula>NOT(ISERROR(SEARCH(" ",R40)))</formula>
    </cfRule>
  </conditionalFormatting>
  <conditionalFormatting sqref="R93:R102">
    <cfRule type="cellIs" dxfId="1168" priority="1804" operator="equal">
      <formula>0</formula>
    </cfRule>
    <cfRule type="containsText" dxfId="1167" priority="1805" operator="containsText" text=" ">
      <formula>NOT(ISERROR(SEARCH(" ",R93)))</formula>
    </cfRule>
  </conditionalFormatting>
  <conditionalFormatting sqref="R468:R485">
    <cfRule type="cellIs" dxfId="1166" priority="2324" operator="equal">
      <formula>0</formula>
    </cfRule>
  </conditionalFormatting>
  <conditionalFormatting sqref="R597:R599">
    <cfRule type="cellIs" dxfId="1165" priority="1638" operator="equal">
      <formula>0</formula>
    </cfRule>
  </conditionalFormatting>
  <conditionalFormatting sqref="R600:R601">
    <cfRule type="cellIs" dxfId="1164" priority="1522" operator="equal">
      <formula>0</formula>
    </cfRule>
  </conditionalFormatting>
  <conditionalFormatting sqref="R603:R605">
    <cfRule type="cellIs" dxfId="1163" priority="1097" operator="equal">
      <formula>0</formula>
    </cfRule>
  </conditionalFormatting>
  <conditionalFormatting sqref="R606:R607">
    <cfRule type="cellIs" dxfId="1162" priority="1066" operator="equal">
      <formula>0</formula>
    </cfRule>
  </conditionalFormatting>
  <conditionalFormatting sqref="R609:R611">
    <cfRule type="cellIs" dxfId="1161" priority="1563" operator="equal">
      <formula>0</formula>
    </cfRule>
  </conditionalFormatting>
  <conditionalFormatting sqref="R612:R613">
    <cfRule type="cellIs" dxfId="1160" priority="1506" operator="equal">
      <formula>0</formula>
    </cfRule>
  </conditionalFormatting>
  <conditionalFormatting sqref="R615:R617">
    <cfRule type="cellIs" dxfId="1159" priority="1585" operator="equal">
      <formula>0</formula>
    </cfRule>
  </conditionalFormatting>
  <conditionalFormatting sqref="R618:R619">
    <cfRule type="cellIs" dxfId="1158" priority="1491" operator="equal">
      <formula>0</formula>
    </cfRule>
  </conditionalFormatting>
  <conditionalFormatting sqref="R621:R623">
    <cfRule type="cellIs" dxfId="1157" priority="1607" operator="equal">
      <formula>0</formula>
    </cfRule>
  </conditionalFormatting>
  <conditionalFormatting sqref="R624:R625">
    <cfRule type="cellIs" dxfId="1156" priority="1476" operator="equal">
      <formula>0</formula>
    </cfRule>
  </conditionalFormatting>
  <conditionalFormatting sqref="R627:R629">
    <cfRule type="cellIs" dxfId="1155" priority="1049" operator="equal">
      <formula>0</formula>
    </cfRule>
  </conditionalFormatting>
  <conditionalFormatting sqref="R630:R631">
    <cfRule type="cellIs" dxfId="1154" priority="1026" operator="equal">
      <formula>0</formula>
    </cfRule>
  </conditionalFormatting>
  <conditionalFormatting sqref="R633:R635">
    <cfRule type="cellIs" dxfId="1153" priority="1660" operator="equal">
      <formula>0</formula>
    </cfRule>
  </conditionalFormatting>
  <conditionalFormatting sqref="R636:R637">
    <cfRule type="cellIs" dxfId="1152" priority="1538" operator="equal">
      <formula>0</formula>
    </cfRule>
  </conditionalFormatting>
  <conditionalFormatting sqref="R639:R640">
    <cfRule type="cellIs" dxfId="1151" priority="1449" operator="equal">
      <formula>0</formula>
    </cfRule>
  </conditionalFormatting>
  <conditionalFormatting sqref="R642:R644">
    <cfRule type="cellIs" dxfId="1150" priority="1430" operator="equal">
      <formula>0</formula>
    </cfRule>
  </conditionalFormatting>
  <conditionalFormatting sqref="R645:R646">
    <cfRule type="cellIs" dxfId="1149" priority="1414" operator="equal">
      <formula>0</formula>
    </cfRule>
  </conditionalFormatting>
  <conditionalFormatting sqref="R648:R649">
    <cfRule type="cellIs" dxfId="1148" priority="1389" operator="equal">
      <formula>0</formula>
    </cfRule>
  </conditionalFormatting>
  <conditionalFormatting sqref="R651:R653">
    <cfRule type="cellIs" dxfId="1147" priority="789" operator="equal">
      <formula>0</formula>
    </cfRule>
  </conditionalFormatting>
  <conditionalFormatting sqref="R654:R655">
    <cfRule type="cellIs" dxfId="1146" priority="768" operator="equal">
      <formula>0</formula>
    </cfRule>
  </conditionalFormatting>
  <conditionalFormatting sqref="R656:R660">
    <cfRule type="cellIs" dxfId="1145" priority="287" operator="equal">
      <formula>0</formula>
    </cfRule>
  </conditionalFormatting>
  <conditionalFormatting sqref="S597:S599">
    <cfRule type="containsText" dxfId="1144" priority="1641" operator="containsText" text=" ">
      <formula>NOT(ISERROR(SEARCH(" ",S597)))</formula>
    </cfRule>
  </conditionalFormatting>
  <conditionalFormatting sqref="S600:S601">
    <cfRule type="containsText" dxfId="1143" priority="1525" operator="containsText" text=" ">
      <formula>NOT(ISERROR(SEARCH(" ",S600)))</formula>
    </cfRule>
  </conditionalFormatting>
  <conditionalFormatting sqref="S608:S613">
    <cfRule type="containsText" dxfId="1142" priority="1557" operator="containsText" text=" ">
      <formula>NOT(ISERROR(SEARCH(" ",S608)))</formula>
    </cfRule>
  </conditionalFormatting>
  <conditionalFormatting sqref="S620:S624">
    <cfRule type="containsText" dxfId="1141" priority="921" operator="containsText" text=" ">
      <formula>NOT(ISERROR(SEARCH(" ",S620)))</formula>
    </cfRule>
  </conditionalFormatting>
  <conditionalFormatting sqref="S625:S630">
    <cfRule type="containsText" dxfId="1140" priority="920" operator="containsText" text=" ">
      <formula>NOT(ISERROR(SEARCH(" ",S625)))</formula>
    </cfRule>
  </conditionalFormatting>
  <conditionalFormatting sqref="S633:S635">
    <cfRule type="containsText" dxfId="1139" priority="1663" operator="containsText" text=" ">
      <formula>NOT(ISERROR(SEARCH(" ",S633)))</formula>
    </cfRule>
  </conditionalFormatting>
  <conditionalFormatting sqref="S636:S637">
    <cfRule type="containsText" dxfId="1138" priority="1541" operator="containsText" text=" ">
      <formula>NOT(ISERROR(SEARCH(" ",S636)))</formula>
    </cfRule>
  </conditionalFormatting>
  <conditionalFormatting sqref="S639:S640">
    <cfRule type="containsText" dxfId="1137" priority="1452" operator="containsText" text=" ">
      <formula>NOT(ISERROR(SEARCH(" ",S639)))</formula>
    </cfRule>
  </conditionalFormatting>
  <conditionalFormatting sqref="S642:S644">
    <cfRule type="containsText" dxfId="1136" priority="1433" operator="containsText" text=" ">
      <formula>NOT(ISERROR(SEARCH(" ",S642)))</formula>
    </cfRule>
  </conditionalFormatting>
  <conditionalFormatting sqref="S645:S646">
    <cfRule type="containsText" dxfId="1135" priority="1417" operator="containsText" text=" ">
      <formula>NOT(ISERROR(SEARCH(" ",S645)))</formula>
    </cfRule>
  </conditionalFormatting>
  <conditionalFormatting sqref="S648:S649">
    <cfRule type="containsText" dxfId="1134" priority="1392" operator="containsText" text=" ">
      <formula>NOT(ISERROR(SEARCH(" ",S648)))</formula>
    </cfRule>
  </conditionalFormatting>
  <conditionalFormatting sqref="S651:S653">
    <cfRule type="containsText" dxfId="1133" priority="792" operator="containsText" text=" ">
      <formula>NOT(ISERROR(SEARCH(" ",S651)))</formula>
    </cfRule>
  </conditionalFormatting>
  <conditionalFormatting sqref="S654:S655">
    <cfRule type="containsText" dxfId="1132" priority="771" operator="containsText" text=" ">
      <formula>NOT(ISERROR(SEARCH(" ",S654)))</formula>
    </cfRule>
  </conditionalFormatting>
  <conditionalFormatting sqref="S656:S660">
    <cfRule type="containsText" dxfId="1131" priority="290" operator="containsText" text=" ">
      <formula>NOT(ISERROR(SEARCH(" ",S656)))</formula>
    </cfRule>
  </conditionalFormatting>
  <conditionalFormatting sqref="T91:T92">
    <cfRule type="containsText" dxfId="1130" priority="598" operator="containsText" text=" ">
      <formula>NOT(ISERROR(SEARCH(" ",T91)))</formula>
    </cfRule>
  </conditionalFormatting>
  <conditionalFormatting sqref="U275:U279">
    <cfRule type="containsText" dxfId="1129" priority="2816" operator="containsText" text=" ">
      <formula>NOT(ISERROR(SEARCH(" ",U275)))</formula>
    </cfRule>
  </conditionalFormatting>
  <conditionalFormatting sqref="U304:U311">
    <cfRule type="containsText" dxfId="1128" priority="2823" operator="containsText" text=" ">
      <formula>NOT(ISERROR(SEARCH(" ",U304)))</formula>
    </cfRule>
  </conditionalFormatting>
  <conditionalFormatting sqref="U312:U327">
    <cfRule type="containsText" dxfId="1127" priority="2820" operator="containsText" text=" ">
      <formula>NOT(ISERROR(SEARCH(" ",U312)))</formula>
    </cfRule>
  </conditionalFormatting>
  <conditionalFormatting sqref="V275:V279">
    <cfRule type="containsText" dxfId="1126" priority="2817" operator="containsText" text=" ">
      <formula>NOT(ISERROR(SEARCH(" ",V275)))</formula>
    </cfRule>
  </conditionalFormatting>
  <conditionalFormatting sqref="V304:V311">
    <cfRule type="containsText" dxfId="1125" priority="2822" operator="containsText" text=" ">
      <formula>NOT(ISERROR(SEARCH(" ",V304)))</formula>
    </cfRule>
  </conditionalFormatting>
  <conditionalFormatting sqref="V312:V327">
    <cfRule type="containsText" dxfId="1124" priority="2821" operator="containsText" text=" ">
      <formula>NOT(ISERROR(SEARCH(" ",V312)))</formula>
    </cfRule>
  </conditionalFormatting>
  <conditionalFormatting sqref="W8:W9">
    <cfRule type="containsText" dxfId="1123" priority="306" operator="containsText" text=" ">
      <formula>NOT(ISERROR(SEARCH(" ",W8)))</formula>
    </cfRule>
  </conditionalFormatting>
  <conditionalFormatting sqref="W267:W274">
    <cfRule type="containsText" dxfId="1122" priority="1377" operator="containsText" text=" ">
      <formula>NOT(ISERROR(SEARCH(" ",W267)))</formula>
    </cfRule>
  </conditionalFormatting>
  <conditionalFormatting sqref="W275:W279">
    <cfRule type="containsText" dxfId="1121" priority="1375" operator="containsText" text=" ">
      <formula>NOT(ISERROR(SEARCH(" ",W275)))</formula>
    </cfRule>
  </conditionalFormatting>
  <conditionalFormatting sqref="W280:W287">
    <cfRule type="containsText" dxfId="1120" priority="1376" operator="containsText" text=" ">
      <formula>NOT(ISERROR(SEARCH(" ",W280)))</formula>
    </cfRule>
  </conditionalFormatting>
  <conditionalFormatting sqref="W304:W311">
    <cfRule type="containsText" dxfId="1119" priority="1379" operator="containsText" text=" ">
      <formula>NOT(ISERROR(SEARCH(" ",W304)))</formula>
    </cfRule>
  </conditionalFormatting>
  <conditionalFormatting sqref="W312:W327">
    <cfRule type="containsText" dxfId="1118" priority="1378" operator="containsText" text=" ">
      <formula>NOT(ISERROR(SEARCH(" ",W312)))</formula>
    </cfRule>
  </conditionalFormatting>
  <conditionalFormatting sqref="W531:W534">
    <cfRule type="containsText" dxfId="1117" priority="1380" operator="containsText" text=" ">
      <formula>NOT(ISERROR(SEARCH(" ",W531)))</formula>
    </cfRule>
  </conditionalFormatting>
  <conditionalFormatting sqref="W540:W542">
    <cfRule type="containsText" dxfId="1116" priority="1369" operator="containsText" text=" ">
      <formula>NOT(ISERROR(SEARCH(" ",W540)))</formula>
    </cfRule>
  </conditionalFormatting>
  <conditionalFormatting sqref="W661:W665">
    <cfRule type="containsText" dxfId="1115" priority="1136" operator="containsText" text=" ">
      <formula>NOT(ISERROR(SEARCH(" ",W661)))</formula>
    </cfRule>
  </conditionalFormatting>
  <conditionalFormatting sqref="W667:W670">
    <cfRule type="containsText" dxfId="1114" priority="1128" operator="containsText" text=" ">
      <formula>NOT(ISERROR(SEARCH(" ",W667)))</formula>
    </cfRule>
  </conditionalFormatting>
  <conditionalFormatting sqref="X8:X9">
    <cfRule type="containsText" dxfId="1113" priority="312" operator="containsText" text=" ">
      <formula>NOT(ISERROR(SEARCH(" ",X8)))</formula>
    </cfRule>
  </conditionalFormatting>
  <conditionalFormatting sqref="X18:X19">
    <cfRule type="containsText" dxfId="1112" priority="1752" operator="containsText" text=" ">
      <formula>NOT(ISERROR(SEARCH(" ",X18)))</formula>
    </cfRule>
  </conditionalFormatting>
  <conditionalFormatting sqref="X23:X27">
    <cfRule type="containsText" dxfId="1111" priority="1697" operator="containsText" text=" ">
      <formula>NOT(ISERROR(SEARCH(" ",X23)))</formula>
    </cfRule>
  </conditionalFormatting>
  <conditionalFormatting sqref="X28:X29">
    <cfRule type="containsText" dxfId="1110" priority="1117" operator="containsText" text=" ">
      <formula>NOT(ISERROR(SEARCH(" ",X28)))</formula>
    </cfRule>
  </conditionalFormatting>
  <conditionalFormatting sqref="X30:X31">
    <cfRule type="containsText" dxfId="1109" priority="908" operator="containsText" text=" ">
      <formula>NOT(ISERROR(SEARCH(" ",X30)))</formula>
    </cfRule>
  </conditionalFormatting>
  <conditionalFormatting sqref="X32:X33">
    <cfRule type="containsText" dxfId="1108" priority="894" operator="containsText" text=" ">
      <formula>NOT(ISERROR(SEARCH(" ",X32)))</formula>
    </cfRule>
  </conditionalFormatting>
  <conditionalFormatting sqref="X34:X35">
    <cfRule type="containsText" dxfId="1107" priority="878" operator="containsText" text=" ">
      <formula>NOT(ISERROR(SEARCH(" ",X34)))</formula>
    </cfRule>
  </conditionalFormatting>
  <conditionalFormatting sqref="X36:X37">
    <cfRule type="containsText" dxfId="1106" priority="757" operator="containsText" text=" ">
      <formula>NOT(ISERROR(SEARCH(" ",X36)))</formula>
    </cfRule>
  </conditionalFormatting>
  <conditionalFormatting sqref="X38:X39">
    <cfRule type="containsText" dxfId="1105" priority="861" operator="containsText" text=" ">
      <formula>NOT(ISERROR(SEARCH(" ",X38)))</formula>
    </cfRule>
  </conditionalFormatting>
  <conditionalFormatting sqref="X40:X41">
    <cfRule type="containsText" dxfId="1104" priority="626" operator="containsText" text=" ">
      <formula>NOT(ISERROR(SEARCH(" ",X40)))</formula>
    </cfRule>
  </conditionalFormatting>
  <conditionalFormatting sqref="X42:X43">
    <cfRule type="containsText" dxfId="1103" priority="612" operator="containsText" text=" ">
      <formula>NOT(ISERROR(SEARCH(" ",X42)))</formula>
    </cfRule>
  </conditionalFormatting>
  <conditionalFormatting sqref="X44:X45">
    <cfRule type="containsText" dxfId="1102" priority="567" operator="containsText" text=" ">
      <formula>NOT(ISERROR(SEARCH(" ",X44)))</formula>
    </cfRule>
  </conditionalFormatting>
  <conditionalFormatting sqref="X46:X47">
    <cfRule type="containsText" dxfId="1101" priority="547" operator="containsText" text=" ">
      <formula>NOT(ISERROR(SEARCH(" ",X46)))</formula>
    </cfRule>
  </conditionalFormatting>
  <conditionalFormatting sqref="X48:X49">
    <cfRule type="containsText" dxfId="1100" priority="529" operator="containsText" text=" ">
      <formula>NOT(ISERROR(SEARCH(" ",X48)))</formula>
    </cfRule>
  </conditionalFormatting>
  <conditionalFormatting sqref="X50:X51">
    <cfRule type="containsText" dxfId="1099" priority="511" operator="containsText" text=" ">
      <formula>NOT(ISERROR(SEARCH(" ",X50)))</formula>
    </cfRule>
  </conditionalFormatting>
  <conditionalFormatting sqref="X52:X53">
    <cfRule type="containsText" dxfId="1098" priority="493" operator="containsText" text=" ">
      <formula>NOT(ISERROR(SEARCH(" ",X52)))</formula>
    </cfRule>
  </conditionalFormatting>
  <conditionalFormatting sqref="X54:X55">
    <cfRule type="containsText" dxfId="1097" priority="475" operator="containsText" text=" ">
      <formula>NOT(ISERROR(SEARCH(" ",X54)))</formula>
    </cfRule>
  </conditionalFormatting>
  <conditionalFormatting sqref="X57:X58">
    <cfRule type="containsText" dxfId="1096" priority="2827" operator="containsText" text=" ">
      <formula>NOT(ISERROR(SEARCH(" ",X57)))</formula>
    </cfRule>
  </conditionalFormatting>
  <conditionalFormatting sqref="X650:X655">
    <cfRule type="containsText" dxfId="1095" priority="798" operator="containsText" text=" ">
      <formula>NOT(ISERROR(SEARCH(" ",X650)))</formula>
    </cfRule>
  </conditionalFormatting>
  <conditionalFormatting sqref="X656:X660">
    <cfRule type="containsText" dxfId="1094" priority="300" operator="containsText" text=" ">
      <formula>NOT(ISERROR(SEARCH(" ",X656)))</formula>
    </cfRule>
  </conditionalFormatting>
  <conditionalFormatting sqref="X662:X665">
    <cfRule type="containsText" dxfId="1093" priority="1779" operator="containsText" text=" ">
      <formula>NOT(ISERROR(SEARCH(" ",X662)))</formula>
    </cfRule>
  </conditionalFormatting>
  <conditionalFormatting sqref="X667:X670">
    <cfRule type="containsText" dxfId="1092" priority="1720" operator="containsText" text=" ">
      <formula>NOT(ISERROR(SEARCH(" ",X667)))</formula>
    </cfRule>
  </conditionalFormatting>
  <conditionalFormatting sqref="Y603:Y605">
    <cfRule type="containsText" dxfId="1091" priority="1104" operator="containsText" text=" ">
      <formula>NOT(ISERROR(SEARCH(" ",Y603)))</formula>
    </cfRule>
  </conditionalFormatting>
  <conditionalFormatting sqref="Y606:Y607">
    <cfRule type="containsText" dxfId="1090" priority="1073" operator="containsText" text=" ">
      <formula>NOT(ISERROR(SEARCH(" ",Y606)))</formula>
    </cfRule>
  </conditionalFormatting>
  <conditionalFormatting sqref="Y627:Y629">
    <cfRule type="containsText" dxfId="1089" priority="1056" operator="containsText" text=" ">
      <formula>NOT(ISERROR(SEARCH(" ",Y627)))</formula>
    </cfRule>
  </conditionalFormatting>
  <conditionalFormatting sqref="Y630:Y631">
    <cfRule type="containsText" dxfId="1088" priority="1034" operator="containsText" text=" ">
      <formula>NOT(ISERROR(SEARCH(" ",Y630)))</formula>
    </cfRule>
  </conditionalFormatting>
  <conditionalFormatting sqref="Y651:Y653">
    <cfRule type="containsText" dxfId="1087" priority="797" operator="containsText" text=" ">
      <formula>NOT(ISERROR(SEARCH(" ",Y651)))</formula>
    </cfRule>
  </conditionalFormatting>
  <conditionalFormatting sqref="Y654:Y655">
    <cfRule type="containsText" dxfId="1086" priority="776" operator="containsText" text=" ">
      <formula>NOT(ISERROR(SEARCH(" ",Y654)))</formula>
    </cfRule>
  </conditionalFormatting>
  <conditionalFormatting sqref="Y656:Y660">
    <cfRule type="containsText" dxfId="1085" priority="295" operator="containsText" text=" ">
      <formula>NOT(ISERROR(SEARCH(" ",Y656)))</formula>
    </cfRule>
  </conditionalFormatting>
  <conditionalFormatting sqref="Z30:Z31">
    <cfRule type="containsText" dxfId="1084" priority="914" operator="containsText" text=" ">
      <formula>NOT(ISERROR(SEARCH(" ",Z30)))</formula>
    </cfRule>
  </conditionalFormatting>
  <conditionalFormatting sqref="Z32:Z33">
    <cfRule type="containsText" dxfId="1083" priority="895" operator="containsText" text=" ">
      <formula>NOT(ISERROR(SEARCH(" ",Z32)))</formula>
    </cfRule>
  </conditionalFormatting>
  <conditionalFormatting sqref="Z34:Z35">
    <cfRule type="containsText" dxfId="1082" priority="879" operator="containsText" text=" ">
      <formula>NOT(ISERROR(SEARCH(" ",Z34)))</formula>
    </cfRule>
  </conditionalFormatting>
  <conditionalFormatting sqref="Z36:Z37">
    <cfRule type="containsText" dxfId="1081" priority="758" operator="containsText" text=" ">
      <formula>NOT(ISERROR(SEARCH(" ",Z36)))</formula>
    </cfRule>
  </conditionalFormatting>
  <conditionalFormatting sqref="Z38:Z39">
    <cfRule type="containsText" dxfId="1080" priority="862" operator="containsText" text=" ">
      <formula>NOT(ISERROR(SEARCH(" ",Z38)))</formula>
    </cfRule>
  </conditionalFormatting>
  <conditionalFormatting sqref="Z40:Z41">
    <cfRule type="containsText" dxfId="1079" priority="632" operator="containsText" text=" ">
      <formula>NOT(ISERROR(SEARCH(" ",Z40)))</formula>
    </cfRule>
  </conditionalFormatting>
  <conditionalFormatting sqref="Z42:Z43">
    <cfRule type="containsText" dxfId="1078" priority="613" operator="containsText" text=" ">
      <formula>NOT(ISERROR(SEARCH(" ",Z42)))</formula>
    </cfRule>
  </conditionalFormatting>
  <conditionalFormatting sqref="Z44:Z45">
    <cfRule type="containsText" dxfId="1077" priority="568" operator="containsText" text=" ">
      <formula>NOT(ISERROR(SEARCH(" ",Z44)))</formula>
    </cfRule>
  </conditionalFormatting>
  <conditionalFormatting sqref="Z46:Z47">
    <cfRule type="containsText" dxfId="1076" priority="548" operator="containsText" text=" ">
      <formula>NOT(ISERROR(SEARCH(" ",Z46)))</formula>
    </cfRule>
  </conditionalFormatting>
  <conditionalFormatting sqref="Z48:Z49">
    <cfRule type="containsText" dxfId="1075" priority="530" operator="containsText" text=" ">
      <formula>NOT(ISERROR(SEARCH(" ",Z48)))</formula>
    </cfRule>
  </conditionalFormatting>
  <conditionalFormatting sqref="Z50:Z51">
    <cfRule type="containsText" dxfId="1074" priority="512" operator="containsText" text=" ">
      <formula>NOT(ISERROR(SEARCH(" ",Z50)))</formula>
    </cfRule>
  </conditionalFormatting>
  <conditionalFormatting sqref="Z52:Z53">
    <cfRule type="containsText" dxfId="1073" priority="494" operator="containsText" text=" ">
      <formula>NOT(ISERROR(SEARCH(" ",Z52)))</formula>
    </cfRule>
  </conditionalFormatting>
  <conditionalFormatting sqref="Z54:Z55">
    <cfRule type="containsText" dxfId="1072" priority="476" operator="containsText" text=" ">
      <formula>NOT(ISERROR(SEARCH(" ",Z54)))</formula>
    </cfRule>
  </conditionalFormatting>
  <conditionalFormatting sqref="Z71:Z74">
    <cfRule type="containsText" dxfId="1071" priority="742" operator="containsText" text=" ">
      <formula>NOT(ISERROR(SEARCH(" ",Z71)))</formula>
    </cfRule>
  </conditionalFormatting>
  <conditionalFormatting sqref="Z91:Z92">
    <cfRule type="containsText" dxfId="1070" priority="599" operator="containsText" text=" ">
      <formula>NOT(ISERROR(SEARCH(" ",Z91)))</formula>
    </cfRule>
  </conditionalFormatting>
  <conditionalFormatting sqref="Z137:Z146">
    <cfRule type="containsText" dxfId="1069" priority="2839" operator="containsText" text=" ">
      <formula>NOT(ISERROR(SEARCH(" ",Z137)))</formula>
    </cfRule>
  </conditionalFormatting>
  <conditionalFormatting sqref="Z164:Z165">
    <cfRule type="containsText" dxfId="1068" priority="2842" operator="containsText" text=" ">
      <formula>NOT(ISERROR(SEARCH(" ",Z164)))</formula>
    </cfRule>
  </conditionalFormatting>
  <conditionalFormatting sqref="Z167:Z176">
    <cfRule type="containsText" dxfId="1067" priority="2836" operator="containsText" text=" ">
      <formula>NOT(ISERROR(SEARCH(" ",Z167)))</formula>
    </cfRule>
  </conditionalFormatting>
  <conditionalFormatting sqref="Z606:Z608">
    <cfRule type="containsText" dxfId="1066" priority="1087" operator="containsText" text=" ">
      <formula>NOT(ISERROR(SEARCH(" ",Z606)))</formula>
    </cfRule>
  </conditionalFormatting>
  <conditionalFormatting sqref="Z615:Z616">
    <cfRule type="containsText" dxfId="1065" priority="1517" operator="containsText" text=" ">
      <formula>NOT(ISERROR(SEARCH(" ",Z615)))</formula>
    </cfRule>
  </conditionalFormatting>
  <conditionalFormatting sqref="Z630:Z632">
    <cfRule type="containsText" dxfId="1064" priority="1063" operator="containsText" text=" ">
      <formula>NOT(ISERROR(SEARCH(" ",Z630)))</formula>
    </cfRule>
  </conditionalFormatting>
  <conditionalFormatting sqref="AB95:AB103">
    <cfRule type="containsText" dxfId="1063" priority="263" operator="containsText" text=" ">
      <formula>NOT(ISERROR(SEARCH(" ",AB95)))</formula>
    </cfRule>
  </conditionalFormatting>
  <conditionalFormatting sqref="AB171:AB172">
    <cfRule type="containsText" dxfId="1062" priority="268" operator="containsText" text=" ">
      <formula>NOT(ISERROR(SEARCH(" ",AB171)))</formula>
    </cfRule>
  </conditionalFormatting>
  <conditionalFormatting sqref="AB173:AB174">
    <cfRule type="containsText" dxfId="1061" priority="267" operator="containsText" text=" ">
      <formula>NOT(ISERROR(SEARCH(" ",AB173)))</formula>
    </cfRule>
  </conditionalFormatting>
  <conditionalFormatting sqref="AB673:AB674">
    <cfRule type="containsText" dxfId="1060" priority="231" operator="containsText" text=" ">
      <formula>NOT(ISERROR(SEARCH(" ",AB673)))</formula>
    </cfRule>
  </conditionalFormatting>
  <conditionalFormatting sqref="AB676:AB678">
    <cfRule type="containsText" dxfId="1059" priority="230" operator="containsText" text=" ">
      <formula>NOT(ISERROR(SEARCH(" ",AB676)))</formula>
    </cfRule>
  </conditionalFormatting>
  <conditionalFormatting sqref="AB679:AB680">
    <cfRule type="containsText" dxfId="1058" priority="228" operator="containsText" text=" ">
      <formula>NOT(ISERROR(SEARCH(" ",AB679)))</formula>
    </cfRule>
  </conditionalFormatting>
  <conditionalFormatting sqref="AB682:AB683">
    <cfRule type="containsText" dxfId="1057" priority="226" operator="containsText" text=" ">
      <formula>NOT(ISERROR(SEARCH(" ",AB682)))</formula>
    </cfRule>
  </conditionalFormatting>
  <conditionalFormatting sqref="AB770:AB772">
    <cfRule type="containsText" dxfId="1056" priority="255" operator="containsText" text=" ">
      <formula>NOT(ISERROR(SEARCH(" ",AB770)))</formula>
    </cfRule>
  </conditionalFormatting>
  <conditionalFormatting sqref="AD153:AD162">
    <cfRule type="containsText" dxfId="1055" priority="265" operator="containsText" text=" ">
      <formula>NOT(ISERROR(SEARCH(" ",AD153)))</formula>
    </cfRule>
  </conditionalFormatting>
  <conditionalFormatting sqref="AE153:AE162">
    <cfRule type="containsText" dxfId="1054" priority="264" operator="containsText" text=" ">
      <formula>NOT(ISERROR(SEARCH(" ",AE153)))</formula>
    </cfRule>
  </conditionalFormatting>
  <conditionalFormatting sqref="AH153:AH162">
    <cfRule type="containsText" dxfId="1053" priority="2838" operator="containsText" text=" ">
      <formula>NOT(ISERROR(SEARCH(" ",AH153)))</formula>
    </cfRule>
  </conditionalFormatting>
  <conditionalFormatting sqref="AI153:AI162">
    <cfRule type="containsText" dxfId="1052" priority="2837" operator="containsText" text=" ">
      <formula>NOT(ISERROR(SEARCH(" ",AI153)))</formula>
    </cfRule>
  </conditionalFormatting>
  <conditionalFormatting sqref="AK110:AK204">
    <cfRule type="cellIs" dxfId="1051" priority="2809" operator="equal">
      <formula>" "</formula>
    </cfRule>
    <cfRule type="containsText" dxfId="1050" priority="2810" operator="containsText" text=" ">
      <formula>NOT(ISERROR(SEARCH(" ",AK110)))</formula>
    </cfRule>
    <cfRule type="containsText" dxfId="1049" priority="2811" operator="containsText" text=" ">
      <formula>NOT(ISERROR(SEARCH(" ",AK110)))</formula>
    </cfRule>
  </conditionalFormatting>
  <conditionalFormatting sqref="AU110:AU655">
    <cfRule type="cellIs" dxfId="1048" priority="461" operator="equal">
      <formula>1</formula>
    </cfRule>
  </conditionalFormatting>
  <conditionalFormatting sqref="AU656:AU660">
    <cfRule type="cellIs" dxfId="1047" priority="281" operator="equal">
      <formula>1</formula>
    </cfRule>
  </conditionalFormatting>
  <conditionalFormatting sqref="AU661:AU672">
    <cfRule type="cellIs" dxfId="1046" priority="462" operator="equal">
      <formula>1</formula>
    </cfRule>
  </conditionalFormatting>
  <conditionalFormatting sqref="A608:A655 A1:A7 A10:A29 A93:A601 A661:A1048576 A57:A66">
    <cfRule type="duplicateValues" dxfId="1045" priority="2859"/>
  </conditionalFormatting>
  <conditionalFormatting sqref="C632:C635 C1:C7 C10:C27 C93:C595 C57:C66 C661:C1048576">
    <cfRule type="colorScale" priority="2856">
      <colorScale>
        <cfvo type="min"/>
        <cfvo type="max"/>
        <color rgb="FFF8696B"/>
        <color rgb="FFFCFCFF"/>
      </colorScale>
    </cfRule>
  </conditionalFormatting>
  <conditionalFormatting sqref="R1:R4 J531:N534 R531:R534">
    <cfRule type="cellIs" dxfId="1044" priority="2826" operator="equal">
      <formula>0</formula>
    </cfRule>
  </conditionalFormatting>
  <conditionalFormatting sqref="O5 R5 Z352:Z367 R531:R534 AN370:AT385 AG368:AI383 AA366:AA381 T531:V534 Y348:Y358 B531:H534 X531:X534 J531:N534 AF366:AF381">
    <cfRule type="containsText" dxfId="1043" priority="2851" operator="containsText" text=" ">
      <formula>NOT(ISERROR(SEARCH(" ",B5)))</formula>
    </cfRule>
  </conditionalFormatting>
  <conditionalFormatting sqref="E5:M5 J104:O327 R104:S327 AN205:AT364 Y231:Y342 T267:T287 R522:R530 Z178:Z346 AA178:AA360 AH180:AI362 B103:H351 T113:U212 V103:W266 AA170:AA176 Z177:AA177 AF177:AF360">
    <cfRule type="containsText" dxfId="1042" priority="2854" operator="containsText" text=" ">
      <formula>NOT(ISERROR(SEARCH(" ",B5)))</formula>
    </cfRule>
  </conditionalFormatting>
  <conditionalFormatting sqref="N5 S5:U5 B5:B7 B10:B29 B57:B66 R103 R57:V57 AY122:AZ145 AG106:AI108 R328:V351 AG617:AT619 AJ366:AT369 AJ592:AT594 AJ599:AT605 AG612:AT613 AG364:AI367 AG590:AI592 AG597:AI600 B93:B102 AA118:AA119 T104:T112 Y573:Y589 Y591:Y595 Y344:Y347 Z104:Z105 AA104:AA106 AG120:AI121 J328:O351 V288:V303 J103:O103 Y57:Y66 S93:V96 AH109:AI110 E57:H58 AA617:AA618 AY110:AZ119 BA110:XFD145 AW120:AZ121 J57:O70 AA595:AA600 Z574:Z576 Z348:Z351 Z581:Z598 Z600:Z603 AA362:AA365 AA611:AA612 AA588:AA590 R671:V1048576 AG722:AI769 Y666:Y713 Y719:Y1048576 X671:X1048576 AG686:AI716 AA773:AA1048576 AA684:AA714 B671:O1048576 Z759:Z1048576 Z706:Z753 Z670:Z700 AA720:AA767 AF720:AF767 AF684:AF714 AF773:AF1048576 AF588:AF590 AF611:AF612 AF362:AF365 AF595:AF600 AF617:AF618 AF104:AF106 AF118:AF119 AG605:AI605 AH614:AT614 AH620:AT620 AH603:AI604 AH616:AT616 AA602:AI602 AI601">
    <cfRule type="containsText" dxfId="1041" priority="2853" operator="containsText" text=" ">
      <formula>NOT(ISERROR(SEARCH(" ",B5)))</formula>
    </cfRule>
  </conditionalFormatting>
  <conditionalFormatting sqref="V5 R58:V66 C97:C102 C93:D96 X59:X66 C59:D66 G66:H66">
    <cfRule type="containsText" dxfId="1040" priority="2852" operator="containsText" text=" ">
      <formula>NOT(ISERROR(SEARCH(" ",C5)))</formula>
    </cfRule>
  </conditionalFormatting>
  <conditionalFormatting sqref="C5:D5 X5:AA5 AG95:AR105 Y6:AA6 AA7 AA10:AA55 AS673:AU1048576 AJ724:AR771 AJ686:AR718 AG772:AR1048576 AN719:AR723 AG673:AR685 AF10:AU55 AF5:AU7 AF57:AR94 AA57:AA94 AS57:AU105">
    <cfRule type="containsText" dxfId="1039" priority="2825" operator="containsText" text=" ">
      <formula>NOT(ISERROR(SEARCH(" ",C5)))</formula>
    </cfRule>
  </conditionalFormatting>
  <conditionalFormatting sqref="C632:C635 C5:C7 C10:C27 C57:C66 C93:C595 C661:C670">
    <cfRule type="colorScale" priority="285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P5 R492:R498 AJ394:AT590 AA390:AA586 Y367:Y563 Z376:Z572 AG392:AI588 AW170:XFD605 I93:I601 AF390:AF586">
    <cfRule type="containsText" dxfId="1038" priority="458" operator="containsText" text=" ">
      <formula>NOT(ISERROR(SEARCH(" ",I5)))</formula>
    </cfRule>
  </conditionalFormatting>
  <conditionalFormatting sqref="W5 W58:W66">
    <cfRule type="containsText" dxfId="1037" priority="1381" operator="containsText" text=" ">
      <formula>NOT(ISERROR(SEARCH(" ",W5)))</formula>
    </cfRule>
  </conditionalFormatting>
  <conditionalFormatting sqref="AW5:XFD5 AY146:XFD169 AT106:AT108 AW57:XFD66 AW95:XFD108 AA95:AA102 AW612:XFD614 X93:X96 AY109:XFD109 AW616:XFD620 Y93:Y102 Z103:AA103 AW686:XFD769 AW775:XFD1048576 AF95:AF103">
    <cfRule type="containsText" dxfId="1036" priority="2828" operator="containsText" text=" ">
      <formula>NOT(ISERROR(SEARCH(" ",X5)))</formula>
    </cfRule>
  </conditionalFormatting>
  <conditionalFormatting sqref="AC95:AE105 AC772:AE1048576 AC673:AE685 AB10:AE55 AB5:AE7 AB57:AE94">
    <cfRule type="containsText" dxfId="1035" priority="262" operator="containsText" text=" ">
      <formula>NOT(ISERROR(SEARCH(" ",AB5)))</formula>
    </cfRule>
  </conditionalFormatting>
  <conditionalFormatting sqref="C6:D7 D10:D15">
    <cfRule type="containsText" dxfId="1034" priority="1765" operator="containsText" text=" ">
      <formula>NOT(ISERROR(SEARCH(" ",C6)))</formula>
    </cfRule>
  </conditionalFormatting>
  <conditionalFormatting sqref="E6:I7 I57:I66 I38:I39 I10:I35 E10:H15 S6:V7 S10:V15">
    <cfRule type="containsText" dxfId="1033" priority="1768" operator="containsText" text=" ">
      <formula>NOT(ISERROR(SEARCH(" ",E6)))</formula>
    </cfRule>
  </conditionalFormatting>
  <conditionalFormatting sqref="J6:O7 J10:O17">
    <cfRule type="cellIs" dxfId="1032" priority="1757" operator="equal">
      <formula>0</formula>
    </cfRule>
    <cfRule type="containsText" dxfId="1031" priority="1758" operator="containsText" text=" ">
      <formula>NOT(ISERROR(SEARCH(" ",J6)))</formula>
    </cfRule>
  </conditionalFormatting>
  <conditionalFormatting sqref="P6:P7 P10:P17">
    <cfRule type="cellIs" dxfId="1030" priority="444" operator="equal">
      <formula>0</formula>
    </cfRule>
    <cfRule type="containsText" dxfId="1029" priority="445" operator="containsText" text=" ">
      <formula>NOT(ISERROR(SEARCH(" ",P6)))</formula>
    </cfRule>
  </conditionalFormatting>
  <conditionalFormatting sqref="R6:R7 R10:R17">
    <cfRule type="containsText" dxfId="1028" priority="1759" operator="containsText" text=" ">
      <formula>NOT(ISERROR(SEARCH(" ",R6)))</formula>
    </cfRule>
  </conditionalFormatting>
  <conditionalFormatting sqref="W6:W7 W10:W15">
    <cfRule type="containsText" dxfId="1027" priority="1135" operator="containsText" text=" ">
      <formula>NOT(ISERROR(SEARCH(" ",W6)))</formula>
    </cfRule>
  </conditionalFormatting>
  <conditionalFormatting sqref="X6:X7 X10:X17">
    <cfRule type="containsText" dxfId="1026" priority="1766" operator="containsText" text=" ">
      <formula>NOT(ISERROR(SEARCH(" ",X6)))</formula>
    </cfRule>
  </conditionalFormatting>
  <conditionalFormatting sqref="Y7:Z7 Y10:Y17 AW6:XFD7 AW10:XFD17 Z75:Z80 Z93:Z102 Z10:Z29 Z57:Z70">
    <cfRule type="containsText" dxfId="1025" priority="1767" operator="containsText" text=" ">
      <formula>NOT(ISERROR(SEARCH(" ",Y6)))</formula>
    </cfRule>
  </conditionalFormatting>
  <conditionalFormatting sqref="S8:V9 E8:I9">
    <cfRule type="containsText" dxfId="1024" priority="314" operator="containsText" text=" ">
      <formula>NOT(ISERROR(SEARCH(" ",E8)))</formula>
    </cfRule>
  </conditionalFormatting>
  <conditionalFormatting sqref="J8:O9">
    <cfRule type="cellIs" dxfId="1023" priority="308" operator="equal">
      <formula>0</formula>
    </cfRule>
    <cfRule type="containsText" dxfId="1022" priority="309" operator="containsText" text=" ">
      <formula>NOT(ISERROR(SEARCH(" ",J8)))</formula>
    </cfRule>
  </conditionalFormatting>
  <conditionalFormatting sqref="Y8:Z9 AW8:XFD9">
    <cfRule type="containsText" dxfId="1021" priority="313" operator="containsText" text=" ">
      <formula>NOT(ISERROR(SEARCH(" ",Y8)))</formula>
    </cfRule>
  </conditionalFormatting>
  <conditionalFormatting sqref="AA8:AA9 AF8:AU9">
    <cfRule type="containsText" dxfId="1020" priority="315" operator="containsText" text=" ">
      <formula>NOT(ISERROR(SEARCH(" ",AA8)))</formula>
    </cfRule>
  </conditionalFormatting>
  <conditionalFormatting sqref="AB8:AE9">
    <cfRule type="containsText" dxfId="1019" priority="218" operator="containsText" text=" ">
      <formula>NOT(ISERROR(SEARCH(" ",AB8)))</formula>
    </cfRule>
  </conditionalFormatting>
  <conditionalFormatting sqref="E16:F17">
    <cfRule type="containsText" dxfId="1018" priority="1760" operator="containsText" text=" ">
      <formula>NOT(ISERROR(SEARCH(" ",E16)))</formula>
    </cfRule>
  </conditionalFormatting>
  <conditionalFormatting sqref="G16:H16 S16:V16">
    <cfRule type="containsText" dxfId="1017" priority="1764" operator="containsText" text=" ">
      <formula>NOT(ISERROR(SEARCH(" ",G16)))</formula>
    </cfRule>
  </conditionalFormatting>
  <conditionalFormatting sqref="G17:H17 S17:V17">
    <cfRule type="containsText" dxfId="1016" priority="1762" operator="containsText" text=" ">
      <formula>NOT(ISERROR(SEARCH(" ",G17)))</formula>
    </cfRule>
  </conditionalFormatting>
  <conditionalFormatting sqref="E18:F19">
    <cfRule type="containsText" dxfId="1015" priority="1747" operator="containsText" text=" ">
      <formula>NOT(ISERROR(SEARCH(" ",E18)))</formula>
    </cfRule>
  </conditionalFormatting>
  <conditionalFormatting sqref="G18:H18 S18:V18">
    <cfRule type="containsText" dxfId="1014" priority="1751" operator="containsText" text=" ">
      <formula>NOT(ISERROR(SEARCH(" ",G18)))</formula>
    </cfRule>
  </conditionalFormatting>
  <conditionalFormatting sqref="J18:O19">
    <cfRule type="cellIs" dxfId="1013" priority="1744" operator="equal">
      <formula>0</formula>
    </cfRule>
    <cfRule type="containsText" dxfId="1012" priority="1745" operator="containsText" text=" ">
      <formula>NOT(ISERROR(SEARCH(" ",J18)))</formula>
    </cfRule>
  </conditionalFormatting>
  <conditionalFormatting sqref="Y18:Y19 AW18:XFD19">
    <cfRule type="containsText" dxfId="1011" priority="1753" operator="containsText" text=" ">
      <formula>NOT(ISERROR(SEARCH(" ",Y18)))</formula>
    </cfRule>
  </conditionalFormatting>
  <conditionalFormatting sqref="G19:H19 S19:V19">
    <cfRule type="containsText" dxfId="1010" priority="1749" operator="containsText" text=" ">
      <formula>NOT(ISERROR(SEARCH(" ",G19)))</formula>
    </cfRule>
  </conditionalFormatting>
  <conditionalFormatting sqref="G20:H20 S20:V20">
    <cfRule type="containsText" dxfId="1009" priority="1740" operator="containsText" text=" ">
      <formula>NOT(ISERROR(SEARCH(" ",G20)))</formula>
    </cfRule>
  </conditionalFormatting>
  <conditionalFormatting sqref="Y20 AW20:XFD20">
    <cfRule type="containsText" dxfId="1008" priority="1742" operator="containsText" text=" ">
      <formula>NOT(ISERROR(SEARCH(" ",Y20)))</formula>
    </cfRule>
  </conditionalFormatting>
  <conditionalFormatting sqref="G21:H21 S21:V21">
    <cfRule type="containsText" dxfId="1007" priority="1712" operator="containsText" text=" ">
      <formula>NOT(ISERROR(SEARCH(" ",G21)))</formula>
    </cfRule>
  </conditionalFormatting>
  <conditionalFormatting sqref="J21:O21 O352:P589">
    <cfRule type="cellIs" dxfId="1006" priority="1707" operator="equal">
      <formula>0</formula>
    </cfRule>
    <cfRule type="containsText" dxfId="1005" priority="1708" operator="containsText" text=" ">
      <formula>NOT(ISERROR(SEARCH(" ",J21)))</formula>
    </cfRule>
  </conditionalFormatting>
  <conditionalFormatting sqref="Y21 AW21:XFD21">
    <cfRule type="containsText" dxfId="1004" priority="1714" operator="containsText" text=" ">
      <formula>NOT(ISERROR(SEARCH(" ",Y21)))</formula>
    </cfRule>
  </conditionalFormatting>
  <conditionalFormatting sqref="G22:H22 S22:V22">
    <cfRule type="containsText" dxfId="1003" priority="1704" operator="containsText" text=" ">
      <formula>NOT(ISERROR(SEARCH(" ",G22)))</formula>
    </cfRule>
  </conditionalFormatting>
  <conditionalFormatting sqref="Y22 AW22:XFD22">
    <cfRule type="containsText" dxfId="1002" priority="1706" operator="containsText" text=" ">
      <formula>NOT(ISERROR(SEARCH(" ",Y22)))</formula>
    </cfRule>
  </conditionalFormatting>
  <conditionalFormatting sqref="C23:D25">
    <cfRule type="containsText" dxfId="1001" priority="1695" operator="containsText" text=" ">
      <formula>NOT(ISERROR(SEARCH(" ",C23)))</formula>
    </cfRule>
  </conditionalFormatting>
  <conditionalFormatting sqref="G23:H25 S23:V23">
    <cfRule type="containsText" dxfId="1000" priority="1696" operator="containsText" text=" ">
      <formula>NOT(ISERROR(SEARCH(" ",G23)))</formula>
    </cfRule>
  </conditionalFormatting>
  <conditionalFormatting sqref="J23:O25">
    <cfRule type="cellIs" dxfId="999" priority="1691" operator="equal">
      <formula>0</formula>
    </cfRule>
    <cfRule type="containsText" dxfId="998" priority="1692" operator="containsText" text=" ">
      <formula>NOT(ISERROR(SEARCH(" ",J23)))</formula>
    </cfRule>
  </conditionalFormatting>
  <conditionalFormatting sqref="Y23:Y25 AW23:XFD25">
    <cfRule type="containsText" dxfId="997" priority="1698" operator="containsText" text=" ">
      <formula>NOT(ISERROR(SEARCH(" ",Y23)))</formula>
    </cfRule>
  </conditionalFormatting>
  <conditionalFormatting sqref="E24:F25">
    <cfRule type="containsText" dxfId="996" priority="1690" operator="containsText" text=" ">
      <formula>NOT(ISERROR(SEARCH(" ",E24)))</formula>
    </cfRule>
  </conditionalFormatting>
  <conditionalFormatting sqref="C26:D27">
    <cfRule type="containsText" dxfId="995" priority="1673" operator="containsText" text=" ">
      <formula>NOT(ISERROR(SEARCH(" ",C26)))</formula>
    </cfRule>
  </conditionalFormatting>
  <conditionalFormatting sqref="E26:F27">
    <cfRule type="containsText" dxfId="994" priority="1670" operator="containsText" text=" ">
      <formula>NOT(ISERROR(SEARCH(" ",E26)))</formula>
    </cfRule>
  </conditionalFormatting>
  <conditionalFormatting sqref="G26:H27">
    <cfRule type="containsText" dxfId="993" priority="1674" operator="containsText" text=" ">
      <formula>NOT(ISERROR(SEARCH(" ",G26)))</formula>
    </cfRule>
  </conditionalFormatting>
  <conditionalFormatting sqref="J26:O29">
    <cfRule type="cellIs" dxfId="992" priority="1671" operator="equal">
      <formula>0</formula>
    </cfRule>
    <cfRule type="containsText" dxfId="991" priority="1672" operator="containsText" text=" ">
      <formula>NOT(ISERROR(SEARCH(" ",J26)))</formula>
    </cfRule>
  </conditionalFormatting>
  <conditionalFormatting sqref="Y26:Y27 AW26:XFD27">
    <cfRule type="containsText" dxfId="990" priority="1675" operator="containsText" text=" ">
      <formula>NOT(ISERROR(SEARCH(" ",Y26)))</formula>
    </cfRule>
  </conditionalFormatting>
  <conditionalFormatting sqref="E28:F29">
    <cfRule type="containsText" dxfId="989" priority="1112" operator="containsText" text=" ">
      <formula>NOT(ISERROR(SEARCH(" ",E28)))</formula>
    </cfRule>
  </conditionalFormatting>
  <conditionalFormatting sqref="G28:H28 S28:V28">
    <cfRule type="containsText" dxfId="988" priority="1116" operator="containsText" text=" ">
      <formula>NOT(ISERROR(SEARCH(" ",G28)))</formula>
    </cfRule>
  </conditionalFormatting>
  <conditionalFormatting sqref="Y28:Y29 AW28:XFD29">
    <cfRule type="containsText" dxfId="987" priority="1118" operator="containsText" text=" ">
      <formula>NOT(ISERROR(SEARCH(" ",Y28)))</formula>
    </cfRule>
  </conditionalFormatting>
  <conditionalFormatting sqref="G29:H29 S29:V29">
    <cfRule type="containsText" dxfId="986" priority="1114" operator="containsText" text=" ">
      <formula>NOT(ISERROR(SEARCH(" ",G29)))</formula>
    </cfRule>
  </conditionalFormatting>
  <conditionalFormatting sqref="E30:F31">
    <cfRule type="containsText" dxfId="985" priority="903" operator="containsText" text=" ">
      <formula>NOT(ISERROR(SEARCH(" ",E30)))</formula>
    </cfRule>
  </conditionalFormatting>
  <conditionalFormatting sqref="G30:H30 S30:V30">
    <cfRule type="containsText" dxfId="984" priority="907" operator="containsText" text=" ">
      <formula>NOT(ISERROR(SEARCH(" ",G30)))</formula>
    </cfRule>
  </conditionalFormatting>
  <conditionalFormatting sqref="J30:O31">
    <cfRule type="cellIs" dxfId="983" priority="912" operator="equal">
      <formula>0</formula>
    </cfRule>
    <cfRule type="containsText" dxfId="982" priority="913" operator="containsText" text=" ">
      <formula>NOT(ISERROR(SEARCH(" ",J30)))</formula>
    </cfRule>
  </conditionalFormatting>
  <conditionalFormatting sqref="Y30:Y31 AW30:XFD31">
    <cfRule type="containsText" dxfId="981" priority="909" operator="containsText" text=" ">
      <formula>NOT(ISERROR(SEARCH(" ",Y30)))</formula>
    </cfRule>
  </conditionalFormatting>
  <conditionalFormatting sqref="G31:H31 S31:V31">
    <cfRule type="containsText" dxfId="980" priority="905" operator="containsText" text=" ">
      <formula>NOT(ISERROR(SEARCH(" ",G31)))</formula>
    </cfRule>
  </conditionalFormatting>
  <conditionalFormatting sqref="A32:A33 A42 A40 A38 A36">
    <cfRule type="duplicateValues" dxfId="979" priority="899"/>
  </conditionalFormatting>
  <conditionalFormatting sqref="C32:D33 C34:C35">
    <cfRule type="containsText" dxfId="978" priority="891" operator="containsText" text=" ">
      <formula>NOT(ISERROR(SEARCH(" ",C32)))</formula>
    </cfRule>
  </conditionalFormatting>
  <conditionalFormatting sqref="E32:F33">
    <cfRule type="containsText" dxfId="977" priority="888" operator="containsText" text=" ">
      <formula>NOT(ISERROR(SEARCH(" ",E32)))</formula>
    </cfRule>
  </conditionalFormatting>
  <conditionalFormatting sqref="G32:H33">
    <cfRule type="containsText" dxfId="976" priority="892" operator="containsText" text=" ">
      <formula>NOT(ISERROR(SEARCH(" ",G32)))</formula>
    </cfRule>
  </conditionalFormatting>
  <conditionalFormatting sqref="J32:O33">
    <cfRule type="cellIs" dxfId="975" priority="889" operator="equal">
      <formula>0</formula>
    </cfRule>
    <cfRule type="containsText" dxfId="974" priority="890" operator="containsText" text=" ">
      <formula>NOT(ISERROR(SEARCH(" ",J32)))</formula>
    </cfRule>
  </conditionalFormatting>
  <conditionalFormatting sqref="Y32:Y33 AW32:XFD33">
    <cfRule type="containsText" dxfId="973" priority="893" operator="containsText" text=" ">
      <formula>NOT(ISERROR(SEARCH(" ",Y32)))</formula>
    </cfRule>
  </conditionalFormatting>
  <conditionalFormatting sqref="A34:A35 A43 A41 A39 A37">
    <cfRule type="duplicateValues" dxfId="972" priority="881"/>
  </conditionalFormatting>
  <conditionalFormatting sqref="E34:F35">
    <cfRule type="containsText" dxfId="971" priority="872" operator="containsText" text=" ">
      <formula>NOT(ISERROR(SEARCH(" ",E34)))</formula>
    </cfRule>
  </conditionalFormatting>
  <conditionalFormatting sqref="G34:H35">
    <cfRule type="containsText" dxfId="970" priority="876" operator="containsText" text=" ">
      <formula>NOT(ISERROR(SEARCH(" ",G34)))</formula>
    </cfRule>
  </conditionalFormatting>
  <conditionalFormatting sqref="J34:O35">
    <cfRule type="cellIs" dxfId="969" priority="873" operator="equal">
      <formula>0</formula>
    </cfRule>
    <cfRule type="containsText" dxfId="968" priority="874" operator="containsText" text=" ">
      <formula>NOT(ISERROR(SEARCH(" ",J34)))</formula>
    </cfRule>
  </conditionalFormatting>
  <conditionalFormatting sqref="Y34:Y35 AW34:XFD35">
    <cfRule type="containsText" dxfId="967" priority="877" operator="containsText" text=" ">
      <formula>NOT(ISERROR(SEARCH(" ",Y34)))</formula>
    </cfRule>
  </conditionalFormatting>
  <conditionalFormatting sqref="C36:D37">
    <cfRule type="containsText" dxfId="966" priority="754" operator="containsText" text=" ">
      <formula>NOT(ISERROR(SEARCH(" ",C36)))</formula>
    </cfRule>
  </conditionalFormatting>
  <conditionalFormatting sqref="E36:F37">
    <cfRule type="containsText" dxfId="965" priority="751" operator="containsText" text=" ">
      <formula>NOT(ISERROR(SEARCH(" ",E36)))</formula>
    </cfRule>
  </conditionalFormatting>
  <conditionalFormatting sqref="G36:H37">
    <cfRule type="containsText" dxfId="964" priority="755" operator="containsText" text=" ">
      <formula>NOT(ISERROR(SEARCH(" ",G36)))</formula>
    </cfRule>
  </conditionalFormatting>
  <conditionalFormatting sqref="J36:O37">
    <cfRule type="cellIs" dxfId="963" priority="752" operator="equal">
      <formula>0</formula>
    </cfRule>
    <cfRule type="containsText" dxfId="962" priority="753" operator="containsText" text=" ">
      <formula>NOT(ISERROR(SEARCH(" ",J36)))</formula>
    </cfRule>
  </conditionalFormatting>
  <conditionalFormatting sqref="Y36:Y37 AW36:XFD37">
    <cfRule type="containsText" dxfId="961" priority="756" operator="containsText" text=" ">
      <formula>NOT(ISERROR(SEARCH(" ",Y36)))</formula>
    </cfRule>
  </conditionalFormatting>
  <conditionalFormatting sqref="C38:D39">
    <cfRule type="containsText" dxfId="960" priority="858" operator="containsText" text=" ">
      <formula>NOT(ISERROR(SEARCH(" ",C38)))</formula>
    </cfRule>
  </conditionalFormatting>
  <conditionalFormatting sqref="E38:F39">
    <cfRule type="containsText" dxfId="959" priority="855" operator="containsText" text=" ">
      <formula>NOT(ISERROR(SEARCH(" ",E38)))</formula>
    </cfRule>
  </conditionalFormatting>
  <conditionalFormatting sqref="G38:H39">
    <cfRule type="containsText" dxfId="958" priority="859" operator="containsText" text=" ">
      <formula>NOT(ISERROR(SEARCH(" ",G38)))</formula>
    </cfRule>
  </conditionalFormatting>
  <conditionalFormatting sqref="J38:O39">
    <cfRule type="cellIs" dxfId="957" priority="856" operator="equal">
      <formula>0</formula>
    </cfRule>
    <cfRule type="containsText" dxfId="956" priority="857" operator="containsText" text=" ">
      <formula>NOT(ISERROR(SEARCH(" ",J38)))</formula>
    </cfRule>
  </conditionalFormatting>
  <conditionalFormatting sqref="Y38:Y39 AW38:XFD39">
    <cfRule type="containsText" dxfId="955" priority="860" operator="containsText" text=" ">
      <formula>NOT(ISERROR(SEARCH(" ",Y38)))</formula>
    </cfRule>
  </conditionalFormatting>
  <conditionalFormatting sqref="E40:F41">
    <cfRule type="containsText" dxfId="954" priority="621" operator="containsText" text=" ">
      <formula>NOT(ISERROR(SEARCH(" ",E40)))</formula>
    </cfRule>
  </conditionalFormatting>
  <conditionalFormatting sqref="G40:H40 S40:V40">
    <cfRule type="containsText" dxfId="953" priority="625" operator="containsText" text=" ">
      <formula>NOT(ISERROR(SEARCH(" ",G40)))</formula>
    </cfRule>
  </conditionalFormatting>
  <conditionalFormatting sqref="J40:O41">
    <cfRule type="cellIs" dxfId="952" priority="630" operator="equal">
      <formula>0</formula>
    </cfRule>
    <cfRule type="containsText" dxfId="951" priority="631" operator="containsText" text=" ">
      <formula>NOT(ISERROR(SEARCH(" ",J40)))</formula>
    </cfRule>
  </conditionalFormatting>
  <conditionalFormatting sqref="Y40:Y41 AW40:XFD41">
    <cfRule type="containsText" dxfId="950" priority="627" operator="containsText" text=" ">
      <formula>NOT(ISERROR(SEARCH(" ",Y40)))</formula>
    </cfRule>
  </conditionalFormatting>
  <conditionalFormatting sqref="G41:H41 S41:V41">
    <cfRule type="containsText" dxfId="949" priority="623" operator="containsText" text=" ">
      <formula>NOT(ISERROR(SEARCH(" ",G41)))</formula>
    </cfRule>
  </conditionalFormatting>
  <conditionalFormatting sqref="C42:D43">
    <cfRule type="containsText" dxfId="948" priority="609" operator="containsText" text=" ">
      <formula>NOT(ISERROR(SEARCH(" ",C42)))</formula>
    </cfRule>
  </conditionalFormatting>
  <conditionalFormatting sqref="E42:F43">
    <cfRule type="containsText" dxfId="947" priority="606" operator="containsText" text=" ">
      <formula>NOT(ISERROR(SEARCH(" ",E42)))</formula>
    </cfRule>
  </conditionalFormatting>
  <conditionalFormatting sqref="G42:H43">
    <cfRule type="containsText" dxfId="946" priority="610" operator="containsText" text=" ">
      <formula>NOT(ISERROR(SEARCH(" ",G42)))</formula>
    </cfRule>
  </conditionalFormatting>
  <conditionalFormatting sqref="J42:O43">
    <cfRule type="cellIs" dxfId="945" priority="607" operator="equal">
      <formula>0</formula>
    </cfRule>
    <cfRule type="containsText" dxfId="944" priority="608" operator="containsText" text=" ">
      <formula>NOT(ISERROR(SEARCH(" ",J42)))</formula>
    </cfRule>
  </conditionalFormatting>
  <conditionalFormatting sqref="Y42:Y43 AW42:XFD43">
    <cfRule type="containsText" dxfId="943" priority="611" operator="containsText" text=" ">
      <formula>NOT(ISERROR(SEARCH(" ",Y42)))</formula>
    </cfRule>
  </conditionalFormatting>
  <conditionalFormatting sqref="C44:C45 C48:C55">
    <cfRule type="colorScale" priority="570">
      <colorScale>
        <cfvo type="min"/>
        <cfvo type="max"/>
        <color rgb="FFF8696B"/>
        <color rgb="FFFCFCFF"/>
      </colorScale>
    </cfRule>
    <cfRule type="colorScale" priority="57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4:D45 C48:C55">
    <cfRule type="containsText" dxfId="942" priority="564" operator="containsText" text=" ">
      <formula>NOT(ISERROR(SEARCH(" ",C44)))</formula>
    </cfRule>
  </conditionalFormatting>
  <conditionalFormatting sqref="E44:F45">
    <cfRule type="containsText" dxfId="941" priority="561" operator="containsText" text=" ">
      <formula>NOT(ISERROR(SEARCH(" ",E44)))</formula>
    </cfRule>
  </conditionalFormatting>
  <conditionalFormatting sqref="G44:H45">
    <cfRule type="containsText" dxfId="940" priority="565" operator="containsText" text=" ">
      <formula>NOT(ISERROR(SEARCH(" ",G44)))</formula>
    </cfRule>
  </conditionalFormatting>
  <conditionalFormatting sqref="J44:O45">
    <cfRule type="cellIs" dxfId="939" priority="562" operator="equal">
      <formula>0</formula>
    </cfRule>
    <cfRule type="containsText" dxfId="938" priority="563" operator="containsText" text=" ">
      <formula>NOT(ISERROR(SEARCH(" ",J44)))</formula>
    </cfRule>
  </conditionalFormatting>
  <conditionalFormatting sqref="Y44:Y45 AW44:XFD45">
    <cfRule type="containsText" dxfId="937" priority="566" operator="containsText" text=" ">
      <formula>NOT(ISERROR(SEARCH(" ",Y44)))</formula>
    </cfRule>
  </conditionalFormatting>
  <conditionalFormatting sqref="C46:D47">
    <cfRule type="containsText" dxfId="936" priority="544" operator="containsText" text=" ">
      <formula>NOT(ISERROR(SEARCH(" ",C46)))</formula>
    </cfRule>
  </conditionalFormatting>
  <conditionalFormatting sqref="E46:F47">
    <cfRule type="containsText" dxfId="935" priority="541" operator="containsText" text=" ">
      <formula>NOT(ISERROR(SEARCH(" ",E46)))</formula>
    </cfRule>
  </conditionalFormatting>
  <conditionalFormatting sqref="G46:H47">
    <cfRule type="containsText" dxfId="934" priority="545" operator="containsText" text=" ">
      <formula>NOT(ISERROR(SEARCH(" ",G46)))</formula>
    </cfRule>
  </conditionalFormatting>
  <conditionalFormatting sqref="J46:O47">
    <cfRule type="cellIs" dxfId="933" priority="542" operator="equal">
      <formula>0</formula>
    </cfRule>
    <cfRule type="containsText" dxfId="932" priority="543" operator="containsText" text=" ">
      <formula>NOT(ISERROR(SEARCH(" ",J46)))</formula>
    </cfRule>
  </conditionalFormatting>
  <conditionalFormatting sqref="Y46:Y47 AW46:XFD47">
    <cfRule type="containsText" dxfId="931" priority="546" operator="containsText" text=" ">
      <formula>NOT(ISERROR(SEARCH(" ",Y46)))</formula>
    </cfRule>
  </conditionalFormatting>
  <conditionalFormatting sqref="E48:F49">
    <cfRule type="containsText" dxfId="930" priority="523" operator="containsText" text=" ">
      <formula>NOT(ISERROR(SEARCH(" ",E48)))</formula>
    </cfRule>
  </conditionalFormatting>
  <conditionalFormatting sqref="G48:H49">
    <cfRule type="containsText" dxfId="929" priority="527" operator="containsText" text=" ">
      <formula>NOT(ISERROR(SEARCH(" ",G48)))</formula>
    </cfRule>
  </conditionalFormatting>
  <conditionalFormatting sqref="J48:O49">
    <cfRule type="cellIs" dxfId="928" priority="524" operator="equal">
      <formula>0</formula>
    </cfRule>
    <cfRule type="containsText" dxfId="927" priority="525" operator="containsText" text=" ">
      <formula>NOT(ISERROR(SEARCH(" ",J48)))</formula>
    </cfRule>
  </conditionalFormatting>
  <conditionalFormatting sqref="Y48:Y49 AW48:XFD49">
    <cfRule type="containsText" dxfId="926" priority="528" operator="containsText" text=" ">
      <formula>NOT(ISERROR(SEARCH(" ",Y48)))</formula>
    </cfRule>
  </conditionalFormatting>
  <conditionalFormatting sqref="E50:F51">
    <cfRule type="containsText" dxfId="925" priority="505" operator="containsText" text=" ">
      <formula>NOT(ISERROR(SEARCH(" ",E50)))</formula>
    </cfRule>
  </conditionalFormatting>
  <conditionalFormatting sqref="G50:H51">
    <cfRule type="containsText" dxfId="924" priority="509" operator="containsText" text=" ">
      <formula>NOT(ISERROR(SEARCH(" ",G50)))</formula>
    </cfRule>
  </conditionalFormatting>
  <conditionalFormatting sqref="J50:O51">
    <cfRule type="cellIs" dxfId="923" priority="506" operator="equal">
      <formula>0</formula>
    </cfRule>
    <cfRule type="containsText" dxfId="922" priority="507" operator="containsText" text=" ">
      <formula>NOT(ISERROR(SEARCH(" ",J50)))</formula>
    </cfRule>
  </conditionalFormatting>
  <conditionalFormatting sqref="Y50:Y51 AW50:XFD51">
    <cfRule type="containsText" dxfId="921" priority="510" operator="containsText" text=" ">
      <formula>NOT(ISERROR(SEARCH(" ",Y50)))</formula>
    </cfRule>
  </conditionalFormatting>
  <conditionalFormatting sqref="E52:F53">
    <cfRule type="containsText" dxfId="920" priority="487" operator="containsText" text=" ">
      <formula>NOT(ISERROR(SEARCH(" ",E52)))</formula>
    </cfRule>
  </conditionalFormatting>
  <conditionalFormatting sqref="G52:H53">
    <cfRule type="containsText" dxfId="919" priority="491" operator="containsText" text=" ">
      <formula>NOT(ISERROR(SEARCH(" ",G52)))</formula>
    </cfRule>
  </conditionalFormatting>
  <conditionalFormatting sqref="J52:O53">
    <cfRule type="cellIs" dxfId="918" priority="488" operator="equal">
      <formula>0</formula>
    </cfRule>
    <cfRule type="containsText" dxfId="917" priority="489" operator="containsText" text=" ">
      <formula>NOT(ISERROR(SEARCH(" ",J52)))</formula>
    </cfRule>
  </conditionalFormatting>
  <conditionalFormatting sqref="Y52:Y53 AW52:XFD53">
    <cfRule type="containsText" dxfId="916" priority="492" operator="containsText" text=" ">
      <formula>NOT(ISERROR(SEARCH(" ",Y52)))</formula>
    </cfRule>
  </conditionalFormatting>
  <conditionalFormatting sqref="E54:F55">
    <cfRule type="containsText" dxfId="915" priority="469" operator="containsText" text=" ">
      <formula>NOT(ISERROR(SEARCH(" ",E54)))</formula>
    </cfRule>
  </conditionalFormatting>
  <conditionalFormatting sqref="G54:H55">
    <cfRule type="containsText" dxfId="914" priority="473" operator="containsText" text=" ">
      <formula>NOT(ISERROR(SEARCH(" ",G54)))</formula>
    </cfRule>
  </conditionalFormatting>
  <conditionalFormatting sqref="J54:O55">
    <cfRule type="cellIs" dxfId="913" priority="470" operator="equal">
      <formula>0</formula>
    </cfRule>
    <cfRule type="containsText" dxfId="912" priority="471" operator="containsText" text=" ">
      <formula>NOT(ISERROR(SEARCH(" ",J54)))</formula>
    </cfRule>
  </conditionalFormatting>
  <conditionalFormatting sqref="Y54:Y55 AW54:XFD55">
    <cfRule type="containsText" dxfId="911" priority="474" operator="containsText" text=" ">
      <formula>NOT(ISERROR(SEARCH(" ",Y54)))</formula>
    </cfRule>
  </conditionalFormatting>
  <conditionalFormatting sqref="C57:D58">
    <cfRule type="containsText" dxfId="910" priority="2824" operator="containsText" text=" ">
      <formula>NOT(ISERROR(SEARCH(" ",C57)))</formula>
    </cfRule>
  </conditionalFormatting>
  <conditionalFormatting sqref="J57:O70">
    <cfRule type="cellIs" dxfId="909" priority="1770" operator="equal">
      <formula>0</formula>
    </cfRule>
  </conditionalFormatting>
  <conditionalFormatting sqref="P328:P351 P103 P57:P70 P671:P1048576">
    <cfRule type="containsText" dxfId="908" priority="459" operator="containsText" text=" ">
      <formula>NOT(ISERROR(SEARCH(" ",P57)))</formula>
    </cfRule>
  </conditionalFormatting>
  <conditionalFormatting sqref="W57 W93:W96 W288:W303 W328:W351 W671:W1048576">
    <cfRule type="containsText" dxfId="907" priority="1382" operator="containsText" text=" ">
      <formula>NOT(ISERROR(SEARCH(" ",W57)))</formula>
    </cfRule>
  </conditionalFormatting>
  <conditionalFormatting sqref="E59:F60">
    <cfRule type="containsText" dxfId="906" priority="1010" operator="containsText" text=" ">
      <formula>NOT(ISERROR(SEARCH(" ",E59)))</formula>
    </cfRule>
  </conditionalFormatting>
  <conditionalFormatting sqref="G59:H65 G93:H96">
    <cfRule type="containsText" dxfId="905" priority="2855" operator="containsText" text=" ">
      <formula>NOT(ISERROR(SEARCH(" ",G59)))</formula>
    </cfRule>
  </conditionalFormatting>
  <conditionalFormatting sqref="E61:F62">
    <cfRule type="containsText" dxfId="904" priority="1009" operator="containsText" text=" ">
      <formula>NOT(ISERROR(SEARCH(" ",E61)))</formula>
    </cfRule>
  </conditionalFormatting>
  <conditionalFormatting sqref="E63:F64">
    <cfRule type="containsText" dxfId="903" priority="1008" operator="containsText" text=" ">
      <formula>NOT(ISERROR(SEARCH(" ",E63)))</formula>
    </cfRule>
  </conditionalFormatting>
  <conditionalFormatting sqref="E65:F66">
    <cfRule type="containsText" dxfId="902" priority="1007" operator="containsText" text=" ">
      <formula>NOT(ISERROR(SEARCH(" ",E65)))</formula>
    </cfRule>
  </conditionalFormatting>
  <conditionalFormatting sqref="A67 A71">
    <cfRule type="duplicateValues" dxfId="901" priority="922"/>
  </conditionalFormatting>
  <conditionalFormatting sqref="G67:H67 R67:V67 C67:D67 X67">
    <cfRule type="containsText" dxfId="900" priority="938" operator="containsText" text=" ">
      <formula>NOT(ISERROR(SEARCH(" ",C67)))</formula>
    </cfRule>
  </conditionalFormatting>
  <conditionalFormatting sqref="A68 A72">
    <cfRule type="duplicateValues" dxfId="899" priority="923"/>
  </conditionalFormatting>
  <conditionalFormatting sqref="B68 B75:B78 B70">
    <cfRule type="containsText" dxfId="898" priority="995" operator="containsText" text=" ">
      <formula>NOT(ISERROR(SEARCH(" ",B68)))</formula>
    </cfRule>
  </conditionalFormatting>
  <conditionalFormatting sqref="C76 C70 C68 C78">
    <cfRule type="colorScale" priority="997">
      <colorScale>
        <cfvo type="min"/>
        <cfvo type="max"/>
        <color rgb="FFF8696B"/>
        <color rgb="FFFCFCFF"/>
      </colorScale>
    </cfRule>
    <cfRule type="colorScale" priority="99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76:H76 R68:V68 R70:V70 G70:H70 X70 C70:D70 C68:D68 X68 G68:H68 U76:V76 R76:S76 C76:D76 C78:D78 G78:H78">
    <cfRule type="containsText" dxfId="897" priority="994" operator="containsText" text=" ">
      <formula>NOT(ISERROR(SEARCH(" ",C68)))</formula>
    </cfRule>
  </conditionalFormatting>
  <conditionalFormatting sqref="E68:F68 E70:F70">
    <cfRule type="containsText" dxfId="896" priority="965" operator="containsText" text=" ">
      <formula>NOT(ISERROR(SEARCH(" ",E68)))</formula>
    </cfRule>
  </conditionalFormatting>
  <conditionalFormatting sqref="I68 I75:I78 I70">
    <cfRule type="containsText" dxfId="895" priority="990" operator="containsText" text=" ">
      <formula>NOT(ISERROR(SEARCH(" ",I68)))</formula>
    </cfRule>
  </conditionalFormatting>
  <conditionalFormatting sqref="W76 W70 W68">
    <cfRule type="containsText" dxfId="894" priority="969" operator="containsText" text=" ">
      <formula>NOT(ISERROR(SEARCH(" ",W68)))</formula>
    </cfRule>
  </conditionalFormatting>
  <conditionalFormatting sqref="X78:Y78 AW68:XFD68 AW70:XFD70 AW76:XFD76 AW78:XFD78 X76:Y76">
    <cfRule type="containsText" dxfId="893" priority="993" operator="containsText" text=" ">
      <formula>NOT(ISERROR(SEARCH(" ",X68)))</formula>
    </cfRule>
  </conditionalFormatting>
  <conditionalFormatting sqref="A69 A73">
    <cfRule type="duplicateValues" dxfId="892" priority="933"/>
  </conditionalFormatting>
  <conditionalFormatting sqref="C69:D69 R69:V69 G69:H69 X69">
    <cfRule type="containsText" dxfId="891" priority="929" operator="containsText" text=" ">
      <formula>NOT(ISERROR(SEARCH(" ",C69)))</formula>
    </cfRule>
  </conditionalFormatting>
  <conditionalFormatting sqref="A70 A74:A80">
    <cfRule type="duplicateValues" dxfId="890" priority="999"/>
  </conditionalFormatting>
  <conditionalFormatting sqref="G71:H71 R71:V71 D71 X71">
    <cfRule type="containsText" dxfId="889" priority="731" operator="containsText" text=" ">
      <formula>NOT(ISERROR(SEARCH(" ",D71)))</formula>
    </cfRule>
  </conditionalFormatting>
  <conditionalFormatting sqref="J71:O74">
    <cfRule type="cellIs" dxfId="888" priority="743" operator="equal">
      <formula>0</formula>
    </cfRule>
    <cfRule type="containsText" dxfId="887" priority="744" operator="containsText" text=" ">
      <formula>NOT(ISERROR(SEARCH(" ",J71)))</formula>
    </cfRule>
  </conditionalFormatting>
  <conditionalFormatting sqref="B72 B74">
    <cfRule type="containsText" dxfId="886" priority="740" operator="containsText" text=" ">
      <formula>NOT(ISERROR(SEARCH(" ",B72)))</formula>
    </cfRule>
  </conditionalFormatting>
  <conditionalFormatting sqref="G72:H72 R72:V72 R74:V74 G74:H74 X74 D74 D72 X72">
    <cfRule type="containsText" dxfId="885" priority="739" operator="containsText" text=" ">
      <formula>NOT(ISERROR(SEARCH(" ",D72)))</formula>
    </cfRule>
  </conditionalFormatting>
  <conditionalFormatting sqref="E72:F72 E74:F74">
    <cfRule type="containsText" dxfId="884" priority="734" operator="containsText" text=" ">
      <formula>NOT(ISERROR(SEARCH(" ",E72)))</formula>
    </cfRule>
  </conditionalFormatting>
  <conditionalFormatting sqref="I72 I74">
    <cfRule type="containsText" dxfId="883" priority="736" operator="containsText" text=" ">
      <formula>NOT(ISERROR(SEARCH(" ",I72)))</formula>
    </cfRule>
  </conditionalFormatting>
  <conditionalFormatting sqref="W72 W74">
    <cfRule type="containsText" dxfId="882" priority="735" operator="containsText" text=" ">
      <formula>NOT(ISERROR(SEARCH(" ",W72)))</formula>
    </cfRule>
  </conditionalFormatting>
  <conditionalFormatting sqref="AW74:XFD74 AW72:XFD72">
    <cfRule type="containsText" dxfId="881" priority="738" operator="containsText" text=" ">
      <formula>NOT(ISERROR(SEARCH(" ",AW72)))</formula>
    </cfRule>
  </conditionalFormatting>
  <conditionalFormatting sqref="D73 R73:V73 G73:H73 X73">
    <cfRule type="containsText" dxfId="880" priority="725" operator="containsText" text=" ">
      <formula>NOT(ISERROR(SEARCH(" ",D73)))</formula>
    </cfRule>
  </conditionalFormatting>
  <conditionalFormatting sqref="G75:H75 T76:T80 R75:V75 C75:D75">
    <cfRule type="containsText" dxfId="879" priority="984" operator="containsText" text=" ">
      <formula>NOT(ISERROR(SEARCH(" ",C75)))</formula>
    </cfRule>
  </conditionalFormatting>
  <conditionalFormatting sqref="X75:Y75 AW75:XFD75">
    <cfRule type="containsText" dxfId="878" priority="983" operator="containsText" text=" ">
      <formula>NOT(ISERROR(SEARCH(" ",X75)))</formula>
    </cfRule>
  </conditionalFormatting>
  <conditionalFormatting sqref="E76:F76 E78:F78">
    <cfRule type="containsText" dxfId="877" priority="989" operator="containsText" text=" ">
      <formula>NOT(ISERROR(SEARCH(" ",E76)))</formula>
    </cfRule>
  </conditionalFormatting>
  <conditionalFormatting sqref="C77:D77 G77:H77">
    <cfRule type="containsText" dxfId="876" priority="977" operator="containsText" text=" ">
      <formula>NOT(ISERROR(SEARCH(" ",C77)))</formula>
    </cfRule>
  </conditionalFormatting>
  <conditionalFormatting sqref="R77:S77 U77:V77">
    <cfRule type="containsText" dxfId="875" priority="975" operator="containsText" text=" ">
      <formula>NOT(ISERROR(SEARCH(" ",R77)))</formula>
    </cfRule>
  </conditionalFormatting>
  <conditionalFormatting sqref="X77:Y77 AW77:XFD77">
    <cfRule type="containsText" dxfId="874" priority="976" operator="containsText" text=" ">
      <formula>NOT(ISERROR(SEARCH(" ",X77)))</formula>
    </cfRule>
  </conditionalFormatting>
  <conditionalFormatting sqref="R78:S78 U78:V78">
    <cfRule type="containsText" dxfId="873" priority="992" operator="containsText" text=" ">
      <formula>NOT(ISERROR(SEARCH(" ",R78)))</formula>
    </cfRule>
  </conditionalFormatting>
  <conditionalFormatting sqref="C79:D79 G79:H79">
    <cfRule type="containsText" dxfId="872" priority="952" operator="containsText" text=" ">
      <formula>NOT(ISERROR(SEARCH(" ",C79)))</formula>
    </cfRule>
  </conditionalFormatting>
  <conditionalFormatting sqref="R79:S79 U79:V79">
    <cfRule type="containsText" dxfId="871" priority="950" operator="containsText" text=" ">
      <formula>NOT(ISERROR(SEARCH(" ",R79)))</formula>
    </cfRule>
  </conditionalFormatting>
  <conditionalFormatting sqref="X79:Y79 AW93:XFD93">
    <cfRule type="containsText" dxfId="870" priority="951" operator="containsText" text=" ">
      <formula>NOT(ISERROR(SEARCH(" ",X79)))</formula>
    </cfRule>
  </conditionalFormatting>
  <conditionalFormatting sqref="G80:H80 C80:D80">
    <cfRule type="containsText" dxfId="869" priority="959" operator="containsText" text=" ">
      <formula>NOT(ISERROR(SEARCH(" ",C80)))</formula>
    </cfRule>
  </conditionalFormatting>
  <conditionalFormatting sqref="R80:S80 U80:V80">
    <cfRule type="containsText" dxfId="868" priority="957" operator="containsText" text=" ">
      <formula>NOT(ISERROR(SEARCH(" ",R80)))</formula>
    </cfRule>
  </conditionalFormatting>
  <conditionalFormatting sqref="X80:Y80 AW94:XFD94">
    <cfRule type="containsText" dxfId="867" priority="958" operator="containsText" text=" ">
      <formula>NOT(ISERROR(SEARCH(" ",X80)))</formula>
    </cfRule>
  </conditionalFormatting>
  <conditionalFormatting sqref="G81:H81 R81:V81 D81">
    <cfRule type="containsText" dxfId="866" priority="846" operator="containsText" text=" ">
      <formula>NOT(ISERROR(SEARCH(" ",D81)))</formula>
    </cfRule>
  </conditionalFormatting>
  <conditionalFormatting sqref="X81:Y81 AW81:XFD81">
    <cfRule type="containsText" dxfId="865" priority="845" operator="containsText" text=" ">
      <formula>NOT(ISERROR(SEARCH(" ",X81)))</formula>
    </cfRule>
  </conditionalFormatting>
  <conditionalFormatting sqref="D82 G82:H82">
    <cfRule type="containsText" dxfId="864" priority="837" operator="containsText" text=" ">
      <formula>NOT(ISERROR(SEARCH(" ",D82)))</formula>
    </cfRule>
  </conditionalFormatting>
  <conditionalFormatting sqref="R82:S82 U82:V82">
    <cfRule type="containsText" dxfId="863" priority="835" operator="containsText" text=" ">
      <formula>NOT(ISERROR(SEARCH(" ",R82)))</formula>
    </cfRule>
  </conditionalFormatting>
  <conditionalFormatting sqref="X82:Y82 AW82:XFD82">
    <cfRule type="containsText" dxfId="862" priority="836" operator="containsText" text=" ">
      <formula>NOT(ISERROR(SEARCH(" ",X82)))</formula>
    </cfRule>
  </conditionalFormatting>
  <conditionalFormatting sqref="G83:H83 R83:V83 D83">
    <cfRule type="containsText" dxfId="861" priority="823" operator="containsText" text=" ">
      <formula>NOT(ISERROR(SEARCH(" ",D83)))</formula>
    </cfRule>
  </conditionalFormatting>
  <conditionalFormatting sqref="X83:Y83 AW83:XFD83">
    <cfRule type="containsText" dxfId="860" priority="822" operator="containsText" text=" ">
      <formula>NOT(ISERROR(SEARCH(" ",X83)))</formula>
    </cfRule>
  </conditionalFormatting>
  <conditionalFormatting sqref="D84 G84:H84">
    <cfRule type="containsText" dxfId="859" priority="814" operator="containsText" text=" ">
      <formula>NOT(ISERROR(SEARCH(" ",D84)))</formula>
    </cfRule>
  </conditionalFormatting>
  <conditionalFormatting sqref="R84:S84 U84:V84">
    <cfRule type="containsText" dxfId="858" priority="812" operator="containsText" text=" ">
      <formula>NOT(ISERROR(SEARCH(" ",R84)))</formula>
    </cfRule>
  </conditionalFormatting>
  <conditionalFormatting sqref="X84:Y84 AW84:XFD84">
    <cfRule type="containsText" dxfId="857" priority="813" operator="containsText" text=" ">
      <formula>NOT(ISERROR(SEARCH(" ",X84)))</formula>
    </cfRule>
  </conditionalFormatting>
  <conditionalFormatting sqref="G85:H85 R85:V85">
    <cfRule type="containsText" dxfId="856" priority="650" operator="containsText" text=" ">
      <formula>NOT(ISERROR(SEARCH(" ",G85)))</formula>
    </cfRule>
  </conditionalFormatting>
  <conditionalFormatting sqref="R86:S86 U86:V86">
    <cfRule type="containsText" dxfId="855" priority="639" operator="containsText" text=" ">
      <formula>NOT(ISERROR(SEARCH(" ",R86)))</formula>
    </cfRule>
  </conditionalFormatting>
  <conditionalFormatting sqref="G87:H87 R87:V87">
    <cfRule type="containsText" dxfId="854" priority="686" operator="containsText" text=" ">
      <formula>NOT(ISERROR(SEARCH(" ",G87)))</formula>
    </cfRule>
  </conditionalFormatting>
  <conditionalFormatting sqref="B88 B90">
    <cfRule type="containsText" dxfId="853" priority="703" operator="containsText" text=" ">
      <formula>NOT(ISERROR(SEARCH(" ",B88)))</formula>
    </cfRule>
  </conditionalFormatting>
  <conditionalFormatting sqref="D88 D90">
    <cfRule type="containsText" dxfId="852" priority="702" operator="containsText" text=" ">
      <formula>NOT(ISERROR(SEARCH(" ",D88)))</formula>
    </cfRule>
  </conditionalFormatting>
  <conditionalFormatting sqref="R88:S88 U88:V88">
    <cfRule type="containsText" dxfId="851" priority="675" operator="containsText" text=" ">
      <formula>NOT(ISERROR(SEARCH(" ",R88)))</formula>
    </cfRule>
  </conditionalFormatting>
  <conditionalFormatting sqref="AW90:XFD90 AW88:XFD88">
    <cfRule type="containsText" dxfId="850" priority="701" operator="containsText" text=" ">
      <formula>NOT(ISERROR(SEARCH(" ",AW88)))</formula>
    </cfRule>
  </conditionalFormatting>
  <conditionalFormatting sqref="G89:H89 R89:V89">
    <cfRule type="containsText" dxfId="849" priority="668" operator="containsText" text=" ">
      <formula>NOT(ISERROR(SEARCH(" ",G89)))</formula>
    </cfRule>
  </conditionalFormatting>
  <conditionalFormatting sqref="R90:S90 U90:V90">
    <cfRule type="containsText" dxfId="848" priority="657" operator="containsText" text=" ">
      <formula>NOT(ISERROR(SEARCH(" ",R90)))</formula>
    </cfRule>
  </conditionalFormatting>
  <conditionalFormatting sqref="D91 G91:H91">
    <cfRule type="containsText" dxfId="847" priority="585" operator="containsText" text=" ">
      <formula>NOT(ISERROR(SEARCH(" ",D91)))</formula>
    </cfRule>
  </conditionalFormatting>
  <conditionalFormatting sqref="R91:S91 U91:V91">
    <cfRule type="containsText" dxfId="846" priority="583" operator="containsText" text=" ">
      <formula>NOT(ISERROR(SEARCH(" ",R91)))</formula>
    </cfRule>
  </conditionalFormatting>
  <conditionalFormatting sqref="G92:H92 C92:D92">
    <cfRule type="containsText" dxfId="845" priority="592" operator="containsText" text=" ">
      <formula>NOT(ISERROR(SEARCH(" ",C92)))</formula>
    </cfRule>
  </conditionalFormatting>
  <conditionalFormatting sqref="J92:O102">
    <cfRule type="cellIs" dxfId="844" priority="586" operator="equal">
      <formula>0</formula>
    </cfRule>
    <cfRule type="containsText" dxfId="843" priority="587" operator="containsText" text=" ">
      <formula>NOT(ISERROR(SEARCH(" ",J92)))</formula>
    </cfRule>
  </conditionalFormatting>
  <conditionalFormatting sqref="R92:S92 U92:V92">
    <cfRule type="containsText" dxfId="842" priority="590" operator="containsText" text=" ">
      <formula>NOT(ISERROR(SEARCH(" ",R92)))</formula>
    </cfRule>
  </conditionalFormatting>
  <conditionalFormatting sqref="E93:F96">
    <cfRule type="containsText" dxfId="841" priority="1006" operator="containsText" text=" ">
      <formula>NOT(ISERROR(SEARCH(" ",E93)))</formula>
    </cfRule>
  </conditionalFormatting>
  <conditionalFormatting sqref="J103:O351 R103:R351 R521:R530 J403:N403">
    <cfRule type="cellIs" dxfId="840" priority="2586" operator="equal">
      <formula>0</formula>
    </cfRule>
  </conditionalFormatting>
  <conditionalFormatting sqref="S103:U103 U104:U112">
    <cfRule type="containsText" dxfId="839" priority="2841" operator="containsText" text=" ">
      <formula>NOT(ISERROR(SEARCH(" ",S103)))</formula>
    </cfRule>
  </conditionalFormatting>
  <conditionalFormatting sqref="AC106:AE108 AC617:AE619 AC612:AE613 AC364:AE367 AC590:AE592 AC597:AE600 AC120:AE121 AD109:AE110 AC722:AE769 AC686:AE716 AB720:AB767 AB684:AB714 AB773:AB1048576 AB588:AB590 AB611:AB612 AB362:AB365 AB595:AB600 AB617:AB618 AB104:AB106 AB118:AB119 AC605:AE605">
    <cfRule type="containsText" dxfId="838" priority="271" operator="containsText" text=" ">
      <formula>NOT(ISERROR(SEARCH(" ",AB104)))</formula>
    </cfRule>
  </conditionalFormatting>
  <conditionalFormatting sqref="AH141:AI152 U213:U238 Z147:Z156 Z106:Z136 AF170 AF175:AF176 AH163:AI179 AH122:AI131 AH117:AH119 AH111:AI115 AI116:AI119">
    <cfRule type="containsText" dxfId="837" priority="2847" operator="containsText" text=" ">
      <formula>NOT(ISERROR(SEARCH(" ",U106)))</formula>
    </cfRule>
  </conditionalFormatting>
  <conditionalFormatting sqref="AJ106:AM109">
    <cfRule type="containsText" dxfId="836" priority="2829" operator="containsText" text=" ">
      <formula>NOT(ISERROR(SEARCH(" ",AJ106)))</formula>
    </cfRule>
    <cfRule type="containsText" dxfId="835" priority="2830" operator="containsText" text=" ">
      <formula>NOT(ISERROR(SEARCH(" ",AJ106)))</formula>
    </cfRule>
  </conditionalFormatting>
  <conditionalFormatting sqref="AW109:AW119 AW122:AX169">
    <cfRule type="containsText" dxfId="834" priority="2815" operator="containsText" text=" ">
      <formula>NOT(ISERROR(SEARCH(" ",AW109)))</formula>
    </cfRule>
  </conditionalFormatting>
  <conditionalFormatting sqref="AJ205:AM365 AL110:AN204 AJ110:AJ204">
    <cfRule type="containsText" dxfId="833" priority="2812" operator="containsText" text=" ">
      <formula>NOT(ISERROR(SEARCH(" ",AJ110)))</formula>
    </cfRule>
    <cfRule type="containsText" dxfId="832" priority="2813" operator="containsText" text=" ">
      <formula>NOT(ISERROR(SEARCH(" ",AJ110)))</formula>
    </cfRule>
  </conditionalFormatting>
  <conditionalFormatting sqref="AO110:AT204">
    <cfRule type="cellIs" dxfId="831" priority="1769" operator="equal">
      <formula>1</formula>
    </cfRule>
  </conditionalFormatting>
  <conditionalFormatting sqref="AD141:AE152 AB170 AB175:AB176 AD163:AE179 AD122:AE131 AD117:AD119 AD111:AE115 AE116:AE119">
    <cfRule type="containsText" dxfId="830" priority="269" operator="containsText" text=" ">
      <formula>NOT(ISERROR(SEARCH(" ",AB111)))</formula>
    </cfRule>
  </conditionalFormatting>
  <conditionalFormatting sqref="AF171:AF172 Z157:Z158">
    <cfRule type="containsText" dxfId="829" priority="2845" operator="containsText" text=" ">
      <formula>NOT(ISERROR(SEARCH(" ",Z157)))</formula>
    </cfRule>
  </conditionalFormatting>
  <conditionalFormatting sqref="AF173:AF174 Z159:Z160">
    <cfRule type="containsText" dxfId="828" priority="2844" operator="containsText" text=" ">
      <formula>NOT(ISERROR(SEARCH(" ",Z159)))</formula>
    </cfRule>
  </conditionalFormatting>
  <conditionalFormatting sqref="Z162:Z163 Z166">
    <cfRule type="containsText" dxfId="827" priority="2843" operator="containsText" text=" ">
      <formula>NOT(ISERROR(SEARCH(" ",Z162)))</formula>
    </cfRule>
  </conditionalFormatting>
  <conditionalFormatting sqref="AD180:AE362 AB177:AB360">
    <cfRule type="containsText" dxfId="826" priority="272" operator="containsText" text=" ">
      <formula>NOT(ISERROR(SEARCH(" ",AB177)))</formula>
    </cfRule>
  </conditionalFormatting>
  <conditionalFormatting sqref="T213:T237 Y220:Y228 Y200:Y217">
    <cfRule type="containsText" dxfId="825" priority="2850" operator="containsText" text=" ">
      <formula>NOT(ISERROR(SEARCH(" ",T200)))</formula>
    </cfRule>
  </conditionalFormatting>
  <conditionalFormatting sqref="T238 Y229">
    <cfRule type="containsText" dxfId="824" priority="2835" operator="containsText" text=" ">
      <formula>NOT(ISERROR(SEARCH(" ",T229)))</formula>
    </cfRule>
  </conditionalFormatting>
  <conditionalFormatting sqref="T288:U303 Y230 T304:T327 T239:U266">
    <cfRule type="containsText" dxfId="823" priority="2834" operator="containsText" text=" ">
      <formula>NOT(ISERROR(SEARCH(" ",T230)))</formula>
    </cfRule>
  </conditionalFormatting>
  <conditionalFormatting sqref="U267:V274">
    <cfRule type="containsText" dxfId="822" priority="2819" operator="containsText" text=" ">
      <formula>NOT(ISERROR(SEARCH(" ",U267)))</formula>
    </cfRule>
  </conditionalFormatting>
  <conditionalFormatting sqref="U280:V287">
    <cfRule type="containsText" dxfId="821" priority="2818" operator="containsText" text=" ">
      <formula>NOT(ISERROR(SEARCH(" ",U280)))</formula>
    </cfRule>
  </conditionalFormatting>
  <conditionalFormatting sqref="AH363:AI363 AN365:AT365 AA361 Y343 Z347 AF361">
    <cfRule type="containsText" dxfId="820" priority="2814" operator="containsText" text=" ">
      <formula>NOT(ISERROR(SEARCH(" ",Y343)))</formula>
    </cfRule>
  </conditionalFormatting>
  <conditionalFormatting sqref="C352:H352 R352:V352 J352:N352">
    <cfRule type="containsText" dxfId="819" priority="2791" operator="containsText" text=" ">
      <formula>NOT(ISERROR(SEARCH(" ",C352)))</formula>
    </cfRule>
  </conditionalFormatting>
  <conditionalFormatting sqref="J352:N352 R352">
    <cfRule type="cellIs" dxfId="818" priority="2790" operator="equal">
      <formula>0</formula>
    </cfRule>
  </conditionalFormatting>
  <conditionalFormatting sqref="C353:H353 R353:V353 J353:N353">
    <cfRule type="containsText" dxfId="817" priority="2787" operator="containsText" text=" ">
      <formula>NOT(ISERROR(SEARCH(" ",C353)))</formula>
    </cfRule>
  </conditionalFormatting>
  <conditionalFormatting sqref="J353:N353 R353">
    <cfRule type="cellIs" dxfId="816" priority="2786" operator="equal">
      <formula>0</formula>
    </cfRule>
  </conditionalFormatting>
  <conditionalFormatting sqref="C354:H354 R354:V354 J354:N354">
    <cfRule type="containsText" dxfId="815" priority="2783" operator="containsText" text=" ">
      <formula>NOT(ISERROR(SEARCH(" ",C354)))</formula>
    </cfRule>
  </conditionalFormatting>
  <conditionalFormatting sqref="J354:N354 R354">
    <cfRule type="cellIs" dxfId="814" priority="2782" operator="equal">
      <formula>0</formula>
    </cfRule>
  </conditionalFormatting>
  <conditionalFormatting sqref="C355:H355 R355:V355 J355:N355">
    <cfRule type="containsText" dxfId="813" priority="2779" operator="containsText" text=" ">
      <formula>NOT(ISERROR(SEARCH(" ",C355)))</formula>
    </cfRule>
  </conditionalFormatting>
  <conditionalFormatting sqref="J355:N355 R355">
    <cfRule type="cellIs" dxfId="812" priority="2778" operator="equal">
      <formula>0</formula>
    </cfRule>
  </conditionalFormatting>
  <conditionalFormatting sqref="C356:H356 R356:V356 J356:N356">
    <cfRule type="containsText" dxfId="811" priority="2775" operator="containsText" text=" ">
      <formula>NOT(ISERROR(SEARCH(" ",C356)))</formula>
    </cfRule>
  </conditionalFormatting>
  <conditionalFormatting sqref="J356:N356 R356">
    <cfRule type="cellIs" dxfId="810" priority="2774" operator="equal">
      <formula>0</formula>
    </cfRule>
  </conditionalFormatting>
  <conditionalFormatting sqref="C357:H357 R357:V357 J357:N357">
    <cfRule type="containsText" dxfId="809" priority="2771" operator="containsText" text=" ">
      <formula>NOT(ISERROR(SEARCH(" ",C357)))</formula>
    </cfRule>
  </conditionalFormatting>
  <conditionalFormatting sqref="J357:N357 R357">
    <cfRule type="cellIs" dxfId="808" priority="2770" operator="equal">
      <formula>0</formula>
    </cfRule>
  </conditionalFormatting>
  <conditionalFormatting sqref="C358:H358 R358:V358 J358:N358">
    <cfRule type="containsText" dxfId="807" priority="2767" operator="containsText" text=" ">
      <formula>NOT(ISERROR(SEARCH(" ",C358)))</formula>
    </cfRule>
  </conditionalFormatting>
  <conditionalFormatting sqref="J358:N358 R358">
    <cfRule type="cellIs" dxfId="806" priority="2766" operator="equal">
      <formula>0</formula>
    </cfRule>
  </conditionalFormatting>
  <conditionalFormatting sqref="C359:H359 R359:V359 J359:N359">
    <cfRule type="containsText" dxfId="805" priority="2763" operator="containsText" text=" ">
      <formula>NOT(ISERROR(SEARCH(" ",C359)))</formula>
    </cfRule>
  </conditionalFormatting>
  <conditionalFormatting sqref="J359:N359 R359">
    <cfRule type="cellIs" dxfId="804" priority="2762" operator="equal">
      <formula>0</formula>
    </cfRule>
  </conditionalFormatting>
  <conditionalFormatting sqref="C360:H360 R360:V360 J360:N360">
    <cfRule type="containsText" dxfId="803" priority="2759" operator="containsText" text=" ">
      <formula>NOT(ISERROR(SEARCH(" ",C360)))</formula>
    </cfRule>
  </conditionalFormatting>
  <conditionalFormatting sqref="J360:N360 R360">
    <cfRule type="cellIs" dxfId="802" priority="2758" operator="equal">
      <formula>0</formula>
    </cfRule>
  </conditionalFormatting>
  <conditionalFormatting sqref="AG384:AI391 AJ386:AT393 AA382:AA389 Y360:Y366 X536:X542 Z368:Z375 AF382:AF389">
    <cfRule type="containsText" dxfId="801" priority="2808" operator="containsText" text=" ">
      <formula>NOT(ISERROR(SEARCH(" ",X360)))</formula>
    </cfRule>
  </conditionalFormatting>
  <conditionalFormatting sqref="C361:H361 R361:V361 J361:N361">
    <cfRule type="containsText" dxfId="800" priority="2755" operator="containsText" text=" ">
      <formula>NOT(ISERROR(SEARCH(" ",C361)))</formula>
    </cfRule>
  </conditionalFormatting>
  <conditionalFormatting sqref="J361:N361 R361">
    <cfRule type="cellIs" dxfId="799" priority="2754" operator="equal">
      <formula>0</formula>
    </cfRule>
  </conditionalFormatting>
  <conditionalFormatting sqref="AD363:AE363 AB361">
    <cfRule type="containsText" dxfId="798" priority="261" operator="containsText" text=" ">
      <formula>NOT(ISERROR(SEARCH(" ",AB361)))</formula>
    </cfRule>
  </conditionalFormatting>
  <conditionalFormatting sqref="C362:H362 R362:V362 J362:N362">
    <cfRule type="containsText" dxfId="797" priority="2751" operator="containsText" text=" ">
      <formula>NOT(ISERROR(SEARCH(" ",C362)))</formula>
    </cfRule>
  </conditionalFormatting>
  <conditionalFormatting sqref="J362:N362 R362">
    <cfRule type="cellIs" dxfId="796" priority="2750" operator="equal">
      <formula>0</formula>
    </cfRule>
  </conditionalFormatting>
  <conditionalFormatting sqref="C363:H363 R363:V363 J363:N363">
    <cfRule type="containsText" dxfId="795" priority="2747" operator="containsText" text=" ">
      <formula>NOT(ISERROR(SEARCH(" ",C363)))</formula>
    </cfRule>
  </conditionalFormatting>
  <conditionalFormatting sqref="J363:N363 R363">
    <cfRule type="cellIs" dxfId="794" priority="2746" operator="equal">
      <formula>0</formula>
    </cfRule>
  </conditionalFormatting>
  <conditionalFormatting sqref="C364:H364 R364:V364 J364:N364">
    <cfRule type="containsText" dxfId="793" priority="2743" operator="containsText" text=" ">
      <formula>NOT(ISERROR(SEARCH(" ",C364)))</formula>
    </cfRule>
  </conditionalFormatting>
  <conditionalFormatting sqref="J364:N364 R364">
    <cfRule type="cellIs" dxfId="792" priority="2742" operator="equal">
      <formula>0</formula>
    </cfRule>
  </conditionalFormatting>
  <conditionalFormatting sqref="C365:H365 R365:V365 J365:N365">
    <cfRule type="containsText" dxfId="791" priority="2739" operator="containsText" text=" ">
      <formula>NOT(ISERROR(SEARCH(" ",C365)))</formula>
    </cfRule>
  </conditionalFormatting>
  <conditionalFormatting sqref="J365:N365 R365">
    <cfRule type="cellIs" dxfId="790" priority="2738" operator="equal">
      <formula>0</formula>
    </cfRule>
  </conditionalFormatting>
  <conditionalFormatting sqref="C366:H366 R366:V366 J366:N366">
    <cfRule type="containsText" dxfId="789" priority="2735" operator="containsText" text=" ">
      <formula>NOT(ISERROR(SEARCH(" ",C366)))</formula>
    </cfRule>
  </conditionalFormatting>
  <conditionalFormatting sqref="J366:N366 R366">
    <cfRule type="cellIs" dxfId="788" priority="2734" operator="equal">
      <formula>0</formula>
    </cfRule>
  </conditionalFormatting>
  <conditionalFormatting sqref="AC368:AE383 AB366:AB381">
    <cfRule type="containsText" dxfId="787" priority="270" operator="containsText" text=" ">
      <formula>NOT(ISERROR(SEARCH(" ",AB366)))</formula>
    </cfRule>
  </conditionalFormatting>
  <conditionalFormatting sqref="C367:H367 R367:V367 J367:N367">
    <cfRule type="containsText" dxfId="786" priority="2731" operator="containsText" text=" ">
      <formula>NOT(ISERROR(SEARCH(" ",C367)))</formula>
    </cfRule>
  </conditionalFormatting>
  <conditionalFormatting sqref="J367:N367 R367">
    <cfRule type="cellIs" dxfId="785" priority="2730" operator="equal">
      <formula>0</formula>
    </cfRule>
  </conditionalFormatting>
  <conditionalFormatting sqref="C368:H368 R368:V368 J368:N368">
    <cfRule type="containsText" dxfId="784" priority="2727" operator="containsText" text=" ">
      <formula>NOT(ISERROR(SEARCH(" ",C368)))</formula>
    </cfRule>
  </conditionalFormatting>
  <conditionalFormatting sqref="J368:N368 R368">
    <cfRule type="cellIs" dxfId="783" priority="2726" operator="equal">
      <formula>0</formula>
    </cfRule>
  </conditionalFormatting>
  <conditionalFormatting sqref="C369:H369 R369:V369 J369:N369">
    <cfRule type="containsText" dxfId="782" priority="2723" operator="containsText" text=" ">
      <formula>NOT(ISERROR(SEARCH(" ",C369)))</formula>
    </cfRule>
  </conditionalFormatting>
  <conditionalFormatting sqref="J369:N369 R369">
    <cfRule type="cellIs" dxfId="781" priority="2722" operator="equal">
      <formula>0</formula>
    </cfRule>
  </conditionalFormatting>
  <conditionalFormatting sqref="C370:H370 R370:V370 J370:N370">
    <cfRule type="containsText" dxfId="780" priority="2719" operator="containsText" text=" ">
      <formula>NOT(ISERROR(SEARCH(" ",C370)))</formula>
    </cfRule>
  </conditionalFormatting>
  <conditionalFormatting sqref="J370:N370 R370">
    <cfRule type="cellIs" dxfId="779" priority="2718" operator="equal">
      <formula>0</formula>
    </cfRule>
  </conditionalFormatting>
  <conditionalFormatting sqref="AJ370:AM385">
    <cfRule type="containsText" dxfId="778" priority="2831" operator="containsText" text=" ">
      <formula>NOT(ISERROR(SEARCH(" ",AJ370)))</formula>
    </cfRule>
    <cfRule type="containsText" dxfId="777" priority="2832" operator="containsText" text=" ">
      <formula>NOT(ISERROR(SEARCH(" ",AJ370)))</formula>
    </cfRule>
  </conditionalFormatting>
  <conditionalFormatting sqref="C371:H371 R371:V371 J371:N371">
    <cfRule type="containsText" dxfId="776" priority="2715" operator="containsText" text=" ">
      <formula>NOT(ISERROR(SEARCH(" ",C371)))</formula>
    </cfRule>
  </conditionalFormatting>
  <conditionalFormatting sqref="J371:N371 R371">
    <cfRule type="cellIs" dxfId="775" priority="2714" operator="equal">
      <formula>0</formula>
    </cfRule>
  </conditionalFormatting>
  <conditionalFormatting sqref="C372:H372 R372:V372 J372:N372">
    <cfRule type="containsText" dxfId="774" priority="2711" operator="containsText" text=" ">
      <formula>NOT(ISERROR(SEARCH(" ",C372)))</formula>
    </cfRule>
  </conditionalFormatting>
  <conditionalFormatting sqref="J372:N372 R372">
    <cfRule type="cellIs" dxfId="773" priority="2710" operator="equal">
      <formula>0</formula>
    </cfRule>
  </conditionalFormatting>
  <conditionalFormatting sqref="C373:H373 R373:V373 J373:N373">
    <cfRule type="containsText" dxfId="772" priority="2707" operator="containsText" text=" ">
      <formula>NOT(ISERROR(SEARCH(" ",C373)))</formula>
    </cfRule>
  </conditionalFormatting>
  <conditionalFormatting sqref="J373:N373 R373">
    <cfRule type="cellIs" dxfId="771" priority="2706" operator="equal">
      <formula>0</formula>
    </cfRule>
  </conditionalFormatting>
  <conditionalFormatting sqref="C374:H374 R374:V374 J374:N374">
    <cfRule type="containsText" dxfId="770" priority="2703" operator="containsText" text=" ">
      <formula>NOT(ISERROR(SEARCH(" ",C374)))</formula>
    </cfRule>
  </conditionalFormatting>
  <conditionalFormatting sqref="J374:N374 R374">
    <cfRule type="cellIs" dxfId="769" priority="2702" operator="equal">
      <formula>0</formula>
    </cfRule>
  </conditionalFormatting>
  <conditionalFormatting sqref="C375:H375 R375:V375 J375:N375">
    <cfRule type="containsText" dxfId="768" priority="2699" operator="containsText" text=" ">
      <formula>NOT(ISERROR(SEARCH(" ",C375)))</formula>
    </cfRule>
  </conditionalFormatting>
  <conditionalFormatting sqref="J375:N375 R375">
    <cfRule type="cellIs" dxfId="767" priority="2698" operator="equal">
      <formula>0</formula>
    </cfRule>
  </conditionalFormatting>
  <conditionalFormatting sqref="C376:H376 R376:V376 J376:N376">
    <cfRule type="containsText" dxfId="766" priority="2695" operator="containsText" text=" ">
      <formula>NOT(ISERROR(SEARCH(" ",C376)))</formula>
    </cfRule>
  </conditionalFormatting>
  <conditionalFormatting sqref="J376:N376 R376">
    <cfRule type="cellIs" dxfId="765" priority="2694" operator="equal">
      <formula>0</formula>
    </cfRule>
  </conditionalFormatting>
  <conditionalFormatting sqref="C377:H377 R377:V377 J377:N377">
    <cfRule type="containsText" dxfId="764" priority="2691" operator="containsText" text=" ">
      <formula>NOT(ISERROR(SEARCH(" ",C377)))</formula>
    </cfRule>
  </conditionalFormatting>
  <conditionalFormatting sqref="J377:N377 R377">
    <cfRule type="cellIs" dxfId="763" priority="2690" operator="equal">
      <formula>0</formula>
    </cfRule>
  </conditionalFormatting>
  <conditionalFormatting sqref="C378:H378 R378:V378 J378:N378">
    <cfRule type="containsText" dxfId="762" priority="2687" operator="containsText" text=" ">
      <formula>NOT(ISERROR(SEARCH(" ",C378)))</formula>
    </cfRule>
  </conditionalFormatting>
  <conditionalFormatting sqref="J378:N378 R378">
    <cfRule type="cellIs" dxfId="761" priority="2686" operator="equal">
      <formula>0</formula>
    </cfRule>
  </conditionalFormatting>
  <conditionalFormatting sqref="C379:H379 R379:V379 J379:N379">
    <cfRule type="containsText" dxfId="760" priority="2683" operator="containsText" text=" ">
      <formula>NOT(ISERROR(SEARCH(" ",C379)))</formula>
    </cfRule>
  </conditionalFormatting>
  <conditionalFormatting sqref="J379:N379 R379">
    <cfRule type="cellIs" dxfId="759" priority="2682" operator="equal">
      <formula>0</formula>
    </cfRule>
  </conditionalFormatting>
  <conditionalFormatting sqref="C380:H380 R380:V380 J380:N380">
    <cfRule type="containsText" dxfId="758" priority="2679" operator="containsText" text=" ">
      <formula>NOT(ISERROR(SEARCH(" ",C380)))</formula>
    </cfRule>
  </conditionalFormatting>
  <conditionalFormatting sqref="J380:N380 R380">
    <cfRule type="cellIs" dxfId="757" priority="2678" operator="equal">
      <formula>0</formula>
    </cfRule>
  </conditionalFormatting>
  <conditionalFormatting sqref="C381:H381 R381:V381 J381:N381">
    <cfRule type="containsText" dxfId="756" priority="2675" operator="containsText" text=" ">
      <formula>NOT(ISERROR(SEARCH(" ",C381)))</formula>
    </cfRule>
  </conditionalFormatting>
  <conditionalFormatting sqref="J381:N381 R381">
    <cfRule type="cellIs" dxfId="755" priority="2674" operator="equal">
      <formula>0</formula>
    </cfRule>
  </conditionalFormatting>
  <conditionalFormatting sqref="C382:H382 R382:V382 J382:N382">
    <cfRule type="containsText" dxfId="754" priority="2671" operator="containsText" text=" ">
      <formula>NOT(ISERROR(SEARCH(" ",C382)))</formula>
    </cfRule>
  </conditionalFormatting>
  <conditionalFormatting sqref="J382:N382 R382">
    <cfRule type="cellIs" dxfId="753" priority="2670" operator="equal">
      <formula>0</formula>
    </cfRule>
  </conditionalFormatting>
  <conditionalFormatting sqref="AC384:AE391 AB382:AB389">
    <cfRule type="containsText" dxfId="752" priority="260" operator="containsText" text=" ">
      <formula>NOT(ISERROR(SEARCH(" ",AB382)))</formula>
    </cfRule>
  </conditionalFormatting>
  <conditionalFormatting sqref="C383:H383 R383:V383 J383:N383">
    <cfRule type="containsText" dxfId="751" priority="2667" operator="containsText" text=" ">
      <formula>NOT(ISERROR(SEARCH(" ",C383)))</formula>
    </cfRule>
  </conditionalFormatting>
  <conditionalFormatting sqref="J383:N383 R383">
    <cfRule type="cellIs" dxfId="750" priority="2666" operator="equal">
      <formula>0</formula>
    </cfRule>
  </conditionalFormatting>
  <conditionalFormatting sqref="C384:H384 R384:V384 J384:N384">
    <cfRule type="containsText" dxfId="749" priority="2663" operator="containsText" text=" ">
      <formula>NOT(ISERROR(SEARCH(" ",C384)))</formula>
    </cfRule>
  </conditionalFormatting>
  <conditionalFormatting sqref="J384:N384 R384">
    <cfRule type="cellIs" dxfId="748" priority="2662" operator="equal">
      <formula>0</formula>
    </cfRule>
  </conditionalFormatting>
  <conditionalFormatting sqref="C385:H385 R385:V385 J385:N385">
    <cfRule type="containsText" dxfId="747" priority="2659" operator="containsText" text=" ">
      <formula>NOT(ISERROR(SEARCH(" ",C385)))</formula>
    </cfRule>
  </conditionalFormatting>
  <conditionalFormatting sqref="J385:N385 R385">
    <cfRule type="cellIs" dxfId="746" priority="2658" operator="equal">
      <formula>0</formula>
    </cfRule>
  </conditionalFormatting>
  <conditionalFormatting sqref="C386:H386 R386:V386 J386:N386">
    <cfRule type="containsText" dxfId="745" priority="2655" operator="containsText" text=" ">
      <formula>NOT(ISERROR(SEARCH(" ",C386)))</formula>
    </cfRule>
  </conditionalFormatting>
  <conditionalFormatting sqref="J386:N386 R386">
    <cfRule type="cellIs" dxfId="744" priority="2654" operator="equal">
      <formula>0</formula>
    </cfRule>
  </conditionalFormatting>
  <conditionalFormatting sqref="C387:H387 R387:V387 J387:N387">
    <cfRule type="containsText" dxfId="743" priority="2651" operator="containsText" text=" ">
      <formula>NOT(ISERROR(SEARCH(" ",C387)))</formula>
    </cfRule>
  </conditionalFormatting>
  <conditionalFormatting sqref="J387:N387 R387">
    <cfRule type="cellIs" dxfId="742" priority="2650" operator="equal">
      <formula>0</formula>
    </cfRule>
  </conditionalFormatting>
  <conditionalFormatting sqref="C388:H388 R388:V388 J388:N388">
    <cfRule type="containsText" dxfId="741" priority="2647" operator="containsText" text=" ">
      <formula>NOT(ISERROR(SEARCH(" ",C388)))</formula>
    </cfRule>
  </conditionalFormatting>
  <conditionalFormatting sqref="J388:N388 R388">
    <cfRule type="cellIs" dxfId="740" priority="2646" operator="equal">
      <formula>0</formula>
    </cfRule>
  </conditionalFormatting>
  <conditionalFormatting sqref="C389:H389 R389:V389 J389:N389">
    <cfRule type="containsText" dxfId="739" priority="2643" operator="containsText" text=" ">
      <formula>NOT(ISERROR(SEARCH(" ",C389)))</formula>
    </cfRule>
  </conditionalFormatting>
  <conditionalFormatting sqref="J389:N389 R389">
    <cfRule type="cellIs" dxfId="738" priority="2642" operator="equal">
      <formula>0</formula>
    </cfRule>
  </conditionalFormatting>
  <conditionalFormatting sqref="C390:H390 R390:V390 J390:N390">
    <cfRule type="containsText" dxfId="737" priority="2639" operator="containsText" text=" ">
      <formula>NOT(ISERROR(SEARCH(" ",C390)))</formula>
    </cfRule>
  </conditionalFormatting>
  <conditionalFormatting sqref="J390:N390 R390">
    <cfRule type="cellIs" dxfId="736" priority="2638" operator="equal">
      <formula>0</formula>
    </cfRule>
  </conditionalFormatting>
  <conditionalFormatting sqref="AC392:AE588 AB390:AB586">
    <cfRule type="containsText" dxfId="735" priority="219" operator="containsText" text=" ">
      <formula>NOT(ISERROR(SEARCH(" ",AB390)))</formula>
    </cfRule>
  </conditionalFormatting>
  <conditionalFormatting sqref="C391:H391 R391:V391 J391:N391">
    <cfRule type="containsText" dxfId="734" priority="2635" operator="containsText" text=" ">
      <formula>NOT(ISERROR(SEARCH(" ",C391)))</formula>
    </cfRule>
  </conditionalFormatting>
  <conditionalFormatting sqref="J391:N391 R391">
    <cfRule type="cellIs" dxfId="733" priority="2634" operator="equal">
      <formula>0</formula>
    </cfRule>
  </conditionalFormatting>
  <conditionalFormatting sqref="C392:H392 R392:V392 J392:N392">
    <cfRule type="containsText" dxfId="732" priority="2631" operator="containsText" text=" ">
      <formula>NOT(ISERROR(SEARCH(" ",C392)))</formula>
    </cfRule>
  </conditionalFormatting>
  <conditionalFormatting sqref="J392:N392 R392">
    <cfRule type="cellIs" dxfId="731" priority="2630" operator="equal">
      <formula>0</formula>
    </cfRule>
  </conditionalFormatting>
  <conditionalFormatting sqref="C393:H393 R393:V393 J393:N393">
    <cfRule type="containsText" dxfId="730" priority="2627" operator="containsText" text=" ">
      <formula>NOT(ISERROR(SEARCH(" ",C393)))</formula>
    </cfRule>
  </conditionalFormatting>
  <conditionalFormatting sqref="J393:N393 R393">
    <cfRule type="cellIs" dxfId="729" priority="2626" operator="equal">
      <formula>0</formula>
    </cfRule>
  </conditionalFormatting>
  <conditionalFormatting sqref="C394:H394 R394:V394 J394:N394">
    <cfRule type="containsText" dxfId="728" priority="2623" operator="containsText" text=" ">
      <formula>NOT(ISERROR(SEARCH(" ",C394)))</formula>
    </cfRule>
  </conditionalFormatting>
  <conditionalFormatting sqref="J394:N394 R394">
    <cfRule type="cellIs" dxfId="727" priority="2622" operator="equal">
      <formula>0</formula>
    </cfRule>
  </conditionalFormatting>
  <conditionalFormatting sqref="C395:H395 R395:V395 J395:N395">
    <cfRule type="containsText" dxfId="726" priority="2619" operator="containsText" text=" ">
      <formula>NOT(ISERROR(SEARCH(" ",C395)))</formula>
    </cfRule>
  </conditionalFormatting>
  <conditionalFormatting sqref="J395:N395 R395">
    <cfRule type="cellIs" dxfId="725" priority="2618" operator="equal">
      <formula>0</formula>
    </cfRule>
  </conditionalFormatting>
  <conditionalFormatting sqref="C396:H396 R396:V396 J396:N396">
    <cfRule type="containsText" dxfId="724" priority="2615" operator="containsText" text=" ">
      <formula>NOT(ISERROR(SEARCH(" ",C396)))</formula>
    </cfRule>
  </conditionalFormatting>
  <conditionalFormatting sqref="J396:N396 R396">
    <cfRule type="cellIs" dxfId="723" priority="2614" operator="equal">
      <formula>0</formula>
    </cfRule>
  </conditionalFormatting>
  <conditionalFormatting sqref="C397:H397 R397:V397 J397:N397">
    <cfRule type="containsText" dxfId="722" priority="2611" operator="containsText" text=" ">
      <formula>NOT(ISERROR(SEARCH(" ",C397)))</formula>
    </cfRule>
  </conditionalFormatting>
  <conditionalFormatting sqref="J397:N397 R397">
    <cfRule type="cellIs" dxfId="721" priority="2610" operator="equal">
      <formula>0</formula>
    </cfRule>
  </conditionalFormatting>
  <conditionalFormatting sqref="C398:H398 R398:V398 J398:N398">
    <cfRule type="containsText" dxfId="720" priority="2607" operator="containsText" text=" ">
      <formula>NOT(ISERROR(SEARCH(" ",C398)))</formula>
    </cfRule>
  </conditionalFormatting>
  <conditionalFormatting sqref="J398:N398 R398">
    <cfRule type="cellIs" dxfId="719" priority="2606" operator="equal">
      <formula>0</formula>
    </cfRule>
  </conditionalFormatting>
  <conditionalFormatting sqref="C399:H399 R399:V399 J399:N399">
    <cfRule type="containsText" dxfId="718" priority="2603" operator="containsText" text=" ">
      <formula>NOT(ISERROR(SEARCH(" ",C399)))</formula>
    </cfRule>
  </conditionalFormatting>
  <conditionalFormatting sqref="J399:N399 R399">
    <cfRule type="cellIs" dxfId="717" priority="2602" operator="equal">
      <formula>0</formula>
    </cfRule>
  </conditionalFormatting>
  <conditionalFormatting sqref="C400:H400 R400:V400 J400:N400">
    <cfRule type="containsText" dxfId="716" priority="2599" operator="containsText" text=" ">
      <formula>NOT(ISERROR(SEARCH(" ",C400)))</formula>
    </cfRule>
  </conditionalFormatting>
  <conditionalFormatting sqref="J400:N400 R400">
    <cfRule type="cellIs" dxfId="715" priority="2598" operator="equal">
      <formula>0</formula>
    </cfRule>
  </conditionalFormatting>
  <conditionalFormatting sqref="C401:H401 R401:V401 J401:N401">
    <cfRule type="containsText" dxfId="714" priority="2595" operator="containsText" text=" ">
      <formula>NOT(ISERROR(SEARCH(" ",C401)))</formula>
    </cfRule>
  </conditionalFormatting>
  <conditionalFormatting sqref="J401:N401 R401">
    <cfRule type="cellIs" dxfId="713" priority="2594" operator="equal">
      <formula>0</formula>
    </cfRule>
  </conditionalFormatting>
  <conditionalFormatting sqref="C402:H402 R403:R441 R402:V402 J402:N402">
    <cfRule type="containsText" dxfId="712" priority="2591" operator="containsText" text=" ">
      <formula>NOT(ISERROR(SEARCH(" ",C402)))</formula>
    </cfRule>
  </conditionalFormatting>
  <conditionalFormatting sqref="J402:N402 R402:R441">
    <cfRule type="cellIs" dxfId="711" priority="2590" operator="equal">
      <formula>0</formula>
    </cfRule>
  </conditionalFormatting>
  <conditionalFormatting sqref="C403:H403 S403:V403 J403:N403">
    <cfRule type="containsText" dxfId="710" priority="2587" operator="containsText" text=" ">
      <formula>NOT(ISERROR(SEARCH(" ",C403)))</formula>
    </cfRule>
  </conditionalFormatting>
  <conditionalFormatting sqref="C404:H404 S404:V404 J404:N404">
    <cfRule type="containsText" dxfId="709" priority="2583" operator="containsText" text=" ">
      <formula>NOT(ISERROR(SEARCH(" ",C404)))</formula>
    </cfRule>
  </conditionalFormatting>
  <conditionalFormatting sqref="J404:N404 R491:R498">
    <cfRule type="cellIs" dxfId="708" priority="2582" operator="equal">
      <formula>0</formula>
    </cfRule>
  </conditionalFormatting>
  <conditionalFormatting sqref="C405:H405 S405:V405 J405:N405">
    <cfRule type="containsText" dxfId="707" priority="2579" operator="containsText" text=" ">
      <formula>NOT(ISERROR(SEARCH(" ",C405)))</formula>
    </cfRule>
  </conditionalFormatting>
  <conditionalFormatting sqref="C406:H406 S406:V406 J406:N406">
    <cfRule type="containsText" dxfId="706" priority="2575" operator="containsText" text=" ">
      <formula>NOT(ISERROR(SEARCH(" ",C406)))</formula>
    </cfRule>
  </conditionalFormatting>
  <conditionalFormatting sqref="C407:H407 S407:V407 J407:N407">
    <cfRule type="containsText" dxfId="705" priority="2571" operator="containsText" text=" ">
      <formula>NOT(ISERROR(SEARCH(" ",C407)))</formula>
    </cfRule>
  </conditionalFormatting>
  <conditionalFormatting sqref="C408:H408 S408:V408 J408:N408">
    <cfRule type="containsText" dxfId="704" priority="2567" operator="containsText" text=" ">
      <formula>NOT(ISERROR(SEARCH(" ",C408)))</formula>
    </cfRule>
  </conditionalFormatting>
  <conditionalFormatting sqref="C409:H409 S409:V409 J409:N409">
    <cfRule type="containsText" dxfId="703" priority="2563" operator="containsText" text=" ">
      <formula>NOT(ISERROR(SEARCH(" ",C409)))</formula>
    </cfRule>
  </conditionalFormatting>
  <conditionalFormatting sqref="C410:H410 S410:V410 J410:N410">
    <cfRule type="containsText" dxfId="702" priority="2559" operator="containsText" text=" ">
      <formula>NOT(ISERROR(SEARCH(" ",C410)))</formula>
    </cfRule>
  </conditionalFormatting>
  <conditionalFormatting sqref="C411:H411 S411:V411 J411:N411">
    <cfRule type="containsText" dxfId="701" priority="2555" operator="containsText" text=" ">
      <formula>NOT(ISERROR(SEARCH(" ",C411)))</formula>
    </cfRule>
  </conditionalFormatting>
  <conditionalFormatting sqref="C412 S412:V412 J412:N412 E412:H412">
    <cfRule type="containsText" dxfId="700" priority="2551" operator="containsText" text=" ">
      <formula>NOT(ISERROR(SEARCH(" ",C412)))</formula>
    </cfRule>
  </conditionalFormatting>
  <conditionalFormatting sqref="C414:H414 S414:V414 J414:N414 D412:D413">
    <cfRule type="containsText" dxfId="699" priority="2543" operator="containsText" text=" ">
      <formula>NOT(ISERROR(SEARCH(" ",C412)))</formula>
    </cfRule>
  </conditionalFormatting>
  <conditionalFormatting sqref="C413 S413:V413 J413:N413 E413:H413">
    <cfRule type="containsText" dxfId="698" priority="2547" operator="containsText" text=" ">
      <formula>NOT(ISERROR(SEARCH(" ",C413)))</formula>
    </cfRule>
  </conditionalFormatting>
  <conditionalFormatting sqref="C415:H415 S415:V415 J415:N415">
    <cfRule type="containsText" dxfId="697" priority="2539" operator="containsText" text=" ">
      <formula>NOT(ISERROR(SEARCH(" ",C415)))</formula>
    </cfRule>
  </conditionalFormatting>
  <conditionalFormatting sqref="C416:H416 S416:V416 J416:N416">
    <cfRule type="containsText" dxfId="696" priority="2535" operator="containsText" text=" ">
      <formula>NOT(ISERROR(SEARCH(" ",C416)))</formula>
    </cfRule>
  </conditionalFormatting>
  <conditionalFormatting sqref="C417:H417 S417:V417 J417:N417">
    <cfRule type="containsText" dxfId="695" priority="2531" operator="containsText" text=" ">
      <formula>NOT(ISERROR(SEARCH(" ",C417)))</formula>
    </cfRule>
  </conditionalFormatting>
  <conditionalFormatting sqref="C418:H418 S418:V418 J418:N418">
    <cfRule type="containsText" dxfId="694" priority="2527" operator="containsText" text=" ">
      <formula>NOT(ISERROR(SEARCH(" ",C418)))</formula>
    </cfRule>
  </conditionalFormatting>
  <conditionalFormatting sqref="C419:H419 S419:V419 J419:N419">
    <cfRule type="containsText" dxfId="693" priority="2523" operator="containsText" text=" ">
      <formula>NOT(ISERROR(SEARCH(" ",C419)))</formula>
    </cfRule>
  </conditionalFormatting>
  <conditionalFormatting sqref="C420:H420 S420:V420 J420:N420">
    <cfRule type="containsText" dxfId="692" priority="2519" operator="containsText" text=" ">
      <formula>NOT(ISERROR(SEARCH(" ",C420)))</formula>
    </cfRule>
  </conditionalFormatting>
  <conditionalFormatting sqref="C421:H421 S421:V421 J421:N421">
    <cfRule type="containsText" dxfId="691" priority="2515" operator="containsText" text=" ">
      <formula>NOT(ISERROR(SEARCH(" ",C421)))</formula>
    </cfRule>
  </conditionalFormatting>
  <conditionalFormatting sqref="C422:H422 S422:V422 J422:N422">
    <cfRule type="containsText" dxfId="690" priority="2511" operator="containsText" text=" ">
      <formula>NOT(ISERROR(SEARCH(" ",C422)))</formula>
    </cfRule>
  </conditionalFormatting>
  <conditionalFormatting sqref="C423:H423 S423:V423 J423:N423">
    <cfRule type="containsText" dxfId="689" priority="2507" operator="containsText" text=" ">
      <formula>NOT(ISERROR(SEARCH(" ",C423)))</formula>
    </cfRule>
  </conditionalFormatting>
  <conditionalFormatting sqref="C424:H424 S424:V424 J424:N424">
    <cfRule type="containsText" dxfId="688" priority="2503" operator="containsText" text=" ">
      <formula>NOT(ISERROR(SEARCH(" ",C424)))</formula>
    </cfRule>
  </conditionalFormatting>
  <conditionalFormatting sqref="C425:H425 S425:V425 J425:N425">
    <cfRule type="containsText" dxfId="687" priority="2499" operator="containsText" text=" ">
      <formula>NOT(ISERROR(SEARCH(" ",C425)))</formula>
    </cfRule>
  </conditionalFormatting>
  <conditionalFormatting sqref="C426:H426 S426:V426 J426:N426">
    <cfRule type="containsText" dxfId="686" priority="2495" operator="containsText" text=" ">
      <formula>NOT(ISERROR(SEARCH(" ",C426)))</formula>
    </cfRule>
  </conditionalFormatting>
  <conditionalFormatting sqref="C427:H427 S427:V427 J427:N427">
    <cfRule type="containsText" dxfId="685" priority="2491" operator="containsText" text=" ">
      <formula>NOT(ISERROR(SEARCH(" ",C427)))</formula>
    </cfRule>
  </conditionalFormatting>
  <conditionalFormatting sqref="C428:H428 S428:V428 J428:N428">
    <cfRule type="containsText" dxfId="684" priority="2487" operator="containsText" text=" ">
      <formula>NOT(ISERROR(SEARCH(" ",C428)))</formula>
    </cfRule>
  </conditionalFormatting>
  <conditionalFormatting sqref="C429:H429 S429:V429 J429:N429">
    <cfRule type="containsText" dxfId="683" priority="2483" operator="containsText" text=" ">
      <formula>NOT(ISERROR(SEARCH(" ",C429)))</formula>
    </cfRule>
  </conditionalFormatting>
  <conditionalFormatting sqref="C430:H430 S430:V430 J430:N430">
    <cfRule type="containsText" dxfId="682" priority="2479" operator="containsText" text=" ">
      <formula>NOT(ISERROR(SEARCH(" ",C430)))</formula>
    </cfRule>
  </conditionalFormatting>
  <conditionalFormatting sqref="C431:H431 S431:V431 J431:N431">
    <cfRule type="containsText" dxfId="681" priority="2475" operator="containsText" text=" ">
      <formula>NOT(ISERROR(SEARCH(" ",C431)))</formula>
    </cfRule>
  </conditionalFormatting>
  <conditionalFormatting sqref="C432:H432 S432:V432 J432:N432">
    <cfRule type="containsText" dxfId="680" priority="2471" operator="containsText" text=" ">
      <formula>NOT(ISERROR(SEARCH(" ",C432)))</formula>
    </cfRule>
  </conditionalFormatting>
  <conditionalFormatting sqref="C433:H433 S433:V433 J433:N433">
    <cfRule type="containsText" dxfId="679" priority="2467" operator="containsText" text=" ">
      <formula>NOT(ISERROR(SEARCH(" ",C433)))</formula>
    </cfRule>
  </conditionalFormatting>
  <conditionalFormatting sqref="C434:H434 S434:V434 J434:N434">
    <cfRule type="containsText" dxfId="678" priority="2463" operator="containsText" text=" ">
      <formula>NOT(ISERROR(SEARCH(" ",C434)))</formula>
    </cfRule>
  </conditionalFormatting>
  <conditionalFormatting sqref="C435:H435 S435:V435 J435:N435">
    <cfRule type="containsText" dxfId="677" priority="2459" operator="containsText" text=" ">
      <formula>NOT(ISERROR(SEARCH(" ",C435)))</formula>
    </cfRule>
  </conditionalFormatting>
  <conditionalFormatting sqref="C436:H436 S436:V436 J436:N436">
    <cfRule type="containsText" dxfId="676" priority="2455" operator="containsText" text=" ">
      <formula>NOT(ISERROR(SEARCH(" ",C436)))</formula>
    </cfRule>
  </conditionalFormatting>
  <conditionalFormatting sqref="C437:H437 S437:V437 J437:N437">
    <cfRule type="containsText" dxfId="675" priority="2451" operator="containsText" text=" ">
      <formula>NOT(ISERROR(SEARCH(" ",C437)))</formula>
    </cfRule>
  </conditionalFormatting>
  <conditionalFormatting sqref="C438:H438 S438:V438 J438:N438">
    <cfRule type="containsText" dxfId="674" priority="2447" operator="containsText" text=" ">
      <formula>NOT(ISERROR(SEARCH(" ",C438)))</formula>
    </cfRule>
  </conditionalFormatting>
  <conditionalFormatting sqref="C439:H439 S439:V439 J439:N439">
    <cfRule type="containsText" dxfId="673" priority="2443" operator="containsText" text=" ">
      <formula>NOT(ISERROR(SEARCH(" ",C439)))</formula>
    </cfRule>
  </conditionalFormatting>
  <conditionalFormatting sqref="C440:H440 S440:V440 J440:N440">
    <cfRule type="containsText" dxfId="672" priority="2439" operator="containsText" text=" ">
      <formula>NOT(ISERROR(SEARCH(" ",C440)))</formula>
    </cfRule>
  </conditionalFormatting>
  <conditionalFormatting sqref="C441:H441 S441:V441 J441:N441">
    <cfRule type="containsText" dxfId="671" priority="2435" operator="containsText" text=" ">
      <formula>NOT(ISERROR(SEARCH(" ",C441)))</formula>
    </cfRule>
  </conditionalFormatting>
  <conditionalFormatting sqref="C442:H442 R442:V442 J442:N442">
    <cfRule type="containsText" dxfId="670" priority="2431" operator="containsText" text=" ">
      <formula>NOT(ISERROR(SEARCH(" ",C442)))</formula>
    </cfRule>
  </conditionalFormatting>
  <conditionalFormatting sqref="J442:N442 R442">
    <cfRule type="cellIs" dxfId="669" priority="2430" operator="equal">
      <formula>0</formula>
    </cfRule>
  </conditionalFormatting>
  <conditionalFormatting sqref="C443:H443 R443:V443 J443:N443">
    <cfRule type="containsText" dxfId="668" priority="2427" operator="containsText" text=" ">
      <formula>NOT(ISERROR(SEARCH(" ",C443)))</formula>
    </cfRule>
  </conditionalFormatting>
  <conditionalFormatting sqref="J443:N443 R443">
    <cfRule type="cellIs" dxfId="667" priority="2426" operator="equal">
      <formula>0</formula>
    </cfRule>
  </conditionalFormatting>
  <conditionalFormatting sqref="C444:H444 R444:V444 J444:N444">
    <cfRule type="containsText" dxfId="666" priority="2423" operator="containsText" text=" ">
      <formula>NOT(ISERROR(SEARCH(" ",C444)))</formula>
    </cfRule>
  </conditionalFormatting>
  <conditionalFormatting sqref="J444:N444 R444">
    <cfRule type="cellIs" dxfId="665" priority="2422" operator="equal">
      <formula>0</formula>
    </cfRule>
  </conditionalFormatting>
  <conditionalFormatting sqref="C445:H445 R445:V445 J445:N445">
    <cfRule type="containsText" dxfId="664" priority="2419" operator="containsText" text=" ">
      <formula>NOT(ISERROR(SEARCH(" ",C445)))</formula>
    </cfRule>
  </conditionalFormatting>
  <conditionalFormatting sqref="J445:N445 R445">
    <cfRule type="cellIs" dxfId="663" priority="2418" operator="equal">
      <formula>0</formula>
    </cfRule>
  </conditionalFormatting>
  <conditionalFormatting sqref="C446:H446 R446:V446 J446:N446">
    <cfRule type="containsText" dxfId="662" priority="2415" operator="containsText" text=" ">
      <formula>NOT(ISERROR(SEARCH(" ",C446)))</formula>
    </cfRule>
  </conditionalFormatting>
  <conditionalFormatting sqref="J446:N446 R446">
    <cfRule type="cellIs" dxfId="661" priority="2414" operator="equal">
      <formula>0</formula>
    </cfRule>
  </conditionalFormatting>
  <conditionalFormatting sqref="C447:H447 R447:V447 J447:N447">
    <cfRule type="containsText" dxfId="660" priority="2411" operator="containsText" text=" ">
      <formula>NOT(ISERROR(SEARCH(" ",C447)))</formula>
    </cfRule>
  </conditionalFormatting>
  <conditionalFormatting sqref="J447:N447 R447">
    <cfRule type="cellIs" dxfId="659" priority="2410" operator="equal">
      <formula>0</formula>
    </cfRule>
  </conditionalFormatting>
  <conditionalFormatting sqref="C448:H448 R448:V448 J448:N448">
    <cfRule type="containsText" dxfId="658" priority="2407" operator="containsText" text=" ">
      <formula>NOT(ISERROR(SEARCH(" ",C448)))</formula>
    </cfRule>
  </conditionalFormatting>
  <conditionalFormatting sqref="J448:N448 R448">
    <cfRule type="cellIs" dxfId="657" priority="2406" operator="equal">
      <formula>0</formula>
    </cfRule>
  </conditionalFormatting>
  <conditionalFormatting sqref="C449:H449 R449:V449 J449:N449">
    <cfRule type="containsText" dxfId="656" priority="2403" operator="containsText" text=" ">
      <formula>NOT(ISERROR(SEARCH(" ",C449)))</formula>
    </cfRule>
  </conditionalFormatting>
  <conditionalFormatting sqref="J449:N449 R449">
    <cfRule type="cellIs" dxfId="655" priority="2402" operator="equal">
      <formula>0</formula>
    </cfRule>
  </conditionalFormatting>
  <conditionalFormatting sqref="C450:H450 R450:V450 J450:N450">
    <cfRule type="containsText" dxfId="654" priority="2399" operator="containsText" text=" ">
      <formula>NOT(ISERROR(SEARCH(" ",C450)))</formula>
    </cfRule>
  </conditionalFormatting>
  <conditionalFormatting sqref="J450:N450 R450">
    <cfRule type="cellIs" dxfId="653" priority="2398" operator="equal">
      <formula>0</formula>
    </cfRule>
  </conditionalFormatting>
  <conditionalFormatting sqref="C451:H451 R451:V451 J451:N451">
    <cfRule type="containsText" dxfId="652" priority="2395" operator="containsText" text=" ">
      <formula>NOT(ISERROR(SEARCH(" ",C451)))</formula>
    </cfRule>
  </conditionalFormatting>
  <conditionalFormatting sqref="J451:N451 R451">
    <cfRule type="cellIs" dxfId="651" priority="2394" operator="equal">
      <formula>0</formula>
    </cfRule>
  </conditionalFormatting>
  <conditionalFormatting sqref="C452:H452 R452:V452 J452:N452">
    <cfRule type="containsText" dxfId="650" priority="2391" operator="containsText" text=" ">
      <formula>NOT(ISERROR(SEARCH(" ",C452)))</formula>
    </cfRule>
  </conditionalFormatting>
  <conditionalFormatting sqref="J452:N452 R452">
    <cfRule type="cellIs" dxfId="649" priority="2390" operator="equal">
      <formula>0</formula>
    </cfRule>
  </conditionalFormatting>
  <conditionalFormatting sqref="C453:H453 R453:V453 J453:N453">
    <cfRule type="containsText" dxfId="648" priority="2387" operator="containsText" text=" ">
      <formula>NOT(ISERROR(SEARCH(" ",C453)))</formula>
    </cfRule>
  </conditionalFormatting>
  <conditionalFormatting sqref="J453:N453 R453">
    <cfRule type="cellIs" dxfId="647" priority="2386" operator="equal">
      <formula>0</formula>
    </cfRule>
  </conditionalFormatting>
  <conditionalFormatting sqref="C454:H454 R454:V454 J454:N454">
    <cfRule type="containsText" dxfId="646" priority="2383" operator="containsText" text=" ">
      <formula>NOT(ISERROR(SEARCH(" ",C454)))</formula>
    </cfRule>
  </conditionalFormatting>
  <conditionalFormatting sqref="J454:N454 R454">
    <cfRule type="cellIs" dxfId="645" priority="2382" operator="equal">
      <formula>0</formula>
    </cfRule>
  </conditionalFormatting>
  <conditionalFormatting sqref="C455:H455 R455:V455 J455:N455">
    <cfRule type="containsText" dxfId="644" priority="2379" operator="containsText" text=" ">
      <formula>NOT(ISERROR(SEARCH(" ",C455)))</formula>
    </cfRule>
  </conditionalFormatting>
  <conditionalFormatting sqref="J455:N455 R455">
    <cfRule type="cellIs" dxfId="643" priority="2378" operator="equal">
      <formula>0</formula>
    </cfRule>
  </conditionalFormatting>
  <conditionalFormatting sqref="C456:H456 R456:V456 J456:N456">
    <cfRule type="containsText" dxfId="642" priority="2375" operator="containsText" text=" ">
      <formula>NOT(ISERROR(SEARCH(" ",C456)))</formula>
    </cfRule>
  </conditionalFormatting>
  <conditionalFormatting sqref="J456:N456 R456">
    <cfRule type="cellIs" dxfId="641" priority="2374" operator="equal">
      <formula>0</formula>
    </cfRule>
  </conditionalFormatting>
  <conditionalFormatting sqref="C457:H457 R457:V457 J457:N457">
    <cfRule type="containsText" dxfId="640" priority="2371" operator="containsText" text=" ">
      <formula>NOT(ISERROR(SEARCH(" ",C457)))</formula>
    </cfRule>
  </conditionalFormatting>
  <conditionalFormatting sqref="J457:N457 R457">
    <cfRule type="cellIs" dxfId="639" priority="2370" operator="equal">
      <formula>0</formula>
    </cfRule>
  </conditionalFormatting>
  <conditionalFormatting sqref="C458:H458 R458:V458 J458:N458">
    <cfRule type="containsText" dxfId="638" priority="2367" operator="containsText" text=" ">
      <formula>NOT(ISERROR(SEARCH(" ",C458)))</formula>
    </cfRule>
  </conditionalFormatting>
  <conditionalFormatting sqref="J458:N458 R458">
    <cfRule type="cellIs" dxfId="637" priority="2366" operator="equal">
      <formula>0</formula>
    </cfRule>
  </conditionalFormatting>
  <conditionalFormatting sqref="C459:H459 R459:V459 J459:N459">
    <cfRule type="containsText" dxfId="636" priority="2363" operator="containsText" text=" ">
      <formula>NOT(ISERROR(SEARCH(" ",C459)))</formula>
    </cfRule>
  </conditionalFormatting>
  <conditionalFormatting sqref="J459:N459 R459">
    <cfRule type="cellIs" dxfId="635" priority="2362" operator="equal">
      <formula>0</formula>
    </cfRule>
  </conditionalFormatting>
  <conditionalFormatting sqref="C460:H460 R460:V460 J460:N460">
    <cfRule type="containsText" dxfId="634" priority="2359" operator="containsText" text=" ">
      <formula>NOT(ISERROR(SEARCH(" ",C460)))</formula>
    </cfRule>
  </conditionalFormatting>
  <conditionalFormatting sqref="J460:N460 R460">
    <cfRule type="cellIs" dxfId="633" priority="2358" operator="equal">
      <formula>0</formula>
    </cfRule>
  </conditionalFormatting>
  <conditionalFormatting sqref="C461:H461 R461:V461 J461:N461">
    <cfRule type="containsText" dxfId="632" priority="2355" operator="containsText" text=" ">
      <formula>NOT(ISERROR(SEARCH(" ",C461)))</formula>
    </cfRule>
  </conditionalFormatting>
  <conditionalFormatting sqref="J461:N461 R461">
    <cfRule type="cellIs" dxfId="631" priority="2354" operator="equal">
      <formula>0</formula>
    </cfRule>
  </conditionalFormatting>
  <conditionalFormatting sqref="C462:H462 R462:V462">
    <cfRule type="containsText" dxfId="630" priority="2349" operator="containsText" text=" ">
      <formula>NOT(ISERROR(SEARCH(" ",C462)))</formula>
    </cfRule>
  </conditionalFormatting>
  <conditionalFormatting sqref="J462:N485">
    <cfRule type="cellIs" dxfId="629" priority="2271" operator="equal">
      <formula>0</formula>
    </cfRule>
    <cfRule type="containsText" dxfId="628" priority="2272" operator="containsText" text=" ">
      <formula>NOT(ISERROR(SEARCH(" ",J462)))</formula>
    </cfRule>
  </conditionalFormatting>
  <conditionalFormatting sqref="C463:H463 R463:V463">
    <cfRule type="containsText" dxfId="627" priority="2345" operator="containsText" text=" ">
      <formula>NOT(ISERROR(SEARCH(" ",C463)))</formula>
    </cfRule>
  </conditionalFormatting>
  <conditionalFormatting sqref="C464:H464 R464:V464">
    <cfRule type="containsText" dxfId="626" priority="2341" operator="containsText" text=" ">
      <formula>NOT(ISERROR(SEARCH(" ",C464)))</formula>
    </cfRule>
  </conditionalFormatting>
  <conditionalFormatting sqref="C465:H465 R465:V465">
    <cfRule type="containsText" dxfId="625" priority="2337" operator="containsText" text=" ">
      <formula>NOT(ISERROR(SEARCH(" ",C465)))</formula>
    </cfRule>
  </conditionalFormatting>
  <conditionalFormatting sqref="C466:H466 R466:V466">
    <cfRule type="containsText" dxfId="624" priority="2333" operator="containsText" text=" ">
      <formula>NOT(ISERROR(SEARCH(" ",C466)))</formula>
    </cfRule>
  </conditionalFormatting>
  <conditionalFormatting sqref="C467:H467 R467:V467">
    <cfRule type="containsText" dxfId="623" priority="2329" operator="containsText" text=" ">
      <formula>NOT(ISERROR(SEARCH(" ",C467)))</formula>
    </cfRule>
  </conditionalFormatting>
  <conditionalFormatting sqref="R469:R485 C468:H468 R468:V468">
    <cfRule type="containsText" dxfId="622" priority="2325" operator="containsText" text=" ">
      <formula>NOT(ISERROR(SEARCH(" ",C468)))</formula>
    </cfRule>
  </conditionalFormatting>
  <conditionalFormatting sqref="C469:H469 S469:V469">
    <cfRule type="containsText" dxfId="621" priority="2321" operator="containsText" text=" ">
      <formula>NOT(ISERROR(SEARCH(" ",C469)))</formula>
    </cfRule>
  </conditionalFormatting>
  <conditionalFormatting sqref="C470:H470 S470:V470">
    <cfRule type="containsText" dxfId="620" priority="2318" operator="containsText" text=" ">
      <formula>NOT(ISERROR(SEARCH(" ",C470)))</formula>
    </cfRule>
  </conditionalFormatting>
  <conditionalFormatting sqref="C471:H471 S471:V471">
    <cfRule type="containsText" dxfId="619" priority="2315" operator="containsText" text=" ">
      <formula>NOT(ISERROR(SEARCH(" ",C471)))</formula>
    </cfRule>
  </conditionalFormatting>
  <conditionalFormatting sqref="C472:H472 S472:V472">
    <cfRule type="containsText" dxfId="618" priority="2312" operator="containsText" text=" ">
      <formula>NOT(ISERROR(SEARCH(" ",C472)))</formula>
    </cfRule>
  </conditionalFormatting>
  <conditionalFormatting sqref="C473:H473 S473:V473">
    <cfRule type="containsText" dxfId="617" priority="2309" operator="containsText" text=" ">
      <formula>NOT(ISERROR(SEARCH(" ",C473)))</formula>
    </cfRule>
  </conditionalFormatting>
  <conditionalFormatting sqref="C474:H474 S474:V474">
    <cfRule type="containsText" dxfId="616" priority="2306" operator="containsText" text=" ">
      <formula>NOT(ISERROR(SEARCH(" ",C474)))</formula>
    </cfRule>
  </conditionalFormatting>
  <conditionalFormatting sqref="C475:H475 S475:V475">
    <cfRule type="containsText" dxfId="615" priority="2303" operator="containsText" text=" ">
      <formula>NOT(ISERROR(SEARCH(" ",C475)))</formula>
    </cfRule>
  </conditionalFormatting>
  <conditionalFormatting sqref="C476:H476 S476:V476">
    <cfRule type="containsText" dxfId="614" priority="2300" operator="containsText" text=" ">
      <formula>NOT(ISERROR(SEARCH(" ",C476)))</formula>
    </cfRule>
  </conditionalFormatting>
  <conditionalFormatting sqref="C477:H477 S477:V477">
    <cfRule type="containsText" dxfId="613" priority="2297" operator="containsText" text=" ">
      <formula>NOT(ISERROR(SEARCH(" ",C477)))</formula>
    </cfRule>
  </conditionalFormatting>
  <conditionalFormatting sqref="C478:H478 S478:V478">
    <cfRule type="containsText" dxfId="612" priority="2294" operator="containsText" text=" ">
      <formula>NOT(ISERROR(SEARCH(" ",C478)))</formula>
    </cfRule>
  </conditionalFormatting>
  <conditionalFormatting sqref="C479:H479 S479:V479">
    <cfRule type="containsText" dxfId="611" priority="2291" operator="containsText" text=" ">
      <formula>NOT(ISERROR(SEARCH(" ",C479)))</formula>
    </cfRule>
  </conditionalFormatting>
  <conditionalFormatting sqref="C480:H480 S480:V480">
    <cfRule type="containsText" dxfId="610" priority="2288" operator="containsText" text=" ">
      <formula>NOT(ISERROR(SEARCH(" ",C480)))</formula>
    </cfRule>
  </conditionalFormatting>
  <conditionalFormatting sqref="C481:H481 S481:V481">
    <cfRule type="containsText" dxfId="609" priority="2285" operator="containsText" text=" ">
      <formula>NOT(ISERROR(SEARCH(" ",C481)))</formula>
    </cfRule>
  </conditionalFormatting>
  <conditionalFormatting sqref="C482:H482 S482:V482">
    <cfRule type="containsText" dxfId="608" priority="2282" operator="containsText" text=" ">
      <formula>NOT(ISERROR(SEARCH(" ",C482)))</formula>
    </cfRule>
  </conditionalFormatting>
  <conditionalFormatting sqref="C483:H483 S483:V483">
    <cfRule type="containsText" dxfId="607" priority="2279" operator="containsText" text=" ">
      <formula>NOT(ISERROR(SEARCH(" ",C483)))</formula>
    </cfRule>
  </conditionalFormatting>
  <conditionalFormatting sqref="C484:H484 S484:V484">
    <cfRule type="containsText" dxfId="606" priority="2276" operator="containsText" text=" ">
      <formula>NOT(ISERROR(SEARCH(" ",C484)))</formula>
    </cfRule>
  </conditionalFormatting>
  <conditionalFormatting sqref="C485:H485 S485:V485">
    <cfRule type="containsText" dxfId="605" priority="2273" operator="containsText" text=" ">
      <formula>NOT(ISERROR(SEARCH(" ",C485)))</formula>
    </cfRule>
  </conditionalFormatting>
  <conditionalFormatting sqref="C486:H486 R486:V486 J486:N486">
    <cfRule type="containsText" dxfId="604" priority="2268" operator="containsText" text=" ">
      <formula>NOT(ISERROR(SEARCH(" ",C486)))</formula>
    </cfRule>
  </conditionalFormatting>
  <conditionalFormatting sqref="J486:N486 R486">
    <cfRule type="cellIs" dxfId="603" priority="2267" operator="equal">
      <formula>0</formula>
    </cfRule>
  </conditionalFormatting>
  <conditionalFormatting sqref="C487:H487 R487:V487 J487:N487">
    <cfRule type="containsText" dxfId="602" priority="2264" operator="containsText" text=" ">
      <formula>NOT(ISERROR(SEARCH(" ",C487)))</formula>
    </cfRule>
  </conditionalFormatting>
  <conditionalFormatting sqref="J487:N487 R487">
    <cfRule type="cellIs" dxfId="601" priority="2263" operator="equal">
      <formula>0</formula>
    </cfRule>
  </conditionalFormatting>
  <conditionalFormatting sqref="C488:H488 R488:V488 J488:N488">
    <cfRule type="containsText" dxfId="600" priority="2260" operator="containsText" text=" ">
      <formula>NOT(ISERROR(SEARCH(" ",C488)))</formula>
    </cfRule>
  </conditionalFormatting>
  <conditionalFormatting sqref="J488:N488 R488">
    <cfRule type="cellIs" dxfId="599" priority="2259" operator="equal">
      <formula>0</formula>
    </cfRule>
  </conditionalFormatting>
  <conditionalFormatting sqref="C489:H489 R489:V489 J489:N489">
    <cfRule type="containsText" dxfId="598" priority="2256" operator="containsText" text=" ">
      <formula>NOT(ISERROR(SEARCH(" ",C489)))</formula>
    </cfRule>
  </conditionalFormatting>
  <conditionalFormatting sqref="J489:N489 R489">
    <cfRule type="cellIs" dxfId="597" priority="2255" operator="equal">
      <formula>0</formula>
    </cfRule>
  </conditionalFormatting>
  <conditionalFormatting sqref="C490:H490 R490:V490 J490:N490">
    <cfRule type="containsText" dxfId="596" priority="2252" operator="containsText" text=" ">
      <formula>NOT(ISERROR(SEARCH(" ",C490)))</formula>
    </cfRule>
  </conditionalFormatting>
  <conditionalFormatting sqref="J490:N490 R490">
    <cfRule type="cellIs" dxfId="595" priority="2251" operator="equal">
      <formula>0</formula>
    </cfRule>
  </conditionalFormatting>
  <conditionalFormatting sqref="R491:V491 J491:N491 C491:H491">
    <cfRule type="containsText" dxfId="594" priority="2248" operator="containsText" text=" ">
      <formula>NOT(ISERROR(SEARCH(" ",C491)))</formula>
    </cfRule>
  </conditionalFormatting>
  <conditionalFormatting sqref="C492:H492 S492:V492 J492:N492">
    <cfRule type="containsText" dxfId="593" priority="2244" operator="containsText" text=" ">
      <formula>NOT(ISERROR(SEARCH(" ",C492)))</formula>
    </cfRule>
  </conditionalFormatting>
  <conditionalFormatting sqref="C493:H493 S493:V493 J493:N493">
    <cfRule type="containsText" dxfId="592" priority="2240" operator="containsText" text=" ">
      <formula>NOT(ISERROR(SEARCH(" ",C493)))</formula>
    </cfRule>
  </conditionalFormatting>
  <conditionalFormatting sqref="C494:H494 S494:V494 J494:N494">
    <cfRule type="containsText" dxfId="591" priority="2236" operator="containsText" text=" ">
      <formula>NOT(ISERROR(SEARCH(" ",C494)))</formula>
    </cfRule>
  </conditionalFormatting>
  <conditionalFormatting sqref="C495:H495 S495:V495 J495:N495">
    <cfRule type="containsText" dxfId="590" priority="2232" operator="containsText" text=" ">
      <formula>NOT(ISERROR(SEARCH(" ",C495)))</formula>
    </cfRule>
  </conditionalFormatting>
  <conditionalFormatting sqref="C496:H496 S496:V496 J496:N496">
    <cfRule type="containsText" dxfId="589" priority="2228" operator="containsText" text=" ">
      <formula>NOT(ISERROR(SEARCH(" ",C496)))</formula>
    </cfRule>
  </conditionalFormatting>
  <conditionalFormatting sqref="C497:H497 S497:V497 J497:N497">
    <cfRule type="containsText" dxfId="588" priority="2224" operator="containsText" text=" ">
      <formula>NOT(ISERROR(SEARCH(" ",C497)))</formula>
    </cfRule>
  </conditionalFormatting>
  <conditionalFormatting sqref="C498:H498 S498:V498 J498:N498">
    <cfRule type="containsText" dxfId="587" priority="2220" operator="containsText" text=" ">
      <formula>NOT(ISERROR(SEARCH(" ",C498)))</formula>
    </cfRule>
  </conditionalFormatting>
  <conditionalFormatting sqref="C499:H499 R499:V499 J499:N499">
    <cfRule type="containsText" dxfId="586" priority="2216" operator="containsText" text=" ">
      <formula>NOT(ISERROR(SEARCH(" ",C499)))</formula>
    </cfRule>
  </conditionalFormatting>
  <conditionalFormatting sqref="J499:N499 R499">
    <cfRule type="cellIs" dxfId="585" priority="2215" operator="equal">
      <formula>0</formula>
    </cfRule>
  </conditionalFormatting>
  <conditionalFormatting sqref="C500:H500 R500:V500 J500:N500">
    <cfRule type="containsText" dxfId="584" priority="2212" operator="containsText" text=" ">
      <formula>NOT(ISERROR(SEARCH(" ",C500)))</formula>
    </cfRule>
  </conditionalFormatting>
  <conditionalFormatting sqref="J500:N500 R500">
    <cfRule type="cellIs" dxfId="583" priority="2211" operator="equal">
      <formula>0</formula>
    </cfRule>
  </conditionalFormatting>
  <conditionalFormatting sqref="C501:H501 R501:V501 J501:N501">
    <cfRule type="containsText" dxfId="582" priority="2208" operator="containsText" text=" ">
      <formula>NOT(ISERROR(SEARCH(" ",C501)))</formula>
    </cfRule>
  </conditionalFormatting>
  <conditionalFormatting sqref="J501:N501 R501">
    <cfRule type="cellIs" dxfId="581" priority="2207" operator="equal">
      <formula>0</formula>
    </cfRule>
  </conditionalFormatting>
  <conditionalFormatting sqref="C502:H502 R502:V502 J502:N502">
    <cfRule type="containsText" dxfId="580" priority="2204" operator="containsText" text=" ">
      <formula>NOT(ISERROR(SEARCH(" ",C502)))</formula>
    </cfRule>
  </conditionalFormatting>
  <conditionalFormatting sqref="J502:N502 R502">
    <cfRule type="cellIs" dxfId="579" priority="2203" operator="equal">
      <formula>0</formula>
    </cfRule>
  </conditionalFormatting>
  <conditionalFormatting sqref="C503:H503 R503:V503 J503:N503">
    <cfRule type="containsText" dxfId="578" priority="2200" operator="containsText" text=" ">
      <formula>NOT(ISERROR(SEARCH(" ",C503)))</formula>
    </cfRule>
  </conditionalFormatting>
  <conditionalFormatting sqref="J503:N503 R503">
    <cfRule type="cellIs" dxfId="577" priority="2199" operator="equal">
      <formula>0</formula>
    </cfRule>
  </conditionalFormatting>
  <conditionalFormatting sqref="C504:H504 R504:V504 J504:N504">
    <cfRule type="containsText" dxfId="576" priority="2196" operator="containsText" text=" ">
      <formula>NOT(ISERROR(SEARCH(" ",C504)))</formula>
    </cfRule>
  </conditionalFormatting>
  <conditionalFormatting sqref="J504:N504 R504">
    <cfRule type="cellIs" dxfId="575" priority="2195" operator="equal">
      <formula>0</formula>
    </cfRule>
  </conditionalFormatting>
  <conditionalFormatting sqref="C505:H505 R505:V505 J505:N505">
    <cfRule type="containsText" dxfId="574" priority="2192" operator="containsText" text=" ">
      <formula>NOT(ISERROR(SEARCH(" ",C505)))</formula>
    </cfRule>
  </conditionalFormatting>
  <conditionalFormatting sqref="J505:N505 R505">
    <cfRule type="cellIs" dxfId="573" priority="2191" operator="equal">
      <formula>0</formula>
    </cfRule>
  </conditionalFormatting>
  <conditionalFormatting sqref="C506:H506 R506:V506 J506:N506">
    <cfRule type="containsText" dxfId="572" priority="2188" operator="containsText" text=" ">
      <formula>NOT(ISERROR(SEARCH(" ",C506)))</formula>
    </cfRule>
  </conditionalFormatting>
  <conditionalFormatting sqref="J506:N506 R506">
    <cfRule type="cellIs" dxfId="571" priority="2187" operator="equal">
      <formula>0</formula>
    </cfRule>
  </conditionalFormatting>
  <conditionalFormatting sqref="C507:H507 R508:R512 R507:V507 J507:N507">
    <cfRule type="containsText" dxfId="570" priority="2184" operator="containsText" text=" ">
      <formula>NOT(ISERROR(SEARCH(" ",C507)))</formula>
    </cfRule>
  </conditionalFormatting>
  <conditionalFormatting sqref="J507:N507 R507:R512">
    <cfRule type="cellIs" dxfId="569" priority="2183" operator="equal">
      <formula>0</formula>
    </cfRule>
  </conditionalFormatting>
  <conditionalFormatting sqref="C508:H508 S508:V508 J508:N508">
    <cfRule type="containsText" dxfId="568" priority="2180" operator="containsText" text=" ">
      <formula>NOT(ISERROR(SEARCH(" ",C508)))</formula>
    </cfRule>
  </conditionalFormatting>
  <conditionalFormatting sqref="C509:H509 S509:V509 J509:N509">
    <cfRule type="containsText" dxfId="567" priority="2176" operator="containsText" text=" ">
      <formula>NOT(ISERROR(SEARCH(" ",C509)))</formula>
    </cfRule>
  </conditionalFormatting>
  <conditionalFormatting sqref="C510:H510 S510:V510 J510:N510">
    <cfRule type="containsText" dxfId="566" priority="2172" operator="containsText" text=" ">
      <formula>NOT(ISERROR(SEARCH(" ",C510)))</formula>
    </cfRule>
  </conditionalFormatting>
  <conditionalFormatting sqref="C511:H511 S511:V511 J511:N511">
    <cfRule type="containsText" dxfId="565" priority="2168" operator="containsText" text=" ">
      <formula>NOT(ISERROR(SEARCH(" ",C511)))</formula>
    </cfRule>
  </conditionalFormatting>
  <conditionalFormatting sqref="C512:H512 S512:V512 J512:N512">
    <cfRule type="containsText" dxfId="564" priority="2164" operator="containsText" text=" ">
      <formula>NOT(ISERROR(SEARCH(" ",C512)))</formula>
    </cfRule>
  </conditionalFormatting>
  <conditionalFormatting sqref="C513:H513 R513:V513 J513:N513">
    <cfRule type="containsText" dxfId="563" priority="2160" operator="containsText" text=" ">
      <formula>NOT(ISERROR(SEARCH(" ",C513)))</formula>
    </cfRule>
  </conditionalFormatting>
  <conditionalFormatting sqref="J513:N513 R513">
    <cfRule type="cellIs" dxfId="562" priority="2159" operator="equal">
      <formula>0</formula>
    </cfRule>
  </conditionalFormatting>
  <conditionalFormatting sqref="C514:H514 R514:V514 J514:N514">
    <cfRule type="containsText" dxfId="561" priority="2156" operator="containsText" text=" ">
      <formula>NOT(ISERROR(SEARCH(" ",C514)))</formula>
    </cfRule>
  </conditionalFormatting>
  <conditionalFormatting sqref="J514:N514 R514">
    <cfRule type="cellIs" dxfId="560" priority="2155" operator="equal">
      <formula>0</formula>
    </cfRule>
  </conditionalFormatting>
  <conditionalFormatting sqref="C515:H515 R515:V515 J515:N515">
    <cfRule type="containsText" dxfId="559" priority="2152" operator="containsText" text=" ">
      <formula>NOT(ISERROR(SEARCH(" ",C515)))</formula>
    </cfRule>
  </conditionalFormatting>
  <conditionalFormatting sqref="J515:N515 R515">
    <cfRule type="cellIs" dxfId="558" priority="2151" operator="equal">
      <formula>0</formula>
    </cfRule>
  </conditionalFormatting>
  <conditionalFormatting sqref="C516:H516 R516:V516 J516:N516">
    <cfRule type="containsText" dxfId="557" priority="2148" operator="containsText" text=" ">
      <formula>NOT(ISERROR(SEARCH(" ",C516)))</formula>
    </cfRule>
  </conditionalFormatting>
  <conditionalFormatting sqref="J516:N516 R516">
    <cfRule type="cellIs" dxfId="556" priority="2147" operator="equal">
      <formula>0</formula>
    </cfRule>
  </conditionalFormatting>
  <conditionalFormatting sqref="C517:H517 R517:V517 J517:N517">
    <cfRule type="containsText" dxfId="555" priority="2144" operator="containsText" text=" ">
      <formula>NOT(ISERROR(SEARCH(" ",C517)))</formula>
    </cfRule>
  </conditionalFormatting>
  <conditionalFormatting sqref="J517:N517 R517">
    <cfRule type="cellIs" dxfId="554" priority="2143" operator="equal">
      <formula>0</formula>
    </cfRule>
  </conditionalFormatting>
  <conditionalFormatting sqref="C518:H518 R518:V518 J518:N518">
    <cfRule type="containsText" dxfId="553" priority="2140" operator="containsText" text=" ">
      <formula>NOT(ISERROR(SEARCH(" ",C518)))</formula>
    </cfRule>
  </conditionalFormatting>
  <conditionalFormatting sqref="J518:N518 R518">
    <cfRule type="cellIs" dxfId="552" priority="2139" operator="equal">
      <formula>0</formula>
    </cfRule>
  </conditionalFormatting>
  <conditionalFormatting sqref="C519:H519 R519:V519 J519:N519">
    <cfRule type="containsText" dxfId="551" priority="2136" operator="containsText" text=" ">
      <formula>NOT(ISERROR(SEARCH(" ",C519)))</formula>
    </cfRule>
  </conditionalFormatting>
  <conditionalFormatting sqref="J519:N519 R519">
    <cfRule type="cellIs" dxfId="550" priority="2135" operator="equal">
      <formula>0</formula>
    </cfRule>
  </conditionalFormatting>
  <conditionalFormatting sqref="C520:H520 R520:V520 J520:N520">
    <cfRule type="containsText" dxfId="549" priority="2132" operator="containsText" text=" ">
      <formula>NOT(ISERROR(SEARCH(" ",C520)))</formula>
    </cfRule>
  </conditionalFormatting>
  <conditionalFormatting sqref="J520:N520 R520">
    <cfRule type="cellIs" dxfId="548" priority="2131" operator="equal">
      <formula>0</formula>
    </cfRule>
  </conditionalFormatting>
  <conditionalFormatting sqref="R521:V521 J521:N521 C521:H521">
    <cfRule type="containsText" dxfId="547" priority="2128" operator="containsText" text=" ">
      <formula>NOT(ISERROR(SEARCH(" ",C521)))</formula>
    </cfRule>
  </conditionalFormatting>
  <conditionalFormatting sqref="S522:V522 J522:N522 C522:H522">
    <cfRule type="containsText" dxfId="546" priority="2124" operator="containsText" text=" ">
      <formula>NOT(ISERROR(SEARCH(" ",C522)))</formula>
    </cfRule>
  </conditionalFormatting>
  <conditionalFormatting sqref="S523:V523 J523:N523 C523:H523">
    <cfRule type="containsText" dxfId="545" priority="2120" operator="containsText" text=" ">
      <formula>NOT(ISERROR(SEARCH(" ",C523)))</formula>
    </cfRule>
  </conditionalFormatting>
  <conditionalFormatting sqref="S524:V524 J524:N524 C524:H524">
    <cfRule type="containsText" dxfId="544" priority="2116" operator="containsText" text=" ">
      <formula>NOT(ISERROR(SEARCH(" ",C524)))</formula>
    </cfRule>
  </conditionalFormatting>
  <conditionalFormatting sqref="S525:V525 J525:N525 C525:H525">
    <cfRule type="containsText" dxfId="543" priority="2112" operator="containsText" text=" ">
      <formula>NOT(ISERROR(SEARCH(" ",C525)))</formula>
    </cfRule>
  </conditionalFormatting>
  <conditionalFormatting sqref="S526:V526 J526:N526 C526:H526">
    <cfRule type="containsText" dxfId="542" priority="2108" operator="containsText" text=" ">
      <formula>NOT(ISERROR(SEARCH(" ",C526)))</formula>
    </cfRule>
  </conditionalFormatting>
  <conditionalFormatting sqref="S527:V527 J527:N527 C527:H527">
    <cfRule type="containsText" dxfId="541" priority="2104" operator="containsText" text=" ">
      <formula>NOT(ISERROR(SEARCH(" ",C527)))</formula>
    </cfRule>
  </conditionalFormatting>
  <conditionalFormatting sqref="S528:V528 J528:N528 C528:H528">
    <cfRule type="containsText" dxfId="540" priority="2100" operator="containsText" text=" ">
      <formula>NOT(ISERROR(SEARCH(" ",C528)))</formula>
    </cfRule>
  </conditionalFormatting>
  <conditionalFormatting sqref="S529:V529 J529:N529 C529:H529">
    <cfRule type="containsText" dxfId="539" priority="2096" operator="containsText" text=" ">
      <formula>NOT(ISERROR(SEARCH(" ",C529)))</formula>
    </cfRule>
  </conditionalFormatting>
  <conditionalFormatting sqref="S530:V530 J530:N530 C530:H530">
    <cfRule type="containsText" dxfId="538" priority="2092" operator="containsText" text=" ">
      <formula>NOT(ISERROR(SEARCH(" ",C530)))</formula>
    </cfRule>
  </conditionalFormatting>
  <conditionalFormatting sqref="S531 S549:S550 S546 S543 S540 S537 S534">
    <cfRule type="containsText" dxfId="537" priority="2043" operator="containsText" text=" ">
      <formula>NOT(ISERROR(SEARCH(" ",S531)))</formula>
    </cfRule>
  </conditionalFormatting>
  <conditionalFormatting sqref="S551 S547 S544 S541 S538 S535 S532">
    <cfRule type="containsText" dxfId="536" priority="2037" operator="containsText" text=" ">
      <formula>NOT(ISERROR(SEARCH(" ",S532)))</formula>
    </cfRule>
  </conditionalFormatting>
  <conditionalFormatting sqref="S552 S548 S545 S542 S539 S536 S533">
    <cfRule type="containsText" dxfId="535" priority="2031" operator="containsText" text=" ">
      <formula>NOT(ISERROR(SEARCH(" ",S533)))</formula>
    </cfRule>
  </conditionalFormatting>
  <conditionalFormatting sqref="T535:V535 R535 J535:N542 B535:H542">
    <cfRule type="containsText" dxfId="534" priority="2807" operator="containsText" text=" ">
      <formula>NOT(ISERROR(SEARCH(" ",B535)))</formula>
    </cfRule>
  </conditionalFormatting>
  <conditionalFormatting sqref="J535:N542 R535">
    <cfRule type="cellIs" dxfId="533" priority="2806" operator="equal">
      <formula>0</formula>
    </cfRule>
  </conditionalFormatting>
  <conditionalFormatting sqref="T536:V536 R536">
    <cfRule type="containsText" dxfId="532" priority="2805" operator="containsText" text=" ">
      <formula>NOT(ISERROR(SEARCH(" ",R536)))</formula>
    </cfRule>
  </conditionalFormatting>
  <conditionalFormatting sqref="T537:V537 R537">
    <cfRule type="containsText" dxfId="531" priority="2803" operator="containsText" text=" ">
      <formula>NOT(ISERROR(SEARCH(" ",R537)))</formula>
    </cfRule>
  </conditionalFormatting>
  <conditionalFormatting sqref="T538:V538 R538">
    <cfRule type="containsText" dxfId="530" priority="2801" operator="containsText" text=" ">
      <formula>NOT(ISERROR(SEARCH(" ",R538)))</formula>
    </cfRule>
  </conditionalFormatting>
  <conditionalFormatting sqref="T539:V539 R539">
    <cfRule type="containsText" dxfId="529" priority="2799" operator="containsText" text=" ">
      <formula>NOT(ISERROR(SEARCH(" ",R539)))</formula>
    </cfRule>
  </conditionalFormatting>
  <conditionalFormatting sqref="T540:V542 R540:R542">
    <cfRule type="containsText" dxfId="528" priority="2797" operator="containsText" text=" ">
      <formula>NOT(ISERROR(SEARCH(" ",R540)))</formula>
    </cfRule>
  </conditionalFormatting>
  <conditionalFormatting sqref="B543:H543 J543:N543">
    <cfRule type="containsText" dxfId="527" priority="2077" operator="containsText" text=" ">
      <formula>NOT(ISERROR(SEARCH(" ",B543)))</formula>
    </cfRule>
  </conditionalFormatting>
  <conditionalFormatting sqref="T543:V543 R543">
    <cfRule type="containsText" dxfId="526" priority="2075" operator="containsText" text=" ">
      <formula>NOT(ISERROR(SEARCH(" ",R543)))</formula>
    </cfRule>
  </conditionalFormatting>
  <conditionalFormatting sqref="B544:H544 J544:N544">
    <cfRule type="containsText" dxfId="525" priority="2072" operator="containsText" text=" ">
      <formula>NOT(ISERROR(SEARCH(" ",B544)))</formula>
    </cfRule>
  </conditionalFormatting>
  <conditionalFormatting sqref="T544:V544 R544">
    <cfRule type="containsText" dxfId="524" priority="2070" operator="containsText" text=" ">
      <formula>NOT(ISERROR(SEARCH(" ",R544)))</formula>
    </cfRule>
  </conditionalFormatting>
  <conditionalFormatting sqref="B545:H545 J545:N545">
    <cfRule type="containsText" dxfId="523" priority="2067" operator="containsText" text=" ">
      <formula>NOT(ISERROR(SEARCH(" ",B545)))</formula>
    </cfRule>
  </conditionalFormatting>
  <conditionalFormatting sqref="T545:V545 R545">
    <cfRule type="containsText" dxfId="522" priority="2065" operator="containsText" text=" ">
      <formula>NOT(ISERROR(SEARCH(" ",R545)))</formula>
    </cfRule>
  </conditionalFormatting>
  <conditionalFormatting sqref="B546:H546 J546:N546">
    <cfRule type="containsText" dxfId="521" priority="2062" operator="containsText" text=" ">
      <formula>NOT(ISERROR(SEARCH(" ",B546)))</formula>
    </cfRule>
  </conditionalFormatting>
  <conditionalFormatting sqref="T546:V546 R546">
    <cfRule type="containsText" dxfId="520" priority="2060" operator="containsText" text=" ">
      <formula>NOT(ISERROR(SEARCH(" ",R546)))</formula>
    </cfRule>
  </conditionalFormatting>
  <conditionalFormatting sqref="B547:H547 J547:N547">
    <cfRule type="containsText" dxfId="519" priority="2057" operator="containsText" text=" ">
      <formula>NOT(ISERROR(SEARCH(" ",B547)))</formula>
    </cfRule>
  </conditionalFormatting>
  <conditionalFormatting sqref="T547:V547 R547">
    <cfRule type="containsText" dxfId="518" priority="2055" operator="containsText" text=" ">
      <formula>NOT(ISERROR(SEARCH(" ",R547)))</formula>
    </cfRule>
  </conditionalFormatting>
  <conditionalFormatting sqref="B548:H548 J548:N548">
    <cfRule type="containsText" dxfId="517" priority="2052" operator="containsText" text=" ">
      <formula>NOT(ISERROR(SEARCH(" ",B548)))</formula>
    </cfRule>
  </conditionalFormatting>
  <conditionalFormatting sqref="T548:V548 R548">
    <cfRule type="containsText" dxfId="516" priority="2050" operator="containsText" text=" ">
      <formula>NOT(ISERROR(SEARCH(" ",R548)))</formula>
    </cfRule>
  </conditionalFormatting>
  <conditionalFormatting sqref="B549:H549 J549:N549">
    <cfRule type="containsText" dxfId="515" priority="2047" operator="containsText" text=" ">
      <formula>NOT(ISERROR(SEARCH(" ",B549)))</formula>
    </cfRule>
  </conditionalFormatting>
  <conditionalFormatting sqref="T549:V549 R549">
    <cfRule type="containsText" dxfId="514" priority="2045" operator="containsText" text=" ">
      <formula>NOT(ISERROR(SEARCH(" ",R549)))</formula>
    </cfRule>
  </conditionalFormatting>
  <conditionalFormatting sqref="B550:H550 J550:N550">
    <cfRule type="containsText" dxfId="513" priority="2041" operator="containsText" text=" ">
      <formula>NOT(ISERROR(SEARCH(" ",B550)))</formula>
    </cfRule>
  </conditionalFormatting>
  <conditionalFormatting sqref="R550 T550:V550">
    <cfRule type="containsText" dxfId="512" priority="2039" operator="containsText" text=" ">
      <formula>NOT(ISERROR(SEARCH(" ",R550)))</formula>
    </cfRule>
  </conditionalFormatting>
  <conditionalFormatting sqref="B551:H551 J551:N551">
    <cfRule type="containsText" dxfId="511" priority="2035" operator="containsText" text=" ">
      <formula>NOT(ISERROR(SEARCH(" ",B551)))</formula>
    </cfRule>
  </conditionalFormatting>
  <conditionalFormatting sqref="R551 T551:V551">
    <cfRule type="containsText" dxfId="510" priority="2033" operator="containsText" text=" ">
      <formula>NOT(ISERROR(SEARCH(" ",R551)))</formula>
    </cfRule>
  </conditionalFormatting>
  <conditionalFormatting sqref="B552:H552 J552:N552">
    <cfRule type="containsText" dxfId="509" priority="2029" operator="containsText" text=" ">
      <formula>NOT(ISERROR(SEARCH(" ",B552)))</formula>
    </cfRule>
  </conditionalFormatting>
  <conditionalFormatting sqref="R552 T552:V552">
    <cfRule type="containsText" dxfId="508" priority="2027" operator="containsText" text=" ">
      <formula>NOT(ISERROR(SEARCH(" ",R552)))</formula>
    </cfRule>
  </conditionalFormatting>
  <conditionalFormatting sqref="B553:H553 J553:N553">
    <cfRule type="containsText" dxfId="507" priority="2023" operator="containsText" text=" ">
      <formula>NOT(ISERROR(SEARCH(" ",B553)))</formula>
    </cfRule>
  </conditionalFormatting>
  <conditionalFormatting sqref="R553 T553:V553">
    <cfRule type="containsText" dxfId="506" priority="2021" operator="containsText" text=" ">
      <formula>NOT(ISERROR(SEARCH(" ",R553)))</formula>
    </cfRule>
  </conditionalFormatting>
  <conditionalFormatting sqref="B554:H554 J554:N554">
    <cfRule type="containsText" dxfId="505" priority="2017" operator="containsText" text=" ">
      <formula>NOT(ISERROR(SEARCH(" ",B554)))</formula>
    </cfRule>
  </conditionalFormatting>
  <conditionalFormatting sqref="R554 T554:V554">
    <cfRule type="containsText" dxfId="504" priority="2015" operator="containsText" text=" ">
      <formula>NOT(ISERROR(SEARCH(" ",R554)))</formula>
    </cfRule>
  </conditionalFormatting>
  <conditionalFormatting sqref="B555:H555 J555:N555">
    <cfRule type="containsText" dxfId="503" priority="2011" operator="containsText" text=" ">
      <formula>NOT(ISERROR(SEARCH(" ",B555)))</formula>
    </cfRule>
  </conditionalFormatting>
  <conditionalFormatting sqref="R555 T555:V555">
    <cfRule type="containsText" dxfId="502" priority="2009" operator="containsText" text=" ">
      <formula>NOT(ISERROR(SEARCH(" ",R555)))</formula>
    </cfRule>
  </conditionalFormatting>
  <conditionalFormatting sqref="B556:H556 J556:N556">
    <cfRule type="containsText" dxfId="501" priority="2005" operator="containsText" text=" ">
      <formula>NOT(ISERROR(SEARCH(" ",B556)))</formula>
    </cfRule>
  </conditionalFormatting>
  <conditionalFormatting sqref="R556 T556:V556">
    <cfRule type="containsText" dxfId="500" priority="2003" operator="containsText" text=" ">
      <formula>NOT(ISERROR(SEARCH(" ",R556)))</formula>
    </cfRule>
  </conditionalFormatting>
  <conditionalFormatting sqref="B557:H557 J557:N557">
    <cfRule type="containsText" dxfId="499" priority="1999" operator="containsText" text=" ">
      <formula>NOT(ISERROR(SEARCH(" ",B557)))</formula>
    </cfRule>
  </conditionalFormatting>
  <conditionalFormatting sqref="R557 T557:V557">
    <cfRule type="containsText" dxfId="498" priority="1997" operator="containsText" text=" ">
      <formula>NOT(ISERROR(SEARCH(" ",R557)))</formula>
    </cfRule>
  </conditionalFormatting>
  <conditionalFormatting sqref="B558:H558 J558:N558">
    <cfRule type="containsText" dxfId="497" priority="1993" operator="containsText" text=" ">
      <formula>NOT(ISERROR(SEARCH(" ",B558)))</formula>
    </cfRule>
  </conditionalFormatting>
  <conditionalFormatting sqref="R558 T558:V558">
    <cfRule type="containsText" dxfId="496" priority="1991" operator="containsText" text=" ">
      <formula>NOT(ISERROR(SEARCH(" ",R558)))</formula>
    </cfRule>
  </conditionalFormatting>
  <conditionalFormatting sqref="B559:H559 J559:N559">
    <cfRule type="containsText" dxfId="495" priority="1987" operator="containsText" text=" ">
      <formula>NOT(ISERROR(SEARCH(" ",B559)))</formula>
    </cfRule>
  </conditionalFormatting>
  <conditionalFormatting sqref="R559 T559:V559">
    <cfRule type="containsText" dxfId="494" priority="1985" operator="containsText" text=" ">
      <formula>NOT(ISERROR(SEARCH(" ",R559)))</formula>
    </cfRule>
  </conditionalFormatting>
  <conditionalFormatting sqref="B560:H560 J560:N560">
    <cfRule type="containsText" dxfId="493" priority="1981" operator="containsText" text=" ">
      <formula>NOT(ISERROR(SEARCH(" ",B560)))</formula>
    </cfRule>
  </conditionalFormatting>
  <conditionalFormatting sqref="R560 T560:V560">
    <cfRule type="containsText" dxfId="492" priority="1979" operator="containsText" text=" ">
      <formula>NOT(ISERROR(SEARCH(" ",R560)))</formula>
    </cfRule>
  </conditionalFormatting>
  <conditionalFormatting sqref="B561:H561 J561:N561">
    <cfRule type="containsText" dxfId="491" priority="1975" operator="containsText" text=" ">
      <formula>NOT(ISERROR(SEARCH(" ",B561)))</formula>
    </cfRule>
  </conditionalFormatting>
  <conditionalFormatting sqref="R561 T561:V561">
    <cfRule type="containsText" dxfId="490" priority="1973" operator="containsText" text=" ">
      <formula>NOT(ISERROR(SEARCH(" ",R561)))</formula>
    </cfRule>
  </conditionalFormatting>
  <conditionalFormatting sqref="B562:H562 J562:N562">
    <cfRule type="containsText" dxfId="489" priority="1969" operator="containsText" text=" ">
      <formula>NOT(ISERROR(SEARCH(" ",B562)))</formula>
    </cfRule>
  </conditionalFormatting>
  <conditionalFormatting sqref="R562 T562:V562">
    <cfRule type="containsText" dxfId="488" priority="1967" operator="containsText" text=" ">
      <formula>NOT(ISERROR(SEARCH(" ",R562)))</formula>
    </cfRule>
  </conditionalFormatting>
  <conditionalFormatting sqref="B563:H563 J563:N563">
    <cfRule type="containsText" dxfId="487" priority="1957" operator="containsText" text=" ">
      <formula>NOT(ISERROR(SEARCH(" ",B563)))</formula>
    </cfRule>
  </conditionalFormatting>
  <conditionalFormatting sqref="R563 T563:V563">
    <cfRule type="containsText" dxfId="486" priority="1955" operator="containsText" text=" ">
      <formula>NOT(ISERROR(SEARCH(" ",R563)))</formula>
    </cfRule>
  </conditionalFormatting>
  <conditionalFormatting sqref="B564:H564 J564:N564">
    <cfRule type="containsText" dxfId="485" priority="1963" operator="containsText" text=" ">
      <formula>NOT(ISERROR(SEARCH(" ",B564)))</formula>
    </cfRule>
  </conditionalFormatting>
  <conditionalFormatting sqref="R564 T564:V564">
    <cfRule type="containsText" dxfId="484" priority="1961" operator="containsText" text=" ">
      <formula>NOT(ISERROR(SEARCH(" ",R564)))</formula>
    </cfRule>
  </conditionalFormatting>
  <conditionalFormatting sqref="B565:H565 J565:N565">
    <cfRule type="containsText" dxfId="483" priority="1951" operator="containsText" text=" ">
      <formula>NOT(ISERROR(SEARCH(" ",B565)))</formula>
    </cfRule>
  </conditionalFormatting>
  <conditionalFormatting sqref="R565 T565:V565">
    <cfRule type="containsText" dxfId="482" priority="1949" operator="containsText" text=" ">
      <formula>NOT(ISERROR(SEARCH(" ",R565)))</formula>
    </cfRule>
  </conditionalFormatting>
  <conditionalFormatting sqref="B566:H566 J566:N566">
    <cfRule type="containsText" dxfId="481" priority="1945" operator="containsText" text=" ">
      <formula>NOT(ISERROR(SEARCH(" ",B566)))</formula>
    </cfRule>
  </conditionalFormatting>
  <conditionalFormatting sqref="R566 T566:V566">
    <cfRule type="containsText" dxfId="480" priority="1943" operator="containsText" text=" ">
      <formula>NOT(ISERROR(SEARCH(" ",R566)))</formula>
    </cfRule>
  </conditionalFormatting>
  <conditionalFormatting sqref="B567:H567 J567:N567">
    <cfRule type="containsText" dxfId="479" priority="1939" operator="containsText" text=" ">
      <formula>NOT(ISERROR(SEARCH(" ",B567)))</formula>
    </cfRule>
  </conditionalFormatting>
  <conditionalFormatting sqref="R567 T567:V567">
    <cfRule type="containsText" dxfId="478" priority="1937" operator="containsText" text=" ">
      <formula>NOT(ISERROR(SEARCH(" ",R567)))</formula>
    </cfRule>
  </conditionalFormatting>
  <conditionalFormatting sqref="B568:H568 J568:N568">
    <cfRule type="containsText" dxfId="477" priority="1933" operator="containsText" text=" ">
      <formula>NOT(ISERROR(SEARCH(" ",B568)))</formula>
    </cfRule>
  </conditionalFormatting>
  <conditionalFormatting sqref="R568 T568:V568">
    <cfRule type="containsText" dxfId="476" priority="1931" operator="containsText" text=" ">
      <formula>NOT(ISERROR(SEARCH(" ",R568)))</formula>
    </cfRule>
  </conditionalFormatting>
  <conditionalFormatting sqref="B569:H569 J569:N569">
    <cfRule type="containsText" dxfId="475" priority="1927" operator="containsText" text=" ">
      <formula>NOT(ISERROR(SEARCH(" ",B569)))</formula>
    </cfRule>
  </conditionalFormatting>
  <conditionalFormatting sqref="R569 T569:V569">
    <cfRule type="containsText" dxfId="474" priority="1925" operator="containsText" text=" ">
      <formula>NOT(ISERROR(SEARCH(" ",R569)))</formula>
    </cfRule>
  </conditionalFormatting>
  <conditionalFormatting sqref="B570:H570 J570:N570">
    <cfRule type="containsText" dxfId="473" priority="1921" operator="containsText" text=" ">
      <formula>NOT(ISERROR(SEARCH(" ",B570)))</formula>
    </cfRule>
  </conditionalFormatting>
  <conditionalFormatting sqref="R570 T570:V570">
    <cfRule type="containsText" dxfId="472" priority="1919" operator="containsText" text=" ">
      <formula>NOT(ISERROR(SEARCH(" ",R570)))</formula>
    </cfRule>
  </conditionalFormatting>
  <conditionalFormatting sqref="B571:H571 J571:N571">
    <cfRule type="containsText" dxfId="471" priority="1915" operator="containsText" text=" ">
      <formula>NOT(ISERROR(SEARCH(" ",B571)))</formula>
    </cfRule>
  </conditionalFormatting>
  <conditionalFormatting sqref="R571 T571:V571">
    <cfRule type="containsText" dxfId="470" priority="1913" operator="containsText" text=" ">
      <formula>NOT(ISERROR(SEARCH(" ",R571)))</formula>
    </cfRule>
  </conditionalFormatting>
  <conditionalFormatting sqref="B572:H572 J572:N572">
    <cfRule type="containsText" dxfId="469" priority="1909" operator="containsText" text=" ">
      <formula>NOT(ISERROR(SEARCH(" ",B572)))</formula>
    </cfRule>
  </conditionalFormatting>
  <conditionalFormatting sqref="R572 T572:V572">
    <cfRule type="containsText" dxfId="468" priority="1907" operator="containsText" text=" ">
      <formula>NOT(ISERROR(SEARCH(" ",R572)))</formula>
    </cfRule>
  </conditionalFormatting>
  <conditionalFormatting sqref="B573:H573 J573:N573">
    <cfRule type="containsText" dxfId="467" priority="1903" operator="containsText" text=" ">
      <formula>NOT(ISERROR(SEARCH(" ",B573)))</formula>
    </cfRule>
  </conditionalFormatting>
  <conditionalFormatting sqref="R573 T573:V573">
    <cfRule type="containsText" dxfId="466" priority="1901" operator="containsText" text=" ">
      <formula>NOT(ISERROR(SEARCH(" ",R573)))</formula>
    </cfRule>
  </conditionalFormatting>
  <conditionalFormatting sqref="AG589:AI589 AJ591:AT591 AA587 Z573 AF587">
    <cfRule type="containsText" dxfId="465" priority="2090" operator="containsText" text=" ">
      <formula>NOT(ISERROR(SEARCH(" ",Z573)))</formula>
    </cfRule>
  </conditionalFormatting>
  <conditionalFormatting sqref="B574:H574 J574:N574">
    <cfRule type="containsText" dxfId="464" priority="1897" operator="containsText" text=" ">
      <formula>NOT(ISERROR(SEARCH(" ",B574)))</formula>
    </cfRule>
  </conditionalFormatting>
  <conditionalFormatting sqref="R574 T574:V574">
    <cfRule type="containsText" dxfId="463" priority="1895" operator="containsText" text=" ">
      <formula>NOT(ISERROR(SEARCH(" ",R574)))</formula>
    </cfRule>
  </conditionalFormatting>
  <conditionalFormatting sqref="B575:H575 J575:N575">
    <cfRule type="containsText" dxfId="462" priority="1891" operator="containsText" text=" ">
      <formula>NOT(ISERROR(SEARCH(" ",B575)))</formula>
    </cfRule>
  </conditionalFormatting>
  <conditionalFormatting sqref="R575 T575:V575">
    <cfRule type="containsText" dxfId="461" priority="1889" operator="containsText" text=" ">
      <formula>NOT(ISERROR(SEARCH(" ",R575)))</formula>
    </cfRule>
  </conditionalFormatting>
  <conditionalFormatting sqref="B576:H576 J576:N576">
    <cfRule type="containsText" dxfId="460" priority="1885" operator="containsText" text=" ">
      <formula>NOT(ISERROR(SEARCH(" ",B576)))</formula>
    </cfRule>
  </conditionalFormatting>
  <conditionalFormatting sqref="R576 T576:V576">
    <cfRule type="containsText" dxfId="459" priority="1883" operator="containsText" text=" ">
      <formula>NOT(ISERROR(SEARCH(" ",R576)))</formula>
    </cfRule>
  </conditionalFormatting>
  <conditionalFormatting sqref="B577:H577 J577:N577">
    <cfRule type="containsText" dxfId="458" priority="1879" operator="containsText" text=" ">
      <formula>NOT(ISERROR(SEARCH(" ",B577)))</formula>
    </cfRule>
  </conditionalFormatting>
  <conditionalFormatting sqref="R577 T577:V577">
    <cfRule type="containsText" dxfId="457" priority="1877" operator="containsText" text=" ">
      <formula>NOT(ISERROR(SEARCH(" ",R577)))</formula>
    </cfRule>
  </conditionalFormatting>
  <conditionalFormatting sqref="AG593:AI593 AJ595:AT595 AA591 Z577 AF591">
    <cfRule type="containsText" dxfId="456" priority="2088" operator="containsText" text=" ">
      <formula>NOT(ISERROR(SEARCH(" ",Z577)))</formula>
    </cfRule>
  </conditionalFormatting>
  <conditionalFormatting sqref="B578:H578 J578:N578">
    <cfRule type="containsText" dxfId="455" priority="1873" operator="containsText" text=" ">
      <formula>NOT(ISERROR(SEARCH(" ",B578)))</formula>
    </cfRule>
  </conditionalFormatting>
  <conditionalFormatting sqref="R578 T578:V578">
    <cfRule type="containsText" dxfId="454" priority="1871" operator="containsText" text=" ">
      <formula>NOT(ISERROR(SEARCH(" ",R578)))</formula>
    </cfRule>
  </conditionalFormatting>
  <conditionalFormatting sqref="AG594:AI596 AJ596:AT598 AA592:AA594 Z578:Z580 AF592:AF594">
    <cfRule type="containsText" dxfId="453" priority="2089" operator="containsText" text=" ">
      <formula>NOT(ISERROR(SEARCH(" ",Z578)))</formula>
    </cfRule>
  </conditionalFormatting>
  <conditionalFormatting sqref="B579:H579 J579:N579">
    <cfRule type="containsText" dxfId="452" priority="1867" operator="containsText" text=" ">
      <formula>NOT(ISERROR(SEARCH(" ",B579)))</formula>
    </cfRule>
  </conditionalFormatting>
  <conditionalFormatting sqref="R579 T579:V579">
    <cfRule type="containsText" dxfId="451" priority="1865" operator="containsText" text=" ">
      <formula>NOT(ISERROR(SEARCH(" ",R579)))</formula>
    </cfRule>
  </conditionalFormatting>
  <conditionalFormatting sqref="B580:H580 J580:N580">
    <cfRule type="containsText" dxfId="450" priority="1861" operator="containsText" text=" ">
      <formula>NOT(ISERROR(SEARCH(" ",B580)))</formula>
    </cfRule>
  </conditionalFormatting>
  <conditionalFormatting sqref="R580 T580:V580">
    <cfRule type="containsText" dxfId="449" priority="1859" operator="containsText" text=" ">
      <formula>NOT(ISERROR(SEARCH(" ",R580)))</formula>
    </cfRule>
  </conditionalFormatting>
  <conditionalFormatting sqref="B581:H581 J581:N581">
    <cfRule type="containsText" dxfId="448" priority="1855" operator="containsText" text=" ">
      <formula>NOT(ISERROR(SEARCH(" ",B581)))</formula>
    </cfRule>
  </conditionalFormatting>
  <conditionalFormatting sqref="R581 T581:V581">
    <cfRule type="containsText" dxfId="447" priority="1853" operator="containsText" text=" ">
      <formula>NOT(ISERROR(SEARCH(" ",R581)))</formula>
    </cfRule>
  </conditionalFormatting>
  <conditionalFormatting sqref="B582:H582 J582:N582">
    <cfRule type="containsText" dxfId="446" priority="1849" operator="containsText" text=" ">
      <formula>NOT(ISERROR(SEARCH(" ",B582)))</formula>
    </cfRule>
  </conditionalFormatting>
  <conditionalFormatting sqref="R582 T582:V582">
    <cfRule type="containsText" dxfId="445" priority="1847" operator="containsText" text=" ">
      <formula>NOT(ISERROR(SEARCH(" ",R582)))</formula>
    </cfRule>
  </conditionalFormatting>
  <conditionalFormatting sqref="B583:H583 J583:N583">
    <cfRule type="containsText" dxfId="444" priority="1843" operator="containsText" text=" ">
      <formula>NOT(ISERROR(SEARCH(" ",B583)))</formula>
    </cfRule>
  </conditionalFormatting>
  <conditionalFormatting sqref="R583 T583:V583">
    <cfRule type="containsText" dxfId="443" priority="1841" operator="containsText" text=" ">
      <formula>NOT(ISERROR(SEARCH(" ",R583)))</formula>
    </cfRule>
  </conditionalFormatting>
  <conditionalFormatting sqref="B584:H584 J584:N584">
    <cfRule type="containsText" dxfId="442" priority="1837" operator="containsText" text=" ">
      <formula>NOT(ISERROR(SEARCH(" ",B584)))</formula>
    </cfRule>
  </conditionalFormatting>
  <conditionalFormatting sqref="R584 T584:V584">
    <cfRule type="containsText" dxfId="441" priority="1835" operator="containsText" text=" ">
      <formula>NOT(ISERROR(SEARCH(" ",R584)))</formula>
    </cfRule>
  </conditionalFormatting>
  <conditionalFormatting sqref="X590 X584 X632">
    <cfRule type="containsText" dxfId="440" priority="1838" operator="containsText" text=" ">
      <formula>NOT(ISERROR(SEARCH(" ",X584)))</formula>
    </cfRule>
  </conditionalFormatting>
  <conditionalFormatting sqref="B585:H585 J585:N585">
    <cfRule type="containsText" dxfId="439" priority="1831" operator="containsText" text=" ">
      <formula>NOT(ISERROR(SEARCH(" ",B585)))</formula>
    </cfRule>
  </conditionalFormatting>
  <conditionalFormatting sqref="R585 T585:V585">
    <cfRule type="containsText" dxfId="438" priority="1829" operator="containsText" text=" ">
      <formula>NOT(ISERROR(SEARCH(" ",R585)))</formula>
    </cfRule>
  </conditionalFormatting>
  <conditionalFormatting sqref="X591 X585 X633">
    <cfRule type="containsText" dxfId="437" priority="1832" operator="containsText" text=" ">
      <formula>NOT(ISERROR(SEARCH(" ",X585)))</formula>
    </cfRule>
  </conditionalFormatting>
  <conditionalFormatting sqref="B586:H586 J586:N586">
    <cfRule type="containsText" dxfId="436" priority="1825" operator="containsText" text=" ">
      <formula>NOT(ISERROR(SEARCH(" ",B586)))</formula>
    </cfRule>
  </conditionalFormatting>
  <conditionalFormatting sqref="R586 T586:V586">
    <cfRule type="containsText" dxfId="435" priority="1823" operator="containsText" text=" ">
      <formula>NOT(ISERROR(SEARCH(" ",R586)))</formula>
    </cfRule>
  </conditionalFormatting>
  <conditionalFormatting sqref="X592 X586 X634">
    <cfRule type="containsText" dxfId="434" priority="1826" operator="containsText" text=" ">
      <formula>NOT(ISERROR(SEARCH(" ",X586)))</formula>
    </cfRule>
  </conditionalFormatting>
  <conditionalFormatting sqref="B587:H587 J587:N589 J591:N595">
    <cfRule type="containsText" dxfId="433" priority="1819" operator="containsText" text=" ">
      <formula>NOT(ISERROR(SEARCH(" ",B587)))</formula>
    </cfRule>
  </conditionalFormatting>
  <conditionalFormatting sqref="J587:N589 J591:N595">
    <cfRule type="cellIs" dxfId="432" priority="1818" operator="equal">
      <formula>0</formula>
    </cfRule>
  </conditionalFormatting>
  <conditionalFormatting sqref="R587 T587:V587">
    <cfRule type="containsText" dxfId="431" priority="1817" operator="containsText" text=" ">
      <formula>NOT(ISERROR(SEARCH(" ",R587)))</formula>
    </cfRule>
  </conditionalFormatting>
  <conditionalFormatting sqref="X593 X587 X635">
    <cfRule type="containsText" dxfId="430" priority="1820" operator="containsText" text=" ">
      <formula>NOT(ISERROR(SEARCH(" ",X587)))</formula>
    </cfRule>
  </conditionalFormatting>
  <conditionalFormatting sqref="AC589:AE589 AB587">
    <cfRule type="containsText" dxfId="429" priority="259" operator="containsText" text=" ">
      <formula>NOT(ISERROR(SEARCH(" ",AB587)))</formula>
    </cfRule>
  </conditionalFormatting>
  <conditionalFormatting sqref="R588 T588:V588">
    <cfRule type="containsText" dxfId="428" priority="1812" operator="containsText" text=" ">
      <formula>NOT(ISERROR(SEARCH(" ",R588)))</formula>
    </cfRule>
  </conditionalFormatting>
  <conditionalFormatting sqref="X594 X588">
    <cfRule type="containsText" dxfId="427" priority="1814" operator="containsText" text=" ">
      <formula>NOT(ISERROR(SEARCH(" ",X588)))</formula>
    </cfRule>
  </conditionalFormatting>
  <conditionalFormatting sqref="B589:H589 B591:H595">
    <cfRule type="containsText" dxfId="426" priority="1808" operator="containsText" text=" ">
      <formula>NOT(ISERROR(SEARCH(" ",B589)))</formula>
    </cfRule>
  </conditionalFormatting>
  <conditionalFormatting sqref="R589 R591:R595">
    <cfRule type="cellIs" dxfId="425" priority="1806" operator="equal">
      <formula>0</formula>
    </cfRule>
  </conditionalFormatting>
  <conditionalFormatting sqref="R589 R591:R595 T589:V589 T591:V595">
    <cfRule type="containsText" dxfId="424" priority="1807" operator="containsText" text=" ">
      <formula>NOT(ISERROR(SEARCH(" ",R589)))</formula>
    </cfRule>
  </conditionalFormatting>
  <conditionalFormatting sqref="S589 S591:S595">
    <cfRule type="containsText" dxfId="423" priority="1810" operator="containsText" text=" ">
      <formula>NOT(ISERROR(SEARCH(" ",S589)))</formula>
    </cfRule>
  </conditionalFormatting>
  <conditionalFormatting sqref="X595 X589">
    <cfRule type="containsText" dxfId="422" priority="1809" operator="containsText" text=" ">
      <formula>NOT(ISERROR(SEARCH(" ",X589)))</formula>
    </cfRule>
  </conditionalFormatting>
  <conditionalFormatting sqref="C590:C595 C632:C635">
    <cfRule type="colorScale" priority="28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90 T590:V590">
    <cfRule type="containsText" dxfId="421" priority="1677" operator="containsText" text=" ">
      <formula>NOT(ISERROR(SEARCH(" ",R590)))</formula>
    </cfRule>
  </conditionalFormatting>
  <conditionalFormatting sqref="Z599 AH615:AT615 AA613 Y590 AF613">
    <cfRule type="containsText" dxfId="420" priority="1685" operator="containsText" text=" ">
      <formula>NOT(ISERROR(SEARCH(" ",Y590)))</formula>
    </cfRule>
  </conditionalFormatting>
  <conditionalFormatting sqref="AC593:AE593 AB591">
    <cfRule type="containsText" dxfId="419" priority="257" operator="containsText" text=" ">
      <formula>NOT(ISERROR(SEARCH(" ",AB591)))</formula>
    </cfRule>
  </conditionalFormatting>
  <conditionalFormatting sqref="AC594:AE596 AB592:AB594">
    <cfRule type="containsText" dxfId="418" priority="258" operator="containsText" text=" ">
      <formula>NOT(ISERROR(SEARCH(" ",AB592)))</formula>
    </cfRule>
  </conditionalFormatting>
  <conditionalFormatting sqref="B596:H596 C597:C599">
    <cfRule type="containsText" dxfId="417" priority="1630" operator="containsText" text=" ">
      <formula>NOT(ISERROR(SEARCH(" ",B596)))</formula>
    </cfRule>
  </conditionalFormatting>
  <conditionalFormatting sqref="C596:C601 C632:C637 C608:C625">
    <cfRule type="colorScale" priority="1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96 T596:V596">
    <cfRule type="containsText" dxfId="416" priority="1629" operator="containsText" text=" ">
      <formula>NOT(ISERROR(SEARCH(" ",R596)))</formula>
    </cfRule>
  </conditionalFormatting>
  <conditionalFormatting sqref="Y596 AH621:AT621 AA619 AF619">
    <cfRule type="containsText" dxfId="415" priority="1637" operator="containsText" text=" ">
      <formula>NOT(ISERROR(SEARCH(" ",Y596)))</formula>
    </cfRule>
  </conditionalFormatting>
  <conditionalFormatting sqref="B597:H599">
    <cfRule type="containsText" dxfId="414" priority="1640" operator="containsText" text=" ">
      <formula>NOT(ISERROR(SEARCH(" ",B597)))</formula>
    </cfRule>
  </conditionalFormatting>
  <conditionalFormatting sqref="J597:N599">
    <cfRule type="cellIs" dxfId="413" priority="1642" operator="equal">
      <formula>0</formula>
    </cfRule>
    <cfRule type="containsText" dxfId="412" priority="1643" operator="containsText" text=" ">
      <formula>NOT(ISERROR(SEARCH(" ",J597)))</formula>
    </cfRule>
  </conditionalFormatting>
  <conditionalFormatting sqref="R597:R599 T597:V599">
    <cfRule type="containsText" dxfId="411" priority="1639" operator="containsText" text=" ">
      <formula>NOT(ISERROR(SEARCH(" ",R597)))</formula>
    </cfRule>
  </conditionalFormatting>
  <conditionalFormatting sqref="Y597:Y599 AG623:AT624 AH622:AT622">
    <cfRule type="containsText" dxfId="410" priority="1647" operator="containsText" text=" ">
      <formula>NOT(ISERROR(SEARCH(" ",Y597)))</formula>
    </cfRule>
  </conditionalFormatting>
  <conditionalFormatting sqref="B600:H601">
    <cfRule type="containsText" dxfId="409" priority="1524" operator="containsText" text=" ">
      <formula>NOT(ISERROR(SEARCH(" ",B600)))</formula>
    </cfRule>
  </conditionalFormatting>
  <conditionalFormatting sqref="J600:N601">
    <cfRule type="cellIs" dxfId="408" priority="1526" operator="equal">
      <formula>0</formula>
    </cfRule>
    <cfRule type="containsText" dxfId="407" priority="1527" operator="containsText" text=" ">
      <formula>NOT(ISERROR(SEARCH(" ",J600)))</formula>
    </cfRule>
  </conditionalFormatting>
  <conditionalFormatting sqref="R600:R601 T600:V601">
    <cfRule type="containsText" dxfId="406" priority="1523" operator="containsText" text=" ">
      <formula>NOT(ISERROR(SEARCH(" ",R600)))</formula>
    </cfRule>
  </conditionalFormatting>
  <conditionalFormatting sqref="AA623:AA624 AG625:AT625 Z610 Y600:Y601 AF623:AF624 AH626:AT626">
    <cfRule type="containsText" dxfId="405" priority="1531" operator="containsText" text=" ">
      <formula>NOT(ISERROR(SEARCH(" ",Y600)))</formula>
    </cfRule>
  </conditionalFormatting>
  <conditionalFormatting sqref="B602 D602:H602">
    <cfRule type="containsText" dxfId="404" priority="1090" operator="containsText" text=" ">
      <formula>NOT(ISERROR(SEARCH(" ",B602)))</formula>
    </cfRule>
  </conditionalFormatting>
  <conditionalFormatting sqref="R602 T602:V602">
    <cfRule type="containsText" dxfId="403" priority="1089" operator="containsText" text=" ">
      <formula>NOT(ISERROR(SEARCH(" ",R602)))</formula>
    </cfRule>
  </conditionalFormatting>
  <conditionalFormatting sqref="S602 S606 S604">
    <cfRule type="containsText" dxfId="402" priority="1091" operator="containsText" text=" ">
      <formula>NOT(ISERROR(SEARCH(" ",S602)))</formula>
    </cfRule>
  </conditionalFormatting>
  <conditionalFormatting sqref="B603:B605 D603:H605">
    <cfRule type="containsText" dxfId="401" priority="1099" operator="containsText" text=" ">
      <formula>NOT(ISERROR(SEARCH(" ",B603)))</formula>
    </cfRule>
  </conditionalFormatting>
  <conditionalFormatting sqref="J603:N605">
    <cfRule type="cellIs" dxfId="400" priority="1100" operator="equal">
      <formula>0</formula>
    </cfRule>
    <cfRule type="containsText" dxfId="399" priority="1101" operator="containsText" text=" ">
      <formula>NOT(ISERROR(SEARCH(" ",J603)))</formula>
    </cfRule>
  </conditionalFormatting>
  <conditionalFormatting sqref="R603:R605 T603:V605">
    <cfRule type="containsText" dxfId="398" priority="1098" operator="containsText" text=" ">
      <formula>NOT(ISERROR(SEARCH(" ",R603)))</formula>
    </cfRule>
  </conditionalFormatting>
  <conditionalFormatting sqref="S603 S607 S605">
    <cfRule type="containsText" dxfId="397" priority="919" operator="containsText" text=" ">
      <formula>NOT(ISERROR(SEARCH(" ",S603)))</formula>
    </cfRule>
  </conditionalFormatting>
  <conditionalFormatting sqref="AG606:AT606 AA604:AG604">
    <cfRule type="containsText" dxfId="396" priority="1081" operator="containsText" text=" ">
      <formula>NOT(ISERROR(SEARCH(" ",AA604)))</formula>
    </cfRule>
  </conditionalFormatting>
  <conditionalFormatting sqref="AA605:AA606 AG607:AT607 AF605:AF606 AH608:AT608">
    <cfRule type="containsText" dxfId="395" priority="1079" operator="containsText" text=" ">
      <formula>NOT(ISERROR(SEARCH(" ",AA605)))</formula>
    </cfRule>
  </conditionalFormatting>
  <conditionalFormatting sqref="AC607:AE607 AB605:AB606">
    <cfRule type="containsText" dxfId="394" priority="222" operator="containsText" text=" ">
      <formula>NOT(ISERROR(SEARCH(" ",AB605)))</formula>
    </cfRule>
  </conditionalFormatting>
  <conditionalFormatting sqref="B606:B607 D606:H607">
    <cfRule type="containsText" dxfId="393" priority="1068" operator="containsText" text=" ">
      <formula>NOT(ISERROR(SEARCH(" ",B606)))</formula>
    </cfRule>
  </conditionalFormatting>
  <conditionalFormatting sqref="J606:N607">
    <cfRule type="cellIs" dxfId="392" priority="1069" operator="equal">
      <formula>0</formula>
    </cfRule>
    <cfRule type="containsText" dxfId="391" priority="1070" operator="containsText" text=" ">
      <formula>NOT(ISERROR(SEARCH(" ",J606)))</formula>
    </cfRule>
  </conditionalFormatting>
  <conditionalFormatting sqref="R606:R607 T606:V607">
    <cfRule type="containsText" dxfId="390" priority="1067" operator="containsText" text=" ">
      <formula>NOT(ISERROR(SEARCH(" ",R606)))</formula>
    </cfRule>
  </conditionalFormatting>
  <conditionalFormatting sqref="AA607 AH609:AT609 AF607">
    <cfRule type="containsText" dxfId="389" priority="1083" operator="containsText" text=" ">
      <formula>NOT(ISERROR(SEARCH(" ",AA607)))</formula>
    </cfRule>
  </conditionalFormatting>
  <conditionalFormatting sqref="AW607:XFD608">
    <cfRule type="containsText" dxfId="388" priority="1078" operator="containsText" text=" ">
      <formula>NOT(ISERROR(SEARCH(" ",AW607)))</formula>
    </cfRule>
  </conditionalFormatting>
  <conditionalFormatting sqref="B608 D608:H608">
    <cfRule type="containsText" dxfId="387" priority="1556" operator="containsText" text=" ">
      <formula>NOT(ISERROR(SEARCH(" ",B608)))</formula>
    </cfRule>
  </conditionalFormatting>
  <conditionalFormatting sqref="C608:C611 C614:C617 C620:C623">
    <cfRule type="colorScale" priority="154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5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48">
      <colorScale>
        <cfvo type="min"/>
        <cfvo type="max"/>
        <color rgb="FFF8696B"/>
        <color rgb="FFFCFCFF"/>
      </colorScale>
    </cfRule>
    <cfRule type="containsText" dxfId="386" priority="1549" operator="containsText" text=" ">
      <formula>NOT(ISERROR(SEARCH(" ",C608)))</formula>
    </cfRule>
  </conditionalFormatting>
  <conditionalFormatting sqref="R608 T608:V608">
    <cfRule type="containsText" dxfId="385" priority="1555" operator="containsText" text=" ">
      <formula>NOT(ISERROR(SEARCH(" ",R608)))</formula>
    </cfRule>
  </conditionalFormatting>
  <conditionalFormatting sqref="Z617 Y608">
    <cfRule type="containsText" dxfId="384" priority="1562" operator="containsText" text=" ">
      <formula>NOT(ISERROR(SEARCH(" ",Y608)))</formula>
    </cfRule>
  </conditionalFormatting>
  <conditionalFormatting sqref="B609:B611 D609:H611">
    <cfRule type="containsText" dxfId="383" priority="1565" operator="containsText" text=" ">
      <formula>NOT(ISERROR(SEARCH(" ",B609)))</formula>
    </cfRule>
  </conditionalFormatting>
  <conditionalFormatting sqref="J609:N611">
    <cfRule type="cellIs" dxfId="382" priority="1566" operator="equal">
      <formula>0</formula>
    </cfRule>
    <cfRule type="containsText" dxfId="381" priority="1567" operator="containsText" text=" ">
      <formula>NOT(ISERROR(SEARCH(" ",J609)))</formula>
    </cfRule>
  </conditionalFormatting>
  <conditionalFormatting sqref="R609:R611 T609:V611">
    <cfRule type="containsText" dxfId="380" priority="1564" operator="containsText" text=" ">
      <formula>NOT(ISERROR(SEARCH(" ",R609)))</formula>
    </cfRule>
  </conditionalFormatting>
  <conditionalFormatting sqref="Z618:Z620 AG636:AT636 AA634 Y609:Y611 AF634">
    <cfRule type="containsText" dxfId="379" priority="1571" operator="containsText" text=" ">
      <formula>NOT(ISERROR(SEARCH(" ",Y609)))</formula>
    </cfRule>
  </conditionalFormatting>
  <conditionalFormatting sqref="AG611:AT611 AH610:AT610">
    <cfRule type="containsText" dxfId="378" priority="1085" operator="containsText" text=" ">
      <formula>NOT(ISERROR(SEARCH(" ",AG610)))</formula>
    </cfRule>
  </conditionalFormatting>
  <conditionalFormatting sqref="AW610:XFD611">
    <cfRule type="containsText" dxfId="377" priority="1084" operator="containsText" text=" ">
      <formula>NOT(ISERROR(SEARCH(" ",AW610)))</formula>
    </cfRule>
  </conditionalFormatting>
  <conditionalFormatting sqref="Z611 AH627:AT627 AA625 AF625">
    <cfRule type="containsText" dxfId="376" priority="1551" operator="containsText" text=" ">
      <formula>NOT(ISERROR(SEARCH(" ",Z611)))</formula>
    </cfRule>
  </conditionalFormatting>
  <conditionalFormatting sqref="B612:B613 D612:H613">
    <cfRule type="containsText" dxfId="375" priority="1508" operator="containsText" text=" ">
      <formula>NOT(ISERROR(SEARCH(" ",B612)))</formula>
    </cfRule>
  </conditionalFormatting>
  <conditionalFormatting sqref="J612:N613">
    <cfRule type="cellIs" dxfId="374" priority="1509" operator="equal">
      <formula>0</formula>
    </cfRule>
    <cfRule type="containsText" dxfId="373" priority="1510" operator="containsText" text=" ">
      <formula>NOT(ISERROR(SEARCH(" ",J612)))</formula>
    </cfRule>
  </conditionalFormatting>
  <conditionalFormatting sqref="R612:R613 T612:V613">
    <cfRule type="containsText" dxfId="372" priority="1507" operator="containsText" text=" ">
      <formula>NOT(ISERROR(SEARCH(" ",R612)))</formula>
    </cfRule>
  </conditionalFormatting>
  <conditionalFormatting sqref="Z621:Z622 AG637:AT638 AA635:AA636 Y612:Y613 AF635:AF636">
    <cfRule type="containsText" dxfId="371" priority="1514" operator="containsText" text=" ">
      <formula>NOT(ISERROR(SEARCH(" ",Y612)))</formula>
    </cfRule>
  </conditionalFormatting>
  <conditionalFormatting sqref="Z612:Z614 AG629:AT629 AH628:AT628">
    <cfRule type="containsText" dxfId="370" priority="1553" operator="containsText" text=" ">
      <formula>NOT(ISERROR(SEARCH(" ",Z612)))</formula>
    </cfRule>
  </conditionalFormatting>
  <conditionalFormatting sqref="B614 D614:H614">
    <cfRule type="containsText" dxfId="369" priority="1578" operator="containsText" text=" ">
      <formula>NOT(ISERROR(SEARCH(" ",B614)))</formula>
    </cfRule>
  </conditionalFormatting>
  <conditionalFormatting sqref="R614 T614:V614">
    <cfRule type="containsText" dxfId="368" priority="1577" operator="containsText" text=" ">
      <formula>NOT(ISERROR(SEARCH(" ",R614)))</formula>
    </cfRule>
  </conditionalFormatting>
  <conditionalFormatting sqref="S614 S618 S616">
    <cfRule type="containsText" dxfId="367" priority="918" operator="containsText" text=" ">
      <formula>NOT(ISERROR(SEARCH(" ",S614)))</formula>
    </cfRule>
  </conditionalFormatting>
  <conditionalFormatting sqref="Z623 AG639:AT639 AA637 Y614 AF637">
    <cfRule type="containsText" dxfId="366" priority="1584" operator="containsText" text=" ">
      <formula>NOT(ISERROR(SEARCH(" ",Y614)))</formula>
    </cfRule>
  </conditionalFormatting>
  <conditionalFormatting sqref="B615:B617 D615:H617">
    <cfRule type="containsText" dxfId="365" priority="1587" operator="containsText" text=" ">
      <formula>NOT(ISERROR(SEARCH(" ",B615)))</formula>
    </cfRule>
  </conditionalFormatting>
  <conditionalFormatting sqref="J615:N617">
    <cfRule type="cellIs" dxfId="364" priority="1588" operator="equal">
      <formula>0</formula>
    </cfRule>
    <cfRule type="containsText" dxfId="363" priority="1589" operator="containsText" text=" ">
      <formula>NOT(ISERROR(SEARCH(" ",J615)))</formula>
    </cfRule>
  </conditionalFormatting>
  <conditionalFormatting sqref="R615:R617 T615:V617">
    <cfRule type="containsText" dxfId="362" priority="1586" operator="containsText" text=" ">
      <formula>NOT(ISERROR(SEARCH(" ",R615)))</formula>
    </cfRule>
  </conditionalFormatting>
  <conditionalFormatting sqref="S615 S619 S617">
    <cfRule type="containsText" dxfId="361" priority="917" operator="containsText" text=" ">
      <formula>NOT(ISERROR(SEARCH(" ",S615)))</formula>
    </cfRule>
  </conditionalFormatting>
  <conditionalFormatting sqref="Z624:Z626 AG640:AT642 AA638:AA640 Y615:Y617 AF638:AF640">
    <cfRule type="containsText" dxfId="360" priority="1593" operator="containsText" text=" ">
      <formula>NOT(ISERROR(SEARCH(" ",Y615)))</formula>
    </cfRule>
  </conditionalFormatting>
  <conditionalFormatting sqref="B618:B619 D618:H619">
    <cfRule type="containsText" dxfId="359" priority="1493" operator="containsText" text=" ">
      <formula>NOT(ISERROR(SEARCH(" ",B618)))</formula>
    </cfRule>
  </conditionalFormatting>
  <conditionalFormatting sqref="J618:N619">
    <cfRule type="cellIs" dxfId="358" priority="1494" operator="equal">
      <formula>0</formula>
    </cfRule>
    <cfRule type="containsText" dxfId="357" priority="1495" operator="containsText" text=" ">
      <formula>NOT(ISERROR(SEARCH(" ",J618)))</formula>
    </cfRule>
  </conditionalFormatting>
  <conditionalFormatting sqref="R618:R619 T618:V619">
    <cfRule type="containsText" dxfId="356" priority="1492" operator="containsText" text=" ">
      <formula>NOT(ISERROR(SEARCH(" ",R618)))</formula>
    </cfRule>
  </conditionalFormatting>
  <conditionalFormatting sqref="Z627 AG643:AT644 AA641:AA642 Y618:Y619 AF641:AF642">
    <cfRule type="containsText" dxfId="355" priority="1499" operator="containsText" text=" ">
      <formula>NOT(ISERROR(SEARCH(" ",Y618)))</formula>
    </cfRule>
  </conditionalFormatting>
  <conditionalFormatting sqref="B620 D620:H620">
    <cfRule type="containsText" dxfId="354" priority="1600" operator="containsText" text=" ">
      <formula>NOT(ISERROR(SEARCH(" ",B620)))</formula>
    </cfRule>
  </conditionalFormatting>
  <conditionalFormatting sqref="R620 T620:V620">
    <cfRule type="containsText" dxfId="353" priority="1599" operator="containsText" text=" ">
      <formula>NOT(ISERROR(SEARCH(" ",R620)))</formula>
    </cfRule>
  </conditionalFormatting>
  <conditionalFormatting sqref="Y620 AG645:AT645 AA643 AF643">
    <cfRule type="containsText" dxfId="352" priority="1606" operator="containsText" text=" ">
      <formula>NOT(ISERROR(SEARCH(" ",Y620)))</formula>
    </cfRule>
  </conditionalFormatting>
  <conditionalFormatting sqref="B621:B623 D621:H623">
    <cfRule type="containsText" dxfId="351" priority="1609" operator="containsText" text=" ">
      <formula>NOT(ISERROR(SEARCH(" ",B621)))</formula>
    </cfRule>
  </conditionalFormatting>
  <conditionalFormatting sqref="J621:N623">
    <cfRule type="cellIs" dxfId="350" priority="1610" operator="equal">
      <formula>0</formula>
    </cfRule>
    <cfRule type="containsText" dxfId="349" priority="1611" operator="containsText" text=" ">
      <formula>NOT(ISERROR(SEARCH(" ",J621)))</formula>
    </cfRule>
  </conditionalFormatting>
  <conditionalFormatting sqref="R621:R623 T621:V623">
    <cfRule type="containsText" dxfId="348" priority="1608" operator="containsText" text=" ">
      <formula>NOT(ISERROR(SEARCH(" ",R621)))</formula>
    </cfRule>
  </conditionalFormatting>
  <conditionalFormatting sqref="Y621:Y623 AG646:AT648 AA644:AA646 AF644:AF646">
    <cfRule type="containsText" dxfId="347" priority="1615" operator="containsText" text=" ">
      <formula>NOT(ISERROR(SEARCH(" ",Y621)))</formula>
    </cfRule>
  </conditionalFormatting>
  <conditionalFormatting sqref="AW622:XFD624">
    <cfRule type="containsText" dxfId="346" priority="1646" operator="containsText" text=" ">
      <formula>NOT(ISERROR(SEARCH(" ",AW622)))</formula>
    </cfRule>
  </conditionalFormatting>
  <conditionalFormatting sqref="AC625:AE625 AB623:AB624">
    <cfRule type="containsText" dxfId="345" priority="237" operator="containsText" text=" ">
      <formula>NOT(ISERROR(SEARCH(" ",AB623)))</formula>
    </cfRule>
  </conditionalFormatting>
  <conditionalFormatting sqref="AC623:AE624">
    <cfRule type="containsText" dxfId="344" priority="249" operator="containsText" text=" ">
      <formula>NOT(ISERROR(SEARCH(" ",AC623)))</formula>
    </cfRule>
  </conditionalFormatting>
  <conditionalFormatting sqref="B624:B625 D624:H625">
    <cfRule type="containsText" dxfId="343" priority="1478" operator="containsText" text=" ">
      <formula>NOT(ISERROR(SEARCH(" ",B624)))</formula>
    </cfRule>
  </conditionalFormatting>
  <conditionalFormatting sqref="J624:N625">
    <cfRule type="cellIs" dxfId="342" priority="1479" operator="equal">
      <formula>0</formula>
    </cfRule>
    <cfRule type="containsText" dxfId="341" priority="1480" operator="containsText" text=" ">
      <formula>NOT(ISERROR(SEARCH(" ",J624)))</formula>
    </cfRule>
  </conditionalFormatting>
  <conditionalFormatting sqref="R624:R625 T624:V625">
    <cfRule type="containsText" dxfId="340" priority="1477" operator="containsText" text=" ">
      <formula>NOT(ISERROR(SEARCH(" ",R624)))</formula>
    </cfRule>
  </conditionalFormatting>
  <conditionalFormatting sqref="Z634 AG649:AT650 AA647:AA648 Y624:Y625 AF647:AF648">
    <cfRule type="containsText" dxfId="339" priority="1484" operator="containsText" text=" ">
      <formula>NOT(ISERROR(SEARCH(" ",Y624)))</formula>
    </cfRule>
  </conditionalFormatting>
  <conditionalFormatting sqref="AW625:XFD626">
    <cfRule type="containsText" dxfId="338" priority="1530" operator="containsText" text=" ">
      <formula>NOT(ISERROR(SEARCH(" ",AW625)))</formula>
    </cfRule>
  </conditionalFormatting>
  <conditionalFormatting sqref="B626:H626 C627:C631">
    <cfRule type="containsText" dxfId="337" priority="1043" operator="containsText" text=" ">
      <formula>NOT(ISERROR(SEARCH(" ",B626)))</formula>
    </cfRule>
  </conditionalFormatting>
  <conditionalFormatting sqref="R626 T626:V626">
    <cfRule type="containsText" dxfId="336" priority="1042" operator="containsText" text=" ">
      <formula>NOT(ISERROR(SEARCH(" ",R626)))</formula>
    </cfRule>
  </conditionalFormatting>
  <conditionalFormatting sqref="B627:B629 D627:H629">
    <cfRule type="containsText" dxfId="335" priority="1051" operator="containsText" text=" ">
      <formula>NOT(ISERROR(SEARCH(" ",B627)))</formula>
    </cfRule>
  </conditionalFormatting>
  <conditionalFormatting sqref="J627:N629">
    <cfRule type="cellIs" dxfId="334" priority="1052" operator="equal">
      <formula>0</formula>
    </cfRule>
    <cfRule type="containsText" dxfId="333" priority="1053" operator="containsText" text=" ">
      <formula>NOT(ISERROR(SEARCH(" ",J627)))</formula>
    </cfRule>
  </conditionalFormatting>
  <conditionalFormatting sqref="R627:R629 T627:V629">
    <cfRule type="containsText" dxfId="332" priority="1050" operator="containsText" text=" ">
      <formula>NOT(ISERROR(SEARCH(" ",R627)))</formula>
    </cfRule>
  </conditionalFormatting>
  <conditionalFormatting sqref="AA629:AA633 AG630:AT635 Z628 AF629:AF633">
    <cfRule type="containsText" dxfId="331" priority="1065" operator="containsText" text=" ">
      <formula>NOT(ISERROR(SEARCH(" ",Z628)))</formula>
    </cfRule>
  </conditionalFormatting>
  <conditionalFormatting sqref="AW628:XFD629">
    <cfRule type="containsText" dxfId="330" priority="1552" operator="containsText" text=" ">
      <formula>NOT(ISERROR(SEARCH(" ",AW628)))</formula>
    </cfRule>
  </conditionalFormatting>
  <conditionalFormatting sqref="AC630:AE635 AB629:AB633">
    <cfRule type="containsText" dxfId="329" priority="221" operator="containsText" text=" ">
      <formula>NOT(ISERROR(SEARCH(" ",AB629)))</formula>
    </cfRule>
  </conditionalFormatting>
  <conditionalFormatting sqref="B630:B631 D630:H631">
    <cfRule type="containsText" dxfId="328" priority="1028" operator="containsText" text=" ">
      <formula>NOT(ISERROR(SEARCH(" ",B630)))</formula>
    </cfRule>
  </conditionalFormatting>
  <conditionalFormatting sqref="J630:N631">
    <cfRule type="cellIs" dxfId="327" priority="1030" operator="equal">
      <formula>0</formula>
    </cfRule>
    <cfRule type="containsText" dxfId="326" priority="1031" operator="containsText" text=" ">
      <formula>NOT(ISERROR(SEARCH(" ",J630)))</formula>
    </cfRule>
  </conditionalFormatting>
  <conditionalFormatting sqref="R630:R631 T630:V631">
    <cfRule type="containsText" dxfId="325" priority="1027" operator="containsText" text=" ">
      <formula>NOT(ISERROR(SEARCH(" ",R630)))</formula>
    </cfRule>
  </conditionalFormatting>
  <conditionalFormatting sqref="AW630:XFD635">
    <cfRule type="containsText" dxfId="324" priority="1064" operator="containsText" text=" ">
      <formula>NOT(ISERROR(SEARCH(" ",AW630)))</formula>
    </cfRule>
  </conditionalFormatting>
  <conditionalFormatting sqref="J632:N649">
    <cfRule type="cellIs" dxfId="323" priority="275" operator="equal">
      <formula>0</formula>
    </cfRule>
    <cfRule type="containsText" dxfId="322" priority="276" operator="containsText" text=" ">
      <formula>NOT(ISERROR(SEARCH(" ",J632)))</formula>
    </cfRule>
  </conditionalFormatting>
  <conditionalFormatting sqref="R632 T632:V632">
    <cfRule type="containsText" dxfId="321" priority="1654" operator="containsText" text=" ">
      <formula>NOT(ISERROR(SEARCH(" ",R632)))</formula>
    </cfRule>
  </conditionalFormatting>
  <conditionalFormatting sqref="Z641 Y632 AG668:AT668 AA666 AF666">
    <cfRule type="containsText" dxfId="320" priority="1658" operator="containsText" text=" ">
      <formula>NOT(ISERROR(SEARCH(" ",Y632)))</formula>
    </cfRule>
  </conditionalFormatting>
  <conditionalFormatting sqref="B633:H635">
    <cfRule type="containsText" dxfId="319" priority="1662" operator="containsText" text=" ">
      <formula>NOT(ISERROR(SEARCH(" ",B633)))</formula>
    </cfRule>
  </conditionalFormatting>
  <conditionalFormatting sqref="R633:R635 T633:V635">
    <cfRule type="containsText" dxfId="318" priority="1661" operator="containsText" text=" ">
      <formula>NOT(ISERROR(SEARCH(" ",R633)))</formula>
    </cfRule>
  </conditionalFormatting>
  <conditionalFormatting sqref="Z642:Z644 Y633:Y635 AG669:AT671 AA667:AA669 AF667:AF669">
    <cfRule type="containsText" dxfId="317" priority="1665" operator="containsText" text=" ">
      <formula>NOT(ISERROR(SEARCH(" ",Y633)))</formula>
    </cfRule>
  </conditionalFormatting>
  <conditionalFormatting sqref="AC636:AE636 AB634">
    <cfRule type="containsText" dxfId="316" priority="241" operator="containsText" text=" ">
      <formula>NOT(ISERROR(SEARCH(" ",AB634)))</formula>
    </cfRule>
  </conditionalFormatting>
  <conditionalFormatting sqref="Z635 AG651:AT651 AA649 AF649">
    <cfRule type="containsText" dxfId="315" priority="1621" operator="containsText" text=" ">
      <formula>NOT(ISERROR(SEARCH(" ",Z635)))</formula>
    </cfRule>
  </conditionalFormatting>
  <conditionalFormatting sqref="AC637:AE638 AB635:AB636">
    <cfRule type="containsText" dxfId="314" priority="236" operator="containsText" text=" ">
      <formula>NOT(ISERROR(SEARCH(" ",AB635)))</formula>
    </cfRule>
  </conditionalFormatting>
  <conditionalFormatting sqref="B636:H637">
    <cfRule type="containsText" dxfId="313" priority="1540" operator="containsText" text=" ">
      <formula>NOT(ISERROR(SEARCH(" ",B636)))</formula>
    </cfRule>
  </conditionalFormatting>
  <conditionalFormatting sqref="R636:R637 T636:V637">
    <cfRule type="containsText" dxfId="312" priority="1539" operator="containsText" text=" ">
      <formula>NOT(ISERROR(SEARCH(" ",R636)))</formula>
    </cfRule>
  </conditionalFormatting>
  <conditionalFormatting sqref="Z645:Z646 Y636:Y637 AG672:AT672 AA670:AA671 AF670:AF671">
    <cfRule type="containsText" dxfId="311" priority="1543" operator="containsText" text=" ">
      <formula>NOT(ISERROR(SEARCH(" ",Y636)))</formula>
    </cfRule>
  </conditionalFormatting>
  <conditionalFormatting sqref="Z636:Z638 AG663:AT665 AA661:AA663 AF661:AF663">
    <cfRule type="containsText" dxfId="310" priority="1623" operator="containsText" text=" ">
      <formula>NOT(ISERROR(SEARCH(" ",Z636)))</formula>
    </cfRule>
  </conditionalFormatting>
  <conditionalFormatting sqref="AC639:AE639 AB637">
    <cfRule type="containsText" dxfId="309" priority="242" operator="containsText" text=" ">
      <formula>NOT(ISERROR(SEARCH(" ",AB637)))</formula>
    </cfRule>
  </conditionalFormatting>
  <conditionalFormatting sqref="AW637:XFD638">
    <cfRule type="containsText" dxfId="308" priority="1513" operator="containsText" text=" ">
      <formula>NOT(ISERROR(SEARCH(" ",AW637)))</formula>
    </cfRule>
  </conditionalFormatting>
  <conditionalFormatting sqref="B638 D638:H638">
    <cfRule type="containsText" dxfId="307" priority="1464" operator="containsText" text=" ">
      <formula>NOT(ISERROR(SEARCH(" ",B638)))</formula>
    </cfRule>
  </conditionalFormatting>
  <conditionalFormatting sqref="R638 T638:V638">
    <cfRule type="containsText" dxfId="306" priority="1463" operator="containsText" text=" ">
      <formula>NOT(ISERROR(SEARCH(" ",R638)))</formula>
    </cfRule>
  </conditionalFormatting>
  <conditionalFormatting sqref="Z647 Y638 AA672 AF672">
    <cfRule type="containsText" dxfId="305" priority="1467" operator="containsText" text=" ">
      <formula>NOT(ISERROR(SEARCH(" ",Y638)))</formula>
    </cfRule>
  </conditionalFormatting>
  <conditionalFormatting sqref="AC640:AE642 AB638:AB640">
    <cfRule type="containsText" dxfId="304" priority="243" operator="containsText" text=" ">
      <formula>NOT(ISERROR(SEARCH(" ",AB638)))</formula>
    </cfRule>
  </conditionalFormatting>
  <conditionalFormatting sqref="B639:B640 D639:H640">
    <cfRule type="containsText" dxfId="303" priority="1451" operator="containsText" text=" ">
      <formula>NOT(ISERROR(SEARCH(" ",B639)))</formula>
    </cfRule>
  </conditionalFormatting>
  <conditionalFormatting sqref="R639:R640 T639:V640">
    <cfRule type="containsText" dxfId="302" priority="1450" operator="containsText" text=" ">
      <formula>NOT(ISERROR(SEARCH(" ",R639)))</formula>
    </cfRule>
  </conditionalFormatting>
  <conditionalFormatting sqref="Z648:Z649 Y639:Y640 AA673:AA674 AF673:AF674">
    <cfRule type="containsText" dxfId="301" priority="1454" operator="containsText" text=" ">
      <formula>NOT(ISERROR(SEARCH(" ",Y639)))</formula>
    </cfRule>
  </conditionalFormatting>
  <conditionalFormatting sqref="Z639:Z640 AG666:AT667 AA664:AA665 AF664:AF665">
    <cfRule type="containsText" dxfId="300" priority="1471" operator="containsText" text=" ">
      <formula>NOT(ISERROR(SEARCH(" ",Z639)))</formula>
    </cfRule>
  </conditionalFormatting>
  <conditionalFormatting sqref="AW640:XFD642">
    <cfRule type="containsText" dxfId="299" priority="1592" operator="containsText" text=" ">
      <formula>NOT(ISERROR(SEARCH(" ",AW640)))</formula>
    </cfRule>
  </conditionalFormatting>
  <conditionalFormatting sqref="R641 T641:V641">
    <cfRule type="containsText" dxfId="298" priority="1424" operator="containsText" text=" ">
      <formula>NOT(ISERROR(SEARCH(" ",R641)))</formula>
    </cfRule>
  </conditionalFormatting>
  <conditionalFormatting sqref="Y641 Z661 AA675 AF675">
    <cfRule type="containsText" dxfId="297" priority="1428" operator="containsText" text=" ">
      <formula>NOT(ISERROR(SEARCH(" ",Y641)))</formula>
    </cfRule>
  </conditionalFormatting>
  <conditionalFormatting sqref="AC643:AE644 AB641:AB642">
    <cfRule type="containsText" dxfId="296" priority="235" operator="containsText" text=" ">
      <formula>NOT(ISERROR(SEARCH(" ",AB641)))</formula>
    </cfRule>
  </conditionalFormatting>
  <conditionalFormatting sqref="B642:H644">
    <cfRule type="containsText" dxfId="295" priority="1432" operator="containsText" text=" ">
      <formula>NOT(ISERROR(SEARCH(" ",B642)))</formula>
    </cfRule>
  </conditionalFormatting>
  <conditionalFormatting sqref="R642:R644 T642:V644">
    <cfRule type="containsText" dxfId="294" priority="1431" operator="containsText" text=" ">
      <formula>NOT(ISERROR(SEARCH(" ",R642)))</formula>
    </cfRule>
  </conditionalFormatting>
  <conditionalFormatting sqref="Y642:Y644 Z662:Z664 AA676:AA678 AF676:AF678">
    <cfRule type="containsText" dxfId="293" priority="1435" operator="containsText" text=" ">
      <formula>NOT(ISERROR(SEARCH(" ",Y642)))</formula>
    </cfRule>
  </conditionalFormatting>
  <conditionalFormatting sqref="AC645:AE645 AB643">
    <cfRule type="containsText" dxfId="292" priority="244" operator="containsText" text=" ">
      <formula>NOT(ISERROR(SEARCH(" ",AB643)))</formula>
    </cfRule>
  </conditionalFormatting>
  <conditionalFormatting sqref="AW643:XFD644">
    <cfRule type="containsText" dxfId="291" priority="1498" operator="containsText" text=" ">
      <formula>NOT(ISERROR(SEARCH(" ",AW643)))</formula>
    </cfRule>
  </conditionalFormatting>
  <conditionalFormatting sqref="AC646:AE648 AB644:AB646">
    <cfRule type="containsText" dxfId="290" priority="245" operator="containsText" text=" ">
      <formula>NOT(ISERROR(SEARCH(" ",AB644)))</formula>
    </cfRule>
  </conditionalFormatting>
  <conditionalFormatting sqref="B645:H646">
    <cfRule type="containsText" dxfId="289" priority="1416" operator="containsText" text=" ">
      <formula>NOT(ISERROR(SEARCH(" ",B645)))</formula>
    </cfRule>
  </conditionalFormatting>
  <conditionalFormatting sqref="R645:R646 T645:V646">
    <cfRule type="containsText" dxfId="288" priority="1415" operator="containsText" text=" ">
      <formula>NOT(ISERROR(SEARCH(" ",R645)))</formula>
    </cfRule>
  </conditionalFormatting>
  <conditionalFormatting sqref="Y645:Y646 Z665:Z666 AA679:AA680 AF679:AF680">
    <cfRule type="containsText" dxfId="287" priority="1419" operator="containsText" text=" ">
      <formula>NOT(ISERROR(SEARCH(" ",Y645)))</formula>
    </cfRule>
  </conditionalFormatting>
  <conditionalFormatting sqref="AW646:XFD648">
    <cfRule type="containsText" dxfId="286" priority="1614" operator="containsText" text=" ">
      <formula>NOT(ISERROR(SEARCH(" ",AW646)))</formula>
    </cfRule>
  </conditionalFormatting>
  <conditionalFormatting sqref="B647 D647:H647">
    <cfRule type="containsText" dxfId="285" priority="1404" operator="containsText" text=" ">
      <formula>NOT(ISERROR(SEARCH(" ",B647)))</formula>
    </cfRule>
  </conditionalFormatting>
  <conditionalFormatting sqref="R647 T647:V647">
    <cfRule type="containsText" dxfId="284" priority="1403" operator="containsText" text=" ">
      <formula>NOT(ISERROR(SEARCH(" ",R647)))</formula>
    </cfRule>
  </conditionalFormatting>
  <conditionalFormatting sqref="Y647 Z667 AA681 AF681">
    <cfRule type="containsText" dxfId="283" priority="1407" operator="containsText" text=" ">
      <formula>NOT(ISERROR(SEARCH(" ",Y647)))</formula>
    </cfRule>
  </conditionalFormatting>
  <conditionalFormatting sqref="AC649:AE650 AB647:AB648">
    <cfRule type="containsText" dxfId="282" priority="234" operator="containsText" text=" ">
      <formula>NOT(ISERROR(SEARCH(" ",AB647)))</formula>
    </cfRule>
  </conditionalFormatting>
  <conditionalFormatting sqref="B648:B649 D648:H649">
    <cfRule type="containsText" dxfId="281" priority="1391" operator="containsText" text=" ">
      <formula>NOT(ISERROR(SEARCH(" ",B648)))</formula>
    </cfRule>
  </conditionalFormatting>
  <conditionalFormatting sqref="R648:R649 T648:V649">
    <cfRule type="containsText" dxfId="280" priority="1390" operator="containsText" text=" ">
      <formula>NOT(ISERROR(SEARCH(" ",R648)))</formula>
    </cfRule>
  </conditionalFormatting>
  <conditionalFormatting sqref="Y648:Y649 Z668:Z669 AA682:AA683 AF682:AF683">
    <cfRule type="containsText" dxfId="279" priority="1394" operator="containsText" text=" ">
      <formula>NOT(ISERROR(SEARCH(" ",Y648)))</formula>
    </cfRule>
  </conditionalFormatting>
  <conditionalFormatting sqref="AC651:AE651 AB649">
    <cfRule type="containsText" dxfId="278" priority="246" operator="containsText" text=" ">
      <formula>NOT(ISERROR(SEARCH(" ",AB649)))</formula>
    </cfRule>
  </conditionalFormatting>
  <conditionalFormatting sqref="AW649:XFD650">
    <cfRule type="containsText" dxfId="277" priority="1483" operator="containsText" text=" ">
      <formula>NOT(ISERROR(SEARCH(" ",AW649)))</formula>
    </cfRule>
  </conditionalFormatting>
  <conditionalFormatting sqref="B650:H650 C651:C655">
    <cfRule type="containsText" dxfId="276" priority="782" operator="containsText" text=" ">
      <formula>NOT(ISERROR(SEARCH(" ",B650)))</formula>
    </cfRule>
  </conditionalFormatting>
  <conditionalFormatting sqref="AW652:XFD655 AW661:XFD662 I650:I655">
    <cfRule type="containsText" dxfId="275" priority="802" operator="containsText" text=" ">
      <formula>NOT(ISERROR(SEARCH(" ",I650)))</formula>
    </cfRule>
  </conditionalFormatting>
  <conditionalFormatting sqref="R650 T650:V650">
    <cfRule type="containsText" dxfId="274" priority="781" operator="containsText" text=" ">
      <formula>NOT(ISERROR(SEARCH(" ",R650)))</formula>
    </cfRule>
  </conditionalFormatting>
  <conditionalFormatting sqref="AG652:AI655 Z654:Z655 AJ653:AT655 Z650:Z652 AA650:AA655 AG661:AT662 AF650:AF655">
    <cfRule type="containsText" dxfId="273" priority="801" operator="containsText" text=" ">
      <formula>NOT(ISERROR(SEARCH(" ",Z650)))</formula>
    </cfRule>
  </conditionalFormatting>
  <conditionalFormatting sqref="AC652:AE655 AC661:AE662 AB650:AB655">
    <cfRule type="containsText" dxfId="272" priority="220" operator="containsText" text=" ">
      <formula>NOT(ISERROR(SEARCH(" ",AB650)))</formula>
    </cfRule>
  </conditionalFormatting>
  <conditionalFormatting sqref="B651:H653">
    <cfRule type="containsText" dxfId="271" priority="791" operator="containsText" text=" ">
      <formula>NOT(ISERROR(SEARCH(" ",B651)))</formula>
    </cfRule>
  </conditionalFormatting>
  <conditionalFormatting sqref="J651:N653">
    <cfRule type="cellIs" dxfId="270" priority="793" operator="equal">
      <formula>0</formula>
    </cfRule>
    <cfRule type="containsText" dxfId="269" priority="794" operator="containsText" text=" ">
      <formula>NOT(ISERROR(SEARCH(" ",J651)))</formula>
    </cfRule>
  </conditionalFormatting>
  <conditionalFormatting sqref="R651:R653 T651:V653">
    <cfRule type="containsText" dxfId="268" priority="790" operator="containsText" text=" ">
      <formula>NOT(ISERROR(SEARCH(" ",R651)))</formula>
    </cfRule>
  </conditionalFormatting>
  <conditionalFormatting sqref="B654:H655">
    <cfRule type="containsText" dxfId="267" priority="770" operator="containsText" text=" ">
      <formula>NOT(ISERROR(SEARCH(" ",B654)))</formula>
    </cfRule>
  </conditionalFormatting>
  <conditionalFormatting sqref="J654:N655">
    <cfRule type="cellIs" dxfId="266" priority="772" operator="equal">
      <formula>0</formula>
    </cfRule>
    <cfRule type="containsText" dxfId="265" priority="773" operator="containsText" text=" ">
      <formula>NOT(ISERROR(SEARCH(" ",J654)))</formula>
    </cfRule>
  </conditionalFormatting>
  <conditionalFormatting sqref="R654:R655 T654:V655">
    <cfRule type="containsText" dxfId="264" priority="769" operator="containsText" text=" ">
      <formula>NOT(ISERROR(SEARCH(" ",R654)))</formula>
    </cfRule>
  </conditionalFormatting>
  <conditionalFormatting sqref="B656:H660">
    <cfRule type="containsText" dxfId="263" priority="289" operator="containsText" text=" ">
      <formula>NOT(ISERROR(SEARCH(" ",B656)))</formula>
    </cfRule>
  </conditionalFormatting>
  <conditionalFormatting sqref="AW656:XFD660 I656:I660">
    <cfRule type="containsText" dxfId="262" priority="302" operator="containsText" text=" ">
      <formula>NOT(ISERROR(SEARCH(" ",I656)))</formula>
    </cfRule>
  </conditionalFormatting>
  <conditionalFormatting sqref="J656:N660">
    <cfRule type="cellIs" dxfId="261" priority="291" operator="equal">
      <formula>0</formula>
    </cfRule>
    <cfRule type="containsText" dxfId="260" priority="292" operator="containsText" text=" ">
      <formula>NOT(ISERROR(SEARCH(" ",J656)))</formula>
    </cfRule>
  </conditionalFormatting>
  <conditionalFormatting sqref="R656:R660 T656:V660">
    <cfRule type="containsText" dxfId="259" priority="288" operator="containsText" text=" ">
      <formula>NOT(ISERROR(SEARCH(" ",R656)))</formula>
    </cfRule>
  </conditionalFormatting>
  <conditionalFormatting sqref="Z656:AA660 AF656:AT660">
    <cfRule type="containsText" dxfId="258" priority="301" operator="containsText" text=" ">
      <formula>NOT(ISERROR(SEARCH(" ",Z656)))</formula>
    </cfRule>
  </conditionalFormatting>
  <conditionalFormatting sqref="AB656:AE660">
    <cfRule type="containsText" dxfId="257" priority="217" operator="containsText" text=" ">
      <formula>NOT(ISERROR(SEARCH(" ",AB656)))</formula>
    </cfRule>
  </conditionalFormatting>
  <conditionalFormatting sqref="B661:H665 R661:V665 J661:N665">
    <cfRule type="containsText" dxfId="256" priority="1775" operator="containsText" text=" ">
      <formula>NOT(ISERROR(SEARCH(" ",B661)))</formula>
    </cfRule>
  </conditionalFormatting>
  <conditionalFormatting sqref="J661:N665 R661:R665">
    <cfRule type="cellIs" dxfId="255" priority="1774" operator="equal">
      <formula>0</formula>
    </cfRule>
  </conditionalFormatting>
  <conditionalFormatting sqref="AG717:AI721 Z701:Z705 Y661:Y665 AA715:AA719 AF715:AF719">
    <cfRule type="containsText" dxfId="254" priority="1778" operator="containsText" text=" ">
      <formula>NOT(ISERROR(SEARCH(" ",Y661)))</formula>
    </cfRule>
  </conditionalFormatting>
  <conditionalFormatting sqref="AC663:AE665 AB661:AB663">
    <cfRule type="containsText" dxfId="253" priority="247" operator="containsText" text=" ">
      <formula>NOT(ISERROR(SEARCH(" ",AB661)))</formula>
    </cfRule>
  </conditionalFormatting>
  <conditionalFormatting sqref="AW663:XFD665">
    <cfRule type="containsText" dxfId="252" priority="1622" operator="containsText" text=" ">
      <formula>NOT(ISERROR(SEARCH(" ",AW663)))</formula>
    </cfRule>
  </conditionalFormatting>
  <conditionalFormatting sqref="AC666:AE667 AB664:AB665">
    <cfRule type="containsText" dxfId="251" priority="233" operator="containsText" text=" ">
      <formula>NOT(ISERROR(SEARCH(" ",AB664)))</formula>
    </cfRule>
  </conditionalFormatting>
  <conditionalFormatting sqref="B666:H666 R666:V666 J666">
    <cfRule type="containsText" dxfId="250" priority="1730" operator="containsText" text=" ">
      <formula>NOT(ISERROR(SEARCH(" ",B666)))</formula>
    </cfRule>
  </conditionalFormatting>
  <conditionalFormatting sqref="J666 R666">
    <cfRule type="cellIs" dxfId="249" priority="1729" operator="equal">
      <formula>0</formula>
    </cfRule>
  </conditionalFormatting>
  <conditionalFormatting sqref="AC668:AE668 AB666">
    <cfRule type="containsText" dxfId="248" priority="250" operator="containsText" text=" ">
      <formula>NOT(ISERROR(SEARCH(" ",AB666)))</formula>
    </cfRule>
  </conditionalFormatting>
  <conditionalFormatting sqref="AW666:XFD667">
    <cfRule type="containsText" dxfId="247" priority="1470" operator="containsText" text=" ">
      <formula>NOT(ISERROR(SEARCH(" ",AW666)))</formula>
    </cfRule>
  </conditionalFormatting>
  <conditionalFormatting sqref="B667:H670 R667:V670 J667:J670">
    <cfRule type="containsText" dxfId="246" priority="1722" operator="containsText" text=" ">
      <formula>NOT(ISERROR(SEARCH(" ",B667)))</formula>
    </cfRule>
  </conditionalFormatting>
  <conditionalFormatting sqref="J667:J670 R667:R670">
    <cfRule type="cellIs" dxfId="245" priority="1721" operator="equal">
      <formula>0</formula>
    </cfRule>
  </conditionalFormatting>
  <conditionalFormatting sqref="AC669:AE671 AB667:AB669">
    <cfRule type="containsText" dxfId="244" priority="251" operator="containsText" text=" ">
      <formula>NOT(ISERROR(SEARCH(" ",AB667)))</formula>
    </cfRule>
  </conditionalFormatting>
  <conditionalFormatting sqref="AW669:XFD671">
    <cfRule type="containsText" dxfId="243" priority="1664" operator="containsText" text=" ">
      <formula>NOT(ISERROR(SEARCH(" ",AW669)))</formula>
    </cfRule>
  </conditionalFormatting>
  <conditionalFormatting sqref="AC672:AE672 AB670:AB671">
    <cfRule type="containsText" dxfId="242" priority="238" operator="containsText" text=" ">
      <formula>NOT(ISERROR(SEARCH(" ",AB670)))</formula>
    </cfRule>
  </conditionalFormatting>
  <conditionalFormatting sqref="AW672:XFD673">
    <cfRule type="containsText" dxfId="241" priority="1542" operator="containsText" text=" ">
      <formula>NOT(ISERROR(SEARCH(" ",AW672)))</formula>
    </cfRule>
  </conditionalFormatting>
  <conditionalFormatting sqref="AW675:XFD676">
    <cfRule type="containsText" dxfId="240" priority="1453" operator="containsText" text=" ">
      <formula>NOT(ISERROR(SEARCH(" ",AW675)))</formula>
    </cfRule>
  </conditionalFormatting>
  <conditionalFormatting sqref="AW678:XFD680">
    <cfRule type="containsText" dxfId="239" priority="1434" operator="containsText" text=" ">
      <formula>NOT(ISERROR(SEARCH(" ",AW678)))</formula>
    </cfRule>
  </conditionalFormatting>
  <conditionalFormatting sqref="AW681:XFD682">
    <cfRule type="containsText" dxfId="238" priority="1418" operator="containsText" text=" ">
      <formula>NOT(ISERROR(SEARCH(" ",AW681)))</formula>
    </cfRule>
  </conditionalFormatting>
  <conditionalFormatting sqref="AW684:XFD685">
    <cfRule type="containsText" dxfId="237" priority="1393" operator="containsText" text=" ">
      <formula>NOT(ISERROR(SEARCH(" ",AW684)))</formula>
    </cfRule>
  </conditionalFormatting>
  <conditionalFormatting sqref="AG770:AI770 Z754 Y714 AA768 AF768">
    <cfRule type="containsText" dxfId="236" priority="1731" operator="containsText" text=" ">
      <formula>NOT(ISERROR(SEARCH(" ",Y714)))</formula>
    </cfRule>
  </conditionalFormatting>
  <conditionalFormatting sqref="AG771:AI771 Z755 Y715 AA769 AF769">
    <cfRule type="containsText" dxfId="235" priority="1723" operator="containsText" text=" ">
      <formula>NOT(ISERROR(SEARCH(" ",Y715)))</formula>
    </cfRule>
  </conditionalFormatting>
  <conditionalFormatting sqref="AC717:AE721 AB715:AB719">
    <cfRule type="containsText" dxfId="234" priority="256" operator="containsText" text=" ">
      <formula>NOT(ISERROR(SEARCH(" ",AB715)))</formula>
    </cfRule>
  </conditionalFormatting>
  <conditionalFormatting sqref="Z756:Z758 Y716:Y718 AA770:AA772 AF770:AF772">
    <cfRule type="containsText" dxfId="233" priority="1734" operator="containsText" text=" ">
      <formula>NOT(ISERROR(SEARCH(" ",Y716)))</formula>
    </cfRule>
  </conditionalFormatting>
  <conditionalFormatting sqref="AJ719:AM723">
    <cfRule type="containsText" dxfId="232" priority="1776" operator="containsText" text=" ">
      <formula>NOT(ISERROR(SEARCH(" ",AJ719)))</formula>
    </cfRule>
    <cfRule type="containsText" dxfId="231" priority="1777" operator="containsText" text=" ">
      <formula>NOT(ISERROR(SEARCH(" ",AJ719)))</formula>
    </cfRule>
  </conditionalFormatting>
  <conditionalFormatting sqref="AC770:AE770 AB768">
    <cfRule type="containsText" dxfId="230" priority="254" operator="containsText" text=" ">
      <formula>NOT(ISERROR(SEARCH(" ",AB768)))</formula>
    </cfRule>
  </conditionalFormatting>
  <conditionalFormatting sqref="AC771:AE771 AB769">
    <cfRule type="containsText" dxfId="229" priority="253" operator="containsText" text=" ">
      <formula>NOT(ISERROR(SEARCH(" ",AB769)))</formula>
    </cfRule>
  </conditionalFormatting>
  <conditionalFormatting sqref="AW772:XFD774">
    <cfRule type="containsText" dxfId="228" priority="1733" operator="containsText" text=" ">
      <formula>NOT(ISERROR(SEARCH(" ",AW772)))</formula>
    </cfRule>
  </conditionalFormatting>
  <conditionalFormatting sqref="A56">
    <cfRule type="duplicateValues" dxfId="227" priority="174"/>
  </conditionalFormatting>
  <conditionalFormatting sqref="R56">
    <cfRule type="containsText" dxfId="226" priority="162" operator="containsText" text=" ">
      <formula>NOT(ISERROR(SEARCH(" ",R56)))</formula>
    </cfRule>
  </conditionalFormatting>
  <conditionalFormatting sqref="S56:V56">
    <cfRule type="containsText" dxfId="225" priority="163" operator="containsText" text=" ">
      <formula>NOT(ISERROR(SEARCH(" ",S56)))</formula>
    </cfRule>
  </conditionalFormatting>
  <conditionalFormatting sqref="W56">
    <cfRule type="containsText" dxfId="224" priority="161" operator="containsText" text=" ">
      <formula>NOT(ISERROR(SEARCH(" ",W56)))</formula>
    </cfRule>
  </conditionalFormatting>
  <conditionalFormatting sqref="B56">
    <cfRule type="containsText" dxfId="223" priority="172" operator="containsText" text=" ">
      <formula>NOT(ISERROR(SEARCH(" ",B56)))</formula>
    </cfRule>
  </conditionalFormatting>
  <conditionalFormatting sqref="D56">
    <cfRule type="containsText" dxfId="222" priority="167" operator="containsText" text=" ">
      <formula>NOT(ISERROR(SEARCH(" ",D56)))</formula>
    </cfRule>
  </conditionalFormatting>
  <conditionalFormatting sqref="I56">
    <cfRule type="containsText" dxfId="221" priority="173" operator="containsText" text=" ">
      <formula>NOT(ISERROR(SEARCH(" ",I56)))</formula>
    </cfRule>
  </conditionalFormatting>
  <conditionalFormatting sqref="P56">
    <cfRule type="cellIs" dxfId="220" priority="159" operator="equal">
      <formula>0</formula>
    </cfRule>
    <cfRule type="containsText" dxfId="219" priority="160" operator="containsText" text=" ">
      <formula>NOT(ISERROR(SEARCH(" ",P56)))</formula>
    </cfRule>
  </conditionalFormatting>
  <conditionalFormatting sqref="X56">
    <cfRule type="containsText" dxfId="218" priority="170" operator="containsText" text=" ">
      <formula>NOT(ISERROR(SEARCH(" ",X56)))</formula>
    </cfRule>
  </conditionalFormatting>
  <conditionalFormatting sqref="Z56">
    <cfRule type="containsText" dxfId="217" priority="171" operator="containsText" text=" ">
      <formula>NOT(ISERROR(SEARCH(" ",Z56)))</formula>
    </cfRule>
  </conditionalFormatting>
  <conditionalFormatting sqref="AA56 AF56:AU56">
    <cfRule type="containsText" dxfId="216" priority="178" operator="containsText" text=" ">
      <formula>NOT(ISERROR(SEARCH(" ",AA56)))</formula>
    </cfRule>
  </conditionalFormatting>
  <conditionalFormatting sqref="AB56:AE56">
    <cfRule type="containsText" dxfId="215" priority="158" operator="containsText" text=" ">
      <formula>NOT(ISERROR(SEARCH(" ",AB56)))</formula>
    </cfRule>
  </conditionalFormatting>
  <conditionalFormatting sqref="C56">
    <cfRule type="colorScale" priority="176">
      <colorScale>
        <cfvo type="min"/>
        <cfvo type="max"/>
        <color rgb="FFF8696B"/>
        <color rgb="FFFCFCFF"/>
      </colorScale>
    </cfRule>
    <cfRule type="colorScale" priority="17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56">
    <cfRule type="containsText" dxfId="214" priority="175" operator="containsText" text=" ">
      <formula>NOT(ISERROR(SEARCH(" ",C56)))</formula>
    </cfRule>
  </conditionalFormatting>
  <conditionalFormatting sqref="E56:F56">
    <cfRule type="containsText" dxfId="213" priority="164" operator="containsText" text=" ">
      <formula>NOT(ISERROR(SEARCH(" ",E56)))</formula>
    </cfRule>
  </conditionalFormatting>
  <conditionalFormatting sqref="G56:H56">
    <cfRule type="containsText" dxfId="212" priority="168" operator="containsText" text=" ">
      <formula>NOT(ISERROR(SEARCH(" ",G56)))</formula>
    </cfRule>
  </conditionalFormatting>
  <conditionalFormatting sqref="J56:O56">
    <cfRule type="cellIs" dxfId="211" priority="165" operator="equal">
      <formula>0</formula>
    </cfRule>
    <cfRule type="containsText" dxfId="210" priority="166" operator="containsText" text=" ">
      <formula>NOT(ISERROR(SEARCH(" ",J56)))</formula>
    </cfRule>
  </conditionalFormatting>
  <conditionalFormatting sqref="Y56 AW56:XFD56">
    <cfRule type="containsText" dxfId="209" priority="169" operator="containsText" text=" ">
      <formula>NOT(ISERROR(SEARCH(" ",Y56)))</formula>
    </cfRule>
  </conditionalFormatting>
  <conditionalFormatting sqref="AV110:AV655">
    <cfRule type="cellIs" dxfId="208" priority="155" operator="equal">
      <formula>1</formula>
    </cfRule>
  </conditionalFormatting>
  <conditionalFormatting sqref="AV656:AV660">
    <cfRule type="cellIs" dxfId="207" priority="153" operator="equal">
      <formula>1</formula>
    </cfRule>
  </conditionalFormatting>
  <conditionalFormatting sqref="AV661:AV672">
    <cfRule type="cellIs" dxfId="206" priority="156" operator="equal">
      <formula>1</formula>
    </cfRule>
  </conditionalFormatting>
  <conditionalFormatting sqref="AV673:AV1048576 AV10:AV55 AV5:AV7 AV57:AV105">
    <cfRule type="containsText" dxfId="205" priority="157" operator="containsText" text=" ">
      <formula>NOT(ISERROR(SEARCH(" ",AV5)))</formula>
    </cfRule>
  </conditionalFormatting>
  <conditionalFormatting sqref="AV8:AV9">
    <cfRule type="containsText" dxfId="204" priority="154" operator="containsText" text=" ">
      <formula>NOT(ISERROR(SEARCH(" ",AV8)))</formula>
    </cfRule>
  </conditionalFormatting>
  <conditionalFormatting sqref="AV56">
    <cfRule type="containsText" dxfId="203" priority="152" operator="containsText" text=" ">
      <formula>NOT(ISERROR(SEARCH(" ",AV56)))</formula>
    </cfRule>
  </conditionalFormatting>
  <conditionalFormatting sqref="Q20">
    <cfRule type="cellIs" dxfId="202" priority="135" operator="equal">
      <formula>0</formula>
    </cfRule>
    <cfRule type="containsText" dxfId="201" priority="136" operator="containsText" text=" ">
      <formula>NOT(ISERROR(SEARCH(" ",Q20)))</formula>
    </cfRule>
  </conditionalFormatting>
  <conditionalFormatting sqref="Q21">
    <cfRule type="cellIs" dxfId="200" priority="133" operator="equal">
      <formula>0</formula>
    </cfRule>
    <cfRule type="containsText" dxfId="199" priority="134" operator="containsText" text=" ">
      <formula>NOT(ISERROR(SEARCH(" ",Q21)))</formula>
    </cfRule>
  </conditionalFormatting>
  <conditionalFormatting sqref="Q22">
    <cfRule type="cellIs" dxfId="198" priority="131" operator="equal">
      <formula>0</formula>
    </cfRule>
    <cfRule type="containsText" dxfId="197" priority="132" operator="containsText" text=" ">
      <formula>NOT(ISERROR(SEARCH(" ",Q22)))</formula>
    </cfRule>
  </conditionalFormatting>
  <conditionalFormatting sqref="Q75">
    <cfRule type="cellIs" dxfId="196" priority="83" operator="equal">
      <formula>0</formula>
    </cfRule>
    <cfRule type="containsText" dxfId="195" priority="84" operator="containsText" text=" ">
      <formula>NOT(ISERROR(SEARCH(" ",Q75)))</formula>
    </cfRule>
  </conditionalFormatting>
  <conditionalFormatting sqref="Q76">
    <cfRule type="cellIs" dxfId="194" priority="87" operator="equal">
      <formula>0</formula>
    </cfRule>
    <cfRule type="containsText" dxfId="193" priority="88" operator="containsText" text=" ">
      <formula>NOT(ISERROR(SEARCH(" ",Q76)))</formula>
    </cfRule>
  </conditionalFormatting>
  <conditionalFormatting sqref="Q77">
    <cfRule type="cellIs" dxfId="192" priority="81" operator="equal">
      <formula>0</formula>
    </cfRule>
    <cfRule type="containsText" dxfId="191" priority="82" operator="containsText" text=" ">
      <formula>NOT(ISERROR(SEARCH(" ",Q77)))</formula>
    </cfRule>
  </conditionalFormatting>
  <conditionalFormatting sqref="Q78">
    <cfRule type="cellIs" dxfId="190" priority="85" operator="equal">
      <formula>0</formula>
    </cfRule>
    <cfRule type="containsText" dxfId="189" priority="86" operator="containsText" text=" ">
      <formula>NOT(ISERROR(SEARCH(" ",Q78)))</formula>
    </cfRule>
  </conditionalFormatting>
  <conditionalFormatting sqref="Q79">
    <cfRule type="cellIs" dxfId="188" priority="77" operator="equal">
      <formula>0</formula>
    </cfRule>
    <cfRule type="containsText" dxfId="187" priority="78" operator="containsText" text=" ">
      <formula>NOT(ISERROR(SEARCH(" ",Q79)))</formula>
    </cfRule>
  </conditionalFormatting>
  <conditionalFormatting sqref="Q80">
    <cfRule type="cellIs" dxfId="186" priority="79" operator="equal">
      <formula>0</formula>
    </cfRule>
    <cfRule type="containsText" dxfId="185" priority="80" operator="containsText" text=" ">
      <formula>NOT(ISERROR(SEARCH(" ",Q80)))</formula>
    </cfRule>
  </conditionalFormatting>
  <conditionalFormatting sqref="Q81">
    <cfRule type="cellIs" dxfId="184" priority="67" operator="equal">
      <formula>0</formula>
    </cfRule>
    <cfRule type="containsText" dxfId="183" priority="68" operator="containsText" text=" ">
      <formula>NOT(ISERROR(SEARCH(" ",Q81)))</formula>
    </cfRule>
  </conditionalFormatting>
  <conditionalFormatting sqref="Q82">
    <cfRule type="cellIs" dxfId="182" priority="65" operator="equal">
      <formula>0</formula>
    </cfRule>
    <cfRule type="containsText" dxfId="181" priority="66" operator="containsText" text=" ">
      <formula>NOT(ISERROR(SEARCH(" ",Q82)))</formula>
    </cfRule>
  </conditionalFormatting>
  <conditionalFormatting sqref="Q83">
    <cfRule type="cellIs" dxfId="180" priority="63" operator="equal">
      <formula>0</formula>
    </cfRule>
    <cfRule type="containsText" dxfId="179" priority="64" operator="containsText" text=" ">
      <formula>NOT(ISERROR(SEARCH(" ",Q83)))</formula>
    </cfRule>
  </conditionalFormatting>
  <conditionalFormatting sqref="Q84">
    <cfRule type="cellIs" dxfId="178" priority="61" operator="equal">
      <formula>0</formula>
    </cfRule>
    <cfRule type="containsText" dxfId="177" priority="62" operator="containsText" text=" ">
      <formula>NOT(ISERROR(SEARCH(" ",Q84)))</formula>
    </cfRule>
  </conditionalFormatting>
  <conditionalFormatting sqref="Q85">
    <cfRule type="cellIs" dxfId="176" priority="41" operator="equal">
      <formula>0</formula>
    </cfRule>
    <cfRule type="containsText" dxfId="175" priority="42" operator="containsText" text=" ">
      <formula>NOT(ISERROR(SEARCH(" ",Q85)))</formula>
    </cfRule>
  </conditionalFormatting>
  <conditionalFormatting sqref="Q86">
    <cfRule type="cellIs" dxfId="174" priority="39" operator="equal">
      <formula>0</formula>
    </cfRule>
    <cfRule type="containsText" dxfId="173" priority="40" operator="containsText" text=" ">
      <formula>NOT(ISERROR(SEARCH(" ",Q86)))</formula>
    </cfRule>
  </conditionalFormatting>
  <conditionalFormatting sqref="Q87">
    <cfRule type="cellIs" dxfId="172" priority="49" operator="equal">
      <formula>0</formula>
    </cfRule>
    <cfRule type="containsText" dxfId="171" priority="50" operator="containsText" text=" ">
      <formula>NOT(ISERROR(SEARCH(" ",Q87)))</formula>
    </cfRule>
  </conditionalFormatting>
  <conditionalFormatting sqref="Q88">
    <cfRule type="cellIs" dxfId="170" priority="47" operator="equal">
      <formula>0</formula>
    </cfRule>
    <cfRule type="containsText" dxfId="169" priority="48" operator="containsText" text=" ">
      <formula>NOT(ISERROR(SEARCH(" ",Q88)))</formula>
    </cfRule>
  </conditionalFormatting>
  <conditionalFormatting sqref="Q89">
    <cfRule type="cellIs" dxfId="168" priority="45" operator="equal">
      <formula>0</formula>
    </cfRule>
    <cfRule type="containsText" dxfId="167" priority="46" operator="containsText" text=" ">
      <formula>NOT(ISERROR(SEARCH(" ",Q89)))</formula>
    </cfRule>
  </conditionalFormatting>
  <conditionalFormatting sqref="Q90">
    <cfRule type="cellIs" dxfId="166" priority="43" operator="equal">
      <formula>0</formula>
    </cfRule>
    <cfRule type="containsText" dxfId="165" priority="44" operator="containsText" text=" ">
      <formula>NOT(ISERROR(SEARCH(" ",Q90)))</formula>
    </cfRule>
  </conditionalFormatting>
  <conditionalFormatting sqref="Q91">
    <cfRule type="cellIs" dxfId="164" priority="31" operator="equal">
      <formula>0</formula>
    </cfRule>
    <cfRule type="containsText" dxfId="163" priority="32" operator="containsText" text=" ">
      <formula>NOT(ISERROR(SEARCH(" ",Q91)))</formula>
    </cfRule>
  </conditionalFormatting>
  <conditionalFormatting sqref="Q590">
    <cfRule type="cellIs" dxfId="162" priority="127" operator="equal">
      <formula>0</formula>
    </cfRule>
    <cfRule type="containsText" dxfId="161" priority="128" operator="containsText" text=" ">
      <formula>NOT(ISERROR(SEARCH(" ",Q590)))</formula>
    </cfRule>
  </conditionalFormatting>
  <conditionalFormatting sqref="Q596">
    <cfRule type="cellIs" dxfId="160" priority="121" operator="equal">
      <formula>0</formula>
    </cfRule>
    <cfRule type="containsText" dxfId="159" priority="122" operator="containsText" text=" ">
      <formula>NOT(ISERROR(SEARCH(" ",Q596)))</formula>
    </cfRule>
  </conditionalFormatting>
  <conditionalFormatting sqref="Q602">
    <cfRule type="cellIs" dxfId="158" priority="97" operator="equal">
      <formula>0</formula>
    </cfRule>
    <cfRule type="containsText" dxfId="157" priority="98" operator="containsText" text=" ">
      <formula>NOT(ISERROR(SEARCH(" ",Q602)))</formula>
    </cfRule>
  </conditionalFormatting>
  <conditionalFormatting sqref="Q608">
    <cfRule type="cellIs" dxfId="156" priority="109" operator="equal">
      <formula>0</formula>
    </cfRule>
    <cfRule type="containsText" dxfId="155" priority="110" operator="containsText" text=" ">
      <formula>NOT(ISERROR(SEARCH(" ",Q608)))</formula>
    </cfRule>
  </conditionalFormatting>
  <conditionalFormatting sqref="Q614">
    <cfRule type="cellIs" dxfId="154" priority="113" operator="equal">
      <formula>0</formula>
    </cfRule>
    <cfRule type="containsText" dxfId="153" priority="114" operator="containsText" text=" ">
      <formula>NOT(ISERROR(SEARCH(" ",Q614)))</formula>
    </cfRule>
  </conditionalFormatting>
  <conditionalFormatting sqref="Q620">
    <cfRule type="cellIs" dxfId="152" priority="117" operator="equal">
      <formula>0</formula>
    </cfRule>
    <cfRule type="containsText" dxfId="151" priority="118" operator="containsText" text=" ">
      <formula>NOT(ISERROR(SEARCH(" ",Q620)))</formula>
    </cfRule>
  </conditionalFormatting>
  <conditionalFormatting sqref="Q626">
    <cfRule type="cellIs" dxfId="150" priority="91" operator="equal">
      <formula>0</formula>
    </cfRule>
    <cfRule type="containsText" dxfId="149" priority="92" operator="containsText" text=" ">
      <formula>NOT(ISERROR(SEARCH(" ",Q626)))</formula>
    </cfRule>
  </conditionalFormatting>
  <conditionalFormatting sqref="Q650">
    <cfRule type="cellIs" dxfId="148" priority="57" operator="equal">
      <formula>0</formula>
    </cfRule>
    <cfRule type="containsText" dxfId="147" priority="58" operator="containsText" text=" ">
      <formula>NOT(ISERROR(SEARCH(" ",Q650)))</formula>
    </cfRule>
  </conditionalFormatting>
  <conditionalFormatting sqref="Q8:Q9">
    <cfRule type="cellIs" dxfId="146" priority="17" operator="equal">
      <formula>0</formula>
    </cfRule>
    <cfRule type="containsText" dxfId="145" priority="18" operator="containsText" text=" ">
      <formula>NOT(ISERROR(SEARCH(" ",Q8)))</formula>
    </cfRule>
  </conditionalFormatting>
  <conditionalFormatting sqref="Q18:Q19">
    <cfRule type="cellIs" dxfId="144" priority="137" operator="equal">
      <formula>0</formula>
    </cfRule>
    <cfRule type="containsText" dxfId="143" priority="138" operator="containsText" text=" ">
      <formula>NOT(ISERROR(SEARCH(" ",Q18)))</formula>
    </cfRule>
  </conditionalFormatting>
  <conditionalFormatting sqref="Q23:Q25">
    <cfRule type="cellIs" dxfId="142" priority="129" operator="equal">
      <formula>0</formula>
    </cfRule>
    <cfRule type="containsText" dxfId="141" priority="130" operator="containsText" text=" ">
      <formula>NOT(ISERROR(SEARCH(" ",Q23)))</formula>
    </cfRule>
  </conditionalFormatting>
  <conditionalFormatting sqref="Q26:Q29">
    <cfRule type="cellIs" dxfId="140" priority="125" operator="equal">
      <formula>0</formula>
    </cfRule>
    <cfRule type="containsText" dxfId="139" priority="126" operator="containsText" text=" ">
      <formula>NOT(ISERROR(SEARCH(" ",Q26)))</formula>
    </cfRule>
  </conditionalFormatting>
  <conditionalFormatting sqref="Q30:Q31">
    <cfRule type="cellIs" dxfId="138" priority="75" operator="equal">
      <formula>0</formula>
    </cfRule>
    <cfRule type="containsText" dxfId="137" priority="76" operator="containsText" text=" ">
      <formula>NOT(ISERROR(SEARCH(" ",Q30)))</formula>
    </cfRule>
  </conditionalFormatting>
  <conditionalFormatting sqref="Q32:Q33">
    <cfRule type="cellIs" dxfId="136" priority="73" operator="equal">
      <formula>0</formula>
    </cfRule>
    <cfRule type="containsText" dxfId="135" priority="74" operator="containsText" text=" ">
      <formula>NOT(ISERROR(SEARCH(" ",Q32)))</formula>
    </cfRule>
  </conditionalFormatting>
  <conditionalFormatting sqref="Q34:Q35">
    <cfRule type="cellIs" dxfId="134" priority="71" operator="equal">
      <formula>0</formula>
    </cfRule>
    <cfRule type="containsText" dxfId="133" priority="72" operator="containsText" text=" ">
      <formula>NOT(ISERROR(SEARCH(" ",Q34)))</formula>
    </cfRule>
  </conditionalFormatting>
  <conditionalFormatting sqref="Q36:Q37">
    <cfRule type="cellIs" dxfId="132" priority="53" operator="equal">
      <formula>0</formula>
    </cfRule>
    <cfRule type="containsText" dxfId="131" priority="54" operator="containsText" text=" ">
      <formula>NOT(ISERROR(SEARCH(" ",Q36)))</formula>
    </cfRule>
  </conditionalFormatting>
  <conditionalFormatting sqref="Q38:Q39">
    <cfRule type="cellIs" dxfId="130" priority="69" operator="equal">
      <formula>0</formula>
    </cfRule>
    <cfRule type="containsText" dxfId="129" priority="70" operator="containsText" text=" ">
      <formula>NOT(ISERROR(SEARCH(" ",Q38)))</formula>
    </cfRule>
  </conditionalFormatting>
  <conditionalFormatting sqref="Q40:Q41">
    <cfRule type="cellIs" dxfId="128" priority="37" operator="equal">
      <formula>0</formula>
    </cfRule>
    <cfRule type="containsText" dxfId="127" priority="38" operator="containsText" text=" ">
      <formula>NOT(ISERROR(SEARCH(" ",Q40)))</formula>
    </cfRule>
  </conditionalFormatting>
  <conditionalFormatting sqref="Q42:Q43">
    <cfRule type="cellIs" dxfId="126" priority="35" operator="equal">
      <formula>0</formula>
    </cfRule>
    <cfRule type="containsText" dxfId="125" priority="36" operator="containsText" text=" ">
      <formula>NOT(ISERROR(SEARCH(" ",Q42)))</formula>
    </cfRule>
  </conditionalFormatting>
  <conditionalFormatting sqref="Q44:Q45">
    <cfRule type="cellIs" dxfId="124" priority="29" operator="equal">
      <formula>0</formula>
    </cfRule>
    <cfRule type="containsText" dxfId="123" priority="30" operator="containsText" text=" ">
      <formula>NOT(ISERROR(SEARCH(" ",Q44)))</formula>
    </cfRule>
  </conditionalFormatting>
  <conditionalFormatting sqref="Q46:Q47">
    <cfRule type="cellIs" dxfId="122" priority="27" operator="equal">
      <formula>0</formula>
    </cfRule>
    <cfRule type="containsText" dxfId="121" priority="28" operator="containsText" text=" ">
      <formula>NOT(ISERROR(SEARCH(" ",Q46)))</formula>
    </cfRule>
  </conditionalFormatting>
  <conditionalFormatting sqref="Q48:Q49">
    <cfRule type="cellIs" dxfId="120" priority="25" operator="equal">
      <formula>0</formula>
    </cfRule>
    <cfRule type="containsText" dxfId="119" priority="26" operator="containsText" text=" ">
      <formula>NOT(ISERROR(SEARCH(" ",Q48)))</formula>
    </cfRule>
  </conditionalFormatting>
  <conditionalFormatting sqref="Q50:Q51">
    <cfRule type="cellIs" dxfId="118" priority="23" operator="equal">
      <formula>0</formula>
    </cfRule>
    <cfRule type="containsText" dxfId="117" priority="24" operator="containsText" text=" ">
      <formula>NOT(ISERROR(SEARCH(" ",Q50)))</formula>
    </cfRule>
  </conditionalFormatting>
  <conditionalFormatting sqref="Q52:Q53">
    <cfRule type="cellIs" dxfId="116" priority="21" operator="equal">
      <formula>0</formula>
    </cfRule>
    <cfRule type="containsText" dxfId="115" priority="22" operator="containsText" text=" ">
      <formula>NOT(ISERROR(SEARCH(" ",Q52)))</formula>
    </cfRule>
  </conditionalFormatting>
  <conditionalFormatting sqref="Q54:Q55">
    <cfRule type="cellIs" dxfId="114" priority="19" operator="equal">
      <formula>0</formula>
    </cfRule>
    <cfRule type="containsText" dxfId="113" priority="20" operator="containsText" text=" ">
      <formula>NOT(ISERROR(SEARCH(" ",Q54)))</formula>
    </cfRule>
  </conditionalFormatting>
  <conditionalFormatting sqref="Q57:Q70">
    <cfRule type="cellIs" dxfId="112" priority="141" operator="equal">
      <formula>0</formula>
    </cfRule>
  </conditionalFormatting>
  <conditionalFormatting sqref="Q71:Q74">
    <cfRule type="cellIs" dxfId="111" priority="51" operator="equal">
      <formula>0</formula>
    </cfRule>
    <cfRule type="containsText" dxfId="110" priority="52" operator="containsText" text=" ">
      <formula>NOT(ISERROR(SEARCH(" ",Q71)))</formula>
    </cfRule>
  </conditionalFormatting>
  <conditionalFormatting sqref="Q92:Q102">
    <cfRule type="cellIs" dxfId="109" priority="33" operator="equal">
      <formula>0</formula>
    </cfRule>
    <cfRule type="containsText" dxfId="108" priority="34" operator="containsText" text=" ">
      <formula>NOT(ISERROR(SEARCH(" ",Q92)))</formula>
    </cfRule>
  </conditionalFormatting>
  <conditionalFormatting sqref="Q103:Q351">
    <cfRule type="cellIs" dxfId="107" priority="146" operator="equal">
      <formula>0</formula>
    </cfRule>
  </conditionalFormatting>
  <conditionalFormatting sqref="Q104:Q327">
    <cfRule type="containsText" dxfId="106" priority="149" operator="containsText" text=" ">
      <formula>NOT(ISERROR(SEARCH(" ",Q104)))</formula>
    </cfRule>
  </conditionalFormatting>
  <conditionalFormatting sqref="Q591:Q595">
    <cfRule type="cellIs" dxfId="105" priority="144" operator="equal">
      <formula>0</formula>
    </cfRule>
    <cfRule type="containsText" dxfId="104" priority="145" operator="containsText" text=" ">
      <formula>NOT(ISERROR(SEARCH(" ",Q591)))</formula>
    </cfRule>
  </conditionalFormatting>
  <conditionalFormatting sqref="Q597:Q599">
    <cfRule type="cellIs" dxfId="103" priority="123" operator="equal">
      <formula>0</formula>
    </cfRule>
    <cfRule type="containsText" dxfId="102" priority="124" operator="containsText" text=" ">
      <formula>NOT(ISERROR(SEARCH(" ",Q597)))</formula>
    </cfRule>
  </conditionalFormatting>
  <conditionalFormatting sqref="Q600:Q601">
    <cfRule type="cellIs" dxfId="101" priority="107" operator="equal">
      <formula>0</formula>
    </cfRule>
    <cfRule type="containsText" dxfId="100" priority="108" operator="containsText" text=" ">
      <formula>NOT(ISERROR(SEARCH(" ",Q600)))</formula>
    </cfRule>
  </conditionalFormatting>
  <conditionalFormatting sqref="Q603:Q605">
    <cfRule type="cellIs" dxfId="99" priority="99" operator="equal">
      <formula>0</formula>
    </cfRule>
    <cfRule type="containsText" dxfId="98" priority="100" operator="containsText" text=" ">
      <formula>NOT(ISERROR(SEARCH(" ",Q603)))</formula>
    </cfRule>
  </conditionalFormatting>
  <conditionalFormatting sqref="Q606:Q607">
    <cfRule type="cellIs" dxfId="97" priority="95" operator="equal">
      <formula>0</formula>
    </cfRule>
    <cfRule type="containsText" dxfId="96" priority="96" operator="containsText" text=" ">
      <formula>NOT(ISERROR(SEARCH(" ",Q606)))</formula>
    </cfRule>
  </conditionalFormatting>
  <conditionalFormatting sqref="Q609:Q611">
    <cfRule type="cellIs" dxfId="95" priority="111" operator="equal">
      <formula>0</formula>
    </cfRule>
    <cfRule type="containsText" dxfId="94" priority="112" operator="containsText" text=" ">
      <formula>NOT(ISERROR(SEARCH(" ",Q609)))</formula>
    </cfRule>
  </conditionalFormatting>
  <conditionalFormatting sqref="Q612:Q613">
    <cfRule type="cellIs" dxfId="93" priority="105" operator="equal">
      <formula>0</formula>
    </cfRule>
    <cfRule type="containsText" dxfId="92" priority="106" operator="containsText" text=" ">
      <formula>NOT(ISERROR(SEARCH(" ",Q612)))</formula>
    </cfRule>
  </conditionalFormatting>
  <conditionalFormatting sqref="Q615:Q617">
    <cfRule type="cellIs" dxfId="91" priority="115" operator="equal">
      <formula>0</formula>
    </cfRule>
    <cfRule type="containsText" dxfId="90" priority="116" operator="containsText" text=" ">
      <formula>NOT(ISERROR(SEARCH(" ",Q615)))</formula>
    </cfRule>
  </conditionalFormatting>
  <conditionalFormatting sqref="Q618:Q619">
    <cfRule type="cellIs" dxfId="89" priority="103" operator="equal">
      <formula>0</formula>
    </cfRule>
    <cfRule type="containsText" dxfId="88" priority="104" operator="containsText" text=" ">
      <formula>NOT(ISERROR(SEARCH(" ",Q618)))</formula>
    </cfRule>
  </conditionalFormatting>
  <conditionalFormatting sqref="Q621:Q623">
    <cfRule type="cellIs" dxfId="87" priority="119" operator="equal">
      <formula>0</formula>
    </cfRule>
    <cfRule type="containsText" dxfId="86" priority="120" operator="containsText" text=" ">
      <formula>NOT(ISERROR(SEARCH(" ",Q621)))</formula>
    </cfRule>
  </conditionalFormatting>
  <conditionalFormatting sqref="Q624:Q625">
    <cfRule type="cellIs" dxfId="85" priority="101" operator="equal">
      <formula>0</formula>
    </cfRule>
    <cfRule type="containsText" dxfId="84" priority="102" operator="containsText" text=" ">
      <formula>NOT(ISERROR(SEARCH(" ",Q624)))</formula>
    </cfRule>
  </conditionalFormatting>
  <conditionalFormatting sqref="Q627:Q629">
    <cfRule type="cellIs" dxfId="83" priority="93" operator="equal">
      <formula>0</formula>
    </cfRule>
    <cfRule type="containsText" dxfId="82" priority="94" operator="containsText" text=" ">
      <formula>NOT(ISERROR(SEARCH(" ",Q627)))</formula>
    </cfRule>
  </conditionalFormatting>
  <conditionalFormatting sqref="Q630:Q631">
    <cfRule type="cellIs" dxfId="81" priority="89" operator="equal">
      <formula>0</formula>
    </cfRule>
    <cfRule type="containsText" dxfId="80" priority="90" operator="containsText" text=" ">
      <formula>NOT(ISERROR(SEARCH(" ",Q630)))</formula>
    </cfRule>
  </conditionalFormatting>
  <conditionalFormatting sqref="Q632:Q649">
    <cfRule type="cellIs" dxfId="79" priority="13" operator="equal">
      <formula>0</formula>
    </cfRule>
    <cfRule type="containsText" dxfId="78" priority="14" operator="containsText" text=" ">
      <formula>NOT(ISERROR(SEARCH(" ",Q632)))</formula>
    </cfRule>
  </conditionalFormatting>
  <conditionalFormatting sqref="Q651:Q653">
    <cfRule type="cellIs" dxfId="77" priority="59" operator="equal">
      <formula>0</formula>
    </cfRule>
    <cfRule type="containsText" dxfId="76" priority="60" operator="containsText" text=" ">
      <formula>NOT(ISERROR(SEARCH(" ",Q651)))</formula>
    </cfRule>
  </conditionalFormatting>
  <conditionalFormatting sqref="Q654:Q655">
    <cfRule type="cellIs" dxfId="75" priority="55" operator="equal">
      <formula>0</formula>
    </cfRule>
    <cfRule type="containsText" dxfId="74" priority="56" operator="containsText" text=" ">
      <formula>NOT(ISERROR(SEARCH(" ",Q654)))</formula>
    </cfRule>
  </conditionalFormatting>
  <conditionalFormatting sqref="Q656:Q660">
    <cfRule type="cellIs" dxfId="73" priority="15" operator="equal">
      <formula>0</formula>
    </cfRule>
    <cfRule type="containsText" dxfId="72" priority="16" operator="containsText" text=" ">
      <formula>NOT(ISERROR(SEARCH(" ",Q656)))</formula>
    </cfRule>
  </conditionalFormatting>
  <conditionalFormatting sqref="Q661:Q665">
    <cfRule type="cellIs" dxfId="71" priority="142" operator="equal">
      <formula>0</formula>
    </cfRule>
    <cfRule type="containsText" dxfId="70" priority="143" operator="containsText" text=" ">
      <formula>NOT(ISERROR(SEARCH(" ",Q661)))</formula>
    </cfRule>
  </conditionalFormatting>
  <conditionalFormatting sqref="Q5">
    <cfRule type="containsText" dxfId="69" priority="147" operator="containsText" text=" ">
      <formula>NOT(ISERROR(SEARCH(" ",Q5)))</formula>
    </cfRule>
  </conditionalFormatting>
  <conditionalFormatting sqref="Q6:Q7 Q10:Q17">
    <cfRule type="cellIs" dxfId="68" priority="139" operator="equal">
      <formula>0</formula>
    </cfRule>
    <cfRule type="containsText" dxfId="67" priority="140" operator="containsText" text=" ">
      <formula>NOT(ISERROR(SEARCH(" ",Q6)))</formula>
    </cfRule>
  </conditionalFormatting>
  <conditionalFormatting sqref="Q352:Q589">
    <cfRule type="cellIs" dxfId="66" priority="150" operator="equal">
      <formula>0</formula>
    </cfRule>
    <cfRule type="containsText" dxfId="65" priority="151" operator="containsText" text=" ">
      <formula>NOT(ISERROR(SEARCH(" ",Q352)))</formula>
    </cfRule>
  </conditionalFormatting>
  <conditionalFormatting sqref="Q328:Q351 Q103 Q57:Q70 Q671:Q1048576">
    <cfRule type="containsText" dxfId="64" priority="148" operator="containsText" text=" ">
      <formula>NOT(ISERROR(SEARCH(" ",Q57)))</formula>
    </cfRule>
  </conditionalFormatting>
  <conditionalFormatting sqref="Q56">
    <cfRule type="cellIs" dxfId="63" priority="7" operator="equal">
      <formula>0</formula>
    </cfRule>
    <cfRule type="containsText" dxfId="62" priority="8" operator="containsText" text=" ">
      <formula>NOT(ISERROR(SEARCH(" ",Q56)))</formula>
    </cfRule>
  </conditionalFormatting>
  <conditionalFormatting sqref="Q667:Q670">
    <cfRule type="cellIs" dxfId="61" priority="1" operator="equal">
      <formula>0</formula>
    </cfRule>
    <cfRule type="containsText" dxfId="60" priority="2" operator="containsText" text=" ">
      <formula>NOT(ISERROR(SEARCH(" ",Q667)))</formula>
    </cfRule>
  </conditionalFormatting>
  <conditionalFormatting sqref="Q666">
    <cfRule type="cellIs" dxfId="59" priority="3" operator="equal">
      <formula>0</formula>
    </cfRule>
    <cfRule type="containsText" dxfId="58" priority="4" operator="containsText" text=" ">
      <formula>NOT(ISERROR(SEARCH(" ",Q666)))</formula>
    </cfRule>
  </conditionalFormatting>
  <pageMargins left="0.69930555555555596" right="0.69930555555555596" top="0.75" bottom="0.75" header="0.3" footer="0.3"/>
  <pageSetup paperSize="9" orientation="portrait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I201"/>
  <sheetViews>
    <sheetView workbookViewId="0">
      <pane ySplit="4" topLeftCell="A59" activePane="bottomLeft" state="frozen"/>
      <selection pane="bottomLeft" activeCell="E49" sqref="E49:G49"/>
    </sheetView>
  </sheetViews>
  <sheetFormatPr defaultColWidth="9" defaultRowHeight="15.6"/>
  <cols>
    <col min="1" max="1" width="5.77734375" style="34" customWidth="1"/>
    <col min="2" max="2" width="18.21875" style="34" customWidth="1"/>
    <col min="3" max="3" width="19.21875" style="35" customWidth="1"/>
    <col min="4" max="4" width="32.44140625" style="35" customWidth="1"/>
    <col min="5" max="5" width="22.33203125" style="35" customWidth="1"/>
    <col min="6" max="6" width="18.33203125" style="35" customWidth="1"/>
    <col min="7" max="7" width="14.44140625" style="35" customWidth="1"/>
    <col min="8" max="9" width="25" style="35" customWidth="1"/>
    <col min="10" max="10" width="24" style="35" customWidth="1"/>
    <col min="11" max="11" width="22.77734375" style="35" customWidth="1"/>
    <col min="12" max="12" width="9" style="35"/>
    <col min="13" max="14" width="23.44140625" style="35" customWidth="1"/>
    <col min="15" max="16384" width="9" style="35"/>
  </cols>
  <sheetData>
    <row r="1" spans="1:9" ht="15">
      <c r="A1" s="36" t="s">
        <v>1</v>
      </c>
      <c r="B1" s="36" t="str">
        <f>'鱼属性|FishAttribute'!B1</f>
        <v>c</v>
      </c>
      <c r="C1" s="36" t="s">
        <v>1</v>
      </c>
      <c r="D1" s="36" t="s">
        <v>1</v>
      </c>
      <c r="E1" s="36" t="s">
        <v>1</v>
      </c>
      <c r="F1" s="36" t="s">
        <v>1</v>
      </c>
      <c r="G1" s="36" t="s">
        <v>1</v>
      </c>
      <c r="H1" s="36" t="s">
        <v>1</v>
      </c>
      <c r="I1" s="36" t="s">
        <v>1</v>
      </c>
    </row>
    <row r="2" spans="1:9" ht="15">
      <c r="A2" s="36" t="str">
        <f>'鱼属性|FishAttribute'!A2</f>
        <v>int</v>
      </c>
      <c r="B2" s="36" t="str">
        <f>'鱼属性|FishAttribute'!B2</f>
        <v>string</v>
      </c>
      <c r="C2" s="36" t="s">
        <v>21</v>
      </c>
      <c r="D2" s="36" t="s">
        <v>21</v>
      </c>
      <c r="E2" s="36" t="s">
        <v>21</v>
      </c>
      <c r="F2" s="36" t="s">
        <v>21</v>
      </c>
      <c r="G2" s="36" t="s">
        <v>20</v>
      </c>
      <c r="H2" s="36" t="s">
        <v>21</v>
      </c>
      <c r="I2" s="36" t="s">
        <v>21</v>
      </c>
    </row>
    <row r="3" spans="1:9" ht="15">
      <c r="A3" s="36" t="str">
        <f>'鱼属性|FishAttribute'!A3</f>
        <v>fishId</v>
      </c>
      <c r="B3" s="36" t="str">
        <f>'鱼属性|FishAttribute'!B3</f>
        <v>name</v>
      </c>
      <c r="C3" s="36" t="s">
        <v>1401</v>
      </c>
      <c r="D3" s="36" t="s">
        <v>1402</v>
      </c>
      <c r="E3" s="36" t="s">
        <v>1403</v>
      </c>
      <c r="F3" s="36" t="s">
        <v>1404</v>
      </c>
      <c r="G3" s="36" t="s">
        <v>1405</v>
      </c>
      <c r="H3" s="36" t="s">
        <v>1406</v>
      </c>
      <c r="I3" s="36" t="s">
        <v>1407</v>
      </c>
    </row>
    <row r="4" spans="1:9" ht="79.2" customHeight="1">
      <c r="A4" s="37" t="str">
        <f>'鱼属性|FishAttribute'!A4</f>
        <v>鱼id</v>
      </c>
      <c r="B4" s="38" t="str">
        <f>'鱼属性|FishAttribute'!B4</f>
        <v>鱼图片资源名称
图鉴的icon和多语言key值，描述key值为"des_"拼接name</v>
      </c>
      <c r="C4" s="38" t="s">
        <v>1408</v>
      </c>
      <c r="D4" s="38" t="s">
        <v>1409</v>
      </c>
      <c r="E4" s="38" t="s">
        <v>1410</v>
      </c>
      <c r="F4" s="38" t="s">
        <v>1411</v>
      </c>
      <c r="G4" s="38" t="s">
        <v>1412</v>
      </c>
      <c r="H4" s="38" t="s">
        <v>1413</v>
      </c>
      <c r="I4" s="38" t="s">
        <v>1414</v>
      </c>
    </row>
    <row r="5" spans="1:9">
      <c r="A5" s="39">
        <f>IF('鱼属性|FishAttribute'!A5="","",'鱼属性|FishAttribute'!A5)</f>
        <v>1</v>
      </c>
      <c r="B5" s="39" t="str">
        <f>IF('鱼属性|FishAttribute'!B5="","",'鱼属性|FishAttribute'!B5)</f>
        <v>xiaohuangyu</v>
      </c>
      <c r="C5" s="39"/>
      <c r="D5" s="39"/>
      <c r="E5" s="39"/>
      <c r="F5" s="39"/>
      <c r="G5" s="39"/>
      <c r="H5" s="39"/>
      <c r="I5" s="39"/>
    </row>
    <row r="6" spans="1:9">
      <c r="A6" s="39">
        <f>IF('鱼属性|FishAttribute'!A6="","",'鱼属性|FishAttribute'!A6)</f>
        <v>2</v>
      </c>
      <c r="B6" s="39" t="str">
        <f>IF('鱼属性|FishAttribute'!B6="","",'鱼属性|FishAttribute'!B6)</f>
        <v>hudieyu</v>
      </c>
      <c r="C6" s="39"/>
      <c r="D6" s="39"/>
      <c r="E6" s="39"/>
      <c r="F6" s="39"/>
      <c r="G6" s="39"/>
      <c r="H6" s="39"/>
      <c r="I6" s="39"/>
    </row>
    <row r="7" spans="1:9">
      <c r="A7" s="39">
        <f>IF('鱼属性|FishAttribute'!A7="","",'鱼属性|FishAttribute'!A7)</f>
        <v>3</v>
      </c>
      <c r="B7" s="39" t="str">
        <f>IF('鱼属性|FishAttribute'!B7="","",'鱼属性|FishAttribute'!B7)</f>
        <v>fangyu</v>
      </c>
      <c r="C7" s="39"/>
      <c r="D7" s="39"/>
      <c r="E7" s="39"/>
      <c r="F7" s="39"/>
      <c r="G7" s="39"/>
      <c r="H7" s="39"/>
      <c r="I7" s="39"/>
    </row>
    <row r="8" spans="1:9">
      <c r="A8" s="39">
        <f>IF('鱼属性|FishAttribute'!A8="","",'鱼属性|FishAttribute'!A8)</f>
        <v>4</v>
      </c>
      <c r="B8" s="39" t="str">
        <f>IF('鱼属性|FishAttribute'!B8="","",'鱼属性|FishAttribute'!B8)</f>
        <v>qingyi</v>
      </c>
      <c r="C8" s="39"/>
      <c r="D8" s="39"/>
      <c r="E8" s="39"/>
      <c r="F8" s="39"/>
      <c r="G8" s="39"/>
      <c r="H8" s="39"/>
      <c r="I8" s="39"/>
    </row>
    <row r="9" spans="1:9">
      <c r="A9" s="39">
        <f>IF('鱼属性|FishAttribute'!A9="","",'鱼属性|FishAttribute'!A9)</f>
        <v>5</v>
      </c>
      <c r="B9" s="39" t="str">
        <f>IF('鱼属性|FishAttribute'!B9="","",'鱼属性|FishAttribute'!B9)</f>
        <v>yinggehong</v>
      </c>
      <c r="C9" s="39"/>
      <c r="D9" s="39"/>
      <c r="E9" s="39"/>
      <c r="F9" s="39"/>
      <c r="G9" s="39"/>
      <c r="H9" s="39"/>
      <c r="I9" s="39"/>
    </row>
    <row r="10" spans="1:9">
      <c r="A10" s="39">
        <f>IF('鱼属性|FishAttribute'!A10="","",'鱼属性|FishAttribute'!A10)</f>
        <v>6</v>
      </c>
      <c r="B10" s="39" t="str">
        <f>IF('鱼属性|FishAttribute'!B10="","",'鱼属性|FishAttribute'!B10)</f>
        <v>heibaimo</v>
      </c>
      <c r="C10" s="39"/>
      <c r="D10" s="39"/>
      <c r="E10" s="39"/>
      <c r="F10" s="39"/>
      <c r="G10" s="39"/>
      <c r="H10" s="39"/>
      <c r="I10" s="39"/>
    </row>
    <row r="11" spans="1:9">
      <c r="A11" s="39">
        <f>IF('鱼属性|FishAttribute'!A11="","",'鱼属性|FishAttribute'!A11)</f>
        <v>7</v>
      </c>
      <c r="B11" s="39" t="str">
        <f>IF('鱼属性|FishAttribute'!B11="","",'鱼属性|FishAttribute'!B11)</f>
        <v>huangbaoshi</v>
      </c>
      <c r="C11" s="39"/>
      <c r="D11" s="39"/>
      <c r="E11" s="39"/>
      <c r="F11" s="39"/>
      <c r="G11" s="39"/>
      <c r="H11" s="39"/>
      <c r="I11" s="39"/>
    </row>
    <row r="12" spans="1:9">
      <c r="A12" s="39">
        <f>IF('鱼属性|FishAttribute'!A12="","",'鱼属性|FishAttribute'!A12)</f>
        <v>8</v>
      </c>
      <c r="B12" s="39" t="str">
        <f>IF('鱼属性|FishAttribute'!B12="","",'鱼属性|FishAttribute'!B12)</f>
        <v>muguayu</v>
      </c>
      <c r="C12" s="39"/>
      <c r="D12" s="39"/>
      <c r="E12" s="39"/>
      <c r="F12" s="39"/>
      <c r="G12" s="39"/>
      <c r="H12" s="39"/>
      <c r="I12" s="39"/>
    </row>
    <row r="13" spans="1:9">
      <c r="A13" s="39">
        <f>IF('鱼属性|FishAttribute'!A13="","",'鱼属性|FishAttribute'!A13)</f>
        <v>9</v>
      </c>
      <c r="B13" s="39" t="str">
        <f>IF('鱼属性|FishAttribute'!B13="","",'鱼属性|FishAttribute'!B13)</f>
        <v/>
      </c>
      <c r="C13" s="39"/>
      <c r="D13" s="39"/>
      <c r="E13" s="39"/>
      <c r="F13" s="39"/>
      <c r="G13" s="39"/>
      <c r="H13" s="39"/>
      <c r="I13" s="39"/>
    </row>
    <row r="14" spans="1:9">
      <c r="A14" s="39">
        <f>IF('鱼属性|FishAttribute'!A14="","",'鱼属性|FishAttribute'!A14)</f>
        <v>20</v>
      </c>
      <c r="B14" s="39" t="str">
        <f>IF('鱼属性|FishAttribute'!B14="","",'鱼属性|FishAttribute'!B14)</f>
        <v>huashuimu</v>
      </c>
      <c r="C14" s="39"/>
      <c r="D14" s="39"/>
      <c r="E14" s="39"/>
      <c r="F14" s="39"/>
      <c r="G14" s="39"/>
      <c r="H14" s="39"/>
      <c r="I14" s="39"/>
    </row>
    <row r="15" spans="1:9">
      <c r="A15" s="39">
        <f>IF('鱼属性|FishAttribute'!A15="","",'鱼属性|FishAttribute'!A15)</f>
        <v>10</v>
      </c>
      <c r="B15" s="39" t="str">
        <f>IF('鱼属性|FishAttribute'!B15="","",'鱼属性|FishAttribute'!B15)</f>
        <v>fengweiyu</v>
      </c>
      <c r="C15" s="39"/>
      <c r="D15" s="39"/>
      <c r="E15" s="39"/>
      <c r="F15" s="39"/>
      <c r="G15" s="39"/>
      <c r="H15" s="39"/>
      <c r="I15" s="39"/>
    </row>
    <row r="16" spans="1:9">
      <c r="A16" s="39">
        <f>IF('鱼属性|FishAttribute'!A16="","",'鱼属性|FishAttribute'!A16)</f>
        <v>11</v>
      </c>
      <c r="B16" s="39" t="str">
        <f>IF('鱼属性|FishAttribute'!B16="","",'鱼属性|FishAttribute'!B16)</f>
        <v>bimuyu</v>
      </c>
      <c r="C16" s="39"/>
      <c r="D16" s="39"/>
      <c r="E16" s="39"/>
      <c r="F16" s="39"/>
      <c r="G16" s="39"/>
      <c r="H16" s="39"/>
      <c r="I16" s="39"/>
    </row>
    <row r="17" spans="1:9">
      <c r="A17" s="39">
        <f>IF('鱼属性|FishAttribute'!A17="","",'鱼属性|FishAttribute'!A17)</f>
        <v>12</v>
      </c>
      <c r="B17" s="39" t="str">
        <f>IF('鱼属性|FishAttribute'!B17="","",'鱼属性|FishAttribute'!B17)</f>
        <v>lvqiyu</v>
      </c>
      <c r="C17" s="39"/>
      <c r="D17" s="39"/>
      <c r="E17" s="39"/>
      <c r="F17" s="39"/>
      <c r="G17" s="39"/>
      <c r="H17" s="39"/>
      <c r="I17" s="39"/>
    </row>
    <row r="18" spans="1:9">
      <c r="A18" s="39">
        <f>IF('鱼属性|FishAttribute'!A18="","",'鱼属性|FishAttribute'!A18)</f>
        <v>24</v>
      </c>
      <c r="B18" s="39" t="str">
        <f>IF('鱼属性|FishAttribute'!B18="","",'鱼属性|FishAttribute'!B18)</f>
        <v>qiyu</v>
      </c>
      <c r="C18" s="39"/>
      <c r="D18" s="39"/>
      <c r="E18" s="39"/>
      <c r="F18" s="39"/>
      <c r="G18" s="39"/>
      <c r="H18" s="39"/>
      <c r="I18" s="39"/>
    </row>
    <row r="19" spans="1:9">
      <c r="A19" s="39">
        <f>IF('鱼属性|FishAttribute'!A19="","",'鱼属性|FishAttribute'!A19)</f>
        <v>19</v>
      </c>
      <c r="B19" s="39" t="str">
        <f>IF('鱼属性|FishAttribute'!B19="","",'鱼属性|FishAttribute'!B19)</f>
        <v>damaha</v>
      </c>
      <c r="C19" s="39"/>
      <c r="D19" s="39"/>
      <c r="E19" s="39"/>
      <c r="F19" s="39"/>
      <c r="G19" s="39"/>
      <c r="H19" s="39"/>
      <c r="I19" s="39"/>
    </row>
    <row r="20" spans="1:9">
      <c r="A20" s="39">
        <f>IF('鱼属性|FishAttribute'!A20="","",'鱼属性|FishAttribute'!A20)</f>
        <v>13</v>
      </c>
      <c r="B20" s="39" t="str">
        <f>IF('鱼属性|FishAttribute'!B20="","",'鱼属性|FishAttribute'!B20)</f>
        <v>hetun</v>
      </c>
      <c r="C20" s="39"/>
      <c r="D20" s="39"/>
      <c r="E20" s="39"/>
      <c r="F20" s="39"/>
      <c r="G20" s="39"/>
      <c r="H20" s="39"/>
      <c r="I20" s="39"/>
    </row>
    <row r="21" spans="1:9">
      <c r="A21" s="39">
        <f>IF('鱼属性|FishAttribute'!A21="","",'鱼属性|FishAttribute'!A21)</f>
        <v>14</v>
      </c>
      <c r="B21" s="39" t="str">
        <f>IF('鱼属性|FishAttribute'!B21="","",'鱼属性|FishAttribute'!B21)</f>
        <v>zhangyu</v>
      </c>
      <c r="C21" s="39"/>
      <c r="D21" s="39"/>
      <c r="E21" s="39"/>
      <c r="F21" s="39"/>
      <c r="G21" s="39"/>
      <c r="H21" s="39"/>
      <c r="I21" s="39"/>
    </row>
    <row r="22" spans="1:9">
      <c r="A22" s="39">
        <f>IF('鱼属性|FishAttribute'!A22="","",'鱼属性|FishAttribute'!A22)</f>
        <v>15</v>
      </c>
      <c r="B22" s="39" t="str">
        <f>IF('鱼属性|FishAttribute'!B22="","",'鱼属性|FishAttribute'!B22)</f>
        <v>xingbanyu</v>
      </c>
      <c r="C22" s="39"/>
      <c r="D22" s="39"/>
      <c r="E22" s="39"/>
      <c r="F22" s="39"/>
      <c r="G22" s="39"/>
      <c r="H22" s="39"/>
      <c r="I22" s="39"/>
    </row>
    <row r="23" spans="1:9">
      <c r="A23" s="39">
        <f>IF('鱼属性|FishAttribute'!A23="","",'鱼属性|FishAttribute'!A23)</f>
        <v>16</v>
      </c>
      <c r="B23" s="39" t="str">
        <f>IF('鱼属性|FishAttribute'!B23="","",'鱼属性|FishAttribute'!B23)</f>
        <v>landiaodiao</v>
      </c>
      <c r="C23" s="39"/>
      <c r="D23" s="39"/>
      <c r="E23" s="39"/>
      <c r="F23" s="39"/>
      <c r="G23" s="39"/>
      <c r="H23" s="39"/>
      <c r="I23" s="39"/>
    </row>
    <row r="24" spans="1:9">
      <c r="A24" s="39">
        <f>IF('鱼属性|FishAttribute'!A24="","",'鱼属性|FishAttribute'!A24)</f>
        <v>17</v>
      </c>
      <c r="B24" s="39" t="str">
        <f>IF('鱼属性|FishAttribute'!B24="","",'鱼属性|FishAttribute'!B24)</f>
        <v>paodanyu</v>
      </c>
      <c r="C24" s="39"/>
      <c r="D24" s="39"/>
      <c r="E24" s="39"/>
      <c r="F24" s="39"/>
      <c r="G24" s="39"/>
      <c r="H24" s="39"/>
      <c r="I24" s="39"/>
    </row>
    <row r="25" spans="1:9">
      <c r="A25" s="39">
        <f>IF('鱼属性|FishAttribute'!A25="","",'鱼属性|FishAttribute'!A25)</f>
        <v>18</v>
      </c>
      <c r="B25" s="39" t="str">
        <f>IF('鱼属性|FishAttribute'!B25="","",'鱼属性|FishAttribute'!B25)</f>
        <v>shiziyu</v>
      </c>
      <c r="C25" s="39"/>
      <c r="D25" s="39"/>
      <c r="E25" s="39"/>
      <c r="F25" s="39"/>
      <c r="G25" s="39"/>
      <c r="H25" s="39"/>
      <c r="I25" s="39"/>
    </row>
    <row r="26" spans="1:9">
      <c r="A26" s="39">
        <f>IF('鱼属性|FishAttribute'!A26="","",'鱼属性|FishAttribute'!A26)</f>
        <v>21</v>
      </c>
      <c r="B26" s="39" t="str">
        <f>IF('鱼属性|FishAttribute'!B26="","",'鱼属性|FishAttribute'!B26)</f>
        <v>bianfuyu</v>
      </c>
      <c r="C26" s="39"/>
      <c r="D26" s="39"/>
      <c r="E26" s="39"/>
      <c r="F26" s="39"/>
      <c r="G26" s="39"/>
      <c r="H26" s="39"/>
      <c r="I26" s="39"/>
    </row>
    <row r="27" spans="1:9">
      <c r="A27" s="39">
        <f>IF('鱼属性|FishAttribute'!A27="","",'鱼属性|FishAttribute'!A27)</f>
        <v>22</v>
      </c>
      <c r="B27" s="39" t="str">
        <f>IF('鱼属性|FishAttribute'!B27="","",'鱼属性|FishAttribute'!B27)</f>
        <v/>
      </c>
      <c r="C27" s="39"/>
      <c r="D27" s="39"/>
      <c r="E27" s="39"/>
      <c r="F27" s="39"/>
      <c r="G27" s="39"/>
      <c r="H27" s="39"/>
      <c r="I27" s="39"/>
    </row>
    <row r="28" spans="1:9">
      <c r="A28" s="39">
        <f>IF('鱼属性|FishAttribute'!A28="","",'鱼属性|FishAttribute'!A28)</f>
        <v>23</v>
      </c>
      <c r="B28" s="39" t="str">
        <f>IF('鱼属性|FishAttribute'!B28="","",'鱼属性|FishAttribute'!B28)</f>
        <v/>
      </c>
      <c r="C28" s="39"/>
      <c r="D28" s="39"/>
      <c r="E28" s="39"/>
      <c r="F28" s="39"/>
      <c r="G28" s="39"/>
      <c r="H28" s="39"/>
      <c r="I28" s="39"/>
    </row>
    <row r="29" spans="1:9">
      <c r="A29" s="39">
        <f>IF('鱼属性|FishAttribute'!A29="","",'鱼属性|FishAttribute'!A29)</f>
        <v>59</v>
      </c>
      <c r="B29" s="39" t="str">
        <f>IF('鱼属性|FishAttribute'!B29="","",'鱼属性|FishAttribute'!B29)</f>
        <v/>
      </c>
      <c r="C29" s="39"/>
      <c r="D29" s="39"/>
      <c r="E29" s="39"/>
      <c r="F29" s="39"/>
      <c r="G29" s="39"/>
      <c r="H29" s="39"/>
      <c r="I29" s="39"/>
    </row>
    <row r="30" spans="1:9">
      <c r="A30" s="39">
        <f>IF('鱼属性|FishAttribute'!A30="","",'鱼属性|FishAttribute'!A30)</f>
        <v>60</v>
      </c>
      <c r="B30" s="39" t="str">
        <f>IF('鱼属性|FishAttribute'!B30="","",'鱼属性|FishAttribute'!B30)</f>
        <v/>
      </c>
      <c r="C30" s="39"/>
      <c r="D30" s="39"/>
      <c r="E30" s="39"/>
      <c r="F30" s="39"/>
      <c r="G30" s="39"/>
      <c r="H30" s="39"/>
      <c r="I30" s="39"/>
    </row>
    <row r="31" spans="1:9">
      <c r="A31" s="39">
        <f>IF('鱼属性|FishAttribute'!A31="","",'鱼属性|FishAttribute'!A31)</f>
        <v>25</v>
      </c>
      <c r="B31" s="39" t="str">
        <f>IF('鱼属性|FishAttribute'!B31="","",'鱼属性|FishAttribute'!B31)</f>
        <v>shayu</v>
      </c>
      <c r="C31" s="39"/>
      <c r="D31" s="39"/>
      <c r="E31" s="39"/>
      <c r="F31" s="39"/>
      <c r="G31" s="39"/>
      <c r="H31" s="39"/>
      <c r="I31" s="39"/>
    </row>
    <row r="32" spans="1:9">
      <c r="A32" s="39">
        <f>IF('鱼属性|FishAttribute'!A32="","",'鱼属性|FishAttribute'!A32)</f>
        <v>26</v>
      </c>
      <c r="B32" s="39" t="str">
        <f>IF('鱼属性|FishAttribute'!B32="","",'鱼属性|FishAttribute'!B32)</f>
        <v>jinsanjiao</v>
      </c>
      <c r="C32" s="39"/>
      <c r="D32" s="39"/>
      <c r="E32" s="39"/>
      <c r="F32" s="39"/>
      <c r="G32" s="39"/>
      <c r="H32" s="39"/>
      <c r="I32" s="39"/>
    </row>
    <row r="33" spans="1:9">
      <c r="A33" s="39">
        <f>IF('鱼属性|FishAttribute'!A33="","",'鱼属性|FishAttribute'!A33)</f>
        <v>27</v>
      </c>
      <c r="B33" s="39" t="str">
        <f>IF('鱼属性|FishAttribute'!B33="","",'鱼属性|FishAttribute'!B33)</f>
        <v>jinwuzei</v>
      </c>
      <c r="C33" s="39"/>
      <c r="D33" s="39"/>
      <c r="E33" s="39"/>
      <c r="F33" s="39"/>
      <c r="G33" s="39"/>
      <c r="H33" s="39"/>
      <c r="I33" s="39"/>
    </row>
    <row r="34" spans="1:9">
      <c r="A34" s="39">
        <f>IF('鱼属性|FishAttribute'!A34="","",'鱼属性|FishAttribute'!A34)</f>
        <v>28</v>
      </c>
      <c r="B34" s="39" t="str">
        <f>IF('鱼属性|FishAttribute'!B34="","",'鱼属性|FishAttribute'!B34)</f>
        <v>huangjindie</v>
      </c>
      <c r="C34" s="39"/>
      <c r="D34" s="39"/>
      <c r="E34" s="39"/>
      <c r="F34" s="39"/>
      <c r="G34" s="39"/>
      <c r="H34" s="39"/>
      <c r="I34" s="39"/>
    </row>
    <row r="35" spans="1:9">
      <c r="A35" s="39">
        <f>IF('鱼属性|FishAttribute'!A35="","",'鱼属性|FishAttribute'!A35)</f>
        <v>29</v>
      </c>
      <c r="B35" s="39" t="str">
        <f>IF('鱼属性|FishAttribute'!B35="","",'鱼属性|FishAttribute'!B35)</f>
        <v>jinlongxia</v>
      </c>
      <c r="C35" s="39"/>
      <c r="D35" s="39"/>
      <c r="E35" s="39"/>
      <c r="F35" s="39"/>
      <c r="G35" s="39"/>
      <c r="H35" s="39"/>
      <c r="I35" s="39"/>
    </row>
    <row r="36" spans="1:9">
      <c r="A36" s="39">
        <f>IF('鱼属性|FishAttribute'!A36="","",'鱼属性|FishAttribute'!A36)</f>
        <v>30</v>
      </c>
      <c r="B36" s="39" t="str">
        <f>IF('鱼属性|FishAttribute'!B36="","",'鱼属性|FishAttribute'!B36)</f>
        <v>yaoyu</v>
      </c>
      <c r="C36" s="39"/>
      <c r="D36" s="39"/>
      <c r="E36" s="39"/>
      <c r="F36" s="39"/>
      <c r="G36" s="39"/>
      <c r="H36" s="39"/>
      <c r="I36" s="39"/>
    </row>
    <row r="37" spans="1:9">
      <c r="A37" s="39">
        <f>IF('鱼属性|FishAttribute'!A37="","",'鱼属性|FishAttribute'!A37)</f>
        <v>31</v>
      </c>
      <c r="B37" s="39" t="str">
        <f>IF('鱼属性|FishAttribute'!B37="","",'鱼属性|FishAttribute'!B37)</f>
        <v>bixi</v>
      </c>
      <c r="C37" s="39"/>
      <c r="D37" s="39"/>
      <c r="E37" s="39"/>
      <c r="F37" s="39"/>
      <c r="G37" s="39"/>
      <c r="H37" s="39"/>
      <c r="I37" s="39"/>
    </row>
    <row r="38" spans="1:9">
      <c r="A38" s="39">
        <f>IF('鱼属性|FishAttribute'!A38="","",'鱼属性|FishAttribute'!A38)</f>
        <v>32</v>
      </c>
      <c r="B38" s="39" t="str">
        <f>IF('鱼属性|FishAttribute'!B38="","",'鱼属性|FishAttribute'!B38)</f>
        <v>jinjialouluo</v>
      </c>
      <c r="C38" s="39"/>
      <c r="D38" s="39"/>
      <c r="E38" s="39"/>
      <c r="F38" s="39"/>
      <c r="G38" s="39"/>
      <c r="H38" s="39"/>
      <c r="I38" s="39"/>
    </row>
    <row r="39" spans="1:9">
      <c r="A39" s="39">
        <f>IF('鱼属性|FishAttribute'!A39="","",'鱼属性|FishAttribute'!A39)</f>
        <v>33</v>
      </c>
      <c r="B39" s="39" t="str">
        <f>IF('鱼属性|FishAttribute'!B39="","",'鱼属性|FishAttribute'!B39)</f>
        <v>hujing</v>
      </c>
      <c r="C39" s="39"/>
      <c r="D39" s="39"/>
      <c r="E39" s="39"/>
      <c r="F39" s="39"/>
      <c r="G39" s="39"/>
      <c r="H39" s="39"/>
      <c r="I39" s="39"/>
    </row>
    <row r="40" spans="1:9">
      <c r="A40" s="39">
        <f>IF('鱼属性|FishAttribute'!A40="","",'鱼属性|FishAttribute'!A40)</f>
        <v>34</v>
      </c>
      <c r="B40" s="39" t="str">
        <f>IF('鱼属性|FishAttribute'!B40="","",'鱼属性|FishAttribute'!B40)</f>
        <v>chuitousha</v>
      </c>
      <c r="C40" s="39"/>
      <c r="D40" s="39"/>
      <c r="E40" s="39"/>
      <c r="F40" s="39"/>
      <c r="G40" s="39"/>
      <c r="H40" s="39"/>
      <c r="I40" s="39"/>
    </row>
    <row r="41" spans="1:9">
      <c r="A41" s="39">
        <f>IF('鱼属性|FishAttribute'!A41="","",'鱼属性|FishAttribute'!A41)</f>
        <v>35</v>
      </c>
      <c r="B41" s="39" t="str">
        <f>IF('鱼属性|FishAttribute'!B41="","",'鱼属性|FishAttribute'!B41)</f>
        <v>youlingchuan</v>
      </c>
      <c r="C41" s="39" t="s">
        <v>1415</v>
      </c>
      <c r="D41" s="39" t="s">
        <v>1416</v>
      </c>
      <c r="E41" s="39" t="s">
        <v>1403</v>
      </c>
      <c r="F41" s="39"/>
      <c r="G41" s="39"/>
      <c r="H41" s="39" t="str">
        <f>B41&amp;"_come"</f>
        <v>youlingchuan_come</v>
      </c>
      <c r="I41" s="39"/>
    </row>
    <row r="42" spans="1:9">
      <c r="A42" s="39">
        <f>IF('鱼属性|FishAttribute'!A42="","",'鱼属性|FishAttribute'!A42)</f>
        <v>36</v>
      </c>
      <c r="B42" s="39" t="str">
        <f>IF('鱼属性|FishAttribute'!B42="","",'鱼属性|FishAttribute'!B42)</f>
        <v>huojiansha</v>
      </c>
      <c r="C42" s="39" t="s">
        <v>1417</v>
      </c>
      <c r="D42" s="39" t="s">
        <v>493</v>
      </c>
      <c r="E42" s="39" t="s">
        <v>1403</v>
      </c>
      <c r="F42" s="39"/>
      <c r="G42" s="39"/>
      <c r="H42" s="39" t="str">
        <f>B42&amp;"_come"</f>
        <v>huojiansha_come</v>
      </c>
      <c r="I42" s="39"/>
    </row>
    <row r="43" spans="1:9">
      <c r="A43" s="39">
        <f>IF('鱼属性|FishAttribute'!A43="","",'鱼属性|FishAttribute'!A43)</f>
        <v>37</v>
      </c>
      <c r="B43" s="39" t="str">
        <f>IF('鱼属性|FishAttribute'!B43="","",'鱼属性|FishAttribute'!B43)</f>
        <v>xiejiangjun</v>
      </c>
      <c r="C43" s="39" t="s">
        <v>1415</v>
      </c>
      <c r="D43" s="39" t="s">
        <v>1418</v>
      </c>
      <c r="E43" s="39" t="s">
        <v>1403</v>
      </c>
      <c r="F43" s="39"/>
      <c r="G43" s="39"/>
      <c r="H43" s="39" t="str">
        <f>B43&amp;"_come"</f>
        <v>xiejiangjun_come</v>
      </c>
      <c r="I43" s="39"/>
    </row>
    <row r="44" spans="1:9">
      <c r="A44" s="39">
        <f>IF('鱼属性|FishAttribute'!A44="","",'鱼属性|FishAttribute'!A44)</f>
        <v>38</v>
      </c>
      <c r="B44" s="39" t="str">
        <f>IF('鱼属性|FishAttribute'!B44="","",'鱼属性|FishAttribute'!B44)</f>
        <v>kedaya</v>
      </c>
      <c r="C44" s="39" t="s">
        <v>1419</v>
      </c>
      <c r="D44" s="39" t="s">
        <v>1420</v>
      </c>
      <c r="E44" s="39" t="s">
        <v>1403</v>
      </c>
      <c r="F44" s="39"/>
      <c r="G44" s="39"/>
      <c r="H44" s="39"/>
      <c r="I44" s="39"/>
    </row>
    <row r="45" spans="1:9">
      <c r="A45" s="39">
        <f>IF('鱼属性|FishAttribute'!A45="","",'鱼属性|FishAttribute'!A45)</f>
        <v>39</v>
      </c>
      <c r="B45" s="39" t="str">
        <f>IF('鱼属性|FishAttribute'!B45="","",'鱼属性|FishAttribute'!B45)</f>
        <v>jiatelin</v>
      </c>
      <c r="C45" s="39"/>
      <c r="D45" s="39"/>
      <c r="E45" s="39"/>
      <c r="F45" s="39"/>
      <c r="G45" s="39"/>
      <c r="H45" s="39" t="str">
        <f>B45&amp;"_come"</f>
        <v>jiatelin_come</v>
      </c>
      <c r="I45" s="39"/>
    </row>
    <row r="46" spans="1:9">
      <c r="A46" s="39">
        <f>IF('鱼属性|FishAttribute'!A46="","",'鱼属性|FishAttribute'!A46)</f>
        <v>40</v>
      </c>
      <c r="B46" s="39" t="str">
        <f>IF('鱼属性|FishAttribute'!B46="","",'鱼属性|FishAttribute'!B46)</f>
        <v>aisha</v>
      </c>
      <c r="C46" s="39" t="s">
        <v>1417</v>
      </c>
      <c r="D46" s="39" t="s">
        <v>523</v>
      </c>
      <c r="E46" s="39" t="s">
        <v>1403</v>
      </c>
      <c r="F46" s="39"/>
      <c r="G46" s="39"/>
      <c r="H46" s="39"/>
      <c r="I46" s="39"/>
    </row>
    <row r="47" spans="1:9">
      <c r="A47" s="39">
        <f>IF('鱼属性|FishAttribute'!A47="","",'鱼属性|FishAttribute'!A47)</f>
        <v>41</v>
      </c>
      <c r="B47" s="39" t="str">
        <f>IF('鱼属性|FishAttribute'!B47="","",'鱼属性|FishAttribute'!B47)</f>
        <v>caishen</v>
      </c>
      <c r="C47" s="39" t="s">
        <v>1417</v>
      </c>
      <c r="D47" s="39" t="s">
        <v>531</v>
      </c>
      <c r="E47" s="39" t="s">
        <v>1403</v>
      </c>
      <c r="F47" s="39"/>
      <c r="G47" s="39"/>
      <c r="H47" s="39" t="str">
        <f>B47&amp;"_come"</f>
        <v>caishen_come</v>
      </c>
      <c r="I47" s="39"/>
    </row>
    <row r="48" spans="1:9">
      <c r="A48" s="39">
        <f>IF('鱼属性|FishAttribute'!A48="","",'鱼属性|FishAttribute'!A48)</f>
        <v>42</v>
      </c>
      <c r="B48" s="39" t="str">
        <f>IF('鱼属性|FishAttribute'!B48="","",'鱼属性|FishAttribute'!B48)</f>
        <v>longjing</v>
      </c>
      <c r="C48" s="39" t="s">
        <v>1417</v>
      </c>
      <c r="D48" s="39" t="s">
        <v>1421</v>
      </c>
      <c r="E48" s="39" t="s">
        <v>1403</v>
      </c>
      <c r="F48" s="39" t="s">
        <v>1421</v>
      </c>
      <c r="G48" s="39"/>
      <c r="H48" s="39" t="str">
        <f>B48&amp;"_come"</f>
        <v>longjing_come</v>
      </c>
      <c r="I48" s="39"/>
    </row>
    <row r="49" spans="1:9">
      <c r="A49" s="39">
        <f>IF('鱼属性|FishAttribute'!A49="","",'鱼属性|FishAttribute'!A49)</f>
        <v>43</v>
      </c>
      <c r="B49" s="39" t="str">
        <f>IF('鱼属性|FishAttribute'!B49="","",'鱼属性|FishAttribute'!B49)</f>
        <v>jinchan</v>
      </c>
      <c r="C49" s="39" t="s">
        <v>1422</v>
      </c>
      <c r="D49" s="39"/>
      <c r="E49" s="39" t="s">
        <v>1423</v>
      </c>
      <c r="F49" s="39" t="s">
        <v>546</v>
      </c>
      <c r="G49" s="39">
        <v>1</v>
      </c>
      <c r="H49" s="39"/>
      <c r="I49" s="39"/>
    </row>
    <row r="50" spans="1:9">
      <c r="A50" s="39">
        <f>IF('鱼属性|FishAttribute'!A50="","",'鱼属性|FishAttribute'!A50)</f>
        <v>61</v>
      </c>
      <c r="B50" s="39" t="str">
        <f>IF('鱼属性|FishAttribute'!B50="","",'鱼属性|FishAttribute'!B50)</f>
        <v>shihunsha</v>
      </c>
      <c r="C50" s="39" t="s">
        <v>1415</v>
      </c>
      <c r="D50" s="39" t="s">
        <v>554</v>
      </c>
      <c r="E50" s="39" t="s">
        <v>1403</v>
      </c>
      <c r="F50" s="39"/>
      <c r="G50" s="39"/>
      <c r="H50" s="39" t="str">
        <f>B50&amp;"_come"</f>
        <v>shihunsha_come</v>
      </c>
      <c r="I50" s="39"/>
    </row>
    <row r="51" spans="1:9">
      <c r="A51" s="39">
        <f>IF('鱼属性|FishAttribute'!A51="","",'鱼属性|FishAttribute'!A51)</f>
        <v>62</v>
      </c>
      <c r="B51" s="39" t="str">
        <f>IF('鱼属性|FishAttribute'!B51="","",'鱼属性|FishAttribute'!B51)</f>
        <v>kedaya</v>
      </c>
      <c r="C51" s="39" t="s">
        <v>1419</v>
      </c>
      <c r="D51" s="39" t="s">
        <v>1424</v>
      </c>
      <c r="E51" s="39" t="s">
        <v>1403</v>
      </c>
      <c r="F51" s="39"/>
      <c r="G51" s="39"/>
      <c r="H51" s="39"/>
      <c r="I51" s="39"/>
    </row>
    <row r="52" spans="1:9">
      <c r="A52" s="39">
        <f>IF('鱼属性|FishAttribute'!A52="","",'鱼属性|FishAttribute'!A52)</f>
        <v>63</v>
      </c>
      <c r="B52" s="39" t="str">
        <f>IF('鱼属性|FishAttribute'!B52="","",'鱼属性|FishAttribute'!B52)</f>
        <v>shuimuboss</v>
      </c>
      <c r="C52" s="39" t="s">
        <v>1419</v>
      </c>
      <c r="D52" s="39" t="s">
        <v>1425</v>
      </c>
      <c r="E52" s="39" t="s">
        <v>1403</v>
      </c>
      <c r="F52" s="39"/>
      <c r="G52" s="39"/>
      <c r="H52" s="39"/>
      <c r="I52" s="39"/>
    </row>
    <row r="53" spans="1:9">
      <c r="A53" s="39">
        <f>IF('鱼属性|FishAttribute'!A53="","",'鱼属性|FishAttribute'!A53)</f>
        <v>44</v>
      </c>
      <c r="B53" s="39" t="str">
        <f>IF('鱼属性|FishAttribute'!B53="","",'鱼属性|FishAttribute'!B53)</f>
        <v>leishenchui</v>
      </c>
      <c r="C53" s="39"/>
      <c r="D53" s="39"/>
      <c r="E53" s="39"/>
      <c r="F53" s="39"/>
      <c r="G53" s="39"/>
      <c r="H53" s="39" t="s">
        <v>1426</v>
      </c>
      <c r="I53" s="39"/>
    </row>
    <row r="54" spans="1:9">
      <c r="A54" s="39">
        <f>IF('鱼属性|FishAttribute'!A54="","",'鱼属性|FishAttribute'!A54)</f>
        <v>45</v>
      </c>
      <c r="B54" s="39" t="str">
        <f>IF('鱼属性|FishAttribute'!B54="","",'鱼属性|FishAttribute'!B54)</f>
        <v>aishaskill</v>
      </c>
      <c r="C54" s="39"/>
      <c r="D54" s="39"/>
      <c r="E54" s="39"/>
      <c r="F54" s="39"/>
      <c r="G54" s="39"/>
      <c r="H54" s="39"/>
      <c r="I54" s="39"/>
    </row>
    <row r="55" spans="1:9">
      <c r="A55" s="39">
        <f>IF('鱼属性|FishAttribute'!A55="","",'鱼属性|FishAttribute'!A55)</f>
        <v>46</v>
      </c>
      <c r="B55" s="39" t="str">
        <f>IF('鱼属性|FishAttribute'!B55="","",'鱼属性|FishAttribute'!B55)</f>
        <v>jubaopen</v>
      </c>
      <c r="C55" s="39"/>
      <c r="D55" s="39"/>
      <c r="E55" s="39"/>
      <c r="F55" s="39"/>
      <c r="G55" s="39"/>
      <c r="H55" s="39" t="s">
        <v>1427</v>
      </c>
      <c r="I55" s="39"/>
    </row>
    <row r="56" spans="1:9">
      <c r="A56" s="39">
        <f>IF('鱼属性|FishAttribute'!A56="","",'鱼属性|FishAttribute'!A56)</f>
        <v>47</v>
      </c>
      <c r="B56" s="39" t="str">
        <f>IF('鱼属性|FishAttribute'!B56="","",'鱼属性|FishAttribute'!B56)</f>
        <v>piaoliuping</v>
      </c>
      <c r="C56" s="39"/>
      <c r="D56" s="39"/>
      <c r="E56" s="39"/>
      <c r="F56" s="39"/>
      <c r="G56" s="39"/>
      <c r="H56" s="39"/>
      <c r="I56" s="39"/>
    </row>
    <row r="57" spans="1:9">
      <c r="A57" s="39">
        <f>IF('鱼属性|FishAttribute'!A57="","",'鱼属性|FishAttribute'!A57)</f>
        <v>48</v>
      </c>
      <c r="B57" s="39" t="str">
        <f>IF('鱼属性|FishAttribute'!B57="","",'鱼属性|FishAttribute'!B57)</f>
        <v>baobaohetun</v>
      </c>
      <c r="C57" s="39"/>
      <c r="D57" s="39"/>
      <c r="E57" s="39"/>
      <c r="F57" s="39"/>
      <c r="G57" s="39"/>
      <c r="H57" s="39" t="s">
        <v>1428</v>
      </c>
      <c r="I57" s="39"/>
    </row>
    <row r="58" spans="1:9">
      <c r="A58" s="39">
        <f>IF('鱼属性|FishAttribute'!A58="","",'鱼属性|FishAttribute'!A58)</f>
        <v>49</v>
      </c>
      <c r="B58" s="39" t="str">
        <f>IF('鱼属性|FishAttribute'!B58="","",'鱼属性|FishAttribute'!B58)</f>
        <v/>
      </c>
      <c r="C58" s="39"/>
      <c r="D58" s="39"/>
      <c r="E58" s="39"/>
      <c r="F58" s="39"/>
      <c r="G58" s="39"/>
      <c r="H58" s="39"/>
      <c r="I58" s="39"/>
    </row>
    <row r="59" spans="1:9">
      <c r="A59" s="39">
        <f>IF('鱼属性|FishAttribute'!A59="","",'鱼属性|FishAttribute'!A59)</f>
        <v>50</v>
      </c>
      <c r="B59" s="39" t="str">
        <f>IF('鱼属性|FishAttribute'!B59="","",'鱼属性|FishAttribute'!B59)</f>
        <v>jiguangjing</v>
      </c>
      <c r="C59" s="39"/>
      <c r="D59" s="39"/>
      <c r="E59" s="39"/>
      <c r="F59" s="39"/>
      <c r="G59" s="39"/>
      <c r="H59" s="39" t="s">
        <v>1429</v>
      </c>
      <c r="I59" s="39"/>
    </row>
    <row r="60" spans="1:9">
      <c r="A60" s="39">
        <f>IF('鱼属性|FishAttribute'!A60="","",'鱼属性|FishAttribute'!A60)</f>
        <v>51</v>
      </c>
      <c r="B60" s="39" t="str">
        <f>IF('鱼属性|FishAttribute'!B60="","",'鱼属性|FishAttribute'!B60)</f>
        <v>xuanwoyu</v>
      </c>
      <c r="C60" s="39"/>
      <c r="D60" s="39"/>
      <c r="E60" s="39"/>
      <c r="F60" s="39"/>
      <c r="G60" s="39"/>
      <c r="H60" s="39" t="s">
        <v>1430</v>
      </c>
      <c r="I60" s="39" t="s">
        <v>1431</v>
      </c>
    </row>
    <row r="61" spans="1:9">
      <c r="A61" s="39">
        <f>IF('鱼属性|FishAttribute'!A61="","",'鱼属性|FishAttribute'!A61)</f>
        <v>52</v>
      </c>
      <c r="B61" s="39" t="str">
        <f>IF('鱼属性|FishAttribute'!B61="","",'鱼属性|FishAttribute'!B61)</f>
        <v>baozhahetun</v>
      </c>
      <c r="C61" s="39"/>
      <c r="D61" s="39"/>
      <c r="E61" s="39"/>
      <c r="F61" s="39"/>
      <c r="G61" s="39"/>
      <c r="H61" s="39" t="s">
        <v>1432</v>
      </c>
      <c r="I61" s="39"/>
    </row>
    <row r="62" spans="1:9">
      <c r="A62" s="39">
        <f>IF('鱼属性|FishAttribute'!A62="","",'鱼属性|FishAttribute'!A62)</f>
        <v>53</v>
      </c>
      <c r="B62" s="39" t="str">
        <f>IF('鱼属性|FishAttribute'!B62="","",'鱼属性|FishAttribute'!B62)</f>
        <v>sanxinggaozhao</v>
      </c>
      <c r="C62" s="39"/>
      <c r="D62" s="39"/>
      <c r="E62" s="39"/>
      <c r="F62" s="39"/>
      <c r="G62" s="39"/>
      <c r="H62" s="39"/>
      <c r="I62" s="39"/>
    </row>
    <row r="63" spans="1:9">
      <c r="A63" s="39">
        <f>IF('鱼属性|FishAttribute'!A63="","",'鱼属性|FishAttribute'!A63)</f>
        <v>54</v>
      </c>
      <c r="B63" s="39" t="str">
        <f>IF('鱼属性|FishAttribute'!B63="","",'鱼属性|FishAttribute'!B63)</f>
        <v>sanyangkaitai</v>
      </c>
      <c r="C63" s="39"/>
      <c r="D63" s="39"/>
      <c r="E63" s="39"/>
      <c r="F63" s="39"/>
      <c r="G63" s="39"/>
      <c r="H63" s="39"/>
      <c r="I63" s="39"/>
    </row>
    <row r="64" spans="1:9">
      <c r="A64" s="39">
        <f>IF('鱼属性|FishAttribute'!A64="","",'鱼属性|FishAttribute'!A64)</f>
        <v>55</v>
      </c>
      <c r="B64" s="39" t="str">
        <f>IF('鱼属性|FishAttribute'!B64="","",'鱼属性|FishAttribute'!B64)</f>
        <v>sijifacai</v>
      </c>
      <c r="C64" s="39"/>
      <c r="D64" s="39"/>
      <c r="E64" s="39"/>
      <c r="F64" s="39"/>
      <c r="G64" s="39"/>
      <c r="H64" s="39"/>
      <c r="I64" s="39"/>
    </row>
    <row r="65" spans="1:9">
      <c r="A65" s="39">
        <f>IF('鱼属性|FishAttribute'!A65="","",'鱼属性|FishAttribute'!A65)</f>
        <v>56</v>
      </c>
      <c r="B65" s="39" t="str">
        <f>IF('鱼属性|FishAttribute'!B65="","",'鱼属性|FishAttribute'!B65)</f>
        <v>sixilinmen</v>
      </c>
      <c r="C65" s="39"/>
      <c r="D65" s="39"/>
      <c r="E65" s="39"/>
      <c r="F65" s="39"/>
      <c r="G65" s="39"/>
      <c r="H65" s="39"/>
      <c r="I65" s="39"/>
    </row>
    <row r="66" spans="1:9">
      <c r="A66" s="39">
        <f>IF('鱼属性|FishAttribute'!A66="","",'鱼属性|FishAttribute'!A66)</f>
        <v>57</v>
      </c>
      <c r="B66" s="39" t="str">
        <f>IF('鱼属性|FishAttribute'!B66="","",'鱼属性|FishAttribute'!B66)</f>
        <v>wuzidengke</v>
      </c>
      <c r="C66" s="39"/>
      <c r="D66" s="39"/>
      <c r="E66" s="39"/>
      <c r="F66" s="39"/>
      <c r="G66" s="39"/>
      <c r="H66" s="39"/>
      <c r="I66" s="39"/>
    </row>
    <row r="67" spans="1:9">
      <c r="A67" s="39">
        <f>IF('鱼属性|FishAttribute'!A67="","",'鱼属性|FishAttribute'!A67)</f>
        <v>58</v>
      </c>
      <c r="B67" s="39" t="str">
        <f>IF('鱼属性|FishAttribute'!B67="","",'鱼属性|FishAttribute'!B67)</f>
        <v>shenlong01</v>
      </c>
      <c r="C67" s="39" t="s">
        <v>1417</v>
      </c>
      <c r="D67" s="39" t="s">
        <v>1433</v>
      </c>
      <c r="E67" s="39" t="s">
        <v>1403</v>
      </c>
      <c r="F67" s="39"/>
      <c r="G67" s="39"/>
      <c r="H67" s="39" t="str">
        <f t="shared" ref="H67:H73" si="0">B67&amp;"_come"</f>
        <v>shenlong01_come</v>
      </c>
      <c r="I67" s="39"/>
    </row>
    <row r="68" spans="1:9">
      <c r="A68" s="39">
        <f>IF('鱼属性|FishAttribute'!A68="","",'鱼属性|FishAttribute'!A68)</f>
        <v>64</v>
      </c>
      <c r="B68" s="39" t="str">
        <f>IF('鱼属性|FishAttribute'!B68="","",'鱼属性|FishAttribute'!B68)</f>
        <v>fenghuang</v>
      </c>
      <c r="C68" s="39" t="s">
        <v>1415</v>
      </c>
      <c r="D68" s="39" t="s">
        <v>1434</v>
      </c>
      <c r="E68" s="39" t="s">
        <v>1403</v>
      </c>
      <c r="F68" s="39"/>
      <c r="G68" s="39"/>
      <c r="H68" s="39" t="str">
        <f t="shared" si="0"/>
        <v>fenghuang_come</v>
      </c>
      <c r="I68" s="39"/>
    </row>
    <row r="69" spans="1:9">
      <c r="A69" s="39">
        <f>IF('鱼属性|FishAttribute'!A69="","",'鱼属性|FishAttribute'!A69)</f>
        <v>65</v>
      </c>
      <c r="B69" s="39" t="str">
        <f>IF('鱼属性|FishAttribute'!B69="","",'鱼属性|FishAttribute'!B69)</f>
        <v>wulingzhu</v>
      </c>
      <c r="C69" s="39" t="s">
        <v>1417</v>
      </c>
      <c r="D69" s="39" t="s">
        <v>663</v>
      </c>
      <c r="E69" s="39" t="s">
        <v>1403</v>
      </c>
      <c r="F69" s="39"/>
      <c r="G69" s="39"/>
      <c r="H69" s="39" t="str">
        <f t="shared" si="0"/>
        <v>wulingzhu_come</v>
      </c>
      <c r="I69" s="39"/>
    </row>
    <row r="70" spans="1:9">
      <c r="A70" s="39">
        <f>IF('鱼属性|FishAttribute'!A70="","",'鱼属性|FishAttribute'!A70)</f>
        <v>66</v>
      </c>
      <c r="B70" s="39" t="str">
        <f>IF('鱼属性|FishAttribute'!B70="","",'鱼属性|FishAttribute'!B70)</f>
        <v>dawangwuzei</v>
      </c>
      <c r="C70" s="39" t="s">
        <v>1417</v>
      </c>
      <c r="D70" s="39" t="s">
        <v>1435</v>
      </c>
      <c r="E70" s="39" t="s">
        <v>1403</v>
      </c>
      <c r="F70" s="39"/>
      <c r="G70" s="39"/>
      <c r="H70" s="39" t="str">
        <f t="shared" si="0"/>
        <v>dawangwuzei_come</v>
      </c>
      <c r="I70" s="39"/>
    </row>
    <row r="71" spans="1:9">
      <c r="A71" s="39">
        <f>IF('鱼属性|FishAttribute'!A71="","",'鱼属性|FishAttribute'!A71)</f>
        <v>67</v>
      </c>
      <c r="B71" s="39" t="str">
        <f>IF('鱼属性|FishAttribute'!B71="","",'鱼属性|FishAttribute'!B71)</f>
        <v>fantianyin</v>
      </c>
      <c r="C71" s="39" t="s">
        <v>1417</v>
      </c>
      <c r="D71" s="39" t="s">
        <v>670</v>
      </c>
      <c r="E71" s="39" t="s">
        <v>1403</v>
      </c>
      <c r="F71" s="39"/>
      <c r="G71" s="39"/>
      <c r="H71" s="39" t="str">
        <f t="shared" si="0"/>
        <v>fantianyin_come</v>
      </c>
      <c r="I71" s="39"/>
    </row>
    <row r="72" spans="1:9">
      <c r="A72" s="39">
        <f>IF('鱼属性|FishAttribute'!A72="","",'鱼属性|FishAttribute'!A72)</f>
        <v>68</v>
      </c>
      <c r="B72" s="39" t="str">
        <f>IF('鱼属性|FishAttribute'!B72="","",'鱼属性|FishAttribute'!B72)</f>
        <v>yinyangjing</v>
      </c>
      <c r="C72" s="39" t="s">
        <v>1417</v>
      </c>
      <c r="D72" s="39" t="s">
        <v>677</v>
      </c>
      <c r="E72" s="39" t="s">
        <v>1403</v>
      </c>
      <c r="F72" s="39"/>
      <c r="G72" s="39"/>
      <c r="H72" s="39" t="str">
        <f t="shared" si="0"/>
        <v>yinyangjing_come</v>
      </c>
      <c r="I72" s="39"/>
    </row>
    <row r="73" spans="1:9">
      <c r="A73" s="39">
        <f>IF('鱼属性|FishAttribute'!A73="","",'鱼属性|FishAttribute'!A73)</f>
        <v>69</v>
      </c>
      <c r="B73" s="39" t="str">
        <f>IF('鱼属性|FishAttribute'!B73="","",'鱼属性|FishAttribute'!B73)</f>
        <v>wuseshenniu</v>
      </c>
      <c r="C73" s="39" t="s">
        <v>1417</v>
      </c>
      <c r="D73" s="39" t="s">
        <v>683</v>
      </c>
      <c r="E73" s="39" t="s">
        <v>1403</v>
      </c>
      <c r="F73" s="39"/>
      <c r="G73" s="39"/>
      <c r="H73" s="39" t="str">
        <f t="shared" si="0"/>
        <v>wuseshenniu_come</v>
      </c>
      <c r="I73" s="39"/>
    </row>
    <row r="74" spans="1:9">
      <c r="A74" s="39">
        <f>IF('鱼属性|FishAttribute'!A74="","",'鱼属性|FishAttribute'!A74)</f>
        <v>70</v>
      </c>
      <c r="B74" s="39" t="str">
        <f>IF('鱼属性|FishAttribute'!B74="","",'鱼属性|FishAttribute'!B74)</f>
        <v>henggongyu</v>
      </c>
      <c r="C74" s="39" t="s">
        <v>1419</v>
      </c>
      <c r="D74" s="39" t="s">
        <v>1436</v>
      </c>
      <c r="E74" s="39" t="s">
        <v>1403</v>
      </c>
      <c r="F74" s="39"/>
      <c r="G74" s="39"/>
      <c r="H74" s="39"/>
      <c r="I74" s="39"/>
    </row>
    <row r="75" spans="1:9">
      <c r="A75" s="39">
        <f>IF('鱼属性|FishAttribute'!A75="","",'鱼属性|FishAttribute'!A75)</f>
        <v>71</v>
      </c>
      <c r="B75" s="39" t="str">
        <f>IF('鱼属性|FishAttribute'!B75="","",'鱼属性|FishAttribute'!B75)</f>
        <v>baozangjue</v>
      </c>
      <c r="C75" s="39" t="s">
        <v>1419</v>
      </c>
      <c r="D75" s="39" t="s">
        <v>1437</v>
      </c>
      <c r="E75" s="39" t="s">
        <v>1403</v>
      </c>
      <c r="F75" s="39"/>
      <c r="G75" s="39"/>
      <c r="H75" s="39"/>
      <c r="I75" s="39"/>
    </row>
    <row r="76" spans="1:9">
      <c r="A76" s="39">
        <f>IF('鱼属性|FishAttribute'!A76="","",'鱼属性|FishAttribute'!A76)</f>
        <v>72</v>
      </c>
      <c r="B76" s="39" t="str">
        <f>IF('鱼属性|FishAttribute'!B76="","",'鱼属性|FishAttribute'!B76)</f>
        <v>lianhuanzdx</v>
      </c>
      <c r="C76" s="39"/>
      <c r="D76" s="39"/>
      <c r="E76" s="39"/>
      <c r="F76" s="39"/>
      <c r="G76" s="39"/>
      <c r="H76" s="39" t="str">
        <f>B76&amp;"_come"</f>
        <v>lianhuanzdx_come</v>
      </c>
      <c r="I76" s="39"/>
    </row>
    <row r="77" spans="1:9">
      <c r="A77" s="39">
        <f>IF('鱼属性|FishAttribute'!A77="","",'鱼属性|FishAttribute'!A77)</f>
        <v>73</v>
      </c>
      <c r="B77" s="39" t="str">
        <f>IF('鱼属性|FishAttribute'!B77="","",'鱼属性|FishAttribute'!B77)</f>
        <v>shuimuboss</v>
      </c>
      <c r="C77" s="39" t="s">
        <v>1419</v>
      </c>
      <c r="D77" s="39" t="s">
        <v>1438</v>
      </c>
      <c r="E77" s="39" t="s">
        <v>1403</v>
      </c>
      <c r="F77" s="39"/>
      <c r="G77" s="39"/>
      <c r="H77" s="39"/>
      <c r="I77" s="39"/>
    </row>
    <row r="78" spans="1:9">
      <c r="A78" s="39">
        <f>IF('鱼属性|FishAttribute'!A78="","",'鱼属性|FishAttribute'!A78)</f>
        <v>74</v>
      </c>
      <c r="B78" s="39" t="str">
        <f>IF('鱼属性|FishAttribute'!B78="","",'鱼属性|FishAttribute'!B78)</f>
        <v>henggongyu</v>
      </c>
      <c r="C78" s="39" t="s">
        <v>1419</v>
      </c>
      <c r="D78" s="39" t="s">
        <v>1439</v>
      </c>
      <c r="E78" s="39" t="s">
        <v>1403</v>
      </c>
      <c r="F78" s="39"/>
      <c r="G78" s="39"/>
      <c r="H78" s="39"/>
      <c r="I78" s="39"/>
    </row>
    <row r="79" spans="1:9">
      <c r="A79" s="39">
        <f>IF('鱼属性|FishAttribute'!A79="","",'鱼属性|FishAttribute'!A79)</f>
        <v>75</v>
      </c>
      <c r="B79" s="39" t="str">
        <f>IF('鱼属性|FishAttribute'!B79="","",'鱼属性|FishAttribute'!B79)</f>
        <v>baozangjue</v>
      </c>
      <c r="C79" s="39" t="s">
        <v>1419</v>
      </c>
      <c r="D79" s="39" t="s">
        <v>1440</v>
      </c>
      <c r="E79" s="39" t="s">
        <v>1403</v>
      </c>
      <c r="F79" s="39"/>
      <c r="G79" s="39"/>
      <c r="H79" s="39"/>
      <c r="I79" s="39"/>
    </row>
    <row r="80" spans="1:9">
      <c r="A80" s="39">
        <f>IF('鱼属性|FishAttribute'!A80="","",'鱼属性|FishAttribute'!A80)</f>
        <v>76</v>
      </c>
      <c r="B80" s="39" t="str">
        <f>IF('鱼属性|FishAttribute'!B80="","",'鱼属性|FishAttribute'!B80)</f>
        <v>wulingzhu</v>
      </c>
      <c r="C80" s="39" t="s">
        <v>1417</v>
      </c>
      <c r="D80" s="39" t="str">
        <f>B80</f>
        <v>wulingzhu</v>
      </c>
      <c r="E80" s="39" t="s">
        <v>1403</v>
      </c>
      <c r="F80" s="39"/>
      <c r="G80" s="39"/>
      <c r="H80" s="39" t="str">
        <f t="shared" ref="H80:H87" si="1">B80&amp;"_come"</f>
        <v>wulingzhu_come</v>
      </c>
      <c r="I80" s="39"/>
    </row>
    <row r="81" spans="1:9">
      <c r="A81" s="39">
        <f>IF('鱼属性|FishAttribute'!A81="","",'鱼属性|FishAttribute'!A81)</f>
        <v>77</v>
      </c>
      <c r="B81" s="39" t="str">
        <f>IF('鱼属性|FishAttribute'!B81="","",'鱼属性|FishAttribute'!B81)</f>
        <v>wuseshenniu</v>
      </c>
      <c r="C81" s="39" t="s">
        <v>1417</v>
      </c>
      <c r="D81" s="39" t="str">
        <f>B81</f>
        <v>wuseshenniu</v>
      </c>
      <c r="E81" s="39" t="s">
        <v>1403</v>
      </c>
      <c r="F81" s="39"/>
      <c r="G81" s="39"/>
      <c r="H81" s="39" t="str">
        <f t="shared" si="1"/>
        <v>wuseshenniu_come</v>
      </c>
      <c r="I81" s="39"/>
    </row>
    <row r="82" spans="1:9">
      <c r="A82" s="39">
        <f>IF('鱼属性|FishAttribute'!A82="","",'鱼属性|FishAttribute'!A82)</f>
        <v>78</v>
      </c>
      <c r="B82" s="39" t="str">
        <f>IF('鱼属性|FishAttribute'!B82="","",'鱼属性|FishAttribute'!B82)</f>
        <v>huahudiao</v>
      </c>
      <c r="C82" s="39" t="s">
        <v>1419</v>
      </c>
      <c r="D82" s="39" t="s">
        <v>1441</v>
      </c>
      <c r="E82" s="39" t="s">
        <v>1403</v>
      </c>
      <c r="F82" s="39"/>
      <c r="G82" s="39"/>
      <c r="H82" s="39" t="str">
        <f t="shared" si="1"/>
        <v>huahudiao_come</v>
      </c>
      <c r="I82" s="39"/>
    </row>
    <row r="83" spans="1:9">
      <c r="A83" s="39">
        <f>IF('鱼属性|FishAttribute'!A83="","",'鱼属性|FishAttribute'!A83)</f>
        <v>79</v>
      </c>
      <c r="B83" s="39" t="str">
        <f>IF('鱼属性|FishAttribute'!B83="","",'鱼属性|FishAttribute'!B83)</f>
        <v>kuiniugu</v>
      </c>
      <c r="C83" s="39" t="s">
        <v>1417</v>
      </c>
      <c r="D83" s="39" t="str">
        <f>B83</f>
        <v>kuiniugu</v>
      </c>
      <c r="E83" s="39" t="s">
        <v>1403</v>
      </c>
      <c r="F83" s="39"/>
      <c r="G83" s="39"/>
      <c r="H83" s="39" t="str">
        <f t="shared" si="1"/>
        <v>kuiniugu_come</v>
      </c>
      <c r="I83" s="39"/>
    </row>
    <row r="84" spans="1:9">
      <c r="A84" s="39">
        <f>IF('鱼属性|FishAttribute'!A84="","",'鱼属性|FishAttribute'!A84)</f>
        <v>80</v>
      </c>
      <c r="B84" s="39" t="str">
        <f>IF('鱼属性|FishAttribute'!B84="","",'鱼属性|FishAttribute'!B84)</f>
        <v>zhuxianjian</v>
      </c>
      <c r="C84" s="39" t="s">
        <v>1417</v>
      </c>
      <c r="D84" s="39" t="str">
        <f>B84</f>
        <v>zhuxianjian</v>
      </c>
      <c r="E84" s="39" t="s">
        <v>1403</v>
      </c>
      <c r="F84" s="39"/>
      <c r="G84" s="39"/>
      <c r="H84" s="39" t="str">
        <f t="shared" si="1"/>
        <v>zhuxianjian_come</v>
      </c>
      <c r="I84" s="39"/>
    </row>
    <row r="85" spans="1:9">
      <c r="A85" s="39">
        <f>IF('鱼属性|FishAttribute'!A85="","",'鱼属性|FishAttribute'!A85)</f>
        <v>81</v>
      </c>
      <c r="B85" s="39" t="str">
        <f>IF('鱼属性|FishAttribute'!B85="","",'鱼属性|FishAttribute'!B85)</f>
        <v>baihu</v>
      </c>
      <c r="C85" s="39" t="s">
        <v>1415</v>
      </c>
      <c r="D85" s="39" t="s">
        <v>1442</v>
      </c>
      <c r="E85" s="39" t="s">
        <v>1403</v>
      </c>
      <c r="F85" s="39"/>
      <c r="G85" s="39"/>
      <c r="H85" s="39" t="str">
        <f t="shared" si="1"/>
        <v>baihu_come</v>
      </c>
      <c r="I85" s="39"/>
    </row>
    <row r="86" spans="1:9">
      <c r="A86" s="39">
        <f>IF('鱼属性|FishAttribute'!A86="","",'鱼属性|FishAttribute'!A86)</f>
        <v>82</v>
      </c>
      <c r="B86" s="39" t="str">
        <f>IF('鱼属性|FishAttribute'!B86="","",'鱼属性|FishAttribute'!B86)</f>
        <v>duobaodaoren</v>
      </c>
      <c r="C86" s="39" t="s">
        <v>1419</v>
      </c>
      <c r="D86" s="39" t="s">
        <v>1443</v>
      </c>
      <c r="E86" s="39" t="s">
        <v>1403</v>
      </c>
      <c r="F86" s="39"/>
      <c r="G86" s="39"/>
      <c r="H86" s="39" t="str">
        <f t="shared" si="1"/>
        <v>duobaodaoren_come</v>
      </c>
      <c r="I86" s="39"/>
    </row>
    <row r="87" spans="1:9">
      <c r="A87" s="39">
        <f>IF('鱼属性|FishAttribute'!A87="","",'鱼属性|FishAttribute'!A87)</f>
        <v>83</v>
      </c>
      <c r="B87" s="39" t="str">
        <f>IF('鱼属性|FishAttribute'!B87="","",'鱼属性|FishAttribute'!B87)</f>
        <v>xuanwu</v>
      </c>
      <c r="C87" s="39" t="s">
        <v>1417</v>
      </c>
      <c r="D87" s="39" t="s">
        <v>1444</v>
      </c>
      <c r="E87" s="39" t="s">
        <v>1403</v>
      </c>
      <c r="F87" s="39"/>
      <c r="G87" s="39"/>
      <c r="H87" s="39" t="str">
        <f t="shared" si="1"/>
        <v>xuanwu_come</v>
      </c>
      <c r="I87" s="39"/>
    </row>
    <row r="88" spans="1:9">
      <c r="A88" s="39">
        <f>IF('鱼属性|FishAttribute'!A88="","",'鱼属性|FishAttribute'!A88)</f>
        <v>84</v>
      </c>
      <c r="B88" s="39" t="str">
        <f>IF('鱼属性|FishAttribute'!B88="","",'鱼属性|FishAttribute'!B88)</f>
        <v>shejitu</v>
      </c>
      <c r="C88" s="39" t="s">
        <v>1419</v>
      </c>
      <c r="D88" s="39" t="s">
        <v>741</v>
      </c>
      <c r="E88" s="39" t="s">
        <v>1403</v>
      </c>
      <c r="F88" s="39"/>
      <c r="G88" s="39"/>
      <c r="H88" s="39" t="str">
        <f>IF(B88="","",B88&amp;"_come")</f>
        <v>shejitu_come</v>
      </c>
      <c r="I88" s="39"/>
    </row>
    <row r="89" spans="1:9">
      <c r="A89" s="39"/>
      <c r="B89" s="39"/>
      <c r="C89" s="39"/>
      <c r="D89" s="39"/>
      <c r="E89" s="39"/>
      <c r="F89" s="39"/>
      <c r="G89" s="39"/>
      <c r="H89" s="39"/>
      <c r="I89" s="39"/>
    </row>
    <row r="90" spans="1:9">
      <c r="A90" s="39">
        <f>IF('鱼属性|FishAttribute'!A89="","",'鱼属性|FishAttribute'!A89)</f>
        <v>85</v>
      </c>
      <c r="B90" s="39" t="str">
        <f>IF('鱼属性|FishAttribute'!B89="","",'鱼属性|FishAttribute'!B89)</f>
        <v>shejituskill</v>
      </c>
      <c r="C90" s="39"/>
      <c r="D90" s="39"/>
      <c r="E90" s="39"/>
      <c r="F90" s="39"/>
      <c r="G90" s="39"/>
      <c r="H90" s="39" t="str">
        <f t="shared" ref="H90:H121" si="2">IF(B90="","",B90&amp;"_come")</f>
        <v>shejituskill_come</v>
      </c>
      <c r="I90" s="39"/>
    </row>
    <row r="91" spans="1:9">
      <c r="A91" s="39" t="str">
        <f>IF('鱼属性|FishAttribute'!A92="","",'鱼属性|FishAttribute'!A92)</f>
        <v/>
      </c>
      <c r="B91" s="39" t="str">
        <f>IF('鱼属性|FishAttribute'!B92="","",'鱼属性|FishAttribute'!B92)</f>
        <v/>
      </c>
      <c r="C91" s="39"/>
      <c r="D91" s="39"/>
      <c r="E91" s="39"/>
      <c r="F91" s="39"/>
      <c r="G91" s="39"/>
      <c r="H91" s="39" t="str">
        <f t="shared" si="2"/>
        <v/>
      </c>
      <c r="I91" s="39"/>
    </row>
    <row r="92" spans="1:9">
      <c r="A92" s="39" t="str">
        <f>IF('鱼属性|FishAttribute'!A93="","",'鱼属性|FishAttribute'!A93)</f>
        <v/>
      </c>
      <c r="B92" s="39" t="str">
        <f>IF('鱼属性|FishAttribute'!B93="","",'鱼属性|FishAttribute'!B93)</f>
        <v/>
      </c>
      <c r="C92" s="39"/>
      <c r="D92" s="39"/>
      <c r="E92" s="39"/>
      <c r="F92" s="39"/>
      <c r="G92" s="39"/>
      <c r="H92" s="39" t="str">
        <f t="shared" si="2"/>
        <v/>
      </c>
      <c r="I92" s="39"/>
    </row>
    <row r="93" spans="1:9">
      <c r="A93" s="39" t="str">
        <f>IF('鱼属性|FishAttribute'!A94="","",'鱼属性|FishAttribute'!A94)</f>
        <v/>
      </c>
      <c r="B93" s="39" t="str">
        <f>IF('鱼属性|FishAttribute'!B94="","",'鱼属性|FishAttribute'!B94)</f>
        <v/>
      </c>
      <c r="C93" s="39"/>
      <c r="D93" s="39"/>
      <c r="E93" s="39"/>
      <c r="F93" s="39"/>
      <c r="G93" s="39"/>
      <c r="H93" s="39" t="str">
        <f t="shared" si="2"/>
        <v/>
      </c>
      <c r="I93" s="39"/>
    </row>
    <row r="94" spans="1:9">
      <c r="A94" s="39" t="str">
        <f>IF('鱼属性|FishAttribute'!A95="","",'鱼属性|FishAttribute'!A95)</f>
        <v/>
      </c>
      <c r="B94" s="39" t="str">
        <f>IF('鱼属性|FishAttribute'!B95="","",'鱼属性|FishAttribute'!B95)</f>
        <v/>
      </c>
      <c r="C94" s="39"/>
      <c r="D94" s="39"/>
      <c r="E94" s="39"/>
      <c r="F94" s="39"/>
      <c r="G94" s="39"/>
      <c r="H94" s="39" t="str">
        <f t="shared" si="2"/>
        <v/>
      </c>
      <c r="I94" s="39"/>
    </row>
    <row r="95" spans="1:9">
      <c r="A95" s="39" t="str">
        <f>IF('鱼属性|FishAttribute'!A96="","",'鱼属性|FishAttribute'!A96)</f>
        <v/>
      </c>
      <c r="B95" s="39" t="str">
        <f>IF('鱼属性|FishAttribute'!B96="","",'鱼属性|FishAttribute'!B96)</f>
        <v/>
      </c>
      <c r="C95" s="39"/>
      <c r="D95" s="39"/>
      <c r="E95" s="39"/>
      <c r="F95" s="39"/>
      <c r="G95" s="39"/>
      <c r="H95" s="39" t="str">
        <f t="shared" si="2"/>
        <v/>
      </c>
      <c r="I95" s="39"/>
    </row>
    <row r="96" spans="1:9">
      <c r="A96" s="39" t="str">
        <f>IF('鱼属性|FishAttribute'!A97="","",'鱼属性|FishAttribute'!A97)</f>
        <v/>
      </c>
      <c r="B96" s="39" t="str">
        <f>IF('鱼属性|FishAttribute'!B97="","",'鱼属性|FishAttribute'!B97)</f>
        <v/>
      </c>
      <c r="C96" s="39"/>
      <c r="D96" s="39"/>
      <c r="E96" s="39"/>
      <c r="F96" s="39"/>
      <c r="G96" s="39"/>
      <c r="H96" s="39" t="str">
        <f t="shared" si="2"/>
        <v/>
      </c>
      <c r="I96" s="39"/>
    </row>
    <row r="97" spans="1:9">
      <c r="A97" s="39" t="str">
        <f>IF('鱼属性|FishAttribute'!A98="","",'鱼属性|FishAttribute'!A98)</f>
        <v/>
      </c>
      <c r="B97" s="39" t="str">
        <f>IF('鱼属性|FishAttribute'!B98="","",'鱼属性|FishAttribute'!B98)</f>
        <v/>
      </c>
      <c r="C97" s="39"/>
      <c r="D97" s="39"/>
      <c r="E97" s="39"/>
      <c r="F97" s="39"/>
      <c r="G97" s="39"/>
      <c r="H97" s="39" t="str">
        <f t="shared" si="2"/>
        <v/>
      </c>
      <c r="I97" s="39"/>
    </row>
    <row r="98" spans="1:9">
      <c r="A98" s="39" t="str">
        <f>IF('鱼属性|FishAttribute'!A99="","",'鱼属性|FishAttribute'!A99)</f>
        <v/>
      </c>
      <c r="B98" s="39" t="str">
        <f>IF('鱼属性|FishAttribute'!B99="","",'鱼属性|FishAttribute'!B99)</f>
        <v/>
      </c>
      <c r="C98" s="39"/>
      <c r="D98" s="39"/>
      <c r="E98" s="39"/>
      <c r="F98" s="39"/>
      <c r="G98" s="39"/>
      <c r="H98" s="39" t="str">
        <f t="shared" si="2"/>
        <v/>
      </c>
      <c r="I98" s="39"/>
    </row>
    <row r="99" spans="1:9">
      <c r="A99" s="39" t="str">
        <f>IF('鱼属性|FishAttribute'!A100="","",'鱼属性|FishAttribute'!A100)</f>
        <v/>
      </c>
      <c r="B99" s="39" t="str">
        <f>IF('鱼属性|FishAttribute'!B100="","",'鱼属性|FishAttribute'!B100)</f>
        <v/>
      </c>
      <c r="C99" s="39"/>
      <c r="D99" s="39"/>
      <c r="E99" s="39"/>
      <c r="F99" s="39"/>
      <c r="G99" s="39"/>
      <c r="H99" s="39" t="str">
        <f t="shared" si="2"/>
        <v/>
      </c>
      <c r="I99" s="39"/>
    </row>
    <row r="100" spans="1:9">
      <c r="A100" s="39" t="str">
        <f>IF('鱼属性|FishAttribute'!A101="","",'鱼属性|FishAttribute'!A101)</f>
        <v/>
      </c>
      <c r="B100" s="39" t="str">
        <f>IF('鱼属性|FishAttribute'!B101="","",'鱼属性|FishAttribute'!B101)</f>
        <v/>
      </c>
      <c r="C100" s="39"/>
      <c r="D100" s="39"/>
      <c r="E100" s="39"/>
      <c r="F100" s="39"/>
      <c r="G100" s="39"/>
      <c r="H100" s="39" t="str">
        <f t="shared" si="2"/>
        <v/>
      </c>
      <c r="I100" s="39"/>
    </row>
    <row r="101" spans="1:9">
      <c r="A101" s="39" t="str">
        <f>IF('鱼属性|FishAttribute'!A102="","",'鱼属性|FishAttribute'!A102)</f>
        <v/>
      </c>
      <c r="B101" s="39" t="str">
        <f>IF('鱼属性|FishAttribute'!B102="","",'鱼属性|FishAttribute'!B102)</f>
        <v/>
      </c>
      <c r="C101" s="39"/>
      <c r="D101" s="39"/>
      <c r="E101" s="39"/>
      <c r="F101" s="39"/>
      <c r="G101" s="39"/>
      <c r="H101" s="39" t="str">
        <f t="shared" si="2"/>
        <v/>
      </c>
      <c r="I101" s="39"/>
    </row>
    <row r="102" spans="1:9">
      <c r="A102" s="39" t="str">
        <f>IF('鱼属性|FishAttribute'!A103="","",'鱼属性|FishAttribute'!A103)</f>
        <v/>
      </c>
      <c r="B102" s="39" t="str">
        <f>IF('鱼属性|FishAttribute'!B103="","",'鱼属性|FishAttribute'!B103)</f>
        <v/>
      </c>
      <c r="C102" s="39"/>
      <c r="D102" s="39"/>
      <c r="E102" s="39"/>
      <c r="F102" s="39"/>
      <c r="G102" s="39"/>
      <c r="H102" s="39" t="str">
        <f t="shared" si="2"/>
        <v/>
      </c>
      <c r="I102" s="39"/>
    </row>
    <row r="103" spans="1:9">
      <c r="A103" s="39" t="str">
        <f>IF('鱼属性|FishAttribute'!A104="","",'鱼属性|FishAttribute'!A104)</f>
        <v/>
      </c>
      <c r="B103" s="39" t="str">
        <f>IF('鱼属性|FishAttribute'!B104="","",'鱼属性|FishAttribute'!B104)</f>
        <v/>
      </c>
      <c r="C103" s="39"/>
      <c r="D103" s="39"/>
      <c r="E103" s="39"/>
      <c r="F103" s="39"/>
      <c r="G103" s="39"/>
      <c r="H103" s="39" t="str">
        <f t="shared" si="2"/>
        <v/>
      </c>
      <c r="I103" s="39"/>
    </row>
    <row r="104" spans="1:9">
      <c r="A104" s="39" t="str">
        <f>IF('鱼属性|FishAttribute'!A105="","",'鱼属性|FishAttribute'!A105)</f>
        <v/>
      </c>
      <c r="B104" s="39" t="str">
        <f>IF('鱼属性|FishAttribute'!B105="","",'鱼属性|FishAttribute'!B105)</f>
        <v/>
      </c>
      <c r="C104" s="39"/>
      <c r="D104" s="39"/>
      <c r="E104" s="39"/>
      <c r="F104" s="39"/>
      <c r="G104" s="39"/>
      <c r="H104" s="39" t="str">
        <f t="shared" si="2"/>
        <v/>
      </c>
      <c r="I104" s="39"/>
    </row>
    <row r="105" spans="1:9">
      <c r="A105" s="39" t="str">
        <f>IF('鱼属性|FishAttribute'!A106="","",'鱼属性|FishAttribute'!A106)</f>
        <v/>
      </c>
      <c r="B105" s="39" t="str">
        <f>IF('鱼属性|FishAttribute'!B106="","",'鱼属性|FishAttribute'!B106)</f>
        <v/>
      </c>
      <c r="C105" s="39"/>
      <c r="D105" s="39"/>
      <c r="E105" s="39"/>
      <c r="F105" s="39"/>
      <c r="G105" s="39"/>
      <c r="H105" s="39" t="str">
        <f t="shared" si="2"/>
        <v/>
      </c>
      <c r="I105" s="39"/>
    </row>
    <row r="106" spans="1:9">
      <c r="A106" s="39" t="str">
        <f>IF('鱼属性|FishAttribute'!A107="","",'鱼属性|FishAttribute'!A107)</f>
        <v/>
      </c>
      <c r="B106" s="39" t="str">
        <f>IF('鱼属性|FishAttribute'!B107="","",'鱼属性|FishAttribute'!B107)</f>
        <v/>
      </c>
      <c r="C106" s="39"/>
      <c r="D106" s="39"/>
      <c r="E106" s="39"/>
      <c r="F106" s="39"/>
      <c r="G106" s="39"/>
      <c r="H106" s="39" t="str">
        <f t="shared" si="2"/>
        <v/>
      </c>
      <c r="I106" s="39"/>
    </row>
    <row r="107" spans="1:9">
      <c r="A107" s="39" t="str">
        <f>IF('鱼属性|FishAttribute'!A108="","",'鱼属性|FishAttribute'!A108)</f>
        <v/>
      </c>
      <c r="B107" s="39" t="str">
        <f>IF('鱼属性|FishAttribute'!B108="","",'鱼属性|FishAttribute'!B108)</f>
        <v/>
      </c>
      <c r="C107" s="39"/>
      <c r="D107" s="39"/>
      <c r="E107" s="39"/>
      <c r="F107" s="39"/>
      <c r="G107" s="39"/>
      <c r="H107" s="39" t="str">
        <f t="shared" si="2"/>
        <v/>
      </c>
      <c r="I107" s="39"/>
    </row>
    <row r="108" spans="1:9">
      <c r="A108" s="39" t="str">
        <f>IF('鱼属性|FishAttribute'!A109="","",'鱼属性|FishAttribute'!A109)</f>
        <v/>
      </c>
      <c r="B108" s="39" t="str">
        <f>IF('鱼属性|FishAttribute'!B109="","",'鱼属性|FishAttribute'!B109)</f>
        <v/>
      </c>
      <c r="C108" s="39"/>
      <c r="D108" s="39"/>
      <c r="E108" s="39"/>
      <c r="F108" s="39"/>
      <c r="G108" s="39"/>
      <c r="H108" s="39" t="str">
        <f t="shared" si="2"/>
        <v/>
      </c>
      <c r="I108" s="39"/>
    </row>
    <row r="109" spans="1:9">
      <c r="A109" s="39" t="str">
        <f>IF('鱼属性|FishAttribute'!A110="","",'鱼属性|FishAttribute'!A110)</f>
        <v/>
      </c>
      <c r="B109" s="39" t="str">
        <f>IF('鱼属性|FishAttribute'!B110="","",'鱼属性|FishAttribute'!B110)</f>
        <v/>
      </c>
      <c r="C109" s="39"/>
      <c r="D109" s="39"/>
      <c r="E109" s="39"/>
      <c r="F109" s="39"/>
      <c r="G109" s="39"/>
      <c r="H109" s="39" t="str">
        <f t="shared" si="2"/>
        <v/>
      </c>
      <c r="I109" s="39"/>
    </row>
    <row r="110" spans="1:9">
      <c r="A110" s="39" t="str">
        <f>IF('鱼属性|FishAttribute'!A111="","",'鱼属性|FishAttribute'!A111)</f>
        <v/>
      </c>
      <c r="B110" s="39" t="str">
        <f>IF('鱼属性|FishAttribute'!B111="","",'鱼属性|FishAttribute'!B111)</f>
        <v/>
      </c>
      <c r="C110" s="39"/>
      <c r="D110" s="39"/>
      <c r="E110" s="39"/>
      <c r="F110" s="39"/>
      <c r="G110" s="39"/>
      <c r="H110" s="39" t="str">
        <f t="shared" si="2"/>
        <v/>
      </c>
      <c r="I110" s="39"/>
    </row>
    <row r="111" spans="1:9">
      <c r="A111" s="39" t="str">
        <f>IF('鱼属性|FishAttribute'!A112="","",'鱼属性|FishAttribute'!A112)</f>
        <v/>
      </c>
      <c r="B111" s="39" t="str">
        <f>IF('鱼属性|FishAttribute'!B112="","",'鱼属性|FishAttribute'!B112)</f>
        <v/>
      </c>
      <c r="C111" s="39"/>
      <c r="D111" s="39"/>
      <c r="E111" s="39"/>
      <c r="F111" s="39"/>
      <c r="G111" s="39"/>
      <c r="H111" s="39" t="str">
        <f t="shared" si="2"/>
        <v/>
      </c>
      <c r="I111" s="39"/>
    </row>
    <row r="112" spans="1:9">
      <c r="A112" s="39" t="str">
        <f>IF('鱼属性|FishAttribute'!A113="","",'鱼属性|FishAttribute'!A113)</f>
        <v/>
      </c>
      <c r="B112" s="39" t="str">
        <f>IF('鱼属性|FishAttribute'!B113="","",'鱼属性|FishAttribute'!B113)</f>
        <v/>
      </c>
      <c r="C112" s="39"/>
      <c r="D112" s="39"/>
      <c r="E112" s="39"/>
      <c r="F112" s="39"/>
      <c r="G112" s="39"/>
      <c r="H112" s="39" t="str">
        <f t="shared" si="2"/>
        <v/>
      </c>
      <c r="I112" s="39"/>
    </row>
    <row r="113" spans="1:9">
      <c r="A113" s="39" t="str">
        <f>IF('鱼属性|FishAttribute'!A114="","",'鱼属性|FishAttribute'!A114)</f>
        <v/>
      </c>
      <c r="B113" s="39" t="str">
        <f>IF('鱼属性|FishAttribute'!B114="","",'鱼属性|FishAttribute'!B114)</f>
        <v/>
      </c>
      <c r="C113" s="39"/>
      <c r="D113" s="39"/>
      <c r="E113" s="39"/>
      <c r="F113" s="39"/>
      <c r="G113" s="39"/>
      <c r="H113" s="39" t="str">
        <f t="shared" si="2"/>
        <v/>
      </c>
      <c r="I113" s="39"/>
    </row>
    <row r="114" spans="1:9">
      <c r="A114" s="39" t="str">
        <f>IF('鱼属性|FishAttribute'!A115="","",'鱼属性|FishAttribute'!A115)</f>
        <v/>
      </c>
      <c r="B114" s="39" t="str">
        <f>IF('鱼属性|FishAttribute'!B115="","",'鱼属性|FishAttribute'!B115)</f>
        <v/>
      </c>
      <c r="C114" s="39"/>
      <c r="D114" s="39"/>
      <c r="E114" s="39"/>
      <c r="F114" s="39"/>
      <c r="G114" s="39"/>
      <c r="H114" s="39" t="str">
        <f t="shared" si="2"/>
        <v/>
      </c>
      <c r="I114" s="39"/>
    </row>
    <row r="115" spans="1:9">
      <c r="A115" s="39" t="str">
        <f>IF('鱼属性|FishAttribute'!A116="","",'鱼属性|FishAttribute'!A116)</f>
        <v/>
      </c>
      <c r="B115" s="39" t="str">
        <f>IF('鱼属性|FishAttribute'!B116="","",'鱼属性|FishAttribute'!B116)</f>
        <v/>
      </c>
      <c r="C115" s="39"/>
      <c r="D115" s="39"/>
      <c r="E115" s="39"/>
      <c r="F115" s="39"/>
      <c r="G115" s="39"/>
      <c r="H115" s="39" t="str">
        <f t="shared" si="2"/>
        <v/>
      </c>
      <c r="I115" s="39"/>
    </row>
    <row r="116" spans="1:9">
      <c r="A116" s="39" t="str">
        <f>IF('鱼属性|FishAttribute'!A117="","",'鱼属性|FishAttribute'!A117)</f>
        <v/>
      </c>
      <c r="B116" s="39" t="str">
        <f>IF('鱼属性|FishAttribute'!B117="","",'鱼属性|FishAttribute'!B117)</f>
        <v/>
      </c>
      <c r="C116" s="39"/>
      <c r="D116" s="39"/>
      <c r="E116" s="39"/>
      <c r="F116" s="39"/>
      <c r="G116" s="39"/>
      <c r="H116" s="39" t="str">
        <f t="shared" si="2"/>
        <v/>
      </c>
      <c r="I116" s="39"/>
    </row>
    <row r="117" spans="1:9">
      <c r="A117" s="39" t="str">
        <f>IF('鱼属性|FishAttribute'!A118="","",'鱼属性|FishAttribute'!A118)</f>
        <v/>
      </c>
      <c r="B117" s="39" t="str">
        <f>IF('鱼属性|FishAttribute'!B118="","",'鱼属性|FishAttribute'!B118)</f>
        <v/>
      </c>
      <c r="C117" s="39"/>
      <c r="D117" s="39"/>
      <c r="E117" s="39"/>
      <c r="F117" s="39"/>
      <c r="G117" s="39"/>
      <c r="H117" s="39" t="str">
        <f t="shared" si="2"/>
        <v/>
      </c>
      <c r="I117" s="39"/>
    </row>
    <row r="118" spans="1:9">
      <c r="A118" s="39" t="str">
        <f>IF('鱼属性|FishAttribute'!A119="","",'鱼属性|FishAttribute'!A119)</f>
        <v/>
      </c>
      <c r="B118" s="39" t="str">
        <f>IF('鱼属性|FishAttribute'!B119="","",'鱼属性|FishAttribute'!B119)</f>
        <v/>
      </c>
      <c r="C118" s="39"/>
      <c r="D118" s="39"/>
      <c r="E118" s="39"/>
      <c r="F118" s="39"/>
      <c r="G118" s="39"/>
      <c r="H118" s="39" t="str">
        <f t="shared" si="2"/>
        <v/>
      </c>
      <c r="I118" s="39"/>
    </row>
    <row r="119" spans="1:9">
      <c r="A119" s="39" t="str">
        <f>IF('鱼属性|FishAttribute'!A120="","",'鱼属性|FishAttribute'!A120)</f>
        <v/>
      </c>
      <c r="B119" s="39" t="str">
        <f>IF('鱼属性|FishAttribute'!B120="","",'鱼属性|FishAttribute'!B120)</f>
        <v/>
      </c>
      <c r="C119" s="39"/>
      <c r="D119" s="39"/>
      <c r="E119" s="39"/>
      <c r="F119" s="39"/>
      <c r="G119" s="39"/>
      <c r="H119" s="39" t="str">
        <f t="shared" si="2"/>
        <v/>
      </c>
      <c r="I119" s="39"/>
    </row>
    <row r="120" spans="1:9">
      <c r="A120" s="39" t="str">
        <f>IF('鱼属性|FishAttribute'!A121="","",'鱼属性|FishAttribute'!A121)</f>
        <v/>
      </c>
      <c r="B120" s="39" t="str">
        <f>IF('鱼属性|FishAttribute'!B121="","",'鱼属性|FishAttribute'!B121)</f>
        <v/>
      </c>
      <c r="C120" s="39"/>
      <c r="D120" s="39"/>
      <c r="E120" s="39"/>
      <c r="F120" s="39"/>
      <c r="G120" s="39"/>
      <c r="H120" s="39" t="str">
        <f t="shared" si="2"/>
        <v/>
      </c>
      <c r="I120" s="39"/>
    </row>
    <row r="121" spans="1:9">
      <c r="A121" s="39" t="str">
        <f>IF('鱼属性|FishAttribute'!A122="","",'鱼属性|FishAttribute'!A122)</f>
        <v/>
      </c>
      <c r="B121" s="39" t="str">
        <f>IF('鱼属性|FishAttribute'!B122="","",'鱼属性|FishAttribute'!B122)</f>
        <v/>
      </c>
      <c r="C121" s="39"/>
      <c r="D121" s="39"/>
      <c r="E121" s="39"/>
      <c r="F121" s="39"/>
      <c r="G121" s="39"/>
      <c r="H121" s="39" t="str">
        <f t="shared" si="2"/>
        <v/>
      </c>
      <c r="I121" s="39"/>
    </row>
    <row r="122" spans="1:9">
      <c r="A122" s="39" t="str">
        <f>IF('鱼属性|FishAttribute'!A123="","",'鱼属性|FishAttribute'!A123)</f>
        <v/>
      </c>
      <c r="B122" s="39" t="str">
        <f>IF('鱼属性|FishAttribute'!B123="","",'鱼属性|FishAttribute'!B123)</f>
        <v/>
      </c>
      <c r="C122" s="39"/>
      <c r="D122" s="39"/>
      <c r="E122" s="39"/>
      <c r="F122" s="39"/>
      <c r="G122" s="39"/>
      <c r="H122" s="39" t="str">
        <f t="shared" ref="H122:H153" si="3">IF(B122="","",B122&amp;"_come")</f>
        <v/>
      </c>
      <c r="I122" s="39"/>
    </row>
    <row r="123" spans="1:9">
      <c r="A123" s="39" t="str">
        <f>IF('鱼属性|FishAttribute'!A124="","",'鱼属性|FishAttribute'!A124)</f>
        <v/>
      </c>
      <c r="B123" s="39" t="str">
        <f>IF('鱼属性|FishAttribute'!B124="","",'鱼属性|FishAttribute'!B124)</f>
        <v/>
      </c>
      <c r="C123" s="39"/>
      <c r="D123" s="39"/>
      <c r="E123" s="39"/>
      <c r="F123" s="39"/>
      <c r="G123" s="39"/>
      <c r="H123" s="39" t="str">
        <f t="shared" si="3"/>
        <v/>
      </c>
      <c r="I123" s="39"/>
    </row>
    <row r="124" spans="1:9">
      <c r="A124" s="39" t="str">
        <f>IF('鱼属性|FishAttribute'!A125="","",'鱼属性|FishAttribute'!A125)</f>
        <v/>
      </c>
      <c r="B124" s="39" t="str">
        <f>IF('鱼属性|FishAttribute'!B125="","",'鱼属性|FishAttribute'!B125)</f>
        <v/>
      </c>
      <c r="C124" s="39"/>
      <c r="D124" s="39"/>
      <c r="E124" s="39"/>
      <c r="F124" s="39"/>
      <c r="G124" s="39"/>
      <c r="H124" s="39" t="str">
        <f t="shared" si="3"/>
        <v/>
      </c>
      <c r="I124" s="39"/>
    </row>
    <row r="125" spans="1:9">
      <c r="A125" s="39" t="str">
        <f>IF('鱼属性|FishAttribute'!A126="","",'鱼属性|FishAttribute'!A126)</f>
        <v/>
      </c>
      <c r="B125" s="39" t="str">
        <f>IF('鱼属性|FishAttribute'!B126="","",'鱼属性|FishAttribute'!B126)</f>
        <v/>
      </c>
      <c r="C125" s="39"/>
      <c r="D125" s="39"/>
      <c r="E125" s="39"/>
      <c r="F125" s="39"/>
      <c r="G125" s="39"/>
      <c r="H125" s="39" t="str">
        <f t="shared" si="3"/>
        <v/>
      </c>
      <c r="I125" s="39"/>
    </row>
    <row r="126" spans="1:9">
      <c r="A126" s="39" t="str">
        <f>IF('鱼属性|FishAttribute'!A127="","",'鱼属性|FishAttribute'!A127)</f>
        <v/>
      </c>
      <c r="B126" s="39" t="str">
        <f>IF('鱼属性|FishAttribute'!B127="","",'鱼属性|FishAttribute'!B127)</f>
        <v/>
      </c>
      <c r="C126" s="39"/>
      <c r="D126" s="39"/>
      <c r="E126" s="39"/>
      <c r="F126" s="39"/>
      <c r="G126" s="39"/>
      <c r="H126" s="39" t="str">
        <f t="shared" si="3"/>
        <v/>
      </c>
      <c r="I126" s="39"/>
    </row>
    <row r="127" spans="1:9">
      <c r="A127" s="39" t="str">
        <f>IF('鱼属性|FishAttribute'!A128="","",'鱼属性|FishAttribute'!A128)</f>
        <v/>
      </c>
      <c r="B127" s="39" t="str">
        <f>IF('鱼属性|FishAttribute'!B128="","",'鱼属性|FishAttribute'!B128)</f>
        <v/>
      </c>
      <c r="C127" s="39"/>
      <c r="D127" s="39"/>
      <c r="E127" s="39"/>
      <c r="F127" s="39"/>
      <c r="G127" s="39"/>
      <c r="H127" s="39" t="str">
        <f t="shared" si="3"/>
        <v/>
      </c>
      <c r="I127" s="39"/>
    </row>
    <row r="128" spans="1:9">
      <c r="A128" s="39" t="str">
        <f>IF('鱼属性|FishAttribute'!A129="","",'鱼属性|FishAttribute'!A129)</f>
        <v/>
      </c>
      <c r="B128" s="39" t="str">
        <f>IF('鱼属性|FishAttribute'!B129="","",'鱼属性|FishAttribute'!B129)</f>
        <v/>
      </c>
      <c r="C128" s="39"/>
      <c r="D128" s="39"/>
      <c r="E128" s="39"/>
      <c r="F128" s="39"/>
      <c r="G128" s="39"/>
      <c r="H128" s="39" t="str">
        <f t="shared" si="3"/>
        <v/>
      </c>
      <c r="I128" s="39"/>
    </row>
    <row r="129" spans="1:9">
      <c r="A129" s="39" t="str">
        <f>IF('鱼属性|FishAttribute'!A130="","",'鱼属性|FishAttribute'!A130)</f>
        <v/>
      </c>
      <c r="B129" s="39" t="str">
        <f>IF('鱼属性|FishAttribute'!B130="","",'鱼属性|FishAttribute'!B130)</f>
        <v/>
      </c>
      <c r="C129" s="39"/>
      <c r="D129" s="39"/>
      <c r="E129" s="39"/>
      <c r="F129" s="39"/>
      <c r="G129" s="39"/>
      <c r="H129" s="39" t="str">
        <f t="shared" si="3"/>
        <v/>
      </c>
      <c r="I129" s="39"/>
    </row>
    <row r="130" spans="1:9">
      <c r="A130" s="39" t="str">
        <f>IF('鱼属性|FishAttribute'!A131="","",'鱼属性|FishAttribute'!A131)</f>
        <v/>
      </c>
      <c r="B130" s="39" t="str">
        <f>IF('鱼属性|FishAttribute'!B131="","",'鱼属性|FishAttribute'!B131)</f>
        <v/>
      </c>
      <c r="C130" s="39"/>
      <c r="D130" s="39"/>
      <c r="E130" s="39"/>
      <c r="F130" s="39"/>
      <c r="G130" s="39"/>
      <c r="H130" s="39" t="str">
        <f t="shared" si="3"/>
        <v/>
      </c>
      <c r="I130" s="39"/>
    </row>
    <row r="131" spans="1:9">
      <c r="A131" s="39" t="str">
        <f>IF('鱼属性|FishAttribute'!A132="","",'鱼属性|FishAttribute'!A132)</f>
        <v/>
      </c>
      <c r="B131" s="39" t="str">
        <f>IF('鱼属性|FishAttribute'!B132="","",'鱼属性|FishAttribute'!B132)</f>
        <v/>
      </c>
      <c r="C131" s="39"/>
      <c r="D131" s="39"/>
      <c r="E131" s="39"/>
      <c r="F131" s="39"/>
      <c r="G131" s="39"/>
      <c r="H131" s="39" t="str">
        <f t="shared" si="3"/>
        <v/>
      </c>
      <c r="I131" s="39"/>
    </row>
    <row r="132" spans="1:9">
      <c r="A132" s="39" t="str">
        <f>IF('鱼属性|FishAttribute'!A133="","",'鱼属性|FishAttribute'!A133)</f>
        <v/>
      </c>
      <c r="B132" s="39" t="str">
        <f>IF('鱼属性|FishAttribute'!B133="","",'鱼属性|FishAttribute'!B133)</f>
        <v/>
      </c>
      <c r="C132" s="39"/>
      <c r="D132" s="39"/>
      <c r="E132" s="39"/>
      <c r="F132" s="39"/>
      <c r="G132" s="39"/>
      <c r="H132" s="39" t="str">
        <f t="shared" si="3"/>
        <v/>
      </c>
      <c r="I132" s="39"/>
    </row>
    <row r="133" spans="1:9">
      <c r="A133" s="39" t="str">
        <f>IF('鱼属性|FishAttribute'!A134="","",'鱼属性|FishAttribute'!A134)</f>
        <v/>
      </c>
      <c r="B133" s="39" t="str">
        <f>IF('鱼属性|FishAttribute'!B134="","",'鱼属性|FishAttribute'!B134)</f>
        <v/>
      </c>
      <c r="C133" s="39"/>
      <c r="D133" s="39"/>
      <c r="E133" s="39"/>
      <c r="F133" s="39"/>
      <c r="G133" s="39"/>
      <c r="H133" s="39" t="str">
        <f t="shared" si="3"/>
        <v/>
      </c>
      <c r="I133" s="39"/>
    </row>
    <row r="134" spans="1:9">
      <c r="A134" s="39" t="str">
        <f>IF('鱼属性|FishAttribute'!A135="","",'鱼属性|FishAttribute'!A135)</f>
        <v/>
      </c>
      <c r="B134" s="39" t="str">
        <f>IF('鱼属性|FishAttribute'!B135="","",'鱼属性|FishAttribute'!B135)</f>
        <v/>
      </c>
      <c r="C134" s="39"/>
      <c r="D134" s="39"/>
      <c r="E134" s="39"/>
      <c r="F134" s="39"/>
      <c r="G134" s="39"/>
      <c r="H134" s="39" t="str">
        <f t="shared" si="3"/>
        <v/>
      </c>
      <c r="I134" s="39"/>
    </row>
    <row r="135" spans="1:9">
      <c r="A135" s="39" t="str">
        <f>IF('鱼属性|FishAttribute'!A136="","",'鱼属性|FishAttribute'!A136)</f>
        <v/>
      </c>
      <c r="B135" s="39" t="str">
        <f>IF('鱼属性|FishAttribute'!B136="","",'鱼属性|FishAttribute'!B136)</f>
        <v/>
      </c>
      <c r="C135" s="39"/>
      <c r="D135" s="39"/>
      <c r="E135" s="39"/>
      <c r="F135" s="39"/>
      <c r="G135" s="39"/>
      <c r="H135" s="39" t="str">
        <f t="shared" si="3"/>
        <v/>
      </c>
      <c r="I135" s="39"/>
    </row>
    <row r="136" spans="1:9">
      <c r="A136" s="39" t="str">
        <f>IF('鱼属性|FishAttribute'!A137="","",'鱼属性|FishAttribute'!A137)</f>
        <v/>
      </c>
      <c r="B136" s="39" t="str">
        <f>IF('鱼属性|FishAttribute'!B137="","",'鱼属性|FishAttribute'!B137)</f>
        <v/>
      </c>
      <c r="C136" s="39"/>
      <c r="D136" s="39"/>
      <c r="E136" s="39"/>
      <c r="F136" s="39"/>
      <c r="G136" s="39"/>
      <c r="H136" s="39" t="str">
        <f t="shared" si="3"/>
        <v/>
      </c>
      <c r="I136" s="39"/>
    </row>
    <row r="137" spans="1:9">
      <c r="A137" s="39" t="str">
        <f>IF('鱼属性|FishAttribute'!A138="","",'鱼属性|FishAttribute'!A138)</f>
        <v/>
      </c>
      <c r="B137" s="39" t="str">
        <f>IF('鱼属性|FishAttribute'!B138="","",'鱼属性|FishAttribute'!B138)</f>
        <v/>
      </c>
      <c r="C137" s="39"/>
      <c r="D137" s="39"/>
      <c r="E137" s="39"/>
      <c r="F137" s="39"/>
      <c r="G137" s="39"/>
      <c r="H137" s="39" t="str">
        <f t="shared" si="3"/>
        <v/>
      </c>
      <c r="I137" s="39"/>
    </row>
    <row r="138" spans="1:9">
      <c r="A138" s="39" t="str">
        <f>IF('鱼属性|FishAttribute'!A139="","",'鱼属性|FishAttribute'!A139)</f>
        <v/>
      </c>
      <c r="B138" s="39" t="str">
        <f>IF('鱼属性|FishAttribute'!B139="","",'鱼属性|FishAttribute'!B139)</f>
        <v/>
      </c>
      <c r="C138" s="39"/>
      <c r="D138" s="39"/>
      <c r="E138" s="39"/>
      <c r="F138" s="39"/>
      <c r="G138" s="39"/>
      <c r="H138" s="39" t="str">
        <f t="shared" si="3"/>
        <v/>
      </c>
      <c r="I138" s="39"/>
    </row>
    <row r="139" spans="1:9">
      <c r="A139" s="39" t="str">
        <f>IF('鱼属性|FishAttribute'!A140="","",'鱼属性|FishAttribute'!A140)</f>
        <v/>
      </c>
      <c r="B139" s="39" t="str">
        <f>IF('鱼属性|FishAttribute'!B140="","",'鱼属性|FishAttribute'!B140)</f>
        <v/>
      </c>
      <c r="C139" s="39"/>
      <c r="D139" s="39"/>
      <c r="E139" s="39"/>
      <c r="F139" s="39"/>
      <c r="G139" s="39"/>
      <c r="H139" s="39" t="str">
        <f t="shared" si="3"/>
        <v/>
      </c>
      <c r="I139" s="39"/>
    </row>
    <row r="140" spans="1:9">
      <c r="A140" s="39" t="str">
        <f>IF('鱼属性|FishAttribute'!A141="","",'鱼属性|FishAttribute'!A141)</f>
        <v/>
      </c>
      <c r="B140" s="39" t="str">
        <f>IF('鱼属性|FishAttribute'!B141="","",'鱼属性|FishAttribute'!B141)</f>
        <v/>
      </c>
      <c r="C140" s="39"/>
      <c r="D140" s="39"/>
      <c r="E140" s="39"/>
      <c r="F140" s="39"/>
      <c r="G140" s="39"/>
      <c r="H140" s="39" t="str">
        <f t="shared" si="3"/>
        <v/>
      </c>
      <c r="I140" s="39"/>
    </row>
    <row r="141" spans="1:9">
      <c r="A141" s="39" t="str">
        <f>IF('鱼属性|FishAttribute'!A142="","",'鱼属性|FishAttribute'!A142)</f>
        <v/>
      </c>
      <c r="B141" s="39" t="str">
        <f>IF('鱼属性|FishAttribute'!B142="","",'鱼属性|FishAttribute'!B142)</f>
        <v/>
      </c>
      <c r="C141" s="39"/>
      <c r="D141" s="39"/>
      <c r="E141" s="39"/>
      <c r="F141" s="39"/>
      <c r="G141" s="39"/>
      <c r="H141" s="39" t="str">
        <f t="shared" si="3"/>
        <v/>
      </c>
      <c r="I141" s="39"/>
    </row>
    <row r="142" spans="1:9">
      <c r="A142" s="39" t="str">
        <f>IF('鱼属性|FishAttribute'!A143="","",'鱼属性|FishAttribute'!A143)</f>
        <v/>
      </c>
      <c r="B142" s="39" t="str">
        <f>IF('鱼属性|FishAttribute'!B143="","",'鱼属性|FishAttribute'!B143)</f>
        <v/>
      </c>
      <c r="C142" s="39"/>
      <c r="D142" s="39"/>
      <c r="E142" s="39"/>
      <c r="F142" s="39"/>
      <c r="G142" s="39"/>
      <c r="H142" s="39" t="str">
        <f t="shared" si="3"/>
        <v/>
      </c>
      <c r="I142" s="39"/>
    </row>
    <row r="143" spans="1:9">
      <c r="A143" s="39" t="str">
        <f>IF('鱼属性|FishAttribute'!A144="","",'鱼属性|FishAttribute'!A144)</f>
        <v/>
      </c>
      <c r="B143" s="39" t="str">
        <f>IF('鱼属性|FishAttribute'!B144="","",'鱼属性|FishAttribute'!B144)</f>
        <v/>
      </c>
      <c r="C143" s="39"/>
      <c r="D143" s="39"/>
      <c r="E143" s="39"/>
      <c r="F143" s="39"/>
      <c r="G143" s="39"/>
      <c r="H143" s="39" t="str">
        <f t="shared" si="3"/>
        <v/>
      </c>
      <c r="I143" s="39"/>
    </row>
    <row r="144" spans="1:9">
      <c r="A144" s="39" t="str">
        <f>IF('鱼属性|FishAttribute'!A145="","",'鱼属性|FishAttribute'!A145)</f>
        <v/>
      </c>
      <c r="B144" s="39" t="str">
        <f>IF('鱼属性|FishAttribute'!B145="","",'鱼属性|FishAttribute'!B145)</f>
        <v/>
      </c>
      <c r="C144" s="39"/>
      <c r="D144" s="39"/>
      <c r="E144" s="39"/>
      <c r="F144" s="39"/>
      <c r="G144" s="39"/>
      <c r="H144" s="39" t="str">
        <f t="shared" si="3"/>
        <v/>
      </c>
      <c r="I144" s="39"/>
    </row>
    <row r="145" spans="1:9">
      <c r="A145" s="39" t="str">
        <f>IF('鱼属性|FishAttribute'!A146="","",'鱼属性|FishAttribute'!A146)</f>
        <v/>
      </c>
      <c r="B145" s="39" t="str">
        <f>IF('鱼属性|FishAttribute'!B146="","",'鱼属性|FishAttribute'!B146)</f>
        <v/>
      </c>
      <c r="C145" s="39"/>
      <c r="D145" s="39"/>
      <c r="E145" s="39"/>
      <c r="F145" s="39"/>
      <c r="G145" s="39"/>
      <c r="H145" s="39" t="str">
        <f t="shared" si="3"/>
        <v/>
      </c>
      <c r="I145" s="39"/>
    </row>
    <row r="146" spans="1:9">
      <c r="A146" s="39" t="str">
        <f>IF('鱼属性|FishAttribute'!A147="","",'鱼属性|FishAttribute'!A147)</f>
        <v/>
      </c>
      <c r="B146" s="39" t="str">
        <f>IF('鱼属性|FishAttribute'!B147="","",'鱼属性|FishAttribute'!B147)</f>
        <v/>
      </c>
      <c r="C146" s="39"/>
      <c r="D146" s="39"/>
      <c r="E146" s="39"/>
      <c r="F146" s="39"/>
      <c r="G146" s="39"/>
      <c r="H146" s="39" t="str">
        <f t="shared" si="3"/>
        <v/>
      </c>
      <c r="I146" s="39"/>
    </row>
    <row r="147" spans="1:9">
      <c r="A147" s="39" t="str">
        <f>IF('鱼属性|FishAttribute'!A148="","",'鱼属性|FishAttribute'!A148)</f>
        <v/>
      </c>
      <c r="B147" s="39" t="str">
        <f>IF('鱼属性|FishAttribute'!B148="","",'鱼属性|FishAttribute'!B148)</f>
        <v/>
      </c>
      <c r="C147" s="39"/>
      <c r="D147" s="39"/>
      <c r="E147" s="39"/>
      <c r="F147" s="39"/>
      <c r="G147" s="39"/>
      <c r="H147" s="39" t="str">
        <f t="shared" si="3"/>
        <v/>
      </c>
      <c r="I147" s="39"/>
    </row>
    <row r="148" spans="1:9">
      <c r="A148" s="39" t="str">
        <f>IF('鱼属性|FishAttribute'!A149="","",'鱼属性|FishAttribute'!A149)</f>
        <v/>
      </c>
      <c r="B148" s="39" t="str">
        <f>IF('鱼属性|FishAttribute'!B149="","",'鱼属性|FishAttribute'!B149)</f>
        <v/>
      </c>
      <c r="C148" s="39"/>
      <c r="D148" s="39"/>
      <c r="E148" s="39"/>
      <c r="F148" s="39"/>
      <c r="G148" s="39"/>
      <c r="H148" s="39" t="str">
        <f t="shared" si="3"/>
        <v/>
      </c>
      <c r="I148" s="39"/>
    </row>
    <row r="149" spans="1:9">
      <c r="A149" s="39" t="str">
        <f>IF('鱼属性|FishAttribute'!A150="","",'鱼属性|FishAttribute'!A150)</f>
        <v/>
      </c>
      <c r="B149" s="39" t="str">
        <f>IF('鱼属性|FishAttribute'!B150="","",'鱼属性|FishAttribute'!B150)</f>
        <v/>
      </c>
      <c r="C149" s="39"/>
      <c r="D149" s="39"/>
      <c r="E149" s="39"/>
      <c r="F149" s="39"/>
      <c r="G149" s="39"/>
      <c r="H149" s="39" t="str">
        <f t="shared" si="3"/>
        <v/>
      </c>
      <c r="I149" s="39"/>
    </row>
    <row r="150" spans="1:9">
      <c r="A150" s="39" t="str">
        <f>IF('鱼属性|FishAttribute'!A151="","",'鱼属性|FishAttribute'!A151)</f>
        <v/>
      </c>
      <c r="B150" s="39" t="str">
        <f>IF('鱼属性|FishAttribute'!B151="","",'鱼属性|FishAttribute'!B151)</f>
        <v/>
      </c>
      <c r="C150" s="39"/>
      <c r="D150" s="39"/>
      <c r="E150" s="39"/>
      <c r="F150" s="39"/>
      <c r="G150" s="39"/>
      <c r="H150" s="39" t="str">
        <f t="shared" si="3"/>
        <v/>
      </c>
      <c r="I150" s="39"/>
    </row>
    <row r="151" spans="1:9">
      <c r="A151" s="39" t="str">
        <f>IF('鱼属性|FishAttribute'!A152="","",'鱼属性|FishAttribute'!A152)</f>
        <v/>
      </c>
      <c r="B151" s="39" t="str">
        <f>IF('鱼属性|FishAttribute'!B152="","",'鱼属性|FishAttribute'!B152)</f>
        <v/>
      </c>
      <c r="C151" s="39"/>
      <c r="D151" s="39"/>
      <c r="E151" s="39"/>
      <c r="F151" s="39"/>
      <c r="G151" s="39"/>
      <c r="H151" s="39" t="str">
        <f t="shared" si="3"/>
        <v/>
      </c>
      <c r="I151" s="39"/>
    </row>
    <row r="152" spans="1:9">
      <c r="A152" s="39" t="str">
        <f>IF('鱼属性|FishAttribute'!A153="","",'鱼属性|FishAttribute'!A153)</f>
        <v/>
      </c>
      <c r="B152" s="39" t="str">
        <f>IF('鱼属性|FishAttribute'!B153="","",'鱼属性|FishAttribute'!B153)</f>
        <v/>
      </c>
      <c r="C152" s="39"/>
      <c r="D152" s="39"/>
      <c r="E152" s="39"/>
      <c r="F152" s="39"/>
      <c r="G152" s="39"/>
      <c r="H152" s="39" t="str">
        <f t="shared" si="3"/>
        <v/>
      </c>
      <c r="I152" s="39"/>
    </row>
    <row r="153" spans="1:9">
      <c r="A153" s="39" t="str">
        <f>IF('鱼属性|FishAttribute'!A154="","",'鱼属性|FishAttribute'!A154)</f>
        <v/>
      </c>
      <c r="B153" s="39" t="str">
        <f>IF('鱼属性|FishAttribute'!B154="","",'鱼属性|FishAttribute'!B154)</f>
        <v/>
      </c>
      <c r="C153" s="39"/>
      <c r="D153" s="39"/>
      <c r="E153" s="39"/>
      <c r="F153" s="39"/>
      <c r="G153" s="39"/>
      <c r="H153" s="39" t="str">
        <f t="shared" si="3"/>
        <v/>
      </c>
      <c r="I153" s="39"/>
    </row>
    <row r="154" spans="1:9">
      <c r="A154" s="39" t="str">
        <f>IF('鱼属性|FishAttribute'!A155="","",'鱼属性|FishAttribute'!A155)</f>
        <v/>
      </c>
      <c r="B154" s="39" t="str">
        <f>IF('鱼属性|FishAttribute'!B155="","",'鱼属性|FishAttribute'!B155)</f>
        <v/>
      </c>
      <c r="C154" s="39"/>
      <c r="D154" s="39"/>
      <c r="E154" s="39"/>
      <c r="F154" s="39"/>
      <c r="G154" s="39"/>
      <c r="H154" s="39" t="str">
        <f t="shared" ref="H154:H185" si="4">IF(B154="","",B154&amp;"_come")</f>
        <v/>
      </c>
      <c r="I154" s="39"/>
    </row>
    <row r="155" spans="1:9">
      <c r="A155" s="39" t="str">
        <f>IF('鱼属性|FishAttribute'!A156="","",'鱼属性|FishAttribute'!A156)</f>
        <v/>
      </c>
      <c r="B155" s="39" t="str">
        <f>IF('鱼属性|FishAttribute'!B156="","",'鱼属性|FishAttribute'!B156)</f>
        <v/>
      </c>
      <c r="C155" s="39"/>
      <c r="D155" s="39"/>
      <c r="E155" s="39"/>
      <c r="F155" s="39"/>
      <c r="G155" s="39"/>
      <c r="H155" s="39" t="str">
        <f t="shared" si="4"/>
        <v/>
      </c>
      <c r="I155" s="39"/>
    </row>
    <row r="156" spans="1:9">
      <c r="A156" s="39" t="str">
        <f>IF('鱼属性|FishAttribute'!A157="","",'鱼属性|FishAttribute'!A157)</f>
        <v/>
      </c>
      <c r="B156" s="39" t="str">
        <f>IF('鱼属性|FishAttribute'!B157="","",'鱼属性|FishAttribute'!B157)</f>
        <v/>
      </c>
      <c r="C156" s="39"/>
      <c r="D156" s="39"/>
      <c r="E156" s="39"/>
      <c r="F156" s="39"/>
      <c r="G156" s="39"/>
      <c r="H156" s="39" t="str">
        <f t="shared" si="4"/>
        <v/>
      </c>
      <c r="I156" s="39"/>
    </row>
    <row r="157" spans="1:9">
      <c r="A157" s="39" t="str">
        <f>IF('鱼属性|FishAttribute'!A158="","",'鱼属性|FishAttribute'!A158)</f>
        <v/>
      </c>
      <c r="B157" s="39" t="str">
        <f>IF('鱼属性|FishAttribute'!B158="","",'鱼属性|FishAttribute'!B158)</f>
        <v/>
      </c>
      <c r="C157" s="39"/>
      <c r="D157" s="39"/>
      <c r="E157" s="39"/>
      <c r="F157" s="39"/>
      <c r="G157" s="39"/>
      <c r="H157" s="39" t="str">
        <f t="shared" si="4"/>
        <v/>
      </c>
      <c r="I157" s="39"/>
    </row>
    <row r="158" spans="1:9">
      <c r="A158" s="39" t="str">
        <f>IF('鱼属性|FishAttribute'!A159="","",'鱼属性|FishAttribute'!A159)</f>
        <v/>
      </c>
      <c r="B158" s="39" t="str">
        <f>IF('鱼属性|FishAttribute'!B159="","",'鱼属性|FishAttribute'!B159)</f>
        <v/>
      </c>
      <c r="C158" s="39"/>
      <c r="D158" s="39"/>
      <c r="E158" s="39"/>
      <c r="F158" s="39"/>
      <c r="G158" s="39"/>
      <c r="H158" s="39" t="str">
        <f t="shared" si="4"/>
        <v/>
      </c>
      <c r="I158" s="39"/>
    </row>
    <row r="159" spans="1:9">
      <c r="A159" s="39" t="str">
        <f>IF('鱼属性|FishAttribute'!A160="","",'鱼属性|FishAttribute'!A160)</f>
        <v/>
      </c>
      <c r="B159" s="39" t="str">
        <f>IF('鱼属性|FishAttribute'!B160="","",'鱼属性|FishAttribute'!B160)</f>
        <v/>
      </c>
      <c r="C159" s="39"/>
      <c r="D159" s="39"/>
      <c r="E159" s="39"/>
      <c r="F159" s="39"/>
      <c r="G159" s="39"/>
      <c r="H159" s="39" t="str">
        <f t="shared" si="4"/>
        <v/>
      </c>
      <c r="I159" s="39"/>
    </row>
    <row r="160" spans="1:9">
      <c r="A160" s="39" t="str">
        <f>IF('鱼属性|FishAttribute'!A161="","",'鱼属性|FishAttribute'!A161)</f>
        <v/>
      </c>
      <c r="B160" s="39" t="str">
        <f>IF('鱼属性|FishAttribute'!B161="","",'鱼属性|FishAttribute'!B161)</f>
        <v/>
      </c>
      <c r="C160" s="39"/>
      <c r="D160" s="39"/>
      <c r="E160" s="39"/>
      <c r="F160" s="39"/>
      <c r="G160" s="39"/>
      <c r="H160" s="39" t="str">
        <f t="shared" si="4"/>
        <v/>
      </c>
      <c r="I160" s="39"/>
    </row>
    <row r="161" spans="1:9">
      <c r="A161" s="39" t="str">
        <f>IF('鱼属性|FishAttribute'!A162="","",'鱼属性|FishAttribute'!A162)</f>
        <v/>
      </c>
      <c r="B161" s="39" t="str">
        <f>IF('鱼属性|FishAttribute'!B162="","",'鱼属性|FishAttribute'!B162)</f>
        <v/>
      </c>
      <c r="C161" s="39"/>
      <c r="D161" s="39"/>
      <c r="E161" s="39"/>
      <c r="F161" s="39"/>
      <c r="G161" s="39"/>
      <c r="H161" s="39" t="str">
        <f t="shared" si="4"/>
        <v/>
      </c>
      <c r="I161" s="39"/>
    </row>
    <row r="162" spans="1:9">
      <c r="A162" s="39" t="str">
        <f>IF('鱼属性|FishAttribute'!A163="","",'鱼属性|FishAttribute'!A163)</f>
        <v/>
      </c>
      <c r="B162" s="39" t="str">
        <f>IF('鱼属性|FishAttribute'!B163="","",'鱼属性|FishAttribute'!B163)</f>
        <v/>
      </c>
      <c r="C162" s="39"/>
      <c r="D162" s="39"/>
      <c r="E162" s="39"/>
      <c r="F162" s="39"/>
      <c r="G162" s="39"/>
      <c r="H162" s="39" t="str">
        <f t="shared" si="4"/>
        <v/>
      </c>
      <c r="I162" s="39"/>
    </row>
    <row r="163" spans="1:9">
      <c r="A163" s="39" t="str">
        <f>IF('鱼属性|FishAttribute'!A164="","",'鱼属性|FishAttribute'!A164)</f>
        <v/>
      </c>
      <c r="B163" s="39" t="str">
        <f>IF('鱼属性|FishAttribute'!B164="","",'鱼属性|FishAttribute'!B164)</f>
        <v/>
      </c>
      <c r="C163" s="39"/>
      <c r="D163" s="39"/>
      <c r="E163" s="39"/>
      <c r="F163" s="39"/>
      <c r="G163" s="39"/>
      <c r="H163" s="39" t="str">
        <f t="shared" si="4"/>
        <v/>
      </c>
      <c r="I163" s="39"/>
    </row>
    <row r="164" spans="1:9">
      <c r="A164" s="39" t="str">
        <f>IF('鱼属性|FishAttribute'!A165="","",'鱼属性|FishAttribute'!A165)</f>
        <v/>
      </c>
      <c r="B164" s="39" t="str">
        <f>IF('鱼属性|FishAttribute'!B165="","",'鱼属性|FishAttribute'!B165)</f>
        <v/>
      </c>
      <c r="C164" s="39"/>
      <c r="D164" s="39"/>
      <c r="E164" s="39"/>
      <c r="F164" s="39"/>
      <c r="G164" s="39"/>
      <c r="H164" s="39" t="str">
        <f t="shared" si="4"/>
        <v/>
      </c>
      <c r="I164" s="39"/>
    </row>
    <row r="165" spans="1:9">
      <c r="A165" s="39" t="str">
        <f>IF('鱼属性|FishAttribute'!A166="","",'鱼属性|FishAttribute'!A166)</f>
        <v/>
      </c>
      <c r="B165" s="39" t="str">
        <f>IF('鱼属性|FishAttribute'!B166="","",'鱼属性|FishAttribute'!B166)</f>
        <v/>
      </c>
      <c r="C165" s="39"/>
      <c r="D165" s="39"/>
      <c r="E165" s="39"/>
      <c r="F165" s="39"/>
      <c r="G165" s="39"/>
      <c r="H165" s="39" t="str">
        <f t="shared" si="4"/>
        <v/>
      </c>
      <c r="I165" s="39"/>
    </row>
    <row r="166" spans="1:9">
      <c r="A166" s="39" t="str">
        <f>IF('鱼属性|FishAttribute'!A167="","",'鱼属性|FishAttribute'!A167)</f>
        <v/>
      </c>
      <c r="B166" s="39" t="str">
        <f>IF('鱼属性|FishAttribute'!B167="","",'鱼属性|FishAttribute'!B167)</f>
        <v/>
      </c>
      <c r="C166" s="39"/>
      <c r="D166" s="39"/>
      <c r="E166" s="39"/>
      <c r="F166" s="39"/>
      <c r="G166" s="39"/>
      <c r="H166" s="39" t="str">
        <f t="shared" si="4"/>
        <v/>
      </c>
      <c r="I166" s="39"/>
    </row>
    <row r="167" spans="1:9">
      <c r="A167" s="39" t="str">
        <f>IF('鱼属性|FishAttribute'!A168="","",'鱼属性|FishAttribute'!A168)</f>
        <v/>
      </c>
      <c r="B167" s="39" t="str">
        <f>IF('鱼属性|FishAttribute'!B168="","",'鱼属性|FishAttribute'!B168)</f>
        <v/>
      </c>
      <c r="C167" s="39"/>
      <c r="D167" s="39"/>
      <c r="E167" s="39"/>
      <c r="F167" s="39"/>
      <c r="G167" s="39"/>
      <c r="H167" s="39" t="str">
        <f t="shared" si="4"/>
        <v/>
      </c>
      <c r="I167" s="39"/>
    </row>
    <row r="168" spans="1:9">
      <c r="A168" s="39" t="str">
        <f>IF('鱼属性|FishAttribute'!A169="","",'鱼属性|FishAttribute'!A169)</f>
        <v/>
      </c>
      <c r="B168" s="39" t="str">
        <f>IF('鱼属性|FishAttribute'!B169="","",'鱼属性|FishAttribute'!B169)</f>
        <v/>
      </c>
      <c r="C168" s="39"/>
      <c r="D168" s="39"/>
      <c r="E168" s="39"/>
      <c r="F168" s="39"/>
      <c r="G168" s="39"/>
      <c r="H168" s="39" t="str">
        <f t="shared" si="4"/>
        <v/>
      </c>
      <c r="I168" s="39"/>
    </row>
    <row r="169" spans="1:9">
      <c r="A169" s="39" t="str">
        <f>IF('鱼属性|FishAttribute'!A170="","",'鱼属性|FishAttribute'!A170)</f>
        <v/>
      </c>
      <c r="B169" s="39" t="str">
        <f>IF('鱼属性|FishAttribute'!B170="","",'鱼属性|FishAttribute'!B170)</f>
        <v/>
      </c>
      <c r="C169" s="39"/>
      <c r="D169" s="39"/>
      <c r="E169" s="39"/>
      <c r="F169" s="39"/>
      <c r="G169" s="39"/>
      <c r="H169" s="39" t="str">
        <f t="shared" si="4"/>
        <v/>
      </c>
      <c r="I169" s="39"/>
    </row>
    <row r="170" spans="1:9">
      <c r="A170" s="39" t="str">
        <f>IF('鱼属性|FishAttribute'!A171="","",'鱼属性|FishAttribute'!A171)</f>
        <v/>
      </c>
      <c r="B170" s="39" t="str">
        <f>IF('鱼属性|FishAttribute'!B171="","",'鱼属性|FishAttribute'!B171)</f>
        <v/>
      </c>
      <c r="C170" s="39"/>
      <c r="D170" s="39"/>
      <c r="E170" s="39"/>
      <c r="F170" s="39"/>
      <c r="G170" s="39"/>
      <c r="H170" s="39" t="str">
        <f t="shared" si="4"/>
        <v/>
      </c>
      <c r="I170" s="39"/>
    </row>
    <row r="171" spans="1:9">
      <c r="A171" s="39" t="str">
        <f>IF('鱼属性|FishAttribute'!A172="","",'鱼属性|FishAttribute'!A172)</f>
        <v/>
      </c>
      <c r="B171" s="39" t="str">
        <f>IF('鱼属性|FishAttribute'!B172="","",'鱼属性|FishAttribute'!B172)</f>
        <v/>
      </c>
      <c r="C171" s="39"/>
      <c r="D171" s="39"/>
      <c r="E171" s="39"/>
      <c r="F171" s="39"/>
      <c r="G171" s="39"/>
      <c r="H171" s="39" t="str">
        <f t="shared" si="4"/>
        <v/>
      </c>
      <c r="I171" s="39"/>
    </row>
    <row r="172" spans="1:9">
      <c r="A172" s="39" t="str">
        <f>IF('鱼属性|FishAttribute'!A173="","",'鱼属性|FishAttribute'!A173)</f>
        <v/>
      </c>
      <c r="B172" s="39" t="str">
        <f>IF('鱼属性|FishAttribute'!B173="","",'鱼属性|FishAttribute'!B173)</f>
        <v/>
      </c>
      <c r="C172" s="39"/>
      <c r="D172" s="39"/>
      <c r="E172" s="39"/>
      <c r="F172" s="39"/>
      <c r="G172" s="39"/>
      <c r="H172" s="39" t="str">
        <f t="shared" si="4"/>
        <v/>
      </c>
      <c r="I172" s="39"/>
    </row>
    <row r="173" spans="1:9">
      <c r="A173" s="39" t="str">
        <f>IF('鱼属性|FishAttribute'!A174="","",'鱼属性|FishAttribute'!A174)</f>
        <v/>
      </c>
      <c r="B173" s="39" t="str">
        <f>IF('鱼属性|FishAttribute'!B174="","",'鱼属性|FishAttribute'!B174)</f>
        <v/>
      </c>
      <c r="C173" s="39"/>
      <c r="D173" s="39"/>
      <c r="E173" s="39"/>
      <c r="F173" s="39"/>
      <c r="G173" s="39"/>
      <c r="H173" s="39" t="str">
        <f t="shared" si="4"/>
        <v/>
      </c>
      <c r="I173" s="39"/>
    </row>
    <row r="174" spans="1:9">
      <c r="A174" s="39" t="str">
        <f>IF('鱼属性|FishAttribute'!A175="","",'鱼属性|FishAttribute'!A175)</f>
        <v/>
      </c>
      <c r="B174" s="39" t="str">
        <f>IF('鱼属性|FishAttribute'!B175="","",'鱼属性|FishAttribute'!B175)</f>
        <v/>
      </c>
      <c r="C174" s="39"/>
      <c r="D174" s="39"/>
      <c r="E174" s="39"/>
      <c r="F174" s="39"/>
      <c r="G174" s="39"/>
      <c r="H174" s="39" t="str">
        <f t="shared" si="4"/>
        <v/>
      </c>
      <c r="I174" s="39"/>
    </row>
    <row r="175" spans="1:9">
      <c r="A175" s="39" t="str">
        <f>IF('鱼属性|FishAttribute'!A176="","",'鱼属性|FishAttribute'!A176)</f>
        <v/>
      </c>
      <c r="B175" s="39" t="str">
        <f>IF('鱼属性|FishAttribute'!B176="","",'鱼属性|FishAttribute'!B176)</f>
        <v/>
      </c>
      <c r="C175" s="39"/>
      <c r="D175" s="39"/>
      <c r="E175" s="39"/>
      <c r="F175" s="39"/>
      <c r="G175" s="39"/>
      <c r="H175" s="39" t="str">
        <f t="shared" si="4"/>
        <v/>
      </c>
      <c r="I175" s="39"/>
    </row>
    <row r="176" spans="1:9">
      <c r="A176" s="39" t="str">
        <f>IF('鱼属性|FishAttribute'!A177="","",'鱼属性|FishAttribute'!A177)</f>
        <v/>
      </c>
      <c r="B176" s="39" t="str">
        <f>IF('鱼属性|FishAttribute'!B177="","",'鱼属性|FishAttribute'!B177)</f>
        <v/>
      </c>
      <c r="C176" s="39"/>
      <c r="D176" s="39"/>
      <c r="E176" s="39"/>
      <c r="F176" s="39"/>
      <c r="G176" s="39"/>
      <c r="H176" s="39" t="str">
        <f t="shared" si="4"/>
        <v/>
      </c>
      <c r="I176" s="39"/>
    </row>
    <row r="177" spans="1:9">
      <c r="A177" s="39" t="str">
        <f>IF('鱼属性|FishAttribute'!A178="","",'鱼属性|FishAttribute'!A178)</f>
        <v/>
      </c>
      <c r="B177" s="39" t="str">
        <f>IF('鱼属性|FishAttribute'!B178="","",'鱼属性|FishAttribute'!B178)</f>
        <v/>
      </c>
      <c r="C177" s="39"/>
      <c r="D177" s="39"/>
      <c r="E177" s="39"/>
      <c r="F177" s="39"/>
      <c r="G177" s="39"/>
      <c r="H177" s="39" t="str">
        <f t="shared" si="4"/>
        <v/>
      </c>
      <c r="I177" s="39"/>
    </row>
    <row r="178" spans="1:9">
      <c r="A178" s="39" t="str">
        <f>IF('鱼属性|FishAttribute'!A179="","",'鱼属性|FishAttribute'!A179)</f>
        <v/>
      </c>
      <c r="B178" s="39" t="str">
        <f>IF('鱼属性|FishAttribute'!B179="","",'鱼属性|FishAttribute'!B179)</f>
        <v/>
      </c>
      <c r="C178" s="39"/>
      <c r="D178" s="39"/>
      <c r="E178" s="39"/>
      <c r="F178" s="39"/>
      <c r="G178" s="39"/>
      <c r="H178" s="39" t="str">
        <f t="shared" si="4"/>
        <v/>
      </c>
      <c r="I178" s="39"/>
    </row>
    <row r="179" spans="1:9">
      <c r="A179" s="39" t="str">
        <f>IF('鱼属性|FishAttribute'!A180="","",'鱼属性|FishAttribute'!A180)</f>
        <v/>
      </c>
      <c r="B179" s="39" t="str">
        <f>IF('鱼属性|FishAttribute'!B180="","",'鱼属性|FishAttribute'!B180)</f>
        <v/>
      </c>
      <c r="C179" s="39"/>
      <c r="D179" s="39"/>
      <c r="E179" s="39"/>
      <c r="F179" s="39"/>
      <c r="G179" s="39"/>
      <c r="H179" s="39" t="str">
        <f t="shared" si="4"/>
        <v/>
      </c>
      <c r="I179" s="39"/>
    </row>
    <row r="180" spans="1:9">
      <c r="A180" s="39" t="str">
        <f>IF('鱼属性|FishAttribute'!A181="","",'鱼属性|FishAttribute'!A181)</f>
        <v/>
      </c>
      <c r="B180" s="39" t="str">
        <f>IF('鱼属性|FishAttribute'!B181="","",'鱼属性|FishAttribute'!B181)</f>
        <v/>
      </c>
      <c r="C180" s="39"/>
      <c r="D180" s="39"/>
      <c r="E180" s="39"/>
      <c r="F180" s="39"/>
      <c r="G180" s="39"/>
      <c r="H180" s="39" t="str">
        <f t="shared" si="4"/>
        <v/>
      </c>
      <c r="I180" s="39"/>
    </row>
    <row r="181" spans="1:9">
      <c r="A181" s="39" t="str">
        <f>IF('鱼属性|FishAttribute'!A182="","",'鱼属性|FishAttribute'!A182)</f>
        <v/>
      </c>
      <c r="B181" s="39" t="str">
        <f>IF('鱼属性|FishAttribute'!B182="","",'鱼属性|FishAttribute'!B182)</f>
        <v/>
      </c>
      <c r="C181" s="39"/>
      <c r="D181" s="39"/>
      <c r="E181" s="39"/>
      <c r="F181" s="39"/>
      <c r="G181" s="39"/>
      <c r="H181" s="39" t="str">
        <f t="shared" si="4"/>
        <v/>
      </c>
      <c r="I181" s="39"/>
    </row>
    <row r="182" spans="1:9">
      <c r="A182" s="39" t="str">
        <f>IF('鱼属性|FishAttribute'!A183="","",'鱼属性|FishAttribute'!A183)</f>
        <v/>
      </c>
      <c r="B182" s="39" t="str">
        <f>IF('鱼属性|FishAttribute'!B183="","",'鱼属性|FishAttribute'!B183)</f>
        <v/>
      </c>
      <c r="C182" s="39"/>
      <c r="D182" s="39"/>
      <c r="E182" s="39"/>
      <c r="F182" s="39"/>
      <c r="G182" s="39"/>
      <c r="H182" s="39" t="str">
        <f t="shared" si="4"/>
        <v/>
      </c>
      <c r="I182" s="39"/>
    </row>
    <row r="183" spans="1:9">
      <c r="A183" s="39" t="str">
        <f>IF('鱼属性|FishAttribute'!A184="","",'鱼属性|FishAttribute'!A184)</f>
        <v/>
      </c>
      <c r="B183" s="39" t="str">
        <f>IF('鱼属性|FishAttribute'!B184="","",'鱼属性|FishAttribute'!B184)</f>
        <v/>
      </c>
      <c r="C183" s="39"/>
      <c r="D183" s="39"/>
      <c r="E183" s="39"/>
      <c r="F183" s="39"/>
      <c r="G183" s="39"/>
      <c r="H183" s="39" t="str">
        <f t="shared" si="4"/>
        <v/>
      </c>
      <c r="I183" s="39"/>
    </row>
    <row r="184" spans="1:9">
      <c r="A184" s="39" t="str">
        <f>IF('鱼属性|FishAttribute'!A185="","",'鱼属性|FishAttribute'!A185)</f>
        <v/>
      </c>
      <c r="B184" s="39" t="str">
        <f>IF('鱼属性|FishAttribute'!B185="","",'鱼属性|FishAttribute'!B185)</f>
        <v/>
      </c>
      <c r="C184" s="39"/>
      <c r="D184" s="39"/>
      <c r="E184" s="39"/>
      <c r="F184" s="39"/>
      <c r="G184" s="39"/>
      <c r="H184" s="39" t="str">
        <f t="shared" si="4"/>
        <v/>
      </c>
      <c r="I184" s="39"/>
    </row>
    <row r="185" spans="1:9">
      <c r="A185" s="39" t="str">
        <f>IF('鱼属性|FishAttribute'!A186="","",'鱼属性|FishAttribute'!A186)</f>
        <v/>
      </c>
      <c r="B185" s="39" t="str">
        <f>IF('鱼属性|FishAttribute'!B186="","",'鱼属性|FishAttribute'!B186)</f>
        <v/>
      </c>
      <c r="C185" s="39"/>
      <c r="D185" s="39"/>
      <c r="E185" s="39"/>
      <c r="F185" s="39"/>
      <c r="G185" s="39"/>
      <c r="H185" s="39" t="str">
        <f t="shared" si="4"/>
        <v/>
      </c>
      <c r="I185" s="39"/>
    </row>
    <row r="186" spans="1:9">
      <c r="A186" s="39" t="str">
        <f>IF('鱼属性|FishAttribute'!A187="","",'鱼属性|FishAttribute'!A187)</f>
        <v/>
      </c>
      <c r="B186" s="39" t="str">
        <f>IF('鱼属性|FishAttribute'!B187="","",'鱼属性|FishAttribute'!B187)</f>
        <v/>
      </c>
      <c r="C186" s="39"/>
      <c r="D186" s="39"/>
      <c r="E186" s="39"/>
      <c r="F186" s="39"/>
      <c r="G186" s="39"/>
      <c r="H186" s="39" t="str">
        <f t="shared" ref="H186:H201" si="5">IF(B186="","",B186&amp;"_come")</f>
        <v/>
      </c>
      <c r="I186" s="39"/>
    </row>
    <row r="187" spans="1:9">
      <c r="A187" s="39" t="str">
        <f>IF('鱼属性|FishAttribute'!A188="","",'鱼属性|FishAttribute'!A188)</f>
        <v/>
      </c>
      <c r="B187" s="39" t="str">
        <f>IF('鱼属性|FishAttribute'!B188="","",'鱼属性|FishAttribute'!B188)</f>
        <v/>
      </c>
      <c r="C187" s="39"/>
      <c r="D187" s="39"/>
      <c r="E187" s="39"/>
      <c r="F187" s="39"/>
      <c r="G187" s="39"/>
      <c r="H187" s="39" t="str">
        <f t="shared" si="5"/>
        <v/>
      </c>
      <c r="I187" s="39"/>
    </row>
    <row r="188" spans="1:9">
      <c r="A188" s="39" t="str">
        <f>IF('鱼属性|FishAttribute'!A189="","",'鱼属性|FishAttribute'!A189)</f>
        <v/>
      </c>
      <c r="B188" s="39" t="str">
        <f>IF('鱼属性|FishAttribute'!B189="","",'鱼属性|FishAttribute'!B189)</f>
        <v/>
      </c>
      <c r="C188" s="39"/>
      <c r="D188" s="39"/>
      <c r="E188" s="39"/>
      <c r="F188" s="39"/>
      <c r="G188" s="39"/>
      <c r="H188" s="39" t="str">
        <f t="shared" si="5"/>
        <v/>
      </c>
      <c r="I188" s="39"/>
    </row>
    <row r="189" spans="1:9">
      <c r="A189" s="39" t="str">
        <f>IF('鱼属性|FishAttribute'!A190="","",'鱼属性|FishAttribute'!A190)</f>
        <v/>
      </c>
      <c r="B189" s="39" t="str">
        <f>IF('鱼属性|FishAttribute'!B190="","",'鱼属性|FishAttribute'!B190)</f>
        <v/>
      </c>
      <c r="C189" s="39"/>
      <c r="D189" s="39"/>
      <c r="E189" s="39"/>
      <c r="F189" s="39"/>
      <c r="G189" s="39"/>
      <c r="H189" s="39" t="str">
        <f t="shared" si="5"/>
        <v/>
      </c>
      <c r="I189" s="39"/>
    </row>
    <row r="190" spans="1:9">
      <c r="A190" s="39" t="str">
        <f>IF('鱼属性|FishAttribute'!A191="","",'鱼属性|FishAttribute'!A191)</f>
        <v/>
      </c>
      <c r="B190" s="39" t="str">
        <f>IF('鱼属性|FishAttribute'!B191="","",'鱼属性|FishAttribute'!B191)</f>
        <v/>
      </c>
      <c r="C190" s="39"/>
      <c r="D190" s="39"/>
      <c r="E190" s="39"/>
      <c r="F190" s="39"/>
      <c r="G190" s="39"/>
      <c r="H190" s="39" t="str">
        <f t="shared" si="5"/>
        <v/>
      </c>
      <c r="I190" s="39"/>
    </row>
    <row r="191" spans="1:9">
      <c r="A191" s="39" t="str">
        <f>IF('鱼属性|FishAttribute'!A192="","",'鱼属性|FishAttribute'!A192)</f>
        <v/>
      </c>
      <c r="B191" s="39" t="str">
        <f>IF('鱼属性|FishAttribute'!B192="","",'鱼属性|FishAttribute'!B192)</f>
        <v/>
      </c>
      <c r="C191" s="39"/>
      <c r="D191" s="39"/>
      <c r="E191" s="39"/>
      <c r="F191" s="39"/>
      <c r="G191" s="39"/>
      <c r="H191" s="39" t="str">
        <f t="shared" si="5"/>
        <v/>
      </c>
      <c r="I191" s="39"/>
    </row>
    <row r="192" spans="1:9">
      <c r="A192" s="39" t="str">
        <f>IF('鱼属性|FishAttribute'!A193="","",'鱼属性|FishAttribute'!A193)</f>
        <v/>
      </c>
      <c r="B192" s="39" t="str">
        <f>IF('鱼属性|FishAttribute'!B193="","",'鱼属性|FishAttribute'!B193)</f>
        <v/>
      </c>
      <c r="C192" s="39"/>
      <c r="D192" s="39"/>
      <c r="E192" s="39"/>
      <c r="F192" s="39"/>
      <c r="G192" s="39"/>
      <c r="H192" s="39" t="str">
        <f t="shared" si="5"/>
        <v/>
      </c>
      <c r="I192" s="39"/>
    </row>
    <row r="193" spans="1:9">
      <c r="A193" s="39" t="str">
        <f>IF('鱼属性|FishAttribute'!A194="","",'鱼属性|FishAttribute'!A194)</f>
        <v/>
      </c>
      <c r="B193" s="39" t="str">
        <f>IF('鱼属性|FishAttribute'!B194="","",'鱼属性|FishAttribute'!B194)</f>
        <v/>
      </c>
      <c r="C193" s="39"/>
      <c r="D193" s="39"/>
      <c r="E193" s="39"/>
      <c r="F193" s="39"/>
      <c r="G193" s="39"/>
      <c r="H193" s="39" t="str">
        <f t="shared" si="5"/>
        <v/>
      </c>
      <c r="I193" s="39"/>
    </row>
    <row r="194" spans="1:9">
      <c r="A194" s="39" t="str">
        <f>IF('鱼属性|FishAttribute'!A195="","",'鱼属性|FishAttribute'!A195)</f>
        <v/>
      </c>
      <c r="B194" s="39" t="str">
        <f>IF('鱼属性|FishAttribute'!B195="","",'鱼属性|FishAttribute'!B195)</f>
        <v/>
      </c>
      <c r="C194" s="39"/>
      <c r="D194" s="39"/>
      <c r="E194" s="39"/>
      <c r="F194" s="39"/>
      <c r="G194" s="39"/>
      <c r="H194" s="39" t="str">
        <f t="shared" si="5"/>
        <v/>
      </c>
      <c r="I194" s="39"/>
    </row>
    <row r="195" spans="1:9">
      <c r="A195" s="39" t="str">
        <f>IF('鱼属性|FishAttribute'!A196="","",'鱼属性|FishAttribute'!A196)</f>
        <v/>
      </c>
      <c r="B195" s="39" t="str">
        <f>IF('鱼属性|FishAttribute'!B196="","",'鱼属性|FishAttribute'!B196)</f>
        <v/>
      </c>
      <c r="C195" s="39"/>
      <c r="D195" s="39"/>
      <c r="E195" s="39"/>
      <c r="F195" s="39"/>
      <c r="G195" s="39"/>
      <c r="H195" s="39" t="str">
        <f t="shared" si="5"/>
        <v/>
      </c>
      <c r="I195" s="39"/>
    </row>
    <row r="196" spans="1:9">
      <c r="A196" s="39" t="str">
        <f>IF('鱼属性|FishAttribute'!A197="","",'鱼属性|FishAttribute'!A197)</f>
        <v/>
      </c>
      <c r="B196" s="39" t="str">
        <f>IF('鱼属性|FishAttribute'!B197="","",'鱼属性|FishAttribute'!B197)</f>
        <v/>
      </c>
      <c r="C196" s="39"/>
      <c r="D196" s="39"/>
      <c r="E196" s="39"/>
      <c r="F196" s="39"/>
      <c r="G196" s="39"/>
      <c r="H196" s="39" t="str">
        <f t="shared" si="5"/>
        <v/>
      </c>
      <c r="I196" s="39"/>
    </row>
    <row r="197" spans="1:9">
      <c r="A197" s="39" t="str">
        <f>IF('鱼属性|FishAttribute'!A198="","",'鱼属性|FishAttribute'!A198)</f>
        <v/>
      </c>
      <c r="B197" s="39" t="str">
        <f>IF('鱼属性|FishAttribute'!B198="","",'鱼属性|FishAttribute'!B198)</f>
        <v/>
      </c>
      <c r="C197" s="39"/>
      <c r="D197" s="39"/>
      <c r="E197" s="39"/>
      <c r="F197" s="39"/>
      <c r="G197" s="39"/>
      <c r="H197" s="39" t="str">
        <f t="shared" si="5"/>
        <v/>
      </c>
      <c r="I197" s="39"/>
    </row>
    <row r="198" spans="1:9">
      <c r="A198" s="39" t="str">
        <f>IF('鱼属性|FishAttribute'!A199="","",'鱼属性|FishAttribute'!A199)</f>
        <v/>
      </c>
      <c r="B198" s="39" t="str">
        <f>IF('鱼属性|FishAttribute'!B199="","",'鱼属性|FishAttribute'!B199)</f>
        <v/>
      </c>
      <c r="C198" s="39"/>
      <c r="D198" s="39"/>
      <c r="E198" s="39"/>
      <c r="F198" s="39"/>
      <c r="G198" s="39"/>
      <c r="H198" s="39" t="str">
        <f t="shared" si="5"/>
        <v/>
      </c>
      <c r="I198" s="39"/>
    </row>
    <row r="199" spans="1:9">
      <c r="A199" s="39" t="str">
        <f>IF('鱼属性|FishAttribute'!A200="","",'鱼属性|FishAttribute'!A200)</f>
        <v/>
      </c>
      <c r="B199" s="39" t="str">
        <f>IF('鱼属性|FishAttribute'!B200="","",'鱼属性|FishAttribute'!B200)</f>
        <v/>
      </c>
      <c r="C199" s="39"/>
      <c r="D199" s="39"/>
      <c r="E199" s="39"/>
      <c r="F199" s="39"/>
      <c r="G199" s="39"/>
      <c r="H199" s="39" t="str">
        <f t="shared" si="5"/>
        <v/>
      </c>
      <c r="I199" s="39"/>
    </row>
    <row r="200" spans="1:9">
      <c r="A200" s="39" t="str">
        <f>IF('鱼属性|FishAttribute'!A201="","",'鱼属性|FishAttribute'!A201)</f>
        <v/>
      </c>
      <c r="B200" s="39" t="str">
        <f>IF('鱼属性|FishAttribute'!B201="","",'鱼属性|FishAttribute'!B201)</f>
        <v/>
      </c>
      <c r="C200" s="39"/>
      <c r="D200" s="39"/>
      <c r="E200" s="39"/>
      <c r="F200" s="39"/>
      <c r="G200" s="39"/>
      <c r="H200" s="39" t="str">
        <f t="shared" si="5"/>
        <v/>
      </c>
      <c r="I200" s="39"/>
    </row>
    <row r="201" spans="1:9">
      <c r="A201" s="39" t="str">
        <f>IF('鱼属性|FishAttribute'!A202="","",'鱼属性|FishAttribute'!A202)</f>
        <v/>
      </c>
      <c r="B201" s="39" t="str">
        <f>IF('鱼属性|FishAttribute'!B202="","",'鱼属性|FishAttribute'!B202)</f>
        <v/>
      </c>
      <c r="C201" s="39"/>
      <c r="D201" s="39"/>
      <c r="E201" s="39"/>
      <c r="F201" s="39"/>
      <c r="G201" s="39"/>
      <c r="H201" s="39" t="str">
        <f t="shared" si="5"/>
        <v/>
      </c>
      <c r="I201" s="39"/>
    </row>
  </sheetData>
  <autoFilter ref="A3:H88"/>
  <phoneticPr fontId="53" type="noConversion"/>
  <conditionalFormatting sqref="A4:B4">
    <cfRule type="containsText" dxfId="57" priority="15" operator="containsText" text=" ">
      <formula>NOT(ISERROR(SEARCH(" ",A4)))</formula>
    </cfRule>
    <cfRule type="containsText" dxfId="56" priority="16" operator="containsText" text=" ">
      <formula>NOT(ISERROR(SEARCH(" ",A4)))</formula>
    </cfRule>
  </conditionalFormatting>
  <conditionalFormatting sqref="C4:H4">
    <cfRule type="containsText" dxfId="55" priority="11" operator="containsText" text=" ">
      <formula>NOT(ISERROR(SEARCH(" ",C4)))</formula>
    </cfRule>
    <cfRule type="containsText" dxfId="54" priority="12" operator="containsText" text=" ">
      <formula>NOT(ISERROR(SEARCH(" ",C4)))</formula>
    </cfRule>
  </conditionalFormatting>
  <conditionalFormatting sqref="I4">
    <cfRule type="containsText" dxfId="53" priority="4" operator="containsText" text=" ">
      <formula>NOT(ISERROR(SEARCH(" ",I4)))</formula>
    </cfRule>
    <cfRule type="containsText" dxfId="52" priority="5" operator="containsText" text=" ">
      <formula>NOT(ISERROR(SEARCH(" ",I4)))</formula>
    </cfRule>
  </conditionalFormatting>
  <conditionalFormatting sqref="C46">
    <cfRule type="cellIs" dxfId="51" priority="1" operator="equal">
      <formula>" "</formula>
    </cfRule>
    <cfRule type="containsText" dxfId="50" priority="2" operator="containsText" text=" ">
      <formula>NOT(ISERROR(SEARCH(" ",C46)))</formula>
    </cfRule>
    <cfRule type="containsText" dxfId="49" priority="3" operator="containsText" text=" ">
      <formula>NOT(ISERROR(SEARCH(" ",C46)))</formula>
    </cfRule>
  </conditionalFormatting>
  <conditionalFormatting sqref="B202:B1048576">
    <cfRule type="containsText" dxfId="48" priority="20" operator="containsText" text=" ">
      <formula>NOT(ISERROR(SEARCH(" ",B202)))</formula>
    </cfRule>
    <cfRule type="containsText" dxfId="47" priority="21" operator="containsText" text=" ">
      <formula>NOT(ISERROR(SEARCH(" ",B202)))</formula>
    </cfRule>
  </conditionalFormatting>
  <conditionalFormatting sqref="I1:I3">
    <cfRule type="containsText" dxfId="46" priority="6" operator="containsText" text=" ">
      <formula>NOT(ISERROR(SEARCH(" ",I1)))</formula>
    </cfRule>
    <cfRule type="containsText" dxfId="45" priority="7" operator="containsText" text=" ">
      <formula>NOT(ISERROR(SEARCH(" ",I1)))</formula>
    </cfRule>
  </conditionalFormatting>
  <conditionalFormatting sqref="I5:I201">
    <cfRule type="cellIs" dxfId="44" priority="8" operator="equal">
      <formula>" "</formula>
    </cfRule>
    <cfRule type="containsText" dxfId="43" priority="9" operator="containsText" text=" ">
      <formula>NOT(ISERROR(SEARCH(" ",I5)))</formula>
    </cfRule>
    <cfRule type="containsText" dxfId="42" priority="10" operator="containsText" text=" ">
      <formula>NOT(ISERROR(SEARCH(" ",I5)))</formula>
    </cfRule>
  </conditionalFormatting>
  <conditionalFormatting sqref="A1:B3 A202:A1048576">
    <cfRule type="containsText" dxfId="41" priority="22" operator="containsText" text=" ">
      <formula>NOT(ISERROR(SEARCH(" ",A1)))</formula>
    </cfRule>
    <cfRule type="containsText" dxfId="40" priority="23" operator="containsText" text=" ">
      <formula>NOT(ISERROR(SEARCH(" ",A1)))</formula>
    </cfRule>
  </conditionalFormatting>
  <conditionalFormatting sqref="C1:H3">
    <cfRule type="containsText" dxfId="39" priority="13" operator="containsText" text=" ">
      <formula>NOT(ISERROR(SEARCH(" ",C1)))</formula>
    </cfRule>
    <cfRule type="containsText" dxfId="38" priority="14" operator="containsText" text=" ">
      <formula>NOT(ISERROR(SEARCH(" ",C1)))</formula>
    </cfRule>
  </conditionalFormatting>
  <conditionalFormatting sqref="A5:H45 A47:H201 A46:B46 D46:H46">
    <cfRule type="containsText" dxfId="37" priority="18" operator="containsText" text=" ">
      <formula>NOT(ISERROR(SEARCH(" ",A5)))</formula>
    </cfRule>
    <cfRule type="containsText" dxfId="36" priority="19" operator="containsText" text=" ">
      <formula>NOT(ISERROR(SEARCH(" ",A5)))</formula>
    </cfRule>
  </conditionalFormatting>
  <conditionalFormatting sqref="B5:H45 B47:H201 B46 D46:H46">
    <cfRule type="cellIs" dxfId="35" priority="17" operator="equal">
      <formula>" "</formula>
    </cfRule>
  </conditionalFormatting>
  <pageMargins left="0.69930555555555596" right="0.69930555555555596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BY271"/>
  <sheetViews>
    <sheetView zoomScale="115" zoomScaleNormal="115" workbookViewId="0">
      <selection activeCell="F31" sqref="F31"/>
    </sheetView>
  </sheetViews>
  <sheetFormatPr defaultColWidth="8.88671875" defaultRowHeight="13.8"/>
  <cols>
    <col min="1" max="2" width="8.88671875" style="2"/>
    <col min="3" max="3" width="31.88671875" style="2" customWidth="1"/>
    <col min="4" max="4" width="12.44140625" style="2" customWidth="1"/>
    <col min="5" max="5" width="19.44140625" style="2" customWidth="1"/>
    <col min="6" max="6" width="12.44140625" style="2" customWidth="1"/>
    <col min="7" max="7" width="8.88671875" style="2" customWidth="1"/>
    <col min="8" max="8" width="16.88671875" style="2" customWidth="1"/>
    <col min="9" max="9" width="12.88671875" style="2" customWidth="1"/>
    <col min="10" max="10" width="13.77734375" style="2" customWidth="1"/>
    <col min="11" max="14" width="14.77734375" style="2" customWidth="1"/>
    <col min="15" max="15" width="8.88671875" style="2" customWidth="1"/>
    <col min="16" max="16" width="13.77734375" style="2" customWidth="1"/>
    <col min="17" max="17" width="89.44140625" style="3" customWidth="1"/>
    <col min="18" max="18" width="14.77734375" style="3" customWidth="1"/>
    <col min="19" max="35" width="6.88671875" style="2" customWidth="1"/>
    <col min="36" max="36" width="16.77734375" style="2" customWidth="1"/>
    <col min="37" max="37" width="16.33203125" style="2" customWidth="1"/>
    <col min="38" max="38" width="19.88671875" style="2" customWidth="1"/>
    <col min="39" max="39" width="14.21875" style="2" customWidth="1"/>
    <col min="40" max="40" width="15.21875" style="2" customWidth="1"/>
    <col min="41" max="41" width="12.44140625" style="2" customWidth="1"/>
    <col min="42" max="42" width="10" style="2" customWidth="1"/>
    <col min="43" max="43" width="8.88671875" style="2" customWidth="1"/>
    <col min="44" max="44" width="14.77734375" style="2" customWidth="1"/>
    <col min="45" max="45" width="14.33203125" style="2" customWidth="1"/>
    <col min="46" max="46" width="17.44140625" style="2" customWidth="1"/>
    <col min="47" max="48" width="8.88671875" style="2" customWidth="1"/>
    <col min="49" max="49" width="14.77734375" style="2" customWidth="1"/>
    <col min="50" max="50" width="14.33203125" style="2" customWidth="1"/>
    <col min="51" max="51" width="17.44140625" style="2" customWidth="1"/>
    <col min="52" max="64" width="8.88671875" style="2" customWidth="1"/>
    <col min="65" max="69" width="8.88671875" style="2"/>
    <col min="70" max="70" width="45.33203125" style="2" customWidth="1"/>
    <col min="71" max="75" width="16.6640625" style="2" customWidth="1"/>
    <col min="76" max="77" width="18.6640625" style="2" customWidth="1"/>
    <col min="78" max="16384" width="8.88671875" style="2"/>
  </cols>
  <sheetData>
    <row r="1" spans="1:69" ht="15">
      <c r="A1" s="4" t="s">
        <v>2</v>
      </c>
      <c r="B1" s="4" t="s">
        <v>2</v>
      </c>
      <c r="C1" s="4" t="s">
        <v>2</v>
      </c>
      <c r="D1" s="4" t="s">
        <v>2</v>
      </c>
      <c r="E1" s="4" t="s">
        <v>2</v>
      </c>
      <c r="F1" s="4" t="s">
        <v>2</v>
      </c>
      <c r="G1" s="4" t="s">
        <v>2</v>
      </c>
      <c r="H1" s="4" t="s">
        <v>2</v>
      </c>
      <c r="I1" s="4" t="s">
        <v>2</v>
      </c>
      <c r="J1" s="4" t="s">
        <v>2</v>
      </c>
    </row>
    <row r="2" spans="1:69" ht="15">
      <c r="A2" s="4" t="s">
        <v>20</v>
      </c>
      <c r="B2" s="4" t="s">
        <v>20</v>
      </c>
      <c r="C2" s="4" t="s">
        <v>21</v>
      </c>
      <c r="D2" s="4" t="s">
        <v>20</v>
      </c>
      <c r="E2" s="4" t="s">
        <v>21</v>
      </c>
      <c r="F2" s="4" t="s">
        <v>21</v>
      </c>
      <c r="G2" s="4" t="s">
        <v>20</v>
      </c>
      <c r="H2" s="4" t="s">
        <v>21</v>
      </c>
      <c r="I2" s="4" t="s">
        <v>21</v>
      </c>
      <c r="J2" s="4" t="s">
        <v>21</v>
      </c>
    </row>
    <row r="3" spans="1:69">
      <c r="A3" s="5" t="s">
        <v>1445</v>
      </c>
      <c r="B3" s="5" t="s">
        <v>1446</v>
      </c>
      <c r="C3" s="5" t="s">
        <v>1447</v>
      </c>
      <c r="D3" s="5" t="s">
        <v>1448</v>
      </c>
      <c r="E3" s="5" t="s">
        <v>1449</v>
      </c>
      <c r="F3" s="5" t="s">
        <v>1450</v>
      </c>
      <c r="G3" s="5" t="s">
        <v>1451</v>
      </c>
      <c r="H3" s="5" t="s">
        <v>1452</v>
      </c>
      <c r="I3" s="5" t="s">
        <v>1453</v>
      </c>
      <c r="J3" s="5" t="s">
        <v>1454</v>
      </c>
    </row>
    <row r="4" spans="1:69" ht="66">
      <c r="A4" s="5" t="s">
        <v>1455</v>
      </c>
      <c r="B4" s="5" t="s">
        <v>1456</v>
      </c>
      <c r="C4" s="5" t="s">
        <v>1457</v>
      </c>
      <c r="D4" s="5" t="s">
        <v>1458</v>
      </c>
      <c r="E4" s="5" t="s">
        <v>1459</v>
      </c>
      <c r="F4" s="5" t="s">
        <v>1460</v>
      </c>
      <c r="G4" s="5" t="s">
        <v>1461</v>
      </c>
      <c r="H4" s="5" t="s">
        <v>1462</v>
      </c>
      <c r="I4" s="5" t="s">
        <v>1463</v>
      </c>
      <c r="J4" s="5" t="s">
        <v>1464</v>
      </c>
      <c r="K4" s="5" t="s">
        <v>1465</v>
      </c>
      <c r="L4" s="5" t="s">
        <v>1466</v>
      </c>
      <c r="M4" s="5" t="s">
        <v>1467</v>
      </c>
      <c r="N4" s="5" t="s">
        <v>1468</v>
      </c>
      <c r="O4" s="5" t="s">
        <v>1469</v>
      </c>
      <c r="S4" s="2" t="s">
        <v>1470</v>
      </c>
      <c r="AJ4" s="2" t="s">
        <v>1471</v>
      </c>
      <c r="BA4" s="2" t="s">
        <v>1472</v>
      </c>
    </row>
    <row r="5" spans="1:69">
      <c r="A5" s="6">
        <v>1001</v>
      </c>
      <c r="B5" s="7">
        <v>1</v>
      </c>
      <c r="C5" s="8" t="s">
        <v>1473</v>
      </c>
      <c r="D5" s="7" t="s">
        <v>514</v>
      </c>
      <c r="E5" s="7">
        <v>0</v>
      </c>
      <c r="F5" s="7">
        <v>999</v>
      </c>
      <c r="G5" s="7">
        <v>1</v>
      </c>
      <c r="H5" s="7" t="s">
        <v>1474</v>
      </c>
      <c r="I5" s="7">
        <v>0</v>
      </c>
      <c r="J5" s="19" t="str">
        <f>K5&amp;","&amp;L5&amp;","&amp;M5&amp;","&amp;N5&amp;","&amp;O5</f>
        <v>0,1,0,0,0</v>
      </c>
      <c r="K5" s="7">
        <v>0</v>
      </c>
      <c r="L5" s="7" t="s">
        <v>514</v>
      </c>
      <c r="M5" s="7">
        <v>0</v>
      </c>
      <c r="N5" s="7" t="s">
        <v>291</v>
      </c>
      <c r="O5" s="7" t="s">
        <v>291</v>
      </c>
      <c r="P5" s="20" t="s">
        <v>1475</v>
      </c>
      <c r="Q5" s="24" t="s">
        <v>506</v>
      </c>
      <c r="R5" s="24"/>
      <c r="S5" s="20" t="str">
        <f t="shared" ref="S5:S36" si="0">TRIM(MID(SUBSTITUTE($C5,",",REPT(" ",50)),(COLUMN(C5)-2)*50-49,50))</f>
        <v>37</v>
      </c>
      <c r="T5" s="20" t="str">
        <f t="shared" ref="T5:T36" si="1">TRIM(MID(SUBSTITUTE($C5,",",REPT(" ",50)),(COLUMN(D5)-2)*50-49,50))</f>
        <v/>
      </c>
      <c r="U5" s="20" t="str">
        <f t="shared" ref="U5:U36" si="2">TRIM(MID(SUBSTITUTE($C5,",",REPT(" ",50)),(COLUMN(E5)-2)*50-49,50))</f>
        <v/>
      </c>
      <c r="V5" s="20" t="str">
        <f t="shared" ref="V5:V36" si="3">TRIM(MID(SUBSTITUTE($C5,",",REPT(" ",50)),(COLUMN(F5)-2)*50-49,50))</f>
        <v/>
      </c>
      <c r="W5" s="20" t="str">
        <f t="shared" ref="W5:W36" si="4">TRIM(MID(SUBSTITUTE($C5,",",REPT(" ",50)),(COLUMN(G5)-2)*50-49,50))</f>
        <v/>
      </c>
      <c r="X5" s="20" t="str">
        <f t="shared" ref="X5:X36" si="5">TRIM(MID(SUBSTITUTE($C5,",",REPT(" ",50)),(COLUMN(H5)-2)*50-49,50))</f>
        <v/>
      </c>
      <c r="Y5" s="20" t="str">
        <f t="shared" ref="Y5:Y36" si="6">TRIM(MID(SUBSTITUTE($C5,",",REPT(" ",50)),(COLUMN(I5)-2)*50-49,50))</f>
        <v/>
      </c>
      <c r="Z5" s="20" t="str">
        <f t="shared" ref="Z5:Z36" si="7">TRIM(MID(SUBSTITUTE($C5,",",REPT(" ",50)),(COLUMN(J5)-2)*50-49,50))</f>
        <v/>
      </c>
      <c r="AA5" s="20" t="str">
        <f t="shared" ref="AA5:AA36" si="8">TRIM(MID(SUBSTITUTE($C5,",",REPT(" ",50)),(COLUMN(K5)-2)*50-49,50))</f>
        <v/>
      </c>
      <c r="AB5" s="20" t="str">
        <f t="shared" ref="AB5:AB36" si="9">TRIM(MID(SUBSTITUTE($C5,",",REPT(" ",50)),(COLUMN(L5)-2)*50-49,50))</f>
        <v/>
      </c>
      <c r="AC5" s="20" t="str">
        <f t="shared" ref="AC5:AC36" si="10">TRIM(MID(SUBSTITUTE($C5,",",REPT(" ",50)),(COLUMN(M5)-2)*50-49,50))</f>
        <v/>
      </c>
      <c r="AD5" s="20" t="str">
        <f t="shared" ref="AD5:AD36" si="11">TRIM(MID(SUBSTITUTE($C5,",",REPT(" ",50)),(COLUMN(N5)-2)*50-49,50))</f>
        <v/>
      </c>
      <c r="AE5" s="20" t="str">
        <f t="shared" ref="AE5:AE36" si="12">TRIM(MID(SUBSTITUTE($C5,",",REPT(" ",50)),(COLUMN(O5)-2)*50-49,50))</f>
        <v/>
      </c>
      <c r="AF5" s="20" t="str">
        <f t="shared" ref="AF5:AF36" si="13">TRIM(MID(SUBSTITUTE($C5,",",REPT(" ",50)),(COLUMN(P5)-2)*50-49,50))</f>
        <v/>
      </c>
      <c r="AG5" s="20" t="str">
        <f t="shared" ref="AG5:AG36" si="14">TRIM(MID(SUBSTITUTE($C5,",",REPT(" ",50)),(COLUMN(Q5)-2)*50-49,50))</f>
        <v/>
      </c>
      <c r="AH5" s="20" t="str">
        <f t="shared" ref="AH5:AH36" si="15">TRIM(MID(SUBSTITUTE($C5,",",REPT(" ",50)),(COLUMN(S5)-2)*50-49,50))</f>
        <v/>
      </c>
      <c r="AI5" s="20" t="str">
        <f t="shared" ref="AI5:AI36" si="16">TRIM(MID(SUBSTITUTE($C5,",",REPT(" ",50)),(COLUMN(T5)-2)*50-49,50))</f>
        <v/>
      </c>
      <c r="AJ5" s="28" t="str">
        <f>IF(ISERROR(INT(S5)),"",VLOOKUP(INT(S5),表1_3[],2,0))</f>
        <v>xiejiangjun</v>
      </c>
      <c r="AK5" s="28" t="str">
        <f>IF(ISERROR(INT(T5)),"",VLOOKUP(INT(T5),表1_3[],2,0))</f>
        <v/>
      </c>
      <c r="AL5" s="28" t="str">
        <f>IF(ISERROR(INT(U5)),"",VLOOKUP(INT(U5),表1_3[],2,0))</f>
        <v/>
      </c>
      <c r="AM5" s="28" t="str">
        <f>IF(ISERROR(INT(V5)),"",VLOOKUP(INT(V5),表1_3[],2,0))</f>
        <v/>
      </c>
      <c r="AN5" s="28" t="str">
        <f>IF(ISERROR(INT(W5)),"",VLOOKUP(INT(W5),表1_3[],2,0))</f>
        <v/>
      </c>
      <c r="AO5" s="28" t="str">
        <f>IF(ISERROR(INT(X5)),"",VLOOKUP(INT(X5),表1_3[],2,0))</f>
        <v/>
      </c>
      <c r="AP5" s="28" t="str">
        <f>IF(ISERROR(INT(Y5)),"",VLOOKUP(INT(Y5),表1_3[],2,0))</f>
        <v/>
      </c>
      <c r="AQ5" s="28" t="str">
        <f>IF(ISERROR(INT(Z5)),"",VLOOKUP(INT(Z5),表1_3[],2,0))</f>
        <v/>
      </c>
      <c r="AR5" s="28" t="str">
        <f>IF(ISERROR(INT(AA5)),"",VLOOKUP(INT(AA5),表1_3[],2,0))</f>
        <v/>
      </c>
      <c r="AS5" s="28" t="str">
        <f>IF(ISERROR(INT(AB5)),"",VLOOKUP(INT(AB5),表1_3[],2,0))</f>
        <v/>
      </c>
      <c r="AT5" s="28" t="str">
        <f>IF(ISERROR(INT(AC5)),"",VLOOKUP(INT(AC5),表1_3[],2,0))</f>
        <v/>
      </c>
      <c r="AU5" s="28" t="str">
        <f>IF(ISERROR(INT(AD5)),"",VLOOKUP(INT(AD5),表1_3[],2,0))</f>
        <v/>
      </c>
      <c r="AV5" s="28" t="str">
        <f>IF(ISERROR(INT(AE5)),"",VLOOKUP(INT(AE5),表1_3[],2,0))</f>
        <v/>
      </c>
      <c r="AW5" s="28" t="str">
        <f>IF(ISERROR(INT(AF5)),"",VLOOKUP(INT(AF5),表1_3[],2,0))</f>
        <v/>
      </c>
      <c r="AX5" s="28" t="str">
        <f>IF(ISERROR(INT(AG5)),"",VLOOKUP(INT(AG5),表1_3[],2,0))</f>
        <v/>
      </c>
      <c r="AY5" s="28" t="str">
        <f>IF(ISERROR(INT(AH5)),"",VLOOKUP(INT(AH5),表1_3[],2,0))</f>
        <v/>
      </c>
      <c r="AZ5" s="28" t="str">
        <f>IF(ISERROR(INT(AI5)),"",VLOOKUP(INT(AI5),表1_3[],2,0))</f>
        <v/>
      </c>
      <c r="BA5" s="30">
        <f>IF(ISERROR(INT(S5)),"",VLOOKUP(INT(S5),表1_3[],3,0))</f>
        <v>1</v>
      </c>
      <c r="BB5" s="30" t="str">
        <f>IF(ISERROR(INT(T5)),"",VLOOKUP(INT(T5),表1_3[],3,0))</f>
        <v/>
      </c>
      <c r="BC5" s="30" t="str">
        <f>IF(ISERROR(INT(U5)),"",VLOOKUP(INT(U5),表1_3[],3,0))</f>
        <v/>
      </c>
      <c r="BD5" s="30" t="str">
        <f>IF(ISERROR(INT(V5)),"",VLOOKUP(INT(V5),表1_3[],3,0))</f>
        <v/>
      </c>
      <c r="BE5" s="30" t="str">
        <f>IF(ISERROR(INT(W5)),"",VLOOKUP(INT(W5),表1_3[],3,0))</f>
        <v/>
      </c>
      <c r="BF5" s="30" t="str">
        <f>IF(ISERROR(INT(X5)),"",VLOOKUP(INT(X5),表1_3[],3,0))</f>
        <v/>
      </c>
      <c r="BG5" s="30" t="str">
        <f>IF(ISERROR(INT(Y5)),"",VLOOKUP(INT(Y5),表1_3[],3,0))</f>
        <v/>
      </c>
      <c r="BH5" s="30" t="str">
        <f>IF(ISERROR(INT(Z5)),"",VLOOKUP(INT(Z5),表1_3[],3,0))</f>
        <v/>
      </c>
      <c r="BI5" s="30" t="str">
        <f>IF(ISERROR(INT(AA5)),"",VLOOKUP(INT(AA5),表1_3[],3,0))</f>
        <v/>
      </c>
      <c r="BJ5" s="30" t="str">
        <f>IF(ISERROR(INT(AB5)),"",VLOOKUP(INT(AB5),表1_3[],3,0))</f>
        <v/>
      </c>
      <c r="BK5" s="30" t="str">
        <f>IF(ISERROR(INT(AC5)),"",VLOOKUP(INT(AC5),表1_3[],3,0))</f>
        <v/>
      </c>
      <c r="BL5" s="30" t="str">
        <f>IF(ISERROR(INT(AD5)),"",VLOOKUP(INT(AD5),表1_3[],3,0))</f>
        <v/>
      </c>
      <c r="BM5" s="30" t="str">
        <f>IF(ISERROR(INT(AE5)),"",VLOOKUP(INT(AE5),表1_3[],3,0))</f>
        <v/>
      </c>
      <c r="BN5" s="30" t="str">
        <f>IF(ISERROR(INT(AF5)),"",VLOOKUP(INT(AF5),表1_3[],3,0))</f>
        <v/>
      </c>
      <c r="BO5" s="30" t="str">
        <f>IF(ISERROR(INT(AG5)),"",VLOOKUP(INT(AG5),表1_3[],3,0))</f>
        <v/>
      </c>
      <c r="BP5" s="30" t="str">
        <f>IF(ISERROR(INT(AH5)),"",VLOOKUP(INT(AH5),表1_3[],3,0))</f>
        <v/>
      </c>
      <c r="BQ5" s="30" t="str">
        <f>IF(ISERROR(INT(AI5)),"",VLOOKUP(INT(AI5),表1_3[],3,0))</f>
        <v/>
      </c>
    </row>
    <row r="6" spans="1:69">
      <c r="A6" s="6">
        <v>1002</v>
      </c>
      <c r="B6" s="7">
        <v>1</v>
      </c>
      <c r="C6" s="6">
        <v>40</v>
      </c>
      <c r="D6" s="7" t="s">
        <v>514</v>
      </c>
      <c r="E6" s="7">
        <v>0</v>
      </c>
      <c r="F6" s="7">
        <v>999</v>
      </c>
      <c r="G6" s="7">
        <v>1</v>
      </c>
      <c r="H6" s="7" t="s">
        <v>1474</v>
      </c>
      <c r="I6" s="7">
        <v>0</v>
      </c>
      <c r="J6" s="19" t="str">
        <f>K6&amp;","&amp;L6&amp;","&amp;M6&amp;","&amp;N6&amp;","&amp;O6</f>
        <v>0,0,0,1,0</v>
      </c>
      <c r="K6" s="7">
        <v>0</v>
      </c>
      <c r="L6" s="7" t="s">
        <v>291</v>
      </c>
      <c r="M6" s="7">
        <v>0</v>
      </c>
      <c r="N6" s="7" t="s">
        <v>514</v>
      </c>
      <c r="O6" s="7" t="s">
        <v>291</v>
      </c>
      <c r="P6" s="20" t="s">
        <v>1476</v>
      </c>
      <c r="Q6" s="24" t="s">
        <v>1477</v>
      </c>
      <c r="R6" s="24"/>
      <c r="S6" s="20" t="str">
        <f t="shared" si="0"/>
        <v>40</v>
      </c>
      <c r="T6" s="20" t="str">
        <f t="shared" si="1"/>
        <v/>
      </c>
      <c r="U6" s="20" t="str">
        <f t="shared" si="2"/>
        <v/>
      </c>
      <c r="V6" s="20" t="str">
        <f t="shared" si="3"/>
        <v/>
      </c>
      <c r="W6" s="20" t="str">
        <f t="shared" si="4"/>
        <v/>
      </c>
      <c r="X6" s="20" t="str">
        <f t="shared" si="5"/>
        <v/>
      </c>
      <c r="Y6" s="20" t="str">
        <f t="shared" si="6"/>
        <v/>
      </c>
      <c r="Z6" s="20" t="str">
        <f t="shared" si="7"/>
        <v/>
      </c>
      <c r="AA6" s="20" t="str">
        <f t="shared" si="8"/>
        <v/>
      </c>
      <c r="AB6" s="20" t="str">
        <f t="shared" si="9"/>
        <v/>
      </c>
      <c r="AC6" s="20" t="str">
        <f t="shared" si="10"/>
        <v/>
      </c>
      <c r="AD6" s="20" t="str">
        <f t="shared" si="11"/>
        <v/>
      </c>
      <c r="AE6" s="20" t="str">
        <f t="shared" si="12"/>
        <v/>
      </c>
      <c r="AF6" s="20" t="str">
        <f t="shared" si="13"/>
        <v/>
      </c>
      <c r="AG6" s="20" t="str">
        <f t="shared" si="14"/>
        <v/>
      </c>
      <c r="AH6" s="20" t="str">
        <f t="shared" si="15"/>
        <v/>
      </c>
      <c r="AI6" s="20" t="str">
        <f t="shared" si="16"/>
        <v/>
      </c>
      <c r="AJ6" s="28" t="str">
        <f>IF(ISERROR(INT(S6)),"",VLOOKUP(INT(S6),表1_3[],2,0))</f>
        <v>aisha</v>
      </c>
      <c r="AK6" s="28" t="str">
        <f>IF(ISERROR(INT(T6)),"",VLOOKUP(INT(T6),表1_3[],2,0))</f>
        <v/>
      </c>
      <c r="AL6" s="28" t="str">
        <f>IF(ISERROR(INT(U6)),"",VLOOKUP(INT(U6),表1_3[],2,0))</f>
        <v/>
      </c>
      <c r="AM6" s="28" t="str">
        <f>IF(ISERROR(INT(V6)),"",VLOOKUP(INT(V6),表1_3[],2,0))</f>
        <v/>
      </c>
      <c r="AN6" s="28" t="str">
        <f>IF(ISERROR(INT(W6)),"",VLOOKUP(INT(W6),表1_3[],2,0))</f>
        <v/>
      </c>
      <c r="AO6" s="28" t="str">
        <f>IF(ISERROR(INT(X6)),"",VLOOKUP(INT(X6),表1_3[],2,0))</f>
        <v/>
      </c>
      <c r="AP6" s="28" t="str">
        <f>IF(ISERROR(INT(Y6)),"",VLOOKUP(INT(Y6),表1_3[],2,0))</f>
        <v/>
      </c>
      <c r="AQ6" s="28" t="str">
        <f>IF(ISERROR(INT(Z6)),"",VLOOKUP(INT(Z6),表1_3[],2,0))</f>
        <v/>
      </c>
      <c r="AR6" s="28" t="str">
        <f>IF(ISERROR(INT(AA6)),"",VLOOKUP(INT(AA6),表1_3[],2,0))</f>
        <v/>
      </c>
      <c r="AS6" s="28" t="str">
        <f>IF(ISERROR(INT(AB6)),"",VLOOKUP(INT(AB6),表1_3[],2,0))</f>
        <v/>
      </c>
      <c r="AT6" s="28" t="str">
        <f>IF(ISERROR(INT(AC6)),"",VLOOKUP(INT(AC6),表1_3[],2,0))</f>
        <v/>
      </c>
      <c r="AU6" s="28" t="str">
        <f>IF(ISERROR(INT(AD6)),"",VLOOKUP(INT(AD6),表1_3[],2,0))</f>
        <v/>
      </c>
      <c r="AV6" s="28" t="str">
        <f>IF(ISERROR(INT(AE6)),"",VLOOKUP(INT(AE6),表1_3[],2,0))</f>
        <v/>
      </c>
      <c r="AW6" s="28" t="str">
        <f>IF(ISERROR(INT(AF6)),"",VLOOKUP(INT(AF6),表1_3[],2,0))</f>
        <v/>
      </c>
      <c r="AX6" s="28" t="str">
        <f>IF(ISERROR(INT(AG6)),"",VLOOKUP(INT(AG6),表1_3[],2,0))</f>
        <v/>
      </c>
      <c r="AY6" s="28" t="str">
        <f>IF(ISERROR(INT(AH6)),"",VLOOKUP(INT(AH6),表1_3[],2,0))</f>
        <v/>
      </c>
      <c r="AZ6" s="28" t="str">
        <f>IF(ISERROR(INT(AI6)),"",VLOOKUP(INT(AI6),表1_3[],2,0))</f>
        <v/>
      </c>
      <c r="BA6" s="30">
        <f>IF(ISERROR(INT(S6)),"",VLOOKUP(INT(S6),表1_3[],3,0))</f>
        <v>1</v>
      </c>
      <c r="BB6" s="30" t="str">
        <f>IF(ISERROR(INT(T6)),"",VLOOKUP(INT(T6),表1_3[],3,0))</f>
        <v/>
      </c>
      <c r="BC6" s="30" t="str">
        <f>IF(ISERROR(INT(U6)),"",VLOOKUP(INT(U6),表1_3[],3,0))</f>
        <v/>
      </c>
      <c r="BD6" s="30" t="str">
        <f>IF(ISERROR(INT(V6)),"",VLOOKUP(INT(V6),表1_3[],3,0))</f>
        <v/>
      </c>
      <c r="BE6" s="30" t="str">
        <f>IF(ISERROR(INT(W6)),"",VLOOKUP(INT(W6),表1_3[],3,0))</f>
        <v/>
      </c>
      <c r="BF6" s="30" t="str">
        <f>IF(ISERROR(INT(X6)),"",VLOOKUP(INT(X6),表1_3[],3,0))</f>
        <v/>
      </c>
      <c r="BG6" s="30" t="str">
        <f>IF(ISERROR(INT(Y6)),"",VLOOKUP(INT(Y6),表1_3[],3,0))</f>
        <v/>
      </c>
      <c r="BH6" s="30" t="str">
        <f>IF(ISERROR(INT(Z6)),"",VLOOKUP(INT(Z6),表1_3[],3,0))</f>
        <v/>
      </c>
      <c r="BI6" s="30" t="str">
        <f>IF(ISERROR(INT(AA6)),"",VLOOKUP(INT(AA6),表1_3[],3,0))</f>
        <v/>
      </c>
      <c r="BJ6" s="30" t="str">
        <f>IF(ISERROR(INT(AB6)),"",VLOOKUP(INT(AB6),表1_3[],3,0))</f>
        <v/>
      </c>
      <c r="BK6" s="30" t="str">
        <f>IF(ISERROR(INT(AC6)),"",VLOOKUP(INT(AC6),表1_3[],3,0))</f>
        <v/>
      </c>
      <c r="BL6" s="30" t="str">
        <f>IF(ISERROR(INT(AD6)),"",VLOOKUP(INT(AD6),表1_3[],3,0))</f>
        <v/>
      </c>
      <c r="BM6" s="30" t="str">
        <f>IF(ISERROR(INT(AE6)),"",VLOOKUP(INT(AE6),表1_3[],3,0))</f>
        <v/>
      </c>
      <c r="BN6" s="30" t="str">
        <f>IF(ISERROR(INT(AF6)),"",VLOOKUP(INT(AF6),表1_3[],3,0))</f>
        <v/>
      </c>
      <c r="BO6" s="30" t="str">
        <f>IF(ISERROR(INT(AG6)),"",VLOOKUP(INT(AG6),表1_3[],3,0))</f>
        <v/>
      </c>
      <c r="BP6" s="30" t="str">
        <f>IF(ISERROR(INT(AH6)),"",VLOOKUP(INT(AH6),表1_3[],3,0))</f>
        <v/>
      </c>
      <c r="BQ6" s="30" t="str">
        <f>IF(ISERROR(INT(AI6)),"",VLOOKUP(INT(AI6),表1_3[],3,0))</f>
        <v/>
      </c>
    </row>
    <row r="7" spans="1:69" ht="14.4">
      <c r="A7" s="6" t="s">
        <v>1478</v>
      </c>
      <c r="B7" s="7">
        <v>1</v>
      </c>
      <c r="C7" s="9" t="s">
        <v>1479</v>
      </c>
      <c r="D7" s="7" t="s">
        <v>487</v>
      </c>
      <c r="E7" s="7" t="s">
        <v>1480</v>
      </c>
      <c r="F7" s="7" t="s">
        <v>1481</v>
      </c>
      <c r="G7" s="7">
        <v>1</v>
      </c>
      <c r="H7" s="7" t="s">
        <v>1474</v>
      </c>
      <c r="I7" s="7" t="s">
        <v>391</v>
      </c>
      <c r="J7" s="19" t="str">
        <f>K7&amp;","&amp;L7&amp;","&amp;M7&amp;","&amp;N7&amp;","&amp;O7</f>
        <v>0,1,1,1,1</v>
      </c>
      <c r="K7" s="7" t="s">
        <v>291</v>
      </c>
      <c r="L7" s="7" t="s">
        <v>514</v>
      </c>
      <c r="M7" s="7" t="s">
        <v>514</v>
      </c>
      <c r="N7" s="7" t="s">
        <v>514</v>
      </c>
      <c r="O7" s="7" t="s">
        <v>514</v>
      </c>
      <c r="P7" s="20" t="s">
        <v>1482</v>
      </c>
      <c r="Q7" s="24" t="s">
        <v>1483</v>
      </c>
      <c r="R7" s="24"/>
      <c r="S7" s="20" t="str">
        <f t="shared" si="0"/>
        <v>44</v>
      </c>
      <c r="T7" s="20" t="str">
        <f t="shared" si="1"/>
        <v>48</v>
      </c>
      <c r="U7" s="20" t="str">
        <f t="shared" si="2"/>
        <v>50</v>
      </c>
      <c r="V7" s="20" t="str">
        <f t="shared" si="3"/>
        <v>52</v>
      </c>
      <c r="W7" s="20" t="str">
        <f t="shared" si="4"/>
        <v>72</v>
      </c>
      <c r="X7" s="20" t="str">
        <f t="shared" si="5"/>
        <v/>
      </c>
      <c r="Y7" s="20" t="str">
        <f t="shared" si="6"/>
        <v/>
      </c>
      <c r="Z7" s="20" t="str">
        <f t="shared" si="7"/>
        <v/>
      </c>
      <c r="AA7" s="20" t="str">
        <f t="shared" si="8"/>
        <v/>
      </c>
      <c r="AB7" s="20" t="str">
        <f t="shared" si="9"/>
        <v/>
      </c>
      <c r="AC7" s="20" t="str">
        <f t="shared" si="10"/>
        <v/>
      </c>
      <c r="AD7" s="20" t="str">
        <f t="shared" si="11"/>
        <v/>
      </c>
      <c r="AE7" s="20" t="str">
        <f t="shared" si="12"/>
        <v/>
      </c>
      <c r="AF7" s="20" t="str">
        <f t="shared" si="13"/>
        <v/>
      </c>
      <c r="AG7" s="20" t="str">
        <f t="shared" si="14"/>
        <v/>
      </c>
      <c r="AH7" s="20" t="str">
        <f t="shared" si="15"/>
        <v/>
      </c>
      <c r="AI7" s="20" t="str">
        <f t="shared" si="16"/>
        <v/>
      </c>
      <c r="AJ7" s="28" t="str">
        <f>IF(ISERROR(INT(S7)),"",VLOOKUP(INT(S7),表1_3[],2,0))</f>
        <v>leishenchui</v>
      </c>
      <c r="AK7" s="28" t="str">
        <f>IF(ISERROR(INT(T7)),"",VLOOKUP(INT(T7),表1_3[],2,0))</f>
        <v>baobaohetun</v>
      </c>
      <c r="AL7" s="28" t="str">
        <f>IF(ISERROR(INT(U7)),"",VLOOKUP(INT(U7),表1_3[],2,0))</f>
        <v>jiguangjing</v>
      </c>
      <c r="AM7" s="28" t="str">
        <f>IF(ISERROR(INT(V7)),"",VLOOKUP(INT(V7),表1_3[],2,0))</f>
        <v>baozhahetun</v>
      </c>
      <c r="AN7" s="28" t="str">
        <f>IF(ISERROR(INT(W7)),"",VLOOKUP(INT(W7),表1_3[],2,0))</f>
        <v>lianhuanzdx</v>
      </c>
      <c r="AO7" s="28" t="str">
        <f>IF(ISERROR(INT(X7)),"",VLOOKUP(INT(X7),表1_3[],2,0))</f>
        <v/>
      </c>
      <c r="AP7" s="28" t="str">
        <f>IF(ISERROR(INT(Y7)),"",VLOOKUP(INT(Y7),表1_3[],2,0))</f>
        <v/>
      </c>
      <c r="AQ7" s="28" t="str">
        <f>IF(ISERROR(INT(Z7)),"",VLOOKUP(INT(Z7),表1_3[],2,0))</f>
        <v/>
      </c>
      <c r="AR7" s="28" t="str">
        <f>IF(ISERROR(INT(AA7)),"",VLOOKUP(INT(AA7),表1_3[],2,0))</f>
        <v/>
      </c>
      <c r="AS7" s="28" t="str">
        <f>IF(ISERROR(INT(AB7)),"",VLOOKUP(INT(AB7),表1_3[],2,0))</f>
        <v/>
      </c>
      <c r="AT7" s="28" t="str">
        <f>IF(ISERROR(INT(AC7)),"",VLOOKUP(INT(AC7),表1_3[],2,0))</f>
        <v/>
      </c>
      <c r="AU7" s="28" t="str">
        <f>IF(ISERROR(INT(AD7)),"",VLOOKUP(INT(AD7),表1_3[],2,0))</f>
        <v/>
      </c>
      <c r="AV7" s="28" t="str">
        <f>IF(ISERROR(INT(AE7)),"",VLOOKUP(INT(AE7),表1_3[],2,0))</f>
        <v/>
      </c>
      <c r="AW7" s="28" t="str">
        <f>IF(ISERROR(INT(AF7)),"",VLOOKUP(INT(AF7),表1_3[],2,0))</f>
        <v/>
      </c>
      <c r="AX7" s="28" t="str">
        <f>IF(ISERROR(INT(AG7)),"",VLOOKUP(INT(AG7),表1_3[],2,0))</f>
        <v/>
      </c>
      <c r="AY7" s="28" t="str">
        <f>IF(ISERROR(INT(AH7)),"",VLOOKUP(INT(AH7),表1_3[],2,0))</f>
        <v/>
      </c>
      <c r="AZ7" s="28" t="str">
        <f>IF(ISERROR(INT(AI7)),"",VLOOKUP(INT(AI7),表1_3[],2,0))</f>
        <v/>
      </c>
      <c r="BA7" s="30">
        <f>IF(ISERROR(INT(S7)),"",VLOOKUP(INT(S7),表1_3[],3,0))</f>
        <v>1</v>
      </c>
      <c r="BB7" s="30">
        <f>IF(ISERROR(INT(T7)),"",VLOOKUP(INT(T7),表1_3[],3,0))</f>
        <v>1</v>
      </c>
      <c r="BC7" s="30">
        <f>IF(ISERROR(INT(U7)),"",VLOOKUP(INT(U7),表1_3[],3,0))</f>
        <v>1</v>
      </c>
      <c r="BD7" s="30">
        <f>IF(ISERROR(INT(V7)),"",VLOOKUP(INT(V7),表1_3[],3,0))</f>
        <v>1</v>
      </c>
      <c r="BE7" s="30">
        <f>IF(ISERROR(INT(W7)),"",VLOOKUP(INT(W7),表1_3[],3,0))</f>
        <v>1</v>
      </c>
      <c r="BF7" s="30" t="str">
        <f>IF(ISERROR(INT(X7)),"",VLOOKUP(INT(X7),表1_3[],3,0))</f>
        <v/>
      </c>
      <c r="BG7" s="30" t="str">
        <f>IF(ISERROR(INT(Y7)),"",VLOOKUP(INT(Y7),表1_3[],3,0))</f>
        <v/>
      </c>
      <c r="BH7" s="30" t="str">
        <f>IF(ISERROR(INT(Z7)),"",VLOOKUP(INT(Z7),表1_3[],3,0))</f>
        <v/>
      </c>
      <c r="BI7" s="30" t="str">
        <f>IF(ISERROR(INT(AA7)),"",VLOOKUP(INT(AA7),表1_3[],3,0))</f>
        <v/>
      </c>
      <c r="BJ7" s="30" t="str">
        <f>IF(ISERROR(INT(AB7)),"",VLOOKUP(INT(AB7),表1_3[],3,0))</f>
        <v/>
      </c>
      <c r="BK7" s="30" t="str">
        <f>IF(ISERROR(INT(AC7)),"",VLOOKUP(INT(AC7),表1_3[],3,0))</f>
        <v/>
      </c>
      <c r="BL7" s="30" t="str">
        <f>IF(ISERROR(INT(AD7)),"",VLOOKUP(INT(AD7),表1_3[],3,0))</f>
        <v/>
      </c>
      <c r="BM7" s="30" t="str">
        <f>IF(ISERROR(INT(AE7)),"",VLOOKUP(INT(AE7),表1_3[],3,0))</f>
        <v/>
      </c>
      <c r="BN7" s="30" t="str">
        <f>IF(ISERROR(INT(AF7)),"",VLOOKUP(INT(AF7),表1_3[],3,0))</f>
        <v/>
      </c>
      <c r="BO7" s="30" t="str">
        <f>IF(ISERROR(INT(AG7)),"",VLOOKUP(INT(AG7),表1_3[],3,0))</f>
        <v/>
      </c>
      <c r="BP7" s="30" t="str">
        <f>IF(ISERROR(INT(AH7)),"",VLOOKUP(INT(AH7),表1_3[],3,0))</f>
        <v/>
      </c>
      <c r="BQ7" s="30" t="str">
        <f>IF(ISERROR(INT(AI7)),"",VLOOKUP(INT(AI7),表1_3[],3,0))</f>
        <v/>
      </c>
    </row>
    <row r="8" spans="1:69">
      <c r="A8" s="10" t="s">
        <v>1484</v>
      </c>
      <c r="B8" s="11" t="s">
        <v>514</v>
      </c>
      <c r="C8" s="12" t="s">
        <v>1485</v>
      </c>
      <c r="D8" s="11" t="s">
        <v>514</v>
      </c>
      <c r="E8" s="11" t="s">
        <v>1486</v>
      </c>
      <c r="F8" s="13" t="s">
        <v>1481</v>
      </c>
      <c r="G8" s="11" t="s">
        <v>514</v>
      </c>
      <c r="H8" s="11" t="s">
        <v>1474</v>
      </c>
      <c r="I8" s="13" t="s">
        <v>1487</v>
      </c>
      <c r="J8" s="19" t="str">
        <f>K8&amp;","&amp;L8&amp;","&amp;M8&amp;","&amp;N8&amp;","&amp;O8</f>
        <v>0,0,1,0,1</v>
      </c>
      <c r="K8" s="11" t="s">
        <v>291</v>
      </c>
      <c r="L8" s="11" t="s">
        <v>291</v>
      </c>
      <c r="M8" s="11" t="s">
        <v>514</v>
      </c>
      <c r="N8" s="11" t="s">
        <v>291</v>
      </c>
      <c r="O8" s="11" t="s">
        <v>514</v>
      </c>
      <c r="P8" s="20" t="s">
        <v>1488</v>
      </c>
      <c r="Q8" s="24" t="s">
        <v>1489</v>
      </c>
      <c r="R8" s="24"/>
      <c r="S8" s="20" t="str">
        <f t="shared" si="0"/>
        <v>73</v>
      </c>
      <c r="T8" s="20" t="str">
        <f t="shared" si="1"/>
        <v>74</v>
      </c>
      <c r="U8" s="20" t="str">
        <f t="shared" si="2"/>
        <v>75</v>
      </c>
      <c r="V8" s="20" t="str">
        <f t="shared" si="3"/>
        <v/>
      </c>
      <c r="W8" s="20" t="str">
        <f t="shared" si="4"/>
        <v/>
      </c>
      <c r="X8" s="20" t="str">
        <f t="shared" si="5"/>
        <v/>
      </c>
      <c r="Y8" s="20" t="str">
        <f t="shared" si="6"/>
        <v/>
      </c>
      <c r="Z8" s="20" t="str">
        <f t="shared" si="7"/>
        <v/>
      </c>
      <c r="AA8" s="20" t="str">
        <f t="shared" si="8"/>
        <v/>
      </c>
      <c r="AB8" s="20" t="str">
        <f t="shared" si="9"/>
        <v/>
      </c>
      <c r="AC8" s="20" t="str">
        <f t="shared" si="10"/>
        <v/>
      </c>
      <c r="AD8" s="20" t="str">
        <f t="shared" si="11"/>
        <v/>
      </c>
      <c r="AE8" s="20" t="str">
        <f t="shared" si="12"/>
        <v/>
      </c>
      <c r="AF8" s="20" t="str">
        <f t="shared" si="13"/>
        <v/>
      </c>
      <c r="AG8" s="20" t="str">
        <f t="shared" si="14"/>
        <v/>
      </c>
      <c r="AH8" s="20" t="str">
        <f t="shared" si="15"/>
        <v/>
      </c>
      <c r="AI8" s="20" t="str">
        <f t="shared" si="16"/>
        <v/>
      </c>
      <c r="AJ8" s="28" t="str">
        <f>IF(ISERROR(INT(S8)),"",VLOOKUP(INT(S8),表1_3[],2,0))</f>
        <v>shuimuboss</v>
      </c>
      <c r="AK8" s="28" t="str">
        <f>IF(ISERROR(INT(T8)),"",VLOOKUP(INT(T8),表1_3[],2,0))</f>
        <v>henggongyu</v>
      </c>
      <c r="AL8" s="28" t="str">
        <f>IF(ISERROR(INT(U8)),"",VLOOKUP(INT(U8),表1_3[],2,0))</f>
        <v>baozangjue</v>
      </c>
      <c r="AM8" s="28" t="str">
        <f>IF(ISERROR(INT(V8)),"",VLOOKUP(INT(V8),表1_3[],2,0))</f>
        <v/>
      </c>
      <c r="AN8" s="28" t="str">
        <f>IF(ISERROR(INT(W8)),"",VLOOKUP(INT(W8),表1_3[],2,0))</f>
        <v/>
      </c>
      <c r="AO8" s="28" t="str">
        <f>IF(ISERROR(INT(X8)),"",VLOOKUP(INT(X8),表1_3[],2,0))</f>
        <v/>
      </c>
      <c r="AP8" s="28" t="str">
        <f>IF(ISERROR(INT(Y8)),"",VLOOKUP(INT(Y8),表1_3[],2,0))</f>
        <v/>
      </c>
      <c r="AQ8" s="28" t="str">
        <f>IF(ISERROR(INT(Z8)),"",VLOOKUP(INT(Z8),表1_3[],2,0))</f>
        <v/>
      </c>
      <c r="AR8" s="28" t="str">
        <f>IF(ISERROR(INT(AA8)),"",VLOOKUP(INT(AA8),表1_3[],2,0))</f>
        <v/>
      </c>
      <c r="AS8" s="28" t="str">
        <f>IF(ISERROR(INT(AB8)),"",VLOOKUP(INT(AB8),表1_3[],2,0))</f>
        <v/>
      </c>
      <c r="AT8" s="28" t="str">
        <f>IF(ISERROR(INT(AC8)),"",VLOOKUP(INT(AC8),表1_3[],2,0))</f>
        <v/>
      </c>
      <c r="AU8" s="28" t="str">
        <f>IF(ISERROR(INT(AD8)),"",VLOOKUP(INT(AD8),表1_3[],2,0))</f>
        <v/>
      </c>
      <c r="AV8" s="28" t="str">
        <f>IF(ISERROR(INT(AE8)),"",VLOOKUP(INT(AE8),表1_3[],2,0))</f>
        <v/>
      </c>
      <c r="AW8" s="28" t="str">
        <f>IF(ISERROR(INT(AF8)),"",VLOOKUP(INT(AF8),表1_3[],2,0))</f>
        <v/>
      </c>
      <c r="AX8" s="28" t="str">
        <f>IF(ISERROR(INT(AG8)),"",VLOOKUP(INT(AG8),表1_3[],2,0))</f>
        <v/>
      </c>
      <c r="AY8" s="28" t="str">
        <f>IF(ISERROR(INT(AH8)),"",VLOOKUP(INT(AH8),表1_3[],2,0))</f>
        <v/>
      </c>
      <c r="AZ8" s="28" t="str">
        <f>IF(ISERROR(INT(AI8)),"",VLOOKUP(INT(AI8),表1_3[],2,0))</f>
        <v/>
      </c>
      <c r="BA8" s="30">
        <f>IF(ISERROR(INT(S8)),"",VLOOKUP(INT(S8),表1_3[],3,0))</f>
        <v>1</v>
      </c>
      <c r="BB8" s="30">
        <f>IF(ISERROR(INT(T8)),"",VLOOKUP(INT(T8),表1_3[],3,0))</f>
        <v>1</v>
      </c>
      <c r="BC8" s="30">
        <f>IF(ISERROR(INT(U8)),"",VLOOKUP(INT(U8),表1_3[],3,0))</f>
        <v>1</v>
      </c>
      <c r="BD8" s="30" t="str">
        <f>IF(ISERROR(INT(V8)),"",VLOOKUP(INT(V8),表1_3[],3,0))</f>
        <v/>
      </c>
      <c r="BE8" s="30" t="str">
        <f>IF(ISERROR(INT(W8)),"",VLOOKUP(INT(W8),表1_3[],3,0))</f>
        <v/>
      </c>
      <c r="BF8" s="30" t="str">
        <f>IF(ISERROR(INT(X8)),"",VLOOKUP(INT(X8),表1_3[],3,0))</f>
        <v/>
      </c>
      <c r="BG8" s="30" t="str">
        <f>IF(ISERROR(INT(Y8)),"",VLOOKUP(INT(Y8),表1_3[],3,0))</f>
        <v/>
      </c>
      <c r="BH8" s="30" t="str">
        <f>IF(ISERROR(INT(Z8)),"",VLOOKUP(INT(Z8),表1_3[],3,0))</f>
        <v/>
      </c>
      <c r="BI8" s="30" t="str">
        <f>IF(ISERROR(INT(AA8)),"",VLOOKUP(INT(AA8),表1_3[],3,0))</f>
        <v/>
      </c>
      <c r="BJ8" s="30" t="str">
        <f>IF(ISERROR(INT(AB8)),"",VLOOKUP(INT(AB8),表1_3[],3,0))</f>
        <v/>
      </c>
      <c r="BK8" s="30" t="str">
        <f>IF(ISERROR(INT(AC8)),"",VLOOKUP(INT(AC8),表1_3[],3,0))</f>
        <v/>
      </c>
      <c r="BL8" s="30" t="str">
        <f>IF(ISERROR(INT(AD8)),"",VLOOKUP(INT(AD8),表1_3[],3,0))</f>
        <v/>
      </c>
      <c r="BM8" s="30" t="str">
        <f>IF(ISERROR(INT(AE8)),"",VLOOKUP(INT(AE8),表1_3[],3,0))</f>
        <v/>
      </c>
      <c r="BN8" s="30" t="str">
        <f>IF(ISERROR(INT(AF8)),"",VLOOKUP(INT(AF8),表1_3[],3,0))</f>
        <v/>
      </c>
      <c r="BO8" s="30" t="str">
        <f>IF(ISERROR(INT(AG8)),"",VLOOKUP(INT(AG8),表1_3[],3,0))</f>
        <v/>
      </c>
      <c r="BP8" s="30" t="str">
        <f>IF(ISERROR(INT(AH8)),"",VLOOKUP(INT(AH8),表1_3[],3,0))</f>
        <v/>
      </c>
      <c r="BQ8" s="30" t="str">
        <f>IF(ISERROR(INT(AI8)),"",VLOOKUP(INT(AI8),表1_3[],3,0))</f>
        <v/>
      </c>
    </row>
    <row r="9" spans="1:69" s="1" customFormat="1">
      <c r="A9" s="14">
        <v>2001</v>
      </c>
      <c r="B9" s="15">
        <v>2</v>
      </c>
      <c r="C9" s="14">
        <v>61</v>
      </c>
      <c r="D9" s="15" t="s">
        <v>514</v>
      </c>
      <c r="E9" s="15">
        <v>0</v>
      </c>
      <c r="F9" s="15">
        <v>999</v>
      </c>
      <c r="G9" s="15">
        <v>1</v>
      </c>
      <c r="H9" s="15" t="s">
        <v>291</v>
      </c>
      <c r="I9" s="15">
        <v>0</v>
      </c>
      <c r="J9" s="21" t="str">
        <f t="shared" ref="J9:J30" si="17">K9&amp;","&amp;L9&amp;","&amp;M9&amp;","&amp;N9</f>
        <v>0,0,0,1</v>
      </c>
      <c r="K9" s="15">
        <v>0</v>
      </c>
      <c r="L9" s="15">
        <v>0</v>
      </c>
      <c r="M9" s="15">
        <v>0</v>
      </c>
      <c r="N9" s="15">
        <v>1</v>
      </c>
      <c r="O9" s="15"/>
      <c r="P9" s="22" t="s">
        <v>1475</v>
      </c>
      <c r="Q9" s="25" t="s">
        <v>561</v>
      </c>
      <c r="R9" s="25"/>
      <c r="S9" s="22" t="str">
        <f t="shared" si="0"/>
        <v>61</v>
      </c>
      <c r="T9" s="22" t="str">
        <f t="shared" si="1"/>
        <v/>
      </c>
      <c r="U9" s="22" t="str">
        <f t="shared" si="2"/>
        <v/>
      </c>
      <c r="V9" s="22" t="str">
        <f t="shared" si="3"/>
        <v/>
      </c>
      <c r="W9" s="22" t="str">
        <f t="shared" si="4"/>
        <v/>
      </c>
      <c r="X9" s="22" t="str">
        <f t="shared" si="5"/>
        <v/>
      </c>
      <c r="Y9" s="22" t="str">
        <f t="shared" si="6"/>
        <v/>
      </c>
      <c r="Z9" s="22" t="str">
        <f t="shared" si="7"/>
        <v/>
      </c>
      <c r="AA9" s="22" t="str">
        <f t="shared" si="8"/>
        <v/>
      </c>
      <c r="AB9" s="22" t="str">
        <f t="shared" si="9"/>
        <v/>
      </c>
      <c r="AC9" s="22" t="str">
        <f t="shared" si="10"/>
        <v/>
      </c>
      <c r="AD9" s="22" t="str">
        <f t="shared" si="11"/>
        <v/>
      </c>
      <c r="AE9" s="22" t="str">
        <f t="shared" si="12"/>
        <v/>
      </c>
      <c r="AF9" s="22" t="str">
        <f t="shared" si="13"/>
        <v/>
      </c>
      <c r="AG9" s="22" t="str">
        <f t="shared" si="14"/>
        <v/>
      </c>
      <c r="AH9" s="22" t="str">
        <f t="shared" si="15"/>
        <v/>
      </c>
      <c r="AI9" s="22" t="str">
        <f t="shared" si="16"/>
        <v/>
      </c>
      <c r="AJ9" s="29" t="str">
        <f>IF(ISERROR(INT(S9)),"",VLOOKUP(INT(S9),表1_3[],2,0))</f>
        <v>shihunsha</v>
      </c>
      <c r="AK9" s="29" t="str">
        <f>IF(ISERROR(INT(T9)),"",VLOOKUP(INT(T9),表1_3[],2,0))</f>
        <v/>
      </c>
      <c r="AL9" s="29" t="str">
        <f>IF(ISERROR(INT(U9)),"",VLOOKUP(INT(U9),表1_3[],2,0))</f>
        <v/>
      </c>
      <c r="AM9" s="29" t="str">
        <f>IF(ISERROR(INT(V9)),"",VLOOKUP(INT(V9),表1_3[],2,0))</f>
        <v/>
      </c>
      <c r="AN9" s="29" t="str">
        <f>IF(ISERROR(INT(W9)),"",VLOOKUP(INT(W9),表1_3[],2,0))</f>
        <v/>
      </c>
      <c r="AO9" s="29" t="str">
        <f>IF(ISERROR(INT(X9)),"",VLOOKUP(INT(X9),表1_3[],2,0))</f>
        <v/>
      </c>
      <c r="AP9" s="29" t="str">
        <f>IF(ISERROR(INT(Y9)),"",VLOOKUP(INT(Y9),表1_3[],2,0))</f>
        <v/>
      </c>
      <c r="AQ9" s="29" t="str">
        <f>IF(ISERROR(INT(Z9)),"",VLOOKUP(INT(Z9),表1_3[],2,0))</f>
        <v/>
      </c>
      <c r="AR9" s="29" t="str">
        <f>IF(ISERROR(INT(AA9)),"",VLOOKUP(INT(AA9),表1_3[],2,0))</f>
        <v/>
      </c>
      <c r="AS9" s="29" t="str">
        <f>IF(ISERROR(INT(AB9)),"",VLOOKUP(INT(AB9),表1_3[],2,0))</f>
        <v/>
      </c>
      <c r="AT9" s="29" t="str">
        <f>IF(ISERROR(INT(AC9)),"",VLOOKUP(INT(AC9),表1_3[],2,0))</f>
        <v/>
      </c>
      <c r="AU9" s="29" t="str">
        <f>IF(ISERROR(INT(AD9)),"",VLOOKUP(INT(AD9),表1_3[],2,0))</f>
        <v/>
      </c>
      <c r="AV9" s="29" t="str">
        <f>IF(ISERROR(INT(AE9)),"",VLOOKUP(INT(AE9),表1_3[],2,0))</f>
        <v/>
      </c>
      <c r="AW9" s="29" t="str">
        <f>IF(ISERROR(INT(AF9)),"",VLOOKUP(INT(AF9),表1_3[],2,0))</f>
        <v/>
      </c>
      <c r="AX9" s="29" t="str">
        <f>IF(ISERROR(INT(AG9)),"",VLOOKUP(INT(AG9),表1_3[],2,0))</f>
        <v/>
      </c>
      <c r="AY9" s="29" t="str">
        <f>IF(ISERROR(INT(AH9)),"",VLOOKUP(INT(AH9),表1_3[],2,0))</f>
        <v/>
      </c>
      <c r="AZ9" s="29" t="str">
        <f>IF(ISERROR(INT(AI9)),"",VLOOKUP(INT(AI9),表1_3[],2,0))</f>
        <v/>
      </c>
      <c r="BA9" s="31">
        <f>IF(ISERROR(INT(S9)),"",VLOOKUP(INT(S9),表1_3[],4,0))</f>
        <v>1</v>
      </c>
      <c r="BB9" s="31" t="str">
        <f>IF(ISERROR(INT(T9)),"",VLOOKUP(INT(T9),表1_3[],4,0))</f>
        <v/>
      </c>
      <c r="BC9" s="31" t="str">
        <f>IF(ISERROR(INT(U9)),"",VLOOKUP(INT(U9),表1_3[],4,0))</f>
        <v/>
      </c>
      <c r="BD9" s="31" t="str">
        <f>IF(ISERROR(INT(V9)),"",VLOOKUP(INT(V9),表1_3[],4,0))</f>
        <v/>
      </c>
      <c r="BE9" s="31" t="str">
        <f>IF(ISERROR(INT(W9)),"",VLOOKUP(INT(W9),表1_3[],4,0))</f>
        <v/>
      </c>
      <c r="BF9" s="31" t="str">
        <f>IF(ISERROR(INT(X9)),"",VLOOKUP(INT(X9),表1_3[],4,0))</f>
        <v/>
      </c>
      <c r="BG9" s="31" t="str">
        <f>IF(ISERROR(INT(Y9)),"",VLOOKUP(INT(Y9),表1_3[],4,0))</f>
        <v/>
      </c>
      <c r="BH9" s="31" t="str">
        <f>IF(ISERROR(INT(Z9)),"",VLOOKUP(INT(Z9),表1_3[],4,0))</f>
        <v/>
      </c>
      <c r="BI9" s="31" t="str">
        <f>IF(ISERROR(INT(AA9)),"",VLOOKUP(INT(AA9),表1_3[],4,0))</f>
        <v/>
      </c>
      <c r="BJ9" s="31" t="str">
        <f>IF(ISERROR(INT(AB9)),"",VLOOKUP(INT(AB9),表1_3[],4,0))</f>
        <v/>
      </c>
      <c r="BK9" s="31" t="str">
        <f>IF(ISERROR(INT(AC9)),"",VLOOKUP(INT(AC9),表1_3[],4,0))</f>
        <v/>
      </c>
      <c r="BL9" s="31" t="str">
        <f>IF(ISERROR(INT(AD9)),"",VLOOKUP(INT(AD9),表1_3[],4,0))</f>
        <v/>
      </c>
      <c r="BM9" s="31" t="str">
        <f>IF(ISERROR(INT(AE9)),"",VLOOKUP(INT(AE9),表1_3[],4,0))</f>
        <v/>
      </c>
      <c r="BN9" s="31" t="str">
        <f>IF(ISERROR(INT(AF9)),"",VLOOKUP(INT(AF9),表1_3[],4,0))</f>
        <v/>
      </c>
      <c r="BO9" s="31" t="str">
        <f>IF(ISERROR(INT(AG9)),"",VLOOKUP(INT(AG9),表1_3[],4,0))</f>
        <v/>
      </c>
      <c r="BP9" s="31" t="str">
        <f>IF(ISERROR(INT(AH9)),"",VLOOKUP(INT(AH9),表1_3[],4,0))</f>
        <v/>
      </c>
      <c r="BQ9" s="31" t="str">
        <f>IF(ISERROR(INT(AI9)),"",VLOOKUP(INT(AI9),表1_3[],4,0))</f>
        <v/>
      </c>
    </row>
    <row r="10" spans="1:69" ht="14.4">
      <c r="A10" s="6">
        <v>2002</v>
      </c>
      <c r="B10" s="7">
        <v>2</v>
      </c>
      <c r="C10" s="9" t="s">
        <v>1490</v>
      </c>
      <c r="D10" s="7" t="s">
        <v>514</v>
      </c>
      <c r="E10" s="7">
        <v>0</v>
      </c>
      <c r="F10" s="7">
        <v>999</v>
      </c>
      <c r="G10" s="7">
        <v>1</v>
      </c>
      <c r="H10" s="7" t="s">
        <v>1474</v>
      </c>
      <c r="I10" s="7">
        <v>0</v>
      </c>
      <c r="J10" s="7" t="str">
        <f t="shared" si="17"/>
        <v>0,1,0,0</v>
      </c>
      <c r="K10" s="7">
        <v>0</v>
      </c>
      <c r="L10" s="7">
        <v>1</v>
      </c>
      <c r="M10" s="7">
        <v>0</v>
      </c>
      <c r="N10" s="7">
        <v>0</v>
      </c>
      <c r="O10" s="7"/>
      <c r="P10" s="20" t="s">
        <v>1476</v>
      </c>
      <c r="Q10" s="24" t="s">
        <v>1491</v>
      </c>
      <c r="R10" s="24"/>
      <c r="S10" s="20" t="str">
        <f t="shared" si="0"/>
        <v>83</v>
      </c>
      <c r="T10" s="20" t="str">
        <f t="shared" si="1"/>
        <v/>
      </c>
      <c r="U10" s="20" t="str">
        <f t="shared" si="2"/>
        <v/>
      </c>
      <c r="V10" s="20" t="str">
        <f t="shared" si="3"/>
        <v/>
      </c>
      <c r="W10" s="20" t="str">
        <f t="shared" si="4"/>
        <v/>
      </c>
      <c r="X10" s="20" t="str">
        <f t="shared" si="5"/>
        <v/>
      </c>
      <c r="Y10" s="20" t="str">
        <f t="shared" si="6"/>
        <v/>
      </c>
      <c r="Z10" s="20" t="str">
        <f t="shared" si="7"/>
        <v/>
      </c>
      <c r="AA10" s="20" t="str">
        <f t="shared" si="8"/>
        <v/>
      </c>
      <c r="AB10" s="20" t="str">
        <f t="shared" si="9"/>
        <v/>
      </c>
      <c r="AC10" s="20" t="str">
        <f t="shared" si="10"/>
        <v/>
      </c>
      <c r="AD10" s="20" t="str">
        <f t="shared" si="11"/>
        <v/>
      </c>
      <c r="AE10" s="20" t="str">
        <f t="shared" si="12"/>
        <v/>
      </c>
      <c r="AF10" s="20" t="str">
        <f t="shared" si="13"/>
        <v/>
      </c>
      <c r="AG10" s="20" t="str">
        <f t="shared" si="14"/>
        <v/>
      </c>
      <c r="AH10" s="20" t="str">
        <f t="shared" si="15"/>
        <v/>
      </c>
      <c r="AI10" s="20" t="str">
        <f t="shared" si="16"/>
        <v/>
      </c>
      <c r="AJ10" s="28" t="str">
        <f>IF(ISERROR(INT(S10)),"",VLOOKUP(INT(S10),表1_3[],2,0))</f>
        <v>xuanwu</v>
      </c>
      <c r="AK10" s="28" t="str">
        <f>IF(ISERROR(INT(T10)),"",VLOOKUP(INT(T10),表1_3[],2,0))</f>
        <v/>
      </c>
      <c r="AL10" s="28" t="str">
        <f>IF(ISERROR(INT(U10)),"",VLOOKUP(INT(U10),表1_3[],2,0))</f>
        <v/>
      </c>
      <c r="AM10" s="28" t="str">
        <f>IF(ISERROR(INT(V10)),"",VLOOKUP(INT(V10),表1_3[],2,0))</f>
        <v/>
      </c>
      <c r="AN10" s="28" t="str">
        <f>IF(ISERROR(INT(W10)),"",VLOOKUP(INT(W10),表1_3[],2,0))</f>
        <v/>
      </c>
      <c r="AO10" s="28" t="str">
        <f>IF(ISERROR(INT(X10)),"",VLOOKUP(INT(X10),表1_3[],2,0))</f>
        <v/>
      </c>
      <c r="AP10" s="28" t="str">
        <f>IF(ISERROR(INT(Y10)),"",VLOOKUP(INT(Y10),表1_3[],2,0))</f>
        <v/>
      </c>
      <c r="AQ10" s="28" t="str">
        <f>IF(ISERROR(INT(Z10)),"",VLOOKUP(INT(Z10),表1_3[],2,0))</f>
        <v/>
      </c>
      <c r="AR10" s="28" t="str">
        <f>IF(ISERROR(INT(AA10)),"",VLOOKUP(INT(AA10),表1_3[],2,0))</f>
        <v/>
      </c>
      <c r="AS10" s="28" t="str">
        <f>IF(ISERROR(INT(AB10)),"",VLOOKUP(INT(AB10),表1_3[],2,0))</f>
        <v/>
      </c>
      <c r="AT10" s="28" t="str">
        <f>IF(ISERROR(INT(AC10)),"",VLOOKUP(INT(AC10),表1_3[],2,0))</f>
        <v/>
      </c>
      <c r="AU10" s="28" t="str">
        <f>IF(ISERROR(INT(AD10)),"",VLOOKUP(INT(AD10),表1_3[],2,0))</f>
        <v/>
      </c>
      <c r="AV10" s="28" t="str">
        <f>IF(ISERROR(INT(AE10)),"",VLOOKUP(INT(AE10),表1_3[],2,0))</f>
        <v/>
      </c>
      <c r="AW10" s="28" t="str">
        <f>IF(ISERROR(INT(AF10)),"",VLOOKUP(INT(AF10),表1_3[],2,0))</f>
        <v/>
      </c>
      <c r="AX10" s="28" t="str">
        <f>IF(ISERROR(INT(AG10)),"",VLOOKUP(INT(AG10),表1_3[],2,0))</f>
        <v/>
      </c>
      <c r="AY10" s="28" t="str">
        <f>IF(ISERROR(INT(AH10)),"",VLOOKUP(INT(AH10),表1_3[],2,0))</f>
        <v/>
      </c>
      <c r="AZ10" s="28" t="str">
        <f>IF(ISERROR(INT(AI10)),"",VLOOKUP(INT(AI10),表1_3[],2,0))</f>
        <v/>
      </c>
      <c r="BA10" s="30">
        <f>IF(ISERROR(INT(S10)),"",VLOOKUP(INT(S10),表1_3[],4,0))</f>
        <v>1</v>
      </c>
      <c r="BB10" s="30" t="str">
        <f>IF(ISERROR(INT(T10)),"",VLOOKUP(INT(T10),表1_3[],4,0))</f>
        <v/>
      </c>
      <c r="BC10" s="30" t="str">
        <f>IF(ISERROR(INT(U10)),"",VLOOKUP(INT(U10),表1_3[],4,0))</f>
        <v/>
      </c>
      <c r="BD10" s="30" t="str">
        <f>IF(ISERROR(INT(V10)),"",VLOOKUP(INT(V10),表1_3[],4,0))</f>
        <v/>
      </c>
      <c r="BE10" s="30" t="str">
        <f>IF(ISERROR(INT(W10)),"",VLOOKUP(INT(W10),表1_3[],4,0))</f>
        <v/>
      </c>
      <c r="BF10" s="30" t="str">
        <f>IF(ISERROR(INT(X10)),"",VLOOKUP(INT(X10),表1_3[],4,0))</f>
        <v/>
      </c>
      <c r="BG10" s="30" t="str">
        <f>IF(ISERROR(INT(Y10)),"",VLOOKUP(INT(Y10),表1_3[],4,0))</f>
        <v/>
      </c>
      <c r="BH10" s="30" t="str">
        <f>IF(ISERROR(INT(Z10)),"",VLOOKUP(INT(Z10),表1_3[],4,0))</f>
        <v/>
      </c>
      <c r="BI10" s="30" t="str">
        <f>IF(ISERROR(INT(AA10)),"",VLOOKUP(INT(AA10),表1_3[],4,0))</f>
        <v/>
      </c>
      <c r="BJ10" s="30" t="str">
        <f>IF(ISERROR(INT(AB10)),"",VLOOKUP(INT(AB10),表1_3[],4,0))</f>
        <v/>
      </c>
      <c r="BK10" s="30" t="str">
        <f>IF(ISERROR(INT(AC10)),"",VLOOKUP(INT(AC10),表1_3[],4,0))</f>
        <v/>
      </c>
      <c r="BL10" s="30" t="str">
        <f>IF(ISERROR(INT(AD10)),"",VLOOKUP(INT(AD10),表1_3[],4,0))</f>
        <v/>
      </c>
      <c r="BM10" s="30" t="str">
        <f>IF(ISERROR(INT(AE10)),"",VLOOKUP(INT(AE10),表1_3[],4,0))</f>
        <v/>
      </c>
      <c r="BN10" s="30" t="str">
        <f>IF(ISERROR(INT(AF10)),"",VLOOKUP(INT(AF10),表1_3[],4,0))</f>
        <v/>
      </c>
      <c r="BO10" s="30" t="str">
        <f>IF(ISERROR(INT(AG10)),"",VLOOKUP(INT(AG10),表1_3[],4,0))</f>
        <v/>
      </c>
      <c r="BP10" s="30" t="str">
        <f>IF(ISERROR(INT(AH10)),"",VLOOKUP(INT(AH10),表1_3[],4,0))</f>
        <v/>
      </c>
      <c r="BQ10" s="30" t="str">
        <f>IF(ISERROR(INT(AI10)),"",VLOOKUP(INT(AI10),表1_3[],4,0))</f>
        <v/>
      </c>
    </row>
    <row r="11" spans="1:69">
      <c r="A11" s="6">
        <v>2003</v>
      </c>
      <c r="B11" s="7">
        <v>2</v>
      </c>
      <c r="C11" s="8" t="s">
        <v>1492</v>
      </c>
      <c r="D11" s="7" t="s">
        <v>514</v>
      </c>
      <c r="E11" s="7" t="s">
        <v>1486</v>
      </c>
      <c r="F11" s="7" t="s">
        <v>1493</v>
      </c>
      <c r="G11" s="7" t="s">
        <v>291</v>
      </c>
      <c r="H11" s="7" t="s">
        <v>1474</v>
      </c>
      <c r="I11" s="7" t="s">
        <v>1494</v>
      </c>
      <c r="J11" s="7" t="str">
        <f t="shared" si="17"/>
        <v>1,0,1,0</v>
      </c>
      <c r="K11" s="7">
        <v>1</v>
      </c>
      <c r="L11" s="7">
        <v>0</v>
      </c>
      <c r="M11" s="7">
        <v>1</v>
      </c>
      <c r="N11" s="7" t="s">
        <v>291</v>
      </c>
      <c r="O11" s="7"/>
      <c r="P11" s="20" t="s">
        <v>1495</v>
      </c>
      <c r="Q11" s="24" t="s">
        <v>1496</v>
      </c>
      <c r="R11" s="24"/>
      <c r="S11" s="20" t="str">
        <f t="shared" si="0"/>
        <v>41</v>
      </c>
      <c r="T11" s="20" t="str">
        <f t="shared" si="1"/>
        <v>48</v>
      </c>
      <c r="U11" s="20" t="str">
        <f t="shared" si="2"/>
        <v>76</v>
      </c>
      <c r="V11" s="20" t="str">
        <f t="shared" si="3"/>
        <v>77</v>
      </c>
      <c r="W11" s="20" t="str">
        <f t="shared" si="4"/>
        <v/>
      </c>
      <c r="X11" s="20" t="str">
        <f t="shared" si="5"/>
        <v/>
      </c>
      <c r="Y11" s="20" t="str">
        <f t="shared" si="6"/>
        <v/>
      </c>
      <c r="Z11" s="20" t="str">
        <f t="shared" si="7"/>
        <v/>
      </c>
      <c r="AA11" s="20" t="str">
        <f t="shared" si="8"/>
        <v/>
      </c>
      <c r="AB11" s="20" t="str">
        <f t="shared" si="9"/>
        <v/>
      </c>
      <c r="AC11" s="20" t="str">
        <f t="shared" si="10"/>
        <v/>
      </c>
      <c r="AD11" s="20" t="str">
        <f t="shared" si="11"/>
        <v/>
      </c>
      <c r="AE11" s="20" t="str">
        <f t="shared" si="12"/>
        <v/>
      </c>
      <c r="AF11" s="20" t="str">
        <f t="shared" si="13"/>
        <v/>
      </c>
      <c r="AG11" s="20" t="str">
        <f t="shared" si="14"/>
        <v/>
      </c>
      <c r="AH11" s="20" t="str">
        <f t="shared" si="15"/>
        <v/>
      </c>
      <c r="AI11" s="20" t="str">
        <f t="shared" si="16"/>
        <v/>
      </c>
      <c r="AJ11" s="28" t="str">
        <f>IF(ISERROR(INT(S11)),"",VLOOKUP(INT(S11),表1_3[],2,0))</f>
        <v>caishen</v>
      </c>
      <c r="AK11" s="28" t="str">
        <f>IF(ISERROR(INT(T11)),"",VLOOKUP(INT(T11),表1_3[],2,0))</f>
        <v>baobaohetun</v>
      </c>
      <c r="AL11" s="28" t="str">
        <f>IF(ISERROR(INT(U11)),"",VLOOKUP(INT(U11),表1_3[],2,0))</f>
        <v>wulingzhu</v>
      </c>
      <c r="AM11" s="28" t="str">
        <f>IF(ISERROR(INT(V11)),"",VLOOKUP(INT(V11),表1_3[],2,0))</f>
        <v>wuseshenniu</v>
      </c>
      <c r="AN11" s="28" t="str">
        <f>IF(ISERROR(INT(W11)),"",VLOOKUP(INT(W11),表1_3[],2,0))</f>
        <v/>
      </c>
      <c r="AO11" s="28" t="str">
        <f>IF(ISERROR(INT(X11)),"",VLOOKUP(INT(X11),表1_3[],2,0))</f>
        <v/>
      </c>
      <c r="AP11" s="28" t="str">
        <f>IF(ISERROR(INT(Y11)),"",VLOOKUP(INT(Y11),表1_3[],2,0))</f>
        <v/>
      </c>
      <c r="AQ11" s="28" t="str">
        <f>IF(ISERROR(INT(Z11)),"",VLOOKUP(INT(Z11),表1_3[],2,0))</f>
        <v/>
      </c>
      <c r="AR11" s="28" t="str">
        <f>IF(ISERROR(INT(AA11)),"",VLOOKUP(INT(AA11),表1_3[],2,0))</f>
        <v/>
      </c>
      <c r="AS11" s="28" t="str">
        <f>IF(ISERROR(INT(AB11)),"",VLOOKUP(INT(AB11),表1_3[],2,0))</f>
        <v/>
      </c>
      <c r="AT11" s="28" t="str">
        <f>IF(ISERROR(INT(AC11)),"",VLOOKUP(INT(AC11),表1_3[],2,0))</f>
        <v/>
      </c>
      <c r="AU11" s="28" t="str">
        <f>IF(ISERROR(INT(AD11)),"",VLOOKUP(INT(AD11),表1_3[],2,0))</f>
        <v/>
      </c>
      <c r="AV11" s="28" t="str">
        <f>IF(ISERROR(INT(AE11)),"",VLOOKUP(INT(AE11),表1_3[],2,0))</f>
        <v/>
      </c>
      <c r="AW11" s="28" t="str">
        <f>IF(ISERROR(INT(AF11)),"",VLOOKUP(INT(AF11),表1_3[],2,0))</f>
        <v/>
      </c>
      <c r="AX11" s="28" t="str">
        <f>IF(ISERROR(INT(AG11)),"",VLOOKUP(INT(AG11),表1_3[],2,0))</f>
        <v/>
      </c>
      <c r="AY11" s="28" t="str">
        <f>IF(ISERROR(INT(AH11)),"",VLOOKUP(INT(AH11),表1_3[],2,0))</f>
        <v/>
      </c>
      <c r="AZ11" s="28" t="str">
        <f>IF(ISERROR(INT(AI11)),"",VLOOKUP(INT(AI11),表1_3[],2,0))</f>
        <v/>
      </c>
      <c r="BA11" s="30">
        <f>IF(ISERROR(INT(S11)),"",VLOOKUP(INT(S11),表1_3[],4,0))</f>
        <v>1</v>
      </c>
      <c r="BB11" s="30">
        <f>IF(ISERROR(INT(T11)),"",VLOOKUP(INT(T11),表1_3[],4,0))</f>
        <v>1</v>
      </c>
      <c r="BC11" s="30">
        <f>IF(ISERROR(INT(U11)),"",VLOOKUP(INT(U11),表1_3[],4,0))</f>
        <v>1</v>
      </c>
      <c r="BD11" s="30">
        <f>IF(ISERROR(INT(V11)),"",VLOOKUP(INT(V11),表1_3[],4,0))</f>
        <v>1</v>
      </c>
      <c r="BE11" s="30" t="str">
        <f>IF(ISERROR(INT(W11)),"",VLOOKUP(INT(W11),表1_3[],4,0))</f>
        <v/>
      </c>
      <c r="BF11" s="30" t="str">
        <f>IF(ISERROR(INT(X11)),"",VLOOKUP(INT(X11),表1_3[],4,0))</f>
        <v/>
      </c>
      <c r="BG11" s="30" t="str">
        <f>IF(ISERROR(INT(Y11)),"",VLOOKUP(INT(Y11),表1_3[],4,0))</f>
        <v/>
      </c>
      <c r="BH11" s="30" t="str">
        <f>IF(ISERROR(INT(Z11)),"",VLOOKUP(INT(Z11),表1_3[],4,0))</f>
        <v/>
      </c>
      <c r="BI11" s="30" t="str">
        <f>IF(ISERROR(INT(AA11)),"",VLOOKUP(INT(AA11),表1_3[],4,0))</f>
        <v/>
      </c>
      <c r="BJ11" s="30" t="str">
        <f>IF(ISERROR(INT(AB11)),"",VLOOKUP(INT(AB11),表1_3[],4,0))</f>
        <v/>
      </c>
      <c r="BK11" s="30" t="str">
        <f>IF(ISERROR(INT(AC11)),"",VLOOKUP(INT(AC11),表1_3[],4,0))</f>
        <v/>
      </c>
      <c r="BL11" s="30" t="str">
        <f>IF(ISERROR(INT(AD11)),"",VLOOKUP(INT(AD11),表1_3[],4,0))</f>
        <v/>
      </c>
      <c r="BM11" s="30" t="str">
        <f>IF(ISERROR(INT(AE11)),"",VLOOKUP(INT(AE11),表1_3[],4,0))</f>
        <v/>
      </c>
      <c r="BN11" s="30" t="str">
        <f>IF(ISERROR(INT(AF11)),"",VLOOKUP(INT(AF11),表1_3[],4,0))</f>
        <v/>
      </c>
      <c r="BO11" s="30" t="str">
        <f>IF(ISERROR(INT(AG11)),"",VLOOKUP(INT(AG11),表1_3[],4,0))</f>
        <v/>
      </c>
      <c r="BP11" s="30" t="str">
        <f>IF(ISERROR(INT(AH11)),"",VLOOKUP(INT(AH11),表1_3[],4,0))</f>
        <v/>
      </c>
      <c r="BQ11" s="30" t="str">
        <f>IF(ISERROR(INT(AI11)),"",VLOOKUP(INT(AI11),表1_3[],4,0))</f>
        <v/>
      </c>
    </row>
    <row r="12" spans="1:69">
      <c r="A12" s="6" t="s">
        <v>1497</v>
      </c>
      <c r="B12" s="7" t="s">
        <v>487</v>
      </c>
      <c r="C12" s="8" t="s">
        <v>1498</v>
      </c>
      <c r="D12" s="7" t="s">
        <v>487</v>
      </c>
      <c r="E12" s="7" t="s">
        <v>1480</v>
      </c>
      <c r="F12" s="7" t="s">
        <v>1481</v>
      </c>
      <c r="G12" s="7" t="s">
        <v>291</v>
      </c>
      <c r="H12" s="7" t="s">
        <v>1474</v>
      </c>
      <c r="I12" s="7" t="s">
        <v>406</v>
      </c>
      <c r="J12" s="7" t="str">
        <f t="shared" si="17"/>
        <v>1,1,1,0</v>
      </c>
      <c r="K12" s="7">
        <v>1</v>
      </c>
      <c r="L12" s="7" t="s">
        <v>514</v>
      </c>
      <c r="M12" s="7">
        <v>1</v>
      </c>
      <c r="N12" s="7" t="s">
        <v>291</v>
      </c>
      <c r="O12" s="7"/>
      <c r="P12" s="20" t="s">
        <v>1482</v>
      </c>
      <c r="Q12" s="24" t="s">
        <v>1499</v>
      </c>
      <c r="R12" s="24"/>
      <c r="S12" s="20" t="str">
        <f t="shared" si="0"/>
        <v>44</v>
      </c>
      <c r="T12" s="20" t="str">
        <f t="shared" si="1"/>
        <v>50</v>
      </c>
      <c r="U12" s="20" t="str">
        <f t="shared" si="2"/>
        <v>52</v>
      </c>
      <c r="V12" s="20" t="str">
        <f t="shared" si="3"/>
        <v>72</v>
      </c>
      <c r="W12" s="20" t="str">
        <f t="shared" si="4"/>
        <v/>
      </c>
      <c r="X12" s="20" t="str">
        <f t="shared" si="5"/>
        <v/>
      </c>
      <c r="Y12" s="20" t="str">
        <f t="shared" si="6"/>
        <v/>
      </c>
      <c r="Z12" s="20" t="str">
        <f t="shared" si="7"/>
        <v/>
      </c>
      <c r="AA12" s="20" t="str">
        <f t="shared" si="8"/>
        <v/>
      </c>
      <c r="AB12" s="20" t="str">
        <f t="shared" si="9"/>
        <v/>
      </c>
      <c r="AC12" s="20" t="str">
        <f t="shared" si="10"/>
        <v/>
      </c>
      <c r="AD12" s="20" t="str">
        <f t="shared" si="11"/>
        <v/>
      </c>
      <c r="AE12" s="20" t="str">
        <f t="shared" si="12"/>
        <v/>
      </c>
      <c r="AF12" s="20" t="str">
        <f t="shared" si="13"/>
        <v/>
      </c>
      <c r="AG12" s="20" t="str">
        <f t="shared" si="14"/>
        <v/>
      </c>
      <c r="AH12" s="20" t="str">
        <f t="shared" si="15"/>
        <v/>
      </c>
      <c r="AI12" s="20" t="str">
        <f t="shared" si="16"/>
        <v/>
      </c>
      <c r="AJ12" s="28" t="str">
        <f>IF(ISERROR(INT(S12)),"",VLOOKUP(INT(S12),表1_3[],2,0))</f>
        <v>leishenchui</v>
      </c>
      <c r="AK12" s="28" t="str">
        <f>IF(ISERROR(INT(T12)),"",VLOOKUP(INT(T12),表1_3[],2,0))</f>
        <v>jiguangjing</v>
      </c>
      <c r="AL12" s="28" t="str">
        <f>IF(ISERROR(INT(U12)),"",VLOOKUP(INT(U12),表1_3[],2,0))</f>
        <v>baozhahetun</v>
      </c>
      <c r="AM12" s="28" t="str">
        <f>IF(ISERROR(INT(V12)),"",VLOOKUP(INT(V12),表1_3[],2,0))</f>
        <v>lianhuanzdx</v>
      </c>
      <c r="AN12" s="28" t="str">
        <f>IF(ISERROR(INT(W12)),"",VLOOKUP(INT(W12),表1_3[],2,0))</f>
        <v/>
      </c>
      <c r="AO12" s="28" t="str">
        <f>IF(ISERROR(INT(X12)),"",VLOOKUP(INT(X12),表1_3[],2,0))</f>
        <v/>
      </c>
      <c r="AP12" s="28" t="str">
        <f>IF(ISERROR(INT(Y12)),"",VLOOKUP(INT(Y12),表1_3[],2,0))</f>
        <v/>
      </c>
      <c r="AQ12" s="28" t="str">
        <f>IF(ISERROR(INT(Z12)),"",VLOOKUP(INT(Z12),表1_3[],2,0))</f>
        <v/>
      </c>
      <c r="AR12" s="28" t="str">
        <f>IF(ISERROR(INT(AA12)),"",VLOOKUP(INT(AA12),表1_3[],2,0))</f>
        <v/>
      </c>
      <c r="AS12" s="28" t="str">
        <f>IF(ISERROR(INT(AB12)),"",VLOOKUP(INT(AB12),表1_3[],2,0))</f>
        <v/>
      </c>
      <c r="AT12" s="28" t="str">
        <f>IF(ISERROR(INT(AC12)),"",VLOOKUP(INT(AC12),表1_3[],2,0))</f>
        <v/>
      </c>
      <c r="AU12" s="28" t="str">
        <f>IF(ISERROR(INT(AD12)),"",VLOOKUP(INT(AD12),表1_3[],2,0))</f>
        <v/>
      </c>
      <c r="AV12" s="28" t="str">
        <f>IF(ISERROR(INT(AE12)),"",VLOOKUP(INT(AE12),表1_3[],2,0))</f>
        <v/>
      </c>
      <c r="AW12" s="28" t="str">
        <f>IF(ISERROR(INT(AF12)),"",VLOOKUP(INT(AF12),表1_3[],2,0))</f>
        <v/>
      </c>
      <c r="AX12" s="28" t="str">
        <f>IF(ISERROR(INT(AG12)),"",VLOOKUP(INT(AG12),表1_3[],2,0))</f>
        <v/>
      </c>
      <c r="AY12" s="28" t="str">
        <f>IF(ISERROR(INT(AH12)),"",VLOOKUP(INT(AH12),表1_3[],2,0))</f>
        <v/>
      </c>
      <c r="AZ12" s="28" t="str">
        <f>IF(ISERROR(INT(AI12)),"",VLOOKUP(INT(AI12),表1_3[],2,0))</f>
        <v/>
      </c>
      <c r="BA12" s="30">
        <f>IF(ISERROR(INT(S12)),"",VLOOKUP(INT(S12),表1_3[],4,0))</f>
        <v>1</v>
      </c>
      <c r="BB12" s="30">
        <f>IF(ISERROR(INT(T12)),"",VLOOKUP(INT(T12),表1_3[],4,0))</f>
        <v>1</v>
      </c>
      <c r="BC12" s="30">
        <f>IF(ISERROR(INT(U12)),"",VLOOKUP(INT(U12),表1_3[],4,0))</f>
        <v>1</v>
      </c>
      <c r="BD12" s="30">
        <f>IF(ISERROR(INT(V12)),"",VLOOKUP(INT(V12),表1_3[],4,0))</f>
        <v>1</v>
      </c>
      <c r="BE12" s="30" t="str">
        <f>IF(ISERROR(INT(W12)),"",VLOOKUP(INT(W12),表1_3[],4,0))</f>
        <v/>
      </c>
      <c r="BF12" s="30" t="str">
        <f>IF(ISERROR(INT(X12)),"",VLOOKUP(INT(X12),表1_3[],4,0))</f>
        <v/>
      </c>
      <c r="BG12" s="30" t="str">
        <f>IF(ISERROR(INT(Y12)),"",VLOOKUP(INT(Y12),表1_3[],4,0))</f>
        <v/>
      </c>
      <c r="BH12" s="30" t="str">
        <f>IF(ISERROR(INT(Z12)),"",VLOOKUP(INT(Z12),表1_3[],4,0))</f>
        <v/>
      </c>
      <c r="BI12" s="30" t="str">
        <f>IF(ISERROR(INT(AA12)),"",VLOOKUP(INT(AA12),表1_3[],4,0))</f>
        <v/>
      </c>
      <c r="BJ12" s="30" t="str">
        <f>IF(ISERROR(INT(AB12)),"",VLOOKUP(INT(AB12),表1_3[],4,0))</f>
        <v/>
      </c>
      <c r="BK12" s="30" t="str">
        <f>IF(ISERROR(INT(AC12)),"",VLOOKUP(INT(AC12),表1_3[],4,0))</f>
        <v/>
      </c>
      <c r="BL12" s="30" t="str">
        <f>IF(ISERROR(INT(AD12)),"",VLOOKUP(INT(AD12),表1_3[],4,0))</f>
        <v/>
      </c>
      <c r="BM12" s="30" t="str">
        <f>IF(ISERROR(INT(AE12)),"",VLOOKUP(INT(AE12),表1_3[],4,0))</f>
        <v/>
      </c>
      <c r="BN12" s="30" t="str">
        <f>IF(ISERROR(INT(AF12)),"",VLOOKUP(INT(AF12),表1_3[],4,0))</f>
        <v/>
      </c>
      <c r="BO12" s="30" t="str">
        <f>IF(ISERROR(INT(AG12)),"",VLOOKUP(INT(AG12),表1_3[],4,0))</f>
        <v/>
      </c>
      <c r="BP12" s="30" t="str">
        <f>IF(ISERROR(INT(AH12)),"",VLOOKUP(INT(AH12),表1_3[],4,0))</f>
        <v/>
      </c>
      <c r="BQ12" s="30" t="str">
        <f>IF(ISERROR(INT(AI12)),"",VLOOKUP(INT(AI12),表1_3[],4,0))</f>
        <v/>
      </c>
    </row>
    <row r="13" spans="1:69">
      <c r="A13" s="6" t="s">
        <v>1500</v>
      </c>
      <c r="B13" s="7" t="s">
        <v>487</v>
      </c>
      <c r="C13" s="12" t="s">
        <v>1501</v>
      </c>
      <c r="D13" s="7" t="s">
        <v>514</v>
      </c>
      <c r="E13" s="7" t="s">
        <v>1502</v>
      </c>
      <c r="F13" s="7" t="s">
        <v>1481</v>
      </c>
      <c r="G13" s="7">
        <v>1</v>
      </c>
      <c r="H13" s="7" t="s">
        <v>1474</v>
      </c>
      <c r="I13" s="7" t="s">
        <v>1487</v>
      </c>
      <c r="J13" s="7" t="str">
        <f t="shared" si="17"/>
        <v>1,0,1,0</v>
      </c>
      <c r="K13" s="7" t="s">
        <v>514</v>
      </c>
      <c r="L13" s="7" t="s">
        <v>291</v>
      </c>
      <c r="M13" s="7" t="s">
        <v>514</v>
      </c>
      <c r="N13" s="7" t="s">
        <v>291</v>
      </c>
      <c r="O13" s="23"/>
      <c r="P13" s="20" t="s">
        <v>1488</v>
      </c>
      <c r="Q13" s="24" t="s">
        <v>1503</v>
      </c>
      <c r="R13" s="24"/>
      <c r="S13" s="20" t="str">
        <f t="shared" si="0"/>
        <v>63</v>
      </c>
      <c r="T13" s="20" t="str">
        <f t="shared" si="1"/>
        <v>74</v>
      </c>
      <c r="U13" s="20" t="str">
        <f t="shared" si="2"/>
        <v>75</v>
      </c>
      <c r="V13" s="20" t="str">
        <f t="shared" si="3"/>
        <v>84</v>
      </c>
      <c r="W13" s="20" t="str">
        <f t="shared" si="4"/>
        <v/>
      </c>
      <c r="X13" s="20" t="str">
        <f t="shared" si="5"/>
        <v/>
      </c>
      <c r="Y13" s="20" t="str">
        <f t="shared" si="6"/>
        <v/>
      </c>
      <c r="Z13" s="20" t="str">
        <f t="shared" si="7"/>
        <v/>
      </c>
      <c r="AA13" s="20" t="str">
        <f t="shared" si="8"/>
        <v/>
      </c>
      <c r="AB13" s="20" t="str">
        <f t="shared" si="9"/>
        <v/>
      </c>
      <c r="AC13" s="20" t="str">
        <f t="shared" si="10"/>
        <v/>
      </c>
      <c r="AD13" s="20" t="str">
        <f t="shared" si="11"/>
        <v/>
      </c>
      <c r="AE13" s="20" t="str">
        <f t="shared" si="12"/>
        <v/>
      </c>
      <c r="AF13" s="20" t="str">
        <f t="shared" si="13"/>
        <v/>
      </c>
      <c r="AG13" s="20" t="str">
        <f t="shared" si="14"/>
        <v/>
      </c>
      <c r="AH13" s="20" t="str">
        <f t="shared" si="15"/>
        <v/>
      </c>
      <c r="AI13" s="20" t="str">
        <f t="shared" si="16"/>
        <v/>
      </c>
      <c r="AJ13" s="28" t="str">
        <f>IF(ISERROR(INT(S13)),"",VLOOKUP(INT(S13),表1_3[],2,0))</f>
        <v>shuimuboss</v>
      </c>
      <c r="AK13" s="28" t="str">
        <f>IF(ISERROR(INT(T13)),"",VLOOKUP(INT(T13),表1_3[],2,0))</f>
        <v>henggongyu</v>
      </c>
      <c r="AL13" s="28" t="str">
        <f>IF(ISERROR(INT(U13)),"",VLOOKUP(INT(U13),表1_3[],2,0))</f>
        <v>baozangjue</v>
      </c>
      <c r="AM13" s="28" t="str">
        <f>IF(ISERROR(INT(V13)),"",VLOOKUP(INT(V13),表1_3[],2,0))</f>
        <v>shejitu</v>
      </c>
      <c r="AN13" s="28" t="str">
        <f>IF(ISERROR(INT(W13)),"",VLOOKUP(INT(W13),表1_3[],2,0))</f>
        <v/>
      </c>
      <c r="AO13" s="28" t="str">
        <f>IF(ISERROR(INT(X13)),"",VLOOKUP(INT(X13),表1_3[],2,0))</f>
        <v/>
      </c>
      <c r="AP13" s="28" t="str">
        <f>IF(ISERROR(INT(Y13)),"",VLOOKUP(INT(Y13),表1_3[],2,0))</f>
        <v/>
      </c>
      <c r="AQ13" s="28" t="str">
        <f>IF(ISERROR(INT(Z13)),"",VLOOKUP(INT(Z13),表1_3[],2,0))</f>
        <v/>
      </c>
      <c r="AR13" s="28" t="str">
        <f>IF(ISERROR(INT(AA13)),"",VLOOKUP(INT(AA13),表1_3[],2,0))</f>
        <v/>
      </c>
      <c r="AS13" s="28" t="str">
        <f>IF(ISERROR(INT(AB13)),"",VLOOKUP(INT(AB13),表1_3[],2,0))</f>
        <v/>
      </c>
      <c r="AT13" s="28" t="str">
        <f>IF(ISERROR(INT(AC13)),"",VLOOKUP(INT(AC13),表1_3[],2,0))</f>
        <v/>
      </c>
      <c r="AU13" s="28" t="str">
        <f>IF(ISERROR(INT(AD13)),"",VLOOKUP(INT(AD13),表1_3[],2,0))</f>
        <v/>
      </c>
      <c r="AV13" s="28" t="str">
        <f>IF(ISERROR(INT(AE13)),"",VLOOKUP(INT(AE13),表1_3[],2,0))</f>
        <v/>
      </c>
      <c r="AW13" s="28" t="str">
        <f>IF(ISERROR(INT(AF13)),"",VLOOKUP(INT(AF13),表1_3[],2,0))</f>
        <v/>
      </c>
      <c r="AX13" s="28" t="str">
        <f>IF(ISERROR(INT(AG13)),"",VLOOKUP(INT(AG13),表1_3[],2,0))</f>
        <v/>
      </c>
      <c r="AY13" s="28" t="str">
        <f>IF(ISERROR(INT(AH13)),"",VLOOKUP(INT(AH13),表1_3[],2,0))</f>
        <v/>
      </c>
      <c r="AZ13" s="28" t="str">
        <f>IF(ISERROR(INT(AI13)),"",VLOOKUP(INT(AI13),表1_3[],2,0))</f>
        <v/>
      </c>
      <c r="BA13" s="30">
        <f>IF(ISERROR(INT(S13)),"",VLOOKUP(INT(S13),表1_3[],4,0))</f>
        <v>1</v>
      </c>
      <c r="BB13" s="30">
        <f>IF(ISERROR(INT(T13)),"",VLOOKUP(INT(T13),表1_3[],4,0))</f>
        <v>1</v>
      </c>
      <c r="BC13" s="30">
        <f>IF(ISERROR(INT(U13)),"",VLOOKUP(INT(U13),表1_3[],4,0))</f>
        <v>1</v>
      </c>
      <c r="BD13" s="30">
        <f>IF(ISERROR(INT(V13)),"",VLOOKUP(INT(V13),表1_3[],4,0))</f>
        <v>1</v>
      </c>
      <c r="BE13" s="30" t="str">
        <f>IF(ISERROR(INT(W13)),"",VLOOKUP(INT(W13),表1_3[],4,0))</f>
        <v/>
      </c>
      <c r="BF13" s="30" t="str">
        <f>IF(ISERROR(INT(X13)),"",VLOOKUP(INT(X13),表1_3[],4,0))</f>
        <v/>
      </c>
      <c r="BG13" s="30" t="str">
        <f>IF(ISERROR(INT(Y13)),"",VLOOKUP(INT(Y13),表1_3[],4,0))</f>
        <v/>
      </c>
      <c r="BH13" s="30" t="str">
        <f>IF(ISERROR(INT(Z13)),"",VLOOKUP(INT(Z13),表1_3[],4,0))</f>
        <v/>
      </c>
      <c r="BI13" s="30" t="str">
        <f>IF(ISERROR(INT(AA13)),"",VLOOKUP(INT(AA13),表1_3[],4,0))</f>
        <v/>
      </c>
      <c r="BJ13" s="30" t="str">
        <f>IF(ISERROR(INT(AB13)),"",VLOOKUP(INT(AB13),表1_3[],4,0))</f>
        <v/>
      </c>
      <c r="BK13" s="30" t="str">
        <f>IF(ISERROR(INT(AC13)),"",VLOOKUP(INT(AC13),表1_3[],4,0))</f>
        <v/>
      </c>
      <c r="BL13" s="30" t="str">
        <f>IF(ISERROR(INT(AD13)),"",VLOOKUP(INT(AD13),表1_3[],4,0))</f>
        <v/>
      </c>
      <c r="BM13" s="30" t="str">
        <f>IF(ISERROR(INT(AE13)),"",VLOOKUP(INT(AE13),表1_3[],4,0))</f>
        <v/>
      </c>
      <c r="BN13" s="30" t="str">
        <f>IF(ISERROR(INT(AF13)),"",VLOOKUP(INT(AF13),表1_3[],4,0))</f>
        <v/>
      </c>
      <c r="BO13" s="30" t="str">
        <f>IF(ISERROR(INT(AG13)),"",VLOOKUP(INT(AG13),表1_3[],4,0))</f>
        <v/>
      </c>
      <c r="BP13" s="30" t="str">
        <f>IF(ISERROR(INT(AH13)),"",VLOOKUP(INT(AH13),表1_3[],4,0))</f>
        <v/>
      </c>
      <c r="BQ13" s="30" t="str">
        <f>IF(ISERROR(INT(AI13)),"",VLOOKUP(INT(AI13),表1_3[],4,0))</f>
        <v/>
      </c>
    </row>
    <row r="14" spans="1:69" s="1" customFormat="1">
      <c r="A14" s="14">
        <v>3001</v>
      </c>
      <c r="B14" s="15">
        <v>3</v>
      </c>
      <c r="C14" s="14" t="s">
        <v>1504</v>
      </c>
      <c r="D14" s="15" t="s">
        <v>514</v>
      </c>
      <c r="E14" s="15">
        <v>0</v>
      </c>
      <c r="F14" s="15">
        <v>999</v>
      </c>
      <c r="G14" s="15">
        <v>1</v>
      </c>
      <c r="H14" s="15" t="s">
        <v>291</v>
      </c>
      <c r="I14" s="15">
        <v>0</v>
      </c>
      <c r="J14" s="21" t="str">
        <f t="shared" si="17"/>
        <v>0,0,0,1</v>
      </c>
      <c r="K14" s="15">
        <v>0</v>
      </c>
      <c r="L14" s="15">
        <v>0</v>
      </c>
      <c r="M14" s="15">
        <v>0</v>
      </c>
      <c r="N14" s="15">
        <v>1</v>
      </c>
      <c r="O14" s="15"/>
      <c r="P14" s="22" t="s">
        <v>1475</v>
      </c>
      <c r="Q14" s="25" t="s">
        <v>1505</v>
      </c>
      <c r="R14" s="25"/>
      <c r="S14" s="22" t="str">
        <f t="shared" si="0"/>
        <v>35</v>
      </c>
      <c r="T14" s="22" t="str">
        <f t="shared" si="1"/>
        <v/>
      </c>
      <c r="U14" s="22" t="str">
        <f t="shared" si="2"/>
        <v/>
      </c>
      <c r="V14" s="22" t="str">
        <f t="shared" si="3"/>
        <v/>
      </c>
      <c r="W14" s="22" t="str">
        <f t="shared" si="4"/>
        <v/>
      </c>
      <c r="X14" s="22" t="str">
        <f t="shared" si="5"/>
        <v/>
      </c>
      <c r="Y14" s="22" t="str">
        <f t="shared" si="6"/>
        <v/>
      </c>
      <c r="Z14" s="22" t="str">
        <f t="shared" si="7"/>
        <v/>
      </c>
      <c r="AA14" s="22" t="str">
        <f t="shared" si="8"/>
        <v/>
      </c>
      <c r="AB14" s="22" t="str">
        <f t="shared" si="9"/>
        <v/>
      </c>
      <c r="AC14" s="22" t="str">
        <f t="shared" si="10"/>
        <v/>
      </c>
      <c r="AD14" s="22" t="str">
        <f t="shared" si="11"/>
        <v/>
      </c>
      <c r="AE14" s="22" t="str">
        <f t="shared" si="12"/>
        <v/>
      </c>
      <c r="AF14" s="22" t="str">
        <f t="shared" si="13"/>
        <v/>
      </c>
      <c r="AG14" s="22" t="str">
        <f t="shared" si="14"/>
        <v/>
      </c>
      <c r="AH14" s="22" t="str">
        <f t="shared" si="15"/>
        <v/>
      </c>
      <c r="AI14" s="22" t="str">
        <f t="shared" si="16"/>
        <v/>
      </c>
      <c r="AJ14" s="29" t="str">
        <f>IF(ISERROR(INT(S14)),"",VLOOKUP(INT(S14),表1_3[],2,0))</f>
        <v>youlingchuan</v>
      </c>
      <c r="AK14" s="29" t="str">
        <f>IF(ISERROR(INT(T14)),"",VLOOKUP(INT(T14),表1_3[],2,0))</f>
        <v/>
      </c>
      <c r="AL14" s="29" t="str">
        <f>IF(ISERROR(INT(U14)),"",VLOOKUP(INT(U14),表1_3[],2,0))</f>
        <v/>
      </c>
      <c r="AM14" s="29" t="str">
        <f>IF(ISERROR(INT(V14)),"",VLOOKUP(INT(V14),表1_3[],2,0))</f>
        <v/>
      </c>
      <c r="AN14" s="29" t="str">
        <f>IF(ISERROR(INT(W14)),"",VLOOKUP(INT(W14),表1_3[],2,0))</f>
        <v/>
      </c>
      <c r="AO14" s="29" t="str">
        <f>IF(ISERROR(INT(X14)),"",VLOOKUP(INT(X14),表1_3[],2,0))</f>
        <v/>
      </c>
      <c r="AP14" s="29" t="str">
        <f>IF(ISERROR(INT(Y14)),"",VLOOKUP(INT(Y14),表1_3[],2,0))</f>
        <v/>
      </c>
      <c r="AQ14" s="29" t="str">
        <f>IF(ISERROR(INT(Z14)),"",VLOOKUP(INT(Z14),表1_3[],2,0))</f>
        <v/>
      </c>
      <c r="AR14" s="29" t="str">
        <f>IF(ISERROR(INT(AA14)),"",VLOOKUP(INT(AA14),表1_3[],2,0))</f>
        <v/>
      </c>
      <c r="AS14" s="29" t="str">
        <f>IF(ISERROR(INT(AB14)),"",VLOOKUP(INT(AB14),表1_3[],2,0))</f>
        <v/>
      </c>
      <c r="AT14" s="29" t="str">
        <f>IF(ISERROR(INT(AC14)),"",VLOOKUP(INT(AC14),表1_3[],2,0))</f>
        <v/>
      </c>
      <c r="AU14" s="29" t="str">
        <f>IF(ISERROR(INT(AD14)),"",VLOOKUP(INT(AD14),表1_3[],2,0))</f>
        <v/>
      </c>
      <c r="AV14" s="29" t="str">
        <f>IF(ISERROR(INT(AE14)),"",VLOOKUP(INT(AE14),表1_3[],2,0))</f>
        <v/>
      </c>
      <c r="AW14" s="29" t="str">
        <f>IF(ISERROR(INT(AF14)),"",VLOOKUP(INT(AF14),表1_3[],2,0))</f>
        <v/>
      </c>
      <c r="AX14" s="29" t="str">
        <f>IF(ISERROR(INT(AG14)),"",VLOOKUP(INT(AG14),表1_3[],2,0))</f>
        <v/>
      </c>
      <c r="AY14" s="29" t="str">
        <f>IF(ISERROR(INT(AH14)),"",VLOOKUP(INT(AH14),表1_3[],2,0))</f>
        <v/>
      </c>
      <c r="AZ14" s="29" t="str">
        <f>IF(ISERROR(INT(AI14)),"",VLOOKUP(INT(AI14),表1_3[],2,0))</f>
        <v/>
      </c>
      <c r="BA14" s="31">
        <f>IF(ISERROR(INT(S14)),"",VLOOKUP(INT(S14),表1_3[],5,0))</f>
        <v>1</v>
      </c>
      <c r="BB14" s="31" t="str">
        <f>IF(ISERROR(INT(T14)),"",VLOOKUP(INT(T14),表1_3[],5,0))</f>
        <v/>
      </c>
      <c r="BC14" s="31" t="str">
        <f>IF(ISERROR(INT(U14)),"",VLOOKUP(INT(U14),表1_3[],5,0))</f>
        <v/>
      </c>
      <c r="BD14" s="31" t="str">
        <f>IF(ISERROR(INT(V14)),"",VLOOKUP(INT(V14),表1_3[],5,0))</f>
        <v/>
      </c>
      <c r="BE14" s="31" t="str">
        <f>IF(ISERROR(INT(W14)),"",VLOOKUP(INT(W14),表1_3[],5,0))</f>
        <v/>
      </c>
      <c r="BF14" s="31" t="str">
        <f>IF(ISERROR(INT(X14)),"",VLOOKUP(INT(X14),表1_3[],5,0))</f>
        <v/>
      </c>
      <c r="BG14" s="31" t="str">
        <f>IF(ISERROR(INT(Y14)),"",VLOOKUP(INT(Y14),表1_3[],5,0))</f>
        <v/>
      </c>
      <c r="BH14" s="31" t="str">
        <f>IF(ISERROR(INT(Z14)),"",VLOOKUP(INT(Z14),表1_3[],5,0))</f>
        <v/>
      </c>
      <c r="BI14" s="31" t="str">
        <f>IF(ISERROR(INT(AA14)),"",VLOOKUP(INT(AA14),表1_3[],5,0))</f>
        <v/>
      </c>
      <c r="BJ14" s="31" t="str">
        <f>IF(ISERROR(INT(AB14)),"",VLOOKUP(INT(AB14),表1_3[],5,0))</f>
        <v/>
      </c>
      <c r="BK14" s="31" t="str">
        <f>IF(ISERROR(INT(AC14)),"",VLOOKUP(INT(AC14),表1_3[],5,0))</f>
        <v/>
      </c>
      <c r="BL14" s="31" t="str">
        <f>IF(ISERROR(INT(AD14)),"",VLOOKUP(INT(AD14),表1_3[],5,0))</f>
        <v/>
      </c>
      <c r="BM14" s="31" t="str">
        <f>IF(ISERROR(INT(AE14)),"",VLOOKUP(INT(AE14),表1_3[],5,0))</f>
        <v/>
      </c>
      <c r="BN14" s="31" t="str">
        <f>IF(ISERROR(INT(AF14)),"",VLOOKUP(INT(AF14),表1_3[],5,0))</f>
        <v/>
      </c>
      <c r="BO14" s="31" t="str">
        <f>IF(ISERROR(INT(AG14)),"",VLOOKUP(INT(AG14),表1_3[],5,0))</f>
        <v/>
      </c>
      <c r="BP14" s="31" t="str">
        <f>IF(ISERROR(INT(AH14)),"",VLOOKUP(INT(AH14),表1_3[],5,0))</f>
        <v/>
      </c>
      <c r="BQ14" s="31" t="str">
        <f>IF(ISERROR(INT(AI14)),"",VLOOKUP(INT(AI14),表1_3[],5,0))</f>
        <v/>
      </c>
    </row>
    <row r="15" spans="1:69" ht="14.4">
      <c r="A15" s="6">
        <v>3002</v>
      </c>
      <c r="B15" s="7">
        <v>3</v>
      </c>
      <c r="C15" s="9" t="s">
        <v>1506</v>
      </c>
      <c r="D15" s="7" t="s">
        <v>514</v>
      </c>
      <c r="E15" s="7" t="s">
        <v>291</v>
      </c>
      <c r="F15" s="7">
        <v>999</v>
      </c>
      <c r="G15" s="7">
        <v>1</v>
      </c>
      <c r="H15" s="7" t="s">
        <v>1474</v>
      </c>
      <c r="I15" s="7">
        <v>0</v>
      </c>
      <c r="J15" s="7" t="str">
        <f t="shared" si="17"/>
        <v>0,1,0,0</v>
      </c>
      <c r="K15" s="7">
        <v>0</v>
      </c>
      <c r="L15" s="7">
        <v>1</v>
      </c>
      <c r="M15" s="7">
        <v>0</v>
      </c>
      <c r="N15" s="7">
        <v>0</v>
      </c>
      <c r="O15" s="7"/>
      <c r="P15" s="20" t="s">
        <v>1476</v>
      </c>
      <c r="Q15" s="24" t="s">
        <v>1507</v>
      </c>
      <c r="R15" s="24"/>
      <c r="S15" s="20" t="str">
        <f t="shared" si="0"/>
        <v>67</v>
      </c>
      <c r="T15" s="20" t="str">
        <f t="shared" si="1"/>
        <v/>
      </c>
      <c r="U15" s="20" t="str">
        <f t="shared" si="2"/>
        <v/>
      </c>
      <c r="V15" s="20" t="str">
        <f t="shared" si="3"/>
        <v/>
      </c>
      <c r="W15" s="20" t="str">
        <f t="shared" si="4"/>
        <v/>
      </c>
      <c r="X15" s="20" t="str">
        <f t="shared" si="5"/>
        <v/>
      </c>
      <c r="Y15" s="20" t="str">
        <f t="shared" si="6"/>
        <v/>
      </c>
      <c r="Z15" s="20" t="str">
        <f t="shared" si="7"/>
        <v/>
      </c>
      <c r="AA15" s="20" t="str">
        <f t="shared" si="8"/>
        <v/>
      </c>
      <c r="AB15" s="20" t="str">
        <f t="shared" si="9"/>
        <v/>
      </c>
      <c r="AC15" s="20" t="str">
        <f t="shared" si="10"/>
        <v/>
      </c>
      <c r="AD15" s="20" t="str">
        <f t="shared" si="11"/>
        <v/>
      </c>
      <c r="AE15" s="20" t="str">
        <f t="shared" si="12"/>
        <v/>
      </c>
      <c r="AF15" s="20" t="str">
        <f t="shared" si="13"/>
        <v/>
      </c>
      <c r="AG15" s="20" t="str">
        <f t="shared" si="14"/>
        <v/>
      </c>
      <c r="AH15" s="20" t="str">
        <f t="shared" si="15"/>
        <v/>
      </c>
      <c r="AI15" s="20" t="str">
        <f t="shared" si="16"/>
        <v/>
      </c>
      <c r="AJ15" s="28" t="str">
        <f>IF(ISERROR(INT(S15)),"",VLOOKUP(INT(S15),表1_3[],2,0))</f>
        <v>fantianyin</v>
      </c>
      <c r="AK15" s="28" t="str">
        <f>IF(ISERROR(INT(T15)),"",VLOOKUP(INT(T15),表1_3[],2,0))</f>
        <v/>
      </c>
      <c r="AL15" s="28" t="str">
        <f>IF(ISERROR(INT(U15)),"",VLOOKUP(INT(U15),表1_3[],2,0))</f>
        <v/>
      </c>
      <c r="AM15" s="28" t="str">
        <f>IF(ISERROR(INT(V15)),"",VLOOKUP(INT(V15),表1_3[],2,0))</f>
        <v/>
      </c>
      <c r="AN15" s="28" t="str">
        <f>IF(ISERROR(INT(W15)),"",VLOOKUP(INT(W15),表1_3[],2,0))</f>
        <v/>
      </c>
      <c r="AO15" s="28" t="str">
        <f>IF(ISERROR(INT(X15)),"",VLOOKUP(INT(X15),表1_3[],2,0))</f>
        <v/>
      </c>
      <c r="AP15" s="28" t="str">
        <f>IF(ISERROR(INT(Y15)),"",VLOOKUP(INT(Y15),表1_3[],2,0))</f>
        <v/>
      </c>
      <c r="AQ15" s="28" t="str">
        <f>IF(ISERROR(INT(Z15)),"",VLOOKUP(INT(Z15),表1_3[],2,0))</f>
        <v/>
      </c>
      <c r="AR15" s="28" t="str">
        <f>IF(ISERROR(INT(AA15)),"",VLOOKUP(INT(AA15),表1_3[],2,0))</f>
        <v/>
      </c>
      <c r="AS15" s="28" t="str">
        <f>IF(ISERROR(INT(AB15)),"",VLOOKUP(INT(AB15),表1_3[],2,0))</f>
        <v/>
      </c>
      <c r="AT15" s="28" t="str">
        <f>IF(ISERROR(INT(AC15)),"",VLOOKUP(INT(AC15),表1_3[],2,0))</f>
        <v/>
      </c>
      <c r="AU15" s="28" t="str">
        <f>IF(ISERROR(INT(AD15)),"",VLOOKUP(INT(AD15),表1_3[],2,0))</f>
        <v/>
      </c>
      <c r="AV15" s="28" t="str">
        <f>IF(ISERROR(INT(AE15)),"",VLOOKUP(INT(AE15),表1_3[],2,0))</f>
        <v/>
      </c>
      <c r="AW15" s="28" t="str">
        <f>IF(ISERROR(INT(AF15)),"",VLOOKUP(INT(AF15),表1_3[],2,0))</f>
        <v/>
      </c>
      <c r="AX15" s="28" t="str">
        <f>IF(ISERROR(INT(AG15)),"",VLOOKUP(INT(AG15),表1_3[],2,0))</f>
        <v/>
      </c>
      <c r="AY15" s="28" t="str">
        <f>IF(ISERROR(INT(AH15)),"",VLOOKUP(INT(AH15),表1_3[],2,0))</f>
        <v/>
      </c>
      <c r="AZ15" s="28" t="str">
        <f>IF(ISERROR(INT(AI15)),"",VLOOKUP(INT(AI15),表1_3[],2,0))</f>
        <v/>
      </c>
      <c r="BA15" s="30">
        <f>IF(ISERROR(INT(S15)),"",VLOOKUP(INT(S15),表1_3[],5,0))</f>
        <v>1</v>
      </c>
      <c r="BB15" s="30" t="str">
        <f>IF(ISERROR(INT(T15)),"",VLOOKUP(INT(T15),表1_3[],5,0))</f>
        <v/>
      </c>
      <c r="BC15" s="30" t="str">
        <f>IF(ISERROR(INT(U15)),"",VLOOKUP(INT(U15),表1_3[],5,0))</f>
        <v/>
      </c>
      <c r="BD15" s="30" t="str">
        <f>IF(ISERROR(INT(V15)),"",VLOOKUP(INT(V15),表1_3[],5,0))</f>
        <v/>
      </c>
      <c r="BE15" s="30" t="str">
        <f>IF(ISERROR(INT(W15)),"",VLOOKUP(INT(W15),表1_3[],5,0))</f>
        <v/>
      </c>
      <c r="BF15" s="30" t="str">
        <f>IF(ISERROR(INT(X15)),"",VLOOKUP(INT(X15),表1_3[],5,0))</f>
        <v/>
      </c>
      <c r="BG15" s="30" t="str">
        <f>IF(ISERROR(INT(Y15)),"",VLOOKUP(INT(Y15),表1_3[],5,0))</f>
        <v/>
      </c>
      <c r="BH15" s="30" t="str">
        <f>IF(ISERROR(INT(Z15)),"",VLOOKUP(INT(Z15),表1_3[],5,0))</f>
        <v/>
      </c>
      <c r="BI15" s="30" t="str">
        <f>IF(ISERROR(INT(AA15)),"",VLOOKUP(INT(AA15),表1_3[],5,0))</f>
        <v/>
      </c>
      <c r="BJ15" s="30" t="str">
        <f>IF(ISERROR(INT(AB15)),"",VLOOKUP(INT(AB15),表1_3[],5,0))</f>
        <v/>
      </c>
      <c r="BK15" s="30" t="str">
        <f>IF(ISERROR(INT(AC15)),"",VLOOKUP(INT(AC15),表1_3[],5,0))</f>
        <v/>
      </c>
      <c r="BL15" s="30" t="str">
        <f>IF(ISERROR(INT(AD15)),"",VLOOKUP(INT(AD15),表1_3[],5,0))</f>
        <v/>
      </c>
      <c r="BM15" s="30" t="str">
        <f>IF(ISERROR(INT(AE15)),"",VLOOKUP(INT(AE15),表1_3[],5,0))</f>
        <v/>
      </c>
      <c r="BN15" s="30" t="str">
        <f>IF(ISERROR(INT(AF15)),"",VLOOKUP(INT(AF15),表1_3[],5,0))</f>
        <v/>
      </c>
      <c r="BO15" s="30" t="str">
        <f>IF(ISERROR(INT(AG15)),"",VLOOKUP(INT(AG15),表1_3[],5,0))</f>
        <v/>
      </c>
      <c r="BP15" s="30" t="str">
        <f>IF(ISERROR(INT(AH15)),"",VLOOKUP(INT(AH15),表1_3[],5,0))</f>
        <v/>
      </c>
      <c r="BQ15" s="30" t="str">
        <f>IF(ISERROR(INT(AI15)),"",VLOOKUP(INT(AI15),表1_3[],5,0))</f>
        <v/>
      </c>
    </row>
    <row r="16" spans="1:69">
      <c r="A16" s="6">
        <v>3003</v>
      </c>
      <c r="B16" s="7">
        <v>3</v>
      </c>
      <c r="C16" s="8" t="s">
        <v>1508</v>
      </c>
      <c r="D16" s="7" t="s">
        <v>514</v>
      </c>
      <c r="E16" s="7" t="s">
        <v>1486</v>
      </c>
      <c r="F16" s="7" t="s">
        <v>1493</v>
      </c>
      <c r="G16" s="7">
        <v>0</v>
      </c>
      <c r="H16" s="7" t="s">
        <v>1474</v>
      </c>
      <c r="I16" s="7" t="s">
        <v>1494</v>
      </c>
      <c r="J16" s="7" t="str">
        <f t="shared" si="17"/>
        <v>1,0,1,0</v>
      </c>
      <c r="K16" s="7">
        <v>1</v>
      </c>
      <c r="L16" s="7">
        <v>0</v>
      </c>
      <c r="M16" s="7">
        <v>1</v>
      </c>
      <c r="N16" s="7">
        <v>0</v>
      </c>
      <c r="O16" s="7"/>
      <c r="P16" s="20" t="s">
        <v>1495</v>
      </c>
      <c r="Q16" s="24" t="s">
        <v>1509</v>
      </c>
      <c r="R16" s="24"/>
      <c r="S16" s="20" t="str">
        <f t="shared" si="0"/>
        <v>41</v>
      </c>
      <c r="T16" s="20" t="str">
        <f t="shared" si="1"/>
        <v>43</v>
      </c>
      <c r="U16" s="20" t="str">
        <f t="shared" si="2"/>
        <v>42</v>
      </c>
      <c r="V16" s="20" t="str">
        <f t="shared" si="3"/>
        <v>76</v>
      </c>
      <c r="W16" s="20" t="str">
        <f t="shared" si="4"/>
        <v>77</v>
      </c>
      <c r="X16" s="20" t="str">
        <f t="shared" si="5"/>
        <v/>
      </c>
      <c r="Y16" s="20" t="str">
        <f t="shared" si="6"/>
        <v/>
      </c>
      <c r="Z16" s="20" t="str">
        <f t="shared" si="7"/>
        <v/>
      </c>
      <c r="AA16" s="20" t="str">
        <f t="shared" si="8"/>
        <v/>
      </c>
      <c r="AB16" s="20" t="str">
        <f t="shared" si="9"/>
        <v/>
      </c>
      <c r="AC16" s="20" t="str">
        <f t="shared" si="10"/>
        <v/>
      </c>
      <c r="AD16" s="20" t="str">
        <f t="shared" si="11"/>
        <v/>
      </c>
      <c r="AE16" s="20" t="str">
        <f t="shared" si="12"/>
        <v/>
      </c>
      <c r="AF16" s="20" t="str">
        <f t="shared" si="13"/>
        <v/>
      </c>
      <c r="AG16" s="20" t="str">
        <f t="shared" si="14"/>
        <v/>
      </c>
      <c r="AH16" s="20" t="str">
        <f t="shared" si="15"/>
        <v/>
      </c>
      <c r="AI16" s="20" t="str">
        <f t="shared" si="16"/>
        <v/>
      </c>
      <c r="AJ16" s="28" t="str">
        <f>IF(ISERROR(INT(S16)),"",VLOOKUP(INT(S16),表1_3[],2,0))</f>
        <v>caishen</v>
      </c>
      <c r="AK16" s="28" t="str">
        <f>IF(ISERROR(INT(T16)),"",VLOOKUP(INT(T16),表1_3[],2,0))</f>
        <v>jinchan</v>
      </c>
      <c r="AL16" s="28" t="str">
        <f>IF(ISERROR(INT(U16)),"",VLOOKUP(INT(U16),表1_3[],2,0))</f>
        <v>longjing</v>
      </c>
      <c r="AM16" s="28" t="str">
        <f>IF(ISERROR(INT(V16)),"",VLOOKUP(INT(V16),表1_3[],2,0))</f>
        <v>wulingzhu</v>
      </c>
      <c r="AN16" s="28" t="str">
        <f>IF(ISERROR(INT(W16)),"",VLOOKUP(INT(W16),表1_3[],2,0))</f>
        <v>wuseshenniu</v>
      </c>
      <c r="AO16" s="28" t="str">
        <f>IF(ISERROR(INT(X16)),"",VLOOKUP(INT(X16),表1_3[],2,0))</f>
        <v/>
      </c>
      <c r="AP16" s="28" t="str">
        <f>IF(ISERROR(INT(Y16)),"",VLOOKUP(INT(Y16),表1_3[],2,0))</f>
        <v/>
      </c>
      <c r="AQ16" s="28" t="str">
        <f>IF(ISERROR(INT(Z16)),"",VLOOKUP(INT(Z16),表1_3[],2,0))</f>
        <v/>
      </c>
      <c r="AR16" s="28" t="str">
        <f>IF(ISERROR(INT(AA16)),"",VLOOKUP(INT(AA16),表1_3[],2,0))</f>
        <v/>
      </c>
      <c r="AS16" s="28" t="str">
        <f>IF(ISERROR(INT(AB16)),"",VLOOKUP(INT(AB16),表1_3[],2,0))</f>
        <v/>
      </c>
      <c r="AT16" s="28" t="str">
        <f>IF(ISERROR(INT(AC16)),"",VLOOKUP(INT(AC16),表1_3[],2,0))</f>
        <v/>
      </c>
      <c r="AU16" s="28" t="str">
        <f>IF(ISERROR(INT(AD16)),"",VLOOKUP(INT(AD16),表1_3[],2,0))</f>
        <v/>
      </c>
      <c r="AV16" s="28" t="str">
        <f>IF(ISERROR(INT(AE16)),"",VLOOKUP(INT(AE16),表1_3[],2,0))</f>
        <v/>
      </c>
      <c r="AW16" s="28" t="str">
        <f>IF(ISERROR(INT(AF16)),"",VLOOKUP(INT(AF16),表1_3[],2,0))</f>
        <v/>
      </c>
      <c r="AX16" s="28" t="str">
        <f>IF(ISERROR(INT(AG16)),"",VLOOKUP(INT(AG16),表1_3[],2,0))</f>
        <v/>
      </c>
      <c r="AY16" s="28" t="str">
        <f>IF(ISERROR(INT(AH16)),"",VLOOKUP(INT(AH16),表1_3[],2,0))</f>
        <v/>
      </c>
      <c r="AZ16" s="28" t="str">
        <f>IF(ISERROR(INT(AI16)),"",VLOOKUP(INT(AI16),表1_3[],2,0))</f>
        <v/>
      </c>
      <c r="BA16" s="30">
        <f>IF(ISERROR(INT(S16)),"",VLOOKUP(INT(S16),表1_3[],5,0))</f>
        <v>1</v>
      </c>
      <c r="BB16" s="30">
        <f>IF(ISERROR(INT(T16)),"",VLOOKUP(INT(T16),表1_3[],5,0))</f>
        <v>1</v>
      </c>
      <c r="BC16" s="30">
        <f>IF(ISERROR(INT(U16)),"",VLOOKUP(INT(U16),表1_3[],5,0))</f>
        <v>1</v>
      </c>
      <c r="BD16" s="30">
        <f>IF(ISERROR(INT(V16)),"",VLOOKUP(INT(V16),表1_3[],5,0))</f>
        <v>1</v>
      </c>
      <c r="BE16" s="30">
        <f>IF(ISERROR(INT(W16)),"",VLOOKUP(INT(W16),表1_3[],5,0))</f>
        <v>1</v>
      </c>
      <c r="BF16" s="30" t="str">
        <f>IF(ISERROR(INT(X16)),"",VLOOKUP(INT(X16),表1_3[],5,0))</f>
        <v/>
      </c>
      <c r="BG16" s="30" t="str">
        <f>IF(ISERROR(INT(Y16)),"",VLOOKUP(INT(Y16),表1_3[],5,0))</f>
        <v/>
      </c>
      <c r="BH16" s="30" t="str">
        <f>IF(ISERROR(INT(Z16)),"",VLOOKUP(INT(Z16),表1_3[],5,0))</f>
        <v/>
      </c>
      <c r="BI16" s="30" t="str">
        <f>IF(ISERROR(INT(AA16)),"",VLOOKUP(INT(AA16),表1_3[],5,0))</f>
        <v/>
      </c>
      <c r="BJ16" s="30" t="str">
        <f>IF(ISERROR(INT(AB16)),"",VLOOKUP(INT(AB16),表1_3[],5,0))</f>
        <v/>
      </c>
      <c r="BK16" s="30" t="str">
        <f>IF(ISERROR(INT(AC16)),"",VLOOKUP(INT(AC16),表1_3[],5,0))</f>
        <v/>
      </c>
      <c r="BL16" s="30" t="str">
        <f>IF(ISERROR(INT(AD16)),"",VLOOKUP(INT(AD16),表1_3[],5,0))</f>
        <v/>
      </c>
      <c r="BM16" s="30" t="str">
        <f>IF(ISERROR(INT(AE16)),"",VLOOKUP(INT(AE16),表1_3[],5,0))</f>
        <v/>
      </c>
      <c r="BN16" s="30" t="str">
        <f>IF(ISERROR(INT(AF16)),"",VLOOKUP(INT(AF16),表1_3[],5,0))</f>
        <v/>
      </c>
      <c r="BO16" s="30" t="str">
        <f>IF(ISERROR(INT(AG16)),"",VLOOKUP(INT(AG16),表1_3[],5,0))</f>
        <v/>
      </c>
      <c r="BP16" s="30" t="str">
        <f>IF(ISERROR(INT(AH16)),"",VLOOKUP(INT(AH16),表1_3[],5,0))</f>
        <v/>
      </c>
      <c r="BQ16" s="30" t="str">
        <f>IF(ISERROR(INT(AI16)),"",VLOOKUP(INT(AI16),表1_3[],5,0))</f>
        <v/>
      </c>
    </row>
    <row r="17" spans="1:69" ht="14.4">
      <c r="A17" s="6">
        <v>3004</v>
      </c>
      <c r="B17" s="7">
        <v>3</v>
      </c>
      <c r="C17" s="9" t="s">
        <v>1510</v>
      </c>
      <c r="D17" s="7" t="s">
        <v>487</v>
      </c>
      <c r="E17" s="7" t="s">
        <v>1480</v>
      </c>
      <c r="F17" s="7" t="s">
        <v>1481</v>
      </c>
      <c r="G17" s="7">
        <v>0</v>
      </c>
      <c r="H17" s="7" t="s">
        <v>1474</v>
      </c>
      <c r="I17" s="7" t="s">
        <v>406</v>
      </c>
      <c r="J17" s="7" t="str">
        <f t="shared" si="17"/>
        <v>1,1,1,1</v>
      </c>
      <c r="K17" s="7">
        <v>1</v>
      </c>
      <c r="L17" s="7">
        <v>1</v>
      </c>
      <c r="M17" s="7">
        <v>1</v>
      </c>
      <c r="N17" s="7">
        <v>1</v>
      </c>
      <c r="O17" s="7"/>
      <c r="P17" s="20" t="s">
        <v>1482</v>
      </c>
      <c r="Q17" s="26" t="s">
        <v>1511</v>
      </c>
      <c r="R17" s="26"/>
      <c r="S17" s="20" t="str">
        <f t="shared" si="0"/>
        <v>44</v>
      </c>
      <c r="T17" s="20" t="str">
        <f t="shared" si="1"/>
        <v>50</v>
      </c>
      <c r="U17" s="20" t="str">
        <f t="shared" si="2"/>
        <v>52</v>
      </c>
      <c r="V17" s="20" t="str">
        <f t="shared" si="3"/>
        <v>72</v>
      </c>
      <c r="W17" s="20" t="str">
        <f t="shared" si="4"/>
        <v>39</v>
      </c>
      <c r="X17" s="20" t="str">
        <f t="shared" si="5"/>
        <v/>
      </c>
      <c r="Y17" s="20" t="str">
        <f t="shared" si="6"/>
        <v/>
      </c>
      <c r="Z17" s="20" t="str">
        <f t="shared" si="7"/>
        <v/>
      </c>
      <c r="AA17" s="20" t="str">
        <f t="shared" si="8"/>
        <v/>
      </c>
      <c r="AB17" s="20" t="str">
        <f t="shared" si="9"/>
        <v/>
      </c>
      <c r="AC17" s="20" t="str">
        <f t="shared" si="10"/>
        <v/>
      </c>
      <c r="AD17" s="20" t="str">
        <f t="shared" si="11"/>
        <v/>
      </c>
      <c r="AE17" s="20" t="str">
        <f t="shared" si="12"/>
        <v/>
      </c>
      <c r="AF17" s="20" t="str">
        <f t="shared" si="13"/>
        <v/>
      </c>
      <c r="AG17" s="20" t="str">
        <f t="shared" si="14"/>
        <v/>
      </c>
      <c r="AH17" s="20" t="str">
        <f t="shared" si="15"/>
        <v/>
      </c>
      <c r="AI17" s="20" t="str">
        <f t="shared" si="16"/>
        <v/>
      </c>
      <c r="AJ17" s="28" t="str">
        <f>IF(ISERROR(INT(S17)),"",VLOOKUP(INT(S17),表1_3[],2,0))</f>
        <v>leishenchui</v>
      </c>
      <c r="AK17" s="28" t="str">
        <f>IF(ISERROR(INT(T17)),"",VLOOKUP(INT(T17),表1_3[],2,0))</f>
        <v>jiguangjing</v>
      </c>
      <c r="AL17" s="28" t="str">
        <f>IF(ISERROR(INT(U17)),"",VLOOKUP(INT(U17),表1_3[],2,0))</f>
        <v>baozhahetun</v>
      </c>
      <c r="AM17" s="28" t="str">
        <f>IF(ISERROR(INT(V17)),"",VLOOKUP(INT(V17),表1_3[],2,0))</f>
        <v>lianhuanzdx</v>
      </c>
      <c r="AN17" s="28" t="str">
        <f>IF(ISERROR(INT(W17)),"",VLOOKUP(INT(W17),表1_3[],2,0))</f>
        <v>jiatelin</v>
      </c>
      <c r="AO17" s="28" t="str">
        <f>IF(ISERROR(INT(X17)),"",VLOOKUP(INT(X17),表1_3[],2,0))</f>
        <v/>
      </c>
      <c r="AP17" s="28" t="str">
        <f>IF(ISERROR(INT(Y17)),"",VLOOKUP(INT(Y17),表1_3[],2,0))</f>
        <v/>
      </c>
      <c r="AQ17" s="28" t="str">
        <f>IF(ISERROR(INT(Z17)),"",VLOOKUP(INT(Z17),表1_3[],2,0))</f>
        <v/>
      </c>
      <c r="AR17" s="28" t="str">
        <f>IF(ISERROR(INT(AA17)),"",VLOOKUP(INT(AA17),表1_3[],2,0))</f>
        <v/>
      </c>
      <c r="AS17" s="28" t="str">
        <f>IF(ISERROR(INT(AB17)),"",VLOOKUP(INT(AB17),表1_3[],2,0))</f>
        <v/>
      </c>
      <c r="AT17" s="28" t="str">
        <f>IF(ISERROR(INT(AC17)),"",VLOOKUP(INT(AC17),表1_3[],2,0))</f>
        <v/>
      </c>
      <c r="AU17" s="28" t="str">
        <f>IF(ISERROR(INT(AD17)),"",VLOOKUP(INT(AD17),表1_3[],2,0))</f>
        <v/>
      </c>
      <c r="AV17" s="28" t="str">
        <f>IF(ISERROR(INT(AE17)),"",VLOOKUP(INT(AE17),表1_3[],2,0))</f>
        <v/>
      </c>
      <c r="AW17" s="28" t="str">
        <f>IF(ISERROR(INT(AF17)),"",VLOOKUP(INT(AF17),表1_3[],2,0))</f>
        <v/>
      </c>
      <c r="AX17" s="28" t="str">
        <f>IF(ISERROR(INT(AG17)),"",VLOOKUP(INT(AG17),表1_3[],2,0))</f>
        <v/>
      </c>
      <c r="AY17" s="28" t="str">
        <f>IF(ISERROR(INT(AH17)),"",VLOOKUP(INT(AH17),表1_3[],2,0))</f>
        <v/>
      </c>
      <c r="AZ17" s="28" t="str">
        <f>IF(ISERROR(INT(AI17)),"",VLOOKUP(INT(AI17),表1_3[],2,0))</f>
        <v/>
      </c>
      <c r="BA17" s="30">
        <f>IF(ISERROR(INT(S17)),"",VLOOKUP(INT(S17),表1_3[],5,0))</f>
        <v>1</v>
      </c>
      <c r="BB17" s="30">
        <f>IF(ISERROR(INT(T17)),"",VLOOKUP(INT(T17),表1_3[],5,0))</f>
        <v>1</v>
      </c>
      <c r="BC17" s="30">
        <f>IF(ISERROR(INT(U17)),"",VLOOKUP(INT(U17),表1_3[],5,0))</f>
        <v>1</v>
      </c>
      <c r="BD17" s="30">
        <f>IF(ISERROR(INT(V17)),"",VLOOKUP(INT(V17),表1_3[],5,0))</f>
        <v>1</v>
      </c>
      <c r="BE17" s="30">
        <f>IF(ISERROR(INT(W17)),"",VLOOKUP(INT(W17),表1_3[],5,0))</f>
        <v>1</v>
      </c>
      <c r="BF17" s="30" t="str">
        <f>IF(ISERROR(INT(X17)),"",VLOOKUP(INT(X17),表1_3[],5,0))</f>
        <v/>
      </c>
      <c r="BG17" s="30" t="str">
        <f>IF(ISERROR(INT(Y17)),"",VLOOKUP(INT(Y17),表1_3[],5,0))</f>
        <v/>
      </c>
      <c r="BH17" s="30" t="str">
        <f>IF(ISERROR(INT(Z17)),"",VLOOKUP(INT(Z17),表1_3[],5,0))</f>
        <v/>
      </c>
      <c r="BI17" s="30" t="str">
        <f>IF(ISERROR(INT(AA17)),"",VLOOKUP(INT(AA17),表1_3[],5,0))</f>
        <v/>
      </c>
      <c r="BJ17" s="30" t="str">
        <f>IF(ISERROR(INT(AB17)),"",VLOOKUP(INT(AB17),表1_3[],5,0))</f>
        <v/>
      </c>
      <c r="BK17" s="30" t="str">
        <f>IF(ISERROR(INT(AC17)),"",VLOOKUP(INT(AC17),表1_3[],5,0))</f>
        <v/>
      </c>
      <c r="BL17" s="30" t="str">
        <f>IF(ISERROR(INT(AD17)),"",VLOOKUP(INT(AD17),表1_3[],5,0))</f>
        <v/>
      </c>
      <c r="BM17" s="30" t="str">
        <f>IF(ISERROR(INT(AE17)),"",VLOOKUP(INT(AE17),表1_3[],5,0))</f>
        <v/>
      </c>
      <c r="BN17" s="30" t="str">
        <f>IF(ISERROR(INT(AF17)),"",VLOOKUP(INT(AF17),表1_3[],5,0))</f>
        <v/>
      </c>
      <c r="BO17" s="30" t="str">
        <f>IF(ISERROR(INT(AG17)),"",VLOOKUP(INT(AG17),表1_3[],5,0))</f>
        <v/>
      </c>
      <c r="BP17" s="30" t="str">
        <f>IF(ISERROR(INT(AH17)),"",VLOOKUP(INT(AH17),表1_3[],5,0))</f>
        <v/>
      </c>
      <c r="BQ17" s="30" t="str">
        <f>IF(ISERROR(INT(AI17)),"",VLOOKUP(INT(AI17),表1_3[],5,0))</f>
        <v/>
      </c>
    </row>
    <row r="18" spans="1:69">
      <c r="A18" s="6" t="s">
        <v>1512</v>
      </c>
      <c r="B18" s="7">
        <v>3</v>
      </c>
      <c r="C18" s="8" t="s">
        <v>1513</v>
      </c>
      <c r="D18" s="7" t="s">
        <v>514</v>
      </c>
      <c r="E18" s="7" t="s">
        <v>1502</v>
      </c>
      <c r="F18" s="7" t="s">
        <v>1481</v>
      </c>
      <c r="G18" s="7">
        <v>1</v>
      </c>
      <c r="H18" s="7" t="s">
        <v>1474</v>
      </c>
      <c r="I18" s="7" t="s">
        <v>1487</v>
      </c>
      <c r="J18" s="7" t="str">
        <f t="shared" si="17"/>
        <v>1,0,1,0</v>
      </c>
      <c r="K18" s="7" t="s">
        <v>514</v>
      </c>
      <c r="L18" s="7" t="s">
        <v>291</v>
      </c>
      <c r="M18" s="7" t="s">
        <v>514</v>
      </c>
      <c r="N18" s="7" t="s">
        <v>291</v>
      </c>
      <c r="O18" s="7"/>
      <c r="P18" s="20" t="s">
        <v>1488</v>
      </c>
      <c r="Q18" s="24" t="s">
        <v>1514</v>
      </c>
      <c r="R18" s="24"/>
      <c r="S18" s="20" t="str">
        <f t="shared" si="0"/>
        <v>38</v>
      </c>
      <c r="T18" s="20" t="str">
        <f t="shared" si="1"/>
        <v>70</v>
      </c>
      <c r="U18" s="20" t="str">
        <f t="shared" si="2"/>
        <v>71</v>
      </c>
      <c r="V18" s="20" t="str">
        <f t="shared" si="3"/>
        <v>70</v>
      </c>
      <c r="W18" s="20" t="str">
        <f t="shared" si="4"/>
        <v>71</v>
      </c>
      <c r="X18" s="20" t="str">
        <f t="shared" si="5"/>
        <v>46</v>
      </c>
      <c r="Y18" s="20" t="str">
        <f t="shared" si="6"/>
        <v>84</v>
      </c>
      <c r="Z18" s="20" t="str">
        <f t="shared" si="7"/>
        <v/>
      </c>
      <c r="AA18" s="20" t="str">
        <f t="shared" si="8"/>
        <v/>
      </c>
      <c r="AB18" s="20" t="str">
        <f t="shared" si="9"/>
        <v/>
      </c>
      <c r="AC18" s="20" t="str">
        <f t="shared" si="10"/>
        <v/>
      </c>
      <c r="AD18" s="20" t="str">
        <f t="shared" si="11"/>
        <v/>
      </c>
      <c r="AE18" s="20" t="str">
        <f t="shared" si="12"/>
        <v/>
      </c>
      <c r="AF18" s="20" t="str">
        <f t="shared" si="13"/>
        <v/>
      </c>
      <c r="AG18" s="20" t="str">
        <f t="shared" si="14"/>
        <v/>
      </c>
      <c r="AH18" s="20" t="str">
        <f t="shared" si="15"/>
        <v/>
      </c>
      <c r="AI18" s="20" t="str">
        <f t="shared" si="16"/>
        <v/>
      </c>
      <c r="AJ18" s="28" t="str">
        <f>IF(ISERROR(INT(S18)),"",VLOOKUP(INT(S18),表1_3[],2,0))</f>
        <v>kedaya</v>
      </c>
      <c r="AK18" s="28" t="str">
        <f>IF(ISERROR(INT(T18)),"",VLOOKUP(INT(T18),表1_3[],2,0))</f>
        <v>henggongyu</v>
      </c>
      <c r="AL18" s="28" t="str">
        <f>IF(ISERROR(INT(U18)),"",VLOOKUP(INT(U18),表1_3[],2,0))</f>
        <v>baozangjue</v>
      </c>
      <c r="AM18" s="28" t="str">
        <f>IF(ISERROR(INT(V18)),"",VLOOKUP(INT(V18),表1_3[],2,0))</f>
        <v>henggongyu</v>
      </c>
      <c r="AN18" s="28" t="str">
        <f>IF(ISERROR(INT(W18)),"",VLOOKUP(INT(W18),表1_3[],2,0))</f>
        <v>baozangjue</v>
      </c>
      <c r="AO18" s="28" t="str">
        <f>IF(ISERROR(INT(X18)),"",VLOOKUP(INT(X18),表1_3[],2,0))</f>
        <v>jubaopen</v>
      </c>
      <c r="AP18" s="28" t="str">
        <f>IF(ISERROR(INT(Y18)),"",VLOOKUP(INT(Y18),表1_3[],2,0))</f>
        <v>shejitu</v>
      </c>
      <c r="AQ18" s="28" t="str">
        <f>IF(ISERROR(INT(Z18)),"",VLOOKUP(INT(Z18),表1_3[],2,0))</f>
        <v/>
      </c>
      <c r="AR18" s="28" t="str">
        <f>IF(ISERROR(INT(AA18)),"",VLOOKUP(INT(AA18),表1_3[],2,0))</f>
        <v/>
      </c>
      <c r="AS18" s="28" t="str">
        <f>IF(ISERROR(INT(AB18)),"",VLOOKUP(INT(AB18),表1_3[],2,0))</f>
        <v/>
      </c>
      <c r="AT18" s="28" t="str">
        <f>IF(ISERROR(INT(AC18)),"",VLOOKUP(INT(AC18),表1_3[],2,0))</f>
        <v/>
      </c>
      <c r="AU18" s="28" t="str">
        <f>IF(ISERROR(INT(AD18)),"",VLOOKUP(INT(AD18),表1_3[],2,0))</f>
        <v/>
      </c>
      <c r="AV18" s="28" t="str">
        <f>IF(ISERROR(INT(AE18)),"",VLOOKUP(INT(AE18),表1_3[],2,0))</f>
        <v/>
      </c>
      <c r="AW18" s="28" t="str">
        <f>IF(ISERROR(INT(AF18)),"",VLOOKUP(INT(AF18),表1_3[],2,0))</f>
        <v/>
      </c>
      <c r="AX18" s="28" t="str">
        <f>IF(ISERROR(INT(AG18)),"",VLOOKUP(INT(AG18),表1_3[],2,0))</f>
        <v/>
      </c>
      <c r="AY18" s="28" t="str">
        <f>IF(ISERROR(INT(AH18)),"",VLOOKUP(INT(AH18),表1_3[],2,0))</f>
        <v/>
      </c>
      <c r="AZ18" s="28" t="str">
        <f>IF(ISERROR(INT(AI18)),"",VLOOKUP(INT(AI18),表1_3[],2,0))</f>
        <v/>
      </c>
      <c r="BA18" s="30">
        <f>IF(ISERROR(INT(S18)),"",VLOOKUP(INT(S18),表1_3[],5,0))</f>
        <v>1</v>
      </c>
      <c r="BB18" s="30">
        <f>IF(ISERROR(INT(T18)),"",VLOOKUP(INT(T18),表1_3[],5,0))</f>
        <v>1</v>
      </c>
      <c r="BC18" s="30">
        <f>IF(ISERROR(INT(U18)),"",VLOOKUP(INT(U18),表1_3[],5,0))</f>
        <v>1</v>
      </c>
      <c r="BD18" s="30">
        <f>IF(ISERROR(INT(V18)),"",VLOOKUP(INT(V18),表1_3[],5,0))</f>
        <v>1</v>
      </c>
      <c r="BE18" s="30">
        <f>IF(ISERROR(INT(W18)),"",VLOOKUP(INT(W18),表1_3[],5,0))</f>
        <v>1</v>
      </c>
      <c r="BF18" s="30">
        <f>IF(ISERROR(INT(X18)),"",VLOOKUP(INT(X18),表1_3[],5,0))</f>
        <v>1</v>
      </c>
      <c r="BG18" s="30">
        <f>IF(ISERROR(INT(Y18)),"",VLOOKUP(INT(Y18),表1_3[],5,0))</f>
        <v>1</v>
      </c>
      <c r="BH18" s="30" t="str">
        <f>IF(ISERROR(INT(Z18)),"",VLOOKUP(INT(Z18),表1_3[],5,0))</f>
        <v/>
      </c>
      <c r="BI18" s="30" t="str">
        <f>IF(ISERROR(INT(AA18)),"",VLOOKUP(INT(AA18),表1_3[],5,0))</f>
        <v/>
      </c>
      <c r="BJ18" s="30" t="str">
        <f>IF(ISERROR(INT(AB18)),"",VLOOKUP(INT(AB18),表1_3[],5,0))</f>
        <v/>
      </c>
      <c r="BK18" s="30" t="str">
        <f>IF(ISERROR(INT(AC18)),"",VLOOKUP(INT(AC18),表1_3[],5,0))</f>
        <v/>
      </c>
      <c r="BL18" s="30" t="str">
        <f>IF(ISERROR(INT(AD18)),"",VLOOKUP(INT(AD18),表1_3[],5,0))</f>
        <v/>
      </c>
      <c r="BM18" s="30" t="str">
        <f>IF(ISERROR(INT(AE18)),"",VLOOKUP(INT(AE18),表1_3[],5,0))</f>
        <v/>
      </c>
      <c r="BN18" s="30" t="str">
        <f>IF(ISERROR(INT(AF18)),"",VLOOKUP(INT(AF18),表1_3[],5,0))</f>
        <v/>
      </c>
      <c r="BO18" s="30" t="str">
        <f>IF(ISERROR(INT(AG18)),"",VLOOKUP(INT(AG18),表1_3[],5,0))</f>
        <v/>
      </c>
      <c r="BP18" s="30" t="str">
        <f>IF(ISERROR(INT(AH18)),"",VLOOKUP(INT(AH18),表1_3[],5,0))</f>
        <v/>
      </c>
      <c r="BQ18" s="30" t="str">
        <f>IF(ISERROR(INT(AI18)),"",VLOOKUP(INT(AI18),表1_3[],5,0))</f>
        <v/>
      </c>
    </row>
    <row r="19" spans="1:69" s="1" customFormat="1">
      <c r="A19" s="14">
        <v>4001</v>
      </c>
      <c r="B19" s="15">
        <v>4</v>
      </c>
      <c r="C19" s="14">
        <v>64</v>
      </c>
      <c r="D19" s="15" t="s">
        <v>514</v>
      </c>
      <c r="E19" s="15">
        <v>0</v>
      </c>
      <c r="F19" s="15">
        <v>999</v>
      </c>
      <c r="G19" s="15">
        <v>1</v>
      </c>
      <c r="H19" s="15" t="s">
        <v>1474</v>
      </c>
      <c r="I19" s="15">
        <v>0</v>
      </c>
      <c r="J19" s="21" t="str">
        <f t="shared" si="17"/>
        <v>0,0,0,1</v>
      </c>
      <c r="K19" s="15">
        <v>0</v>
      </c>
      <c r="L19" s="15">
        <v>0</v>
      </c>
      <c r="M19" s="15">
        <v>0</v>
      </c>
      <c r="N19" s="15">
        <v>1</v>
      </c>
      <c r="O19" s="15"/>
      <c r="P19" s="22" t="s">
        <v>1475</v>
      </c>
      <c r="Q19" s="25" t="s">
        <v>1515</v>
      </c>
      <c r="R19" s="25"/>
      <c r="S19" s="22" t="str">
        <f t="shared" si="0"/>
        <v>64</v>
      </c>
      <c r="T19" s="22" t="str">
        <f t="shared" si="1"/>
        <v/>
      </c>
      <c r="U19" s="22" t="str">
        <f t="shared" si="2"/>
        <v/>
      </c>
      <c r="V19" s="22" t="str">
        <f t="shared" si="3"/>
        <v/>
      </c>
      <c r="W19" s="22" t="str">
        <f t="shared" si="4"/>
        <v/>
      </c>
      <c r="X19" s="22" t="str">
        <f t="shared" si="5"/>
        <v/>
      </c>
      <c r="Y19" s="22" t="str">
        <f t="shared" si="6"/>
        <v/>
      </c>
      <c r="Z19" s="22" t="str">
        <f t="shared" si="7"/>
        <v/>
      </c>
      <c r="AA19" s="22" t="str">
        <f t="shared" si="8"/>
        <v/>
      </c>
      <c r="AB19" s="22" t="str">
        <f t="shared" si="9"/>
        <v/>
      </c>
      <c r="AC19" s="22" t="str">
        <f t="shared" si="10"/>
        <v/>
      </c>
      <c r="AD19" s="22" t="str">
        <f t="shared" si="11"/>
        <v/>
      </c>
      <c r="AE19" s="22" t="str">
        <f t="shared" si="12"/>
        <v/>
      </c>
      <c r="AF19" s="22" t="str">
        <f t="shared" si="13"/>
        <v/>
      </c>
      <c r="AG19" s="22" t="str">
        <f t="shared" si="14"/>
        <v/>
      </c>
      <c r="AH19" s="22" t="str">
        <f t="shared" si="15"/>
        <v/>
      </c>
      <c r="AI19" s="22" t="str">
        <f t="shared" si="16"/>
        <v/>
      </c>
      <c r="AJ19" s="29" t="str">
        <f>IF(ISERROR(INT(S19)),"",VLOOKUP(INT(S19),表1_3[],2,0))</f>
        <v>fenghuang</v>
      </c>
      <c r="AK19" s="29" t="str">
        <f>IF(ISERROR(INT(T19)),"",VLOOKUP(INT(T19),表1_3[],2,0))</f>
        <v/>
      </c>
      <c r="AL19" s="29" t="str">
        <f>IF(ISERROR(INT(U19)),"",VLOOKUP(INT(U19),表1_3[],2,0))</f>
        <v/>
      </c>
      <c r="AM19" s="29" t="str">
        <f>IF(ISERROR(INT(V19)),"",VLOOKUP(INT(V19),表1_3[],2,0))</f>
        <v/>
      </c>
      <c r="AN19" s="29" t="str">
        <f>IF(ISERROR(INT(W19)),"",VLOOKUP(INT(W19),表1_3[],2,0))</f>
        <v/>
      </c>
      <c r="AO19" s="29" t="str">
        <f>IF(ISERROR(INT(X19)),"",VLOOKUP(INT(X19),表1_3[],2,0))</f>
        <v/>
      </c>
      <c r="AP19" s="29" t="str">
        <f>IF(ISERROR(INT(Y19)),"",VLOOKUP(INT(Y19),表1_3[],2,0))</f>
        <v/>
      </c>
      <c r="AQ19" s="29" t="str">
        <f>IF(ISERROR(INT(Z19)),"",VLOOKUP(INT(Z19),表1_3[],2,0))</f>
        <v/>
      </c>
      <c r="AR19" s="29" t="str">
        <f>IF(ISERROR(INT(AA19)),"",VLOOKUP(INT(AA19),表1_3[],2,0))</f>
        <v/>
      </c>
      <c r="AS19" s="29" t="str">
        <f>IF(ISERROR(INT(AB19)),"",VLOOKUP(INT(AB19),表1_3[],2,0))</f>
        <v/>
      </c>
      <c r="AT19" s="29" t="str">
        <f>IF(ISERROR(INT(AC19)),"",VLOOKUP(INT(AC19),表1_3[],2,0))</f>
        <v/>
      </c>
      <c r="AU19" s="29" t="str">
        <f>IF(ISERROR(INT(AD19)),"",VLOOKUP(INT(AD19),表1_3[],2,0))</f>
        <v/>
      </c>
      <c r="AV19" s="29" t="str">
        <f>IF(ISERROR(INT(AE19)),"",VLOOKUP(INT(AE19),表1_3[],2,0))</f>
        <v/>
      </c>
      <c r="AW19" s="29" t="str">
        <f>IF(ISERROR(INT(AF19)),"",VLOOKUP(INT(AF19),表1_3[],2,0))</f>
        <v/>
      </c>
      <c r="AX19" s="29" t="str">
        <f>IF(ISERROR(INT(AG19)),"",VLOOKUP(INT(AG19),表1_3[],2,0))</f>
        <v/>
      </c>
      <c r="AY19" s="29" t="str">
        <f>IF(ISERROR(INT(AH19)),"",VLOOKUP(INT(AH19),表1_3[],2,0))</f>
        <v/>
      </c>
      <c r="AZ19" s="29" t="str">
        <f>IF(ISERROR(INT(AI19)),"",VLOOKUP(INT(AI19),表1_3[],2,0))</f>
        <v/>
      </c>
      <c r="BA19" s="31">
        <f>IF(ISERROR(INT(S19)),"",VLOOKUP(INT(S19),表1_3[],6,0))</f>
        <v>1</v>
      </c>
      <c r="BB19" s="31" t="str">
        <f>IF(ISERROR(INT(T19)),"",VLOOKUP(INT(T19),表1_3[],6,0))</f>
        <v/>
      </c>
      <c r="BC19" s="31" t="str">
        <f>IF(ISERROR(INT(U19)),"",VLOOKUP(INT(U19),表1_3[],6,0))</f>
        <v/>
      </c>
      <c r="BD19" s="31" t="str">
        <f>IF(ISERROR(INT(V19)),"",VLOOKUP(INT(V19),表1_3[],6,0))</f>
        <v/>
      </c>
      <c r="BE19" s="31" t="str">
        <f>IF(ISERROR(INT(W19)),"",VLOOKUP(INT(W19),表1_3[],6,0))</f>
        <v/>
      </c>
      <c r="BF19" s="31" t="str">
        <f>IF(ISERROR(INT(X19)),"",VLOOKUP(INT(X19),表1_3[],6,0))</f>
        <v/>
      </c>
      <c r="BG19" s="31" t="str">
        <f>IF(ISERROR(INT(Y19)),"",VLOOKUP(INT(Y19),表1_3[],6,0))</f>
        <v/>
      </c>
      <c r="BH19" s="31" t="str">
        <f>IF(ISERROR(INT(Z19)),"",VLOOKUP(INT(Z19),表1_3[],6,0))</f>
        <v/>
      </c>
      <c r="BI19" s="31" t="str">
        <f>IF(ISERROR(INT(AA19)),"",VLOOKUP(INT(AA19),表1_3[],6,0))</f>
        <v/>
      </c>
      <c r="BJ19" s="31" t="str">
        <f>IF(ISERROR(INT(AB19)),"",VLOOKUP(INT(AB19),表1_3[],6,0))</f>
        <v/>
      </c>
      <c r="BK19" s="31" t="str">
        <f>IF(ISERROR(INT(AC19)),"",VLOOKUP(INT(AC19),表1_3[],6,0))</f>
        <v/>
      </c>
      <c r="BL19" s="31" t="str">
        <f>IF(ISERROR(INT(AD19)),"",VLOOKUP(INT(AD19),表1_3[],6,0))</f>
        <v/>
      </c>
      <c r="BM19" s="31" t="str">
        <f>IF(ISERROR(INT(AE19)),"",VLOOKUP(INT(AE19),表1_3[],6,0))</f>
        <v/>
      </c>
      <c r="BN19" s="31" t="str">
        <f>IF(ISERROR(INT(AF19)),"",VLOOKUP(INT(AF19),表1_3[],6,0))</f>
        <v/>
      </c>
      <c r="BO19" s="31" t="str">
        <f>IF(ISERROR(INT(AG19)),"",VLOOKUP(INT(AG19),表1_3[],6,0))</f>
        <v/>
      </c>
      <c r="BP19" s="31" t="str">
        <f>IF(ISERROR(INT(AH19)),"",VLOOKUP(INT(AH19),表1_3[],6,0))</f>
        <v/>
      </c>
      <c r="BQ19" s="31" t="str">
        <f>IF(ISERROR(INT(AI19)),"",VLOOKUP(INT(AI19),表1_3[],6,0))</f>
        <v/>
      </c>
    </row>
    <row r="20" spans="1:69">
      <c r="A20" s="6">
        <v>4002</v>
      </c>
      <c r="B20" s="7">
        <v>4</v>
      </c>
      <c r="C20" s="8" t="s">
        <v>1516</v>
      </c>
      <c r="D20" s="7" t="s">
        <v>514</v>
      </c>
      <c r="E20" s="7">
        <v>0</v>
      </c>
      <c r="F20" s="7">
        <v>999</v>
      </c>
      <c r="G20" s="7">
        <v>1</v>
      </c>
      <c r="H20" s="7" t="s">
        <v>1474</v>
      </c>
      <c r="I20" s="7">
        <v>0</v>
      </c>
      <c r="J20" s="7" t="str">
        <f t="shared" si="17"/>
        <v>0,1,0,0</v>
      </c>
      <c r="K20" s="7">
        <v>0</v>
      </c>
      <c r="L20" s="7">
        <v>1</v>
      </c>
      <c r="M20" s="7">
        <v>0</v>
      </c>
      <c r="N20" s="7">
        <v>0</v>
      </c>
      <c r="O20" s="7"/>
      <c r="P20" s="20" t="s">
        <v>1476</v>
      </c>
      <c r="Q20" s="24" t="s">
        <v>682</v>
      </c>
      <c r="R20" s="24"/>
      <c r="S20" s="20" t="str">
        <f t="shared" si="0"/>
        <v>68</v>
      </c>
      <c r="T20" s="20" t="str">
        <f t="shared" si="1"/>
        <v/>
      </c>
      <c r="U20" s="20" t="str">
        <f t="shared" si="2"/>
        <v/>
      </c>
      <c r="V20" s="20" t="str">
        <f t="shared" si="3"/>
        <v/>
      </c>
      <c r="W20" s="20" t="str">
        <f t="shared" si="4"/>
        <v/>
      </c>
      <c r="X20" s="20" t="str">
        <f t="shared" si="5"/>
        <v/>
      </c>
      <c r="Y20" s="20" t="str">
        <f t="shared" si="6"/>
        <v/>
      </c>
      <c r="Z20" s="20" t="str">
        <f t="shared" si="7"/>
        <v/>
      </c>
      <c r="AA20" s="20" t="str">
        <f t="shared" si="8"/>
        <v/>
      </c>
      <c r="AB20" s="20" t="str">
        <f t="shared" si="9"/>
        <v/>
      </c>
      <c r="AC20" s="20" t="str">
        <f t="shared" si="10"/>
        <v/>
      </c>
      <c r="AD20" s="20" t="str">
        <f t="shared" si="11"/>
        <v/>
      </c>
      <c r="AE20" s="20" t="str">
        <f t="shared" si="12"/>
        <v/>
      </c>
      <c r="AF20" s="20" t="str">
        <f t="shared" si="13"/>
        <v/>
      </c>
      <c r="AG20" s="20" t="str">
        <f t="shared" si="14"/>
        <v/>
      </c>
      <c r="AH20" s="20" t="str">
        <f t="shared" si="15"/>
        <v/>
      </c>
      <c r="AI20" s="20" t="str">
        <f t="shared" si="16"/>
        <v/>
      </c>
      <c r="AJ20" s="28" t="str">
        <f>IF(ISERROR(INT(S20)),"",VLOOKUP(INT(S20),表1_3[],2,0))</f>
        <v>yinyangjing</v>
      </c>
      <c r="AK20" s="28" t="str">
        <f>IF(ISERROR(INT(T20)),"",VLOOKUP(INT(T20),表1_3[],2,0))</f>
        <v/>
      </c>
      <c r="AL20" s="28" t="str">
        <f>IF(ISERROR(INT(U20)),"",VLOOKUP(INT(U20),表1_3[],2,0))</f>
        <v/>
      </c>
      <c r="AM20" s="28" t="str">
        <f>IF(ISERROR(INT(V20)),"",VLOOKUP(INT(V20),表1_3[],2,0))</f>
        <v/>
      </c>
      <c r="AN20" s="28" t="str">
        <f>IF(ISERROR(INT(W20)),"",VLOOKUP(INT(W20),表1_3[],2,0))</f>
        <v/>
      </c>
      <c r="AO20" s="28" t="str">
        <f>IF(ISERROR(INT(X20)),"",VLOOKUP(INT(X20),表1_3[],2,0))</f>
        <v/>
      </c>
      <c r="AP20" s="28" t="str">
        <f>IF(ISERROR(INT(Y20)),"",VLOOKUP(INT(Y20),表1_3[],2,0))</f>
        <v/>
      </c>
      <c r="AQ20" s="28" t="str">
        <f>IF(ISERROR(INT(Z20)),"",VLOOKUP(INT(Z20),表1_3[],2,0))</f>
        <v/>
      </c>
      <c r="AR20" s="28" t="str">
        <f>IF(ISERROR(INT(AA20)),"",VLOOKUP(INT(AA20),表1_3[],2,0))</f>
        <v/>
      </c>
      <c r="AS20" s="28" t="str">
        <f>IF(ISERROR(INT(AB20)),"",VLOOKUP(INT(AB20),表1_3[],2,0))</f>
        <v/>
      </c>
      <c r="AT20" s="28" t="str">
        <f>IF(ISERROR(INT(AC20)),"",VLOOKUP(INT(AC20),表1_3[],2,0))</f>
        <v/>
      </c>
      <c r="AU20" s="28" t="str">
        <f>IF(ISERROR(INT(AD20)),"",VLOOKUP(INT(AD20),表1_3[],2,0))</f>
        <v/>
      </c>
      <c r="AV20" s="28" t="str">
        <f>IF(ISERROR(INT(AE20)),"",VLOOKUP(INT(AE20),表1_3[],2,0))</f>
        <v/>
      </c>
      <c r="AW20" s="28" t="str">
        <f>IF(ISERROR(INT(AF20)),"",VLOOKUP(INT(AF20),表1_3[],2,0))</f>
        <v/>
      </c>
      <c r="AX20" s="28" t="str">
        <f>IF(ISERROR(INT(AG20)),"",VLOOKUP(INT(AG20),表1_3[],2,0))</f>
        <v/>
      </c>
      <c r="AY20" s="28" t="str">
        <f>IF(ISERROR(INT(AH20)),"",VLOOKUP(INT(AH20),表1_3[],2,0))</f>
        <v/>
      </c>
      <c r="AZ20" s="28" t="str">
        <f>IF(ISERROR(INT(AI20)),"",VLOOKUP(INT(AI20),表1_3[],2,0))</f>
        <v/>
      </c>
      <c r="BA20" s="30">
        <f>IF(ISERROR(INT(S20)),"",VLOOKUP(INT(S20),表1_3[],6,0))</f>
        <v>1</v>
      </c>
      <c r="BB20" s="30" t="str">
        <f>IF(ISERROR(INT(T20)),"",VLOOKUP(INT(T20),表1_3[],6,0))</f>
        <v/>
      </c>
      <c r="BC20" s="30" t="str">
        <f>IF(ISERROR(INT(U20)),"",VLOOKUP(INT(U20),表1_3[],6,0))</f>
        <v/>
      </c>
      <c r="BD20" s="30" t="str">
        <f>IF(ISERROR(INT(V20)),"",VLOOKUP(INT(V20),表1_3[],6,0))</f>
        <v/>
      </c>
      <c r="BE20" s="30" t="str">
        <f>IF(ISERROR(INT(W20)),"",VLOOKUP(INT(W20),表1_3[],6,0))</f>
        <v/>
      </c>
      <c r="BF20" s="30" t="str">
        <f>IF(ISERROR(INT(X20)),"",VLOOKUP(INT(X20),表1_3[],6,0))</f>
        <v/>
      </c>
      <c r="BG20" s="30" t="str">
        <f>IF(ISERROR(INT(Y20)),"",VLOOKUP(INT(Y20),表1_3[],6,0))</f>
        <v/>
      </c>
      <c r="BH20" s="30" t="str">
        <f>IF(ISERROR(INT(Z20)),"",VLOOKUP(INT(Z20),表1_3[],6,0))</f>
        <v/>
      </c>
      <c r="BI20" s="30" t="str">
        <f>IF(ISERROR(INT(AA20)),"",VLOOKUP(INT(AA20),表1_3[],6,0))</f>
        <v/>
      </c>
      <c r="BJ20" s="30" t="str">
        <f>IF(ISERROR(INT(AB20)),"",VLOOKUP(INT(AB20),表1_3[],6,0))</f>
        <v/>
      </c>
      <c r="BK20" s="30" t="str">
        <f>IF(ISERROR(INT(AC20)),"",VLOOKUP(INT(AC20),表1_3[],6,0))</f>
        <v/>
      </c>
      <c r="BL20" s="30" t="str">
        <f>IF(ISERROR(INT(AD20)),"",VLOOKUP(INT(AD20),表1_3[],6,0))</f>
        <v/>
      </c>
      <c r="BM20" s="30" t="str">
        <f>IF(ISERROR(INT(AE20)),"",VLOOKUP(INT(AE20),表1_3[],6,0))</f>
        <v/>
      </c>
      <c r="BN20" s="30" t="str">
        <f>IF(ISERROR(INT(AF20)),"",VLOOKUP(INT(AF20),表1_3[],6,0))</f>
        <v/>
      </c>
      <c r="BO20" s="30" t="str">
        <f>IF(ISERROR(INT(AG20)),"",VLOOKUP(INT(AG20),表1_3[],6,0))</f>
        <v/>
      </c>
      <c r="BP20" s="30" t="str">
        <f>IF(ISERROR(INT(AH20)),"",VLOOKUP(INT(AH20),表1_3[],6,0))</f>
        <v/>
      </c>
      <c r="BQ20" s="30" t="str">
        <f>IF(ISERROR(INT(AI20)),"",VLOOKUP(INT(AI20),表1_3[],6,0))</f>
        <v/>
      </c>
    </row>
    <row r="21" spans="1:69">
      <c r="A21" s="6">
        <v>4003</v>
      </c>
      <c r="B21" s="7">
        <v>4</v>
      </c>
      <c r="C21" s="8" t="s">
        <v>1517</v>
      </c>
      <c r="D21" s="7" t="s">
        <v>514</v>
      </c>
      <c r="E21" s="7" t="s">
        <v>1518</v>
      </c>
      <c r="F21" s="7" t="s">
        <v>1519</v>
      </c>
      <c r="G21" s="7">
        <v>0</v>
      </c>
      <c r="H21" s="7" t="s">
        <v>1474</v>
      </c>
      <c r="I21" s="7" t="s">
        <v>1520</v>
      </c>
      <c r="J21" s="7" t="str">
        <f t="shared" si="17"/>
        <v>1,0,1,0</v>
      </c>
      <c r="K21" s="7">
        <v>1</v>
      </c>
      <c r="L21" s="7">
        <v>0</v>
      </c>
      <c r="M21" s="7">
        <v>1</v>
      </c>
      <c r="N21" s="7">
        <v>0</v>
      </c>
      <c r="O21" s="7"/>
      <c r="P21" s="20" t="s">
        <v>1495</v>
      </c>
      <c r="Q21" s="24" t="s">
        <v>1521</v>
      </c>
      <c r="R21" s="24"/>
      <c r="S21" s="20" t="str">
        <f t="shared" si="0"/>
        <v>43</v>
      </c>
      <c r="T21" s="20" t="str">
        <f t="shared" si="1"/>
        <v>36</v>
      </c>
      <c r="U21" s="20" t="str">
        <f t="shared" si="2"/>
        <v>65</v>
      </c>
      <c r="V21" s="20" t="str">
        <f t="shared" si="3"/>
        <v>69</v>
      </c>
      <c r="W21" s="20" t="str">
        <f t="shared" si="4"/>
        <v>66</v>
      </c>
      <c r="X21" s="20" t="str">
        <f t="shared" si="5"/>
        <v>79</v>
      </c>
      <c r="Y21" s="20" t="str">
        <f t="shared" si="6"/>
        <v/>
      </c>
      <c r="Z21" s="20" t="str">
        <f t="shared" si="7"/>
        <v/>
      </c>
      <c r="AA21" s="20" t="str">
        <f t="shared" si="8"/>
        <v/>
      </c>
      <c r="AB21" s="20" t="str">
        <f t="shared" si="9"/>
        <v/>
      </c>
      <c r="AC21" s="20" t="str">
        <f t="shared" si="10"/>
        <v/>
      </c>
      <c r="AD21" s="20" t="str">
        <f t="shared" si="11"/>
        <v/>
      </c>
      <c r="AE21" s="20" t="str">
        <f t="shared" si="12"/>
        <v/>
      </c>
      <c r="AF21" s="20" t="str">
        <f t="shared" si="13"/>
        <v/>
      </c>
      <c r="AG21" s="20" t="str">
        <f t="shared" si="14"/>
        <v/>
      </c>
      <c r="AH21" s="20" t="str">
        <f t="shared" si="15"/>
        <v/>
      </c>
      <c r="AI21" s="20" t="str">
        <f t="shared" si="16"/>
        <v/>
      </c>
      <c r="AJ21" s="28" t="str">
        <f>IF(ISERROR(INT(S21)),"",VLOOKUP(INT(S21),表1_3[],2,0))</f>
        <v>jinchan</v>
      </c>
      <c r="AK21" s="28" t="str">
        <f>IF(ISERROR(INT(T21)),"",VLOOKUP(INT(T21),表1_3[],2,0))</f>
        <v>huojiansha</v>
      </c>
      <c r="AL21" s="28" t="str">
        <f>IF(ISERROR(INT(U21)),"",VLOOKUP(INT(U21),表1_3[],2,0))</f>
        <v>wulingzhu</v>
      </c>
      <c r="AM21" s="28" t="str">
        <f>IF(ISERROR(INT(V21)),"",VLOOKUP(INT(V21),表1_3[],2,0))</f>
        <v>wuseshenniu</v>
      </c>
      <c r="AN21" s="28" t="str">
        <f>IF(ISERROR(INT(W21)),"",VLOOKUP(INT(W21),表1_3[],2,0))</f>
        <v>dawangwuzei</v>
      </c>
      <c r="AO21" s="28" t="str">
        <f>IF(ISERROR(INT(X21)),"",VLOOKUP(INT(X21),表1_3[],2,0))</f>
        <v>kuiniugu</v>
      </c>
      <c r="AP21" s="28" t="str">
        <f>IF(ISERROR(INT(Y21)),"",VLOOKUP(INT(Y21),表1_3[],2,0))</f>
        <v/>
      </c>
      <c r="AQ21" s="28" t="str">
        <f>IF(ISERROR(INT(Z21)),"",VLOOKUP(INT(Z21),表1_3[],2,0))</f>
        <v/>
      </c>
      <c r="AR21" s="28" t="str">
        <f>IF(ISERROR(INT(AA21)),"",VLOOKUP(INT(AA21),表1_3[],2,0))</f>
        <v/>
      </c>
      <c r="AS21" s="28" t="str">
        <f>IF(ISERROR(INT(AB21)),"",VLOOKUP(INT(AB21),表1_3[],2,0))</f>
        <v/>
      </c>
      <c r="AT21" s="28" t="str">
        <f>IF(ISERROR(INT(AC21)),"",VLOOKUP(INT(AC21),表1_3[],2,0))</f>
        <v/>
      </c>
      <c r="AU21" s="28" t="str">
        <f>IF(ISERROR(INT(AD21)),"",VLOOKUP(INT(AD21),表1_3[],2,0))</f>
        <v/>
      </c>
      <c r="AV21" s="28" t="str">
        <f>IF(ISERROR(INT(AE21)),"",VLOOKUP(INT(AE21),表1_3[],2,0))</f>
        <v/>
      </c>
      <c r="AW21" s="28" t="str">
        <f>IF(ISERROR(INT(AF21)),"",VLOOKUP(INT(AF21),表1_3[],2,0))</f>
        <v/>
      </c>
      <c r="AX21" s="28" t="str">
        <f>IF(ISERROR(INT(AG21)),"",VLOOKUP(INT(AG21),表1_3[],2,0))</f>
        <v/>
      </c>
      <c r="AY21" s="28" t="str">
        <f>IF(ISERROR(INT(AH21)),"",VLOOKUP(INT(AH21),表1_3[],2,0))</f>
        <v/>
      </c>
      <c r="AZ21" s="28" t="str">
        <f>IF(ISERROR(INT(AI21)),"",VLOOKUP(INT(AI21),表1_3[],2,0))</f>
        <v/>
      </c>
      <c r="BA21" s="30">
        <f>IF(ISERROR(INT(S21)),"",VLOOKUP(INT(S21),表1_3[],6,0))</f>
        <v>1</v>
      </c>
      <c r="BB21" s="30">
        <f>IF(ISERROR(INT(T21)),"",VLOOKUP(INT(T21),表1_3[],6,0))</f>
        <v>1</v>
      </c>
      <c r="BC21" s="30">
        <f>IF(ISERROR(INT(U21)),"",VLOOKUP(INT(U21),表1_3[],6,0))</f>
        <v>1</v>
      </c>
      <c r="BD21" s="30">
        <f>IF(ISERROR(INT(V21)),"",VLOOKUP(INT(V21),表1_3[],6,0))</f>
        <v>1</v>
      </c>
      <c r="BE21" s="30">
        <f>IF(ISERROR(INT(W21)),"",VLOOKUP(INT(W21),表1_3[],6,0))</f>
        <v>1</v>
      </c>
      <c r="BF21" s="30">
        <f>IF(ISERROR(INT(X21)),"",VLOOKUP(INT(X21),表1_3[],6,0))</f>
        <v>1</v>
      </c>
      <c r="BG21" s="30" t="str">
        <f>IF(ISERROR(INT(Y21)),"",VLOOKUP(INT(Y21),表1_3[],6,0))</f>
        <v/>
      </c>
      <c r="BH21" s="30" t="str">
        <f>IF(ISERROR(INT(Z21)),"",VLOOKUP(INT(Z21),表1_3[],6,0))</f>
        <v/>
      </c>
      <c r="BI21" s="30" t="str">
        <f>IF(ISERROR(INT(AA21)),"",VLOOKUP(INT(AA21),表1_3[],6,0))</f>
        <v/>
      </c>
      <c r="BJ21" s="30" t="str">
        <f>IF(ISERROR(INT(AB21)),"",VLOOKUP(INT(AB21),表1_3[],6,0))</f>
        <v/>
      </c>
      <c r="BK21" s="30" t="str">
        <f>IF(ISERROR(INT(AC21)),"",VLOOKUP(INT(AC21),表1_3[],6,0))</f>
        <v/>
      </c>
      <c r="BL21" s="30" t="str">
        <f>IF(ISERROR(INT(AD21)),"",VLOOKUP(INT(AD21),表1_3[],6,0))</f>
        <v/>
      </c>
      <c r="BM21" s="30" t="str">
        <f>IF(ISERROR(INT(AE21)),"",VLOOKUP(INT(AE21),表1_3[],6,0))</f>
        <v/>
      </c>
      <c r="BN21" s="30" t="str">
        <f>IF(ISERROR(INT(AF21)),"",VLOOKUP(INT(AF21),表1_3[],6,0))</f>
        <v/>
      </c>
      <c r="BO21" s="30" t="str">
        <f>IF(ISERROR(INT(AG21)),"",VLOOKUP(INT(AG21),表1_3[],6,0))</f>
        <v/>
      </c>
      <c r="BP21" s="30" t="str">
        <f>IF(ISERROR(INT(AH21)),"",VLOOKUP(INT(AH21),表1_3[],6,0))</f>
        <v/>
      </c>
      <c r="BQ21" s="30" t="str">
        <f>IF(ISERROR(INT(AI21)),"",VLOOKUP(INT(AI21),表1_3[],6,0))</f>
        <v/>
      </c>
    </row>
    <row r="22" spans="1:69" ht="14.4">
      <c r="A22" s="6">
        <v>4004</v>
      </c>
      <c r="B22" s="7">
        <v>4</v>
      </c>
      <c r="C22" s="8" t="s">
        <v>1522</v>
      </c>
      <c r="D22" s="7" t="s">
        <v>514</v>
      </c>
      <c r="E22" s="7" t="s">
        <v>406</v>
      </c>
      <c r="F22" s="7" t="s">
        <v>1481</v>
      </c>
      <c r="G22" s="7">
        <v>0</v>
      </c>
      <c r="H22" s="7" t="s">
        <v>1474</v>
      </c>
      <c r="I22" s="7" t="s">
        <v>406</v>
      </c>
      <c r="J22" s="7" t="str">
        <f t="shared" si="17"/>
        <v>1,1,1,1</v>
      </c>
      <c r="K22" s="7">
        <v>1</v>
      </c>
      <c r="L22" s="7">
        <v>1</v>
      </c>
      <c r="M22" s="7">
        <v>1</v>
      </c>
      <c r="N22" s="7">
        <v>1</v>
      </c>
      <c r="O22" s="7"/>
      <c r="P22" s="20" t="s">
        <v>1482</v>
      </c>
      <c r="Q22" s="26" t="s">
        <v>1523</v>
      </c>
      <c r="R22" s="26"/>
      <c r="S22" s="20" t="str">
        <f t="shared" si="0"/>
        <v>72</v>
      </c>
      <c r="T22" s="20" t="str">
        <f t="shared" si="1"/>
        <v>39</v>
      </c>
      <c r="U22" s="20" t="str">
        <f t="shared" si="2"/>
        <v>42</v>
      </c>
      <c r="V22" s="20" t="str">
        <f t="shared" si="3"/>
        <v/>
      </c>
      <c r="W22" s="20" t="str">
        <f t="shared" si="4"/>
        <v/>
      </c>
      <c r="X22" s="20" t="str">
        <f t="shared" si="5"/>
        <v/>
      </c>
      <c r="Y22" s="20" t="str">
        <f t="shared" si="6"/>
        <v/>
      </c>
      <c r="Z22" s="20" t="str">
        <f t="shared" si="7"/>
        <v/>
      </c>
      <c r="AA22" s="20" t="str">
        <f t="shared" si="8"/>
        <v/>
      </c>
      <c r="AB22" s="20" t="str">
        <f t="shared" si="9"/>
        <v/>
      </c>
      <c r="AC22" s="20" t="str">
        <f t="shared" si="10"/>
        <v/>
      </c>
      <c r="AD22" s="20" t="str">
        <f t="shared" si="11"/>
        <v/>
      </c>
      <c r="AE22" s="20" t="str">
        <f t="shared" si="12"/>
        <v/>
      </c>
      <c r="AF22" s="20" t="str">
        <f t="shared" si="13"/>
        <v/>
      </c>
      <c r="AG22" s="20" t="str">
        <f t="shared" si="14"/>
        <v/>
      </c>
      <c r="AH22" s="20" t="str">
        <f t="shared" si="15"/>
        <v/>
      </c>
      <c r="AI22" s="20" t="str">
        <f t="shared" si="16"/>
        <v/>
      </c>
      <c r="AJ22" s="28" t="str">
        <f>IF(ISERROR(INT(S22)),"",VLOOKUP(INT(S22),表1_3[],2,0))</f>
        <v>lianhuanzdx</v>
      </c>
      <c r="AK22" s="28" t="str">
        <f>IF(ISERROR(INT(T22)),"",VLOOKUP(INT(T22),表1_3[],2,0))</f>
        <v>jiatelin</v>
      </c>
      <c r="AL22" s="28" t="str">
        <f>IF(ISERROR(INT(U22)),"",VLOOKUP(INT(U22),表1_3[],2,0))</f>
        <v>longjing</v>
      </c>
      <c r="AM22" s="28" t="str">
        <f>IF(ISERROR(INT(V22)),"",VLOOKUP(INT(V22),表1_3[],2,0))</f>
        <v/>
      </c>
      <c r="AN22" s="28" t="str">
        <f>IF(ISERROR(INT(W22)),"",VLOOKUP(INT(W22),表1_3[],2,0))</f>
        <v/>
      </c>
      <c r="AO22" s="28" t="str">
        <f>IF(ISERROR(INT(X22)),"",VLOOKUP(INT(X22),表1_3[],2,0))</f>
        <v/>
      </c>
      <c r="AP22" s="28" t="str">
        <f>IF(ISERROR(INT(Y22)),"",VLOOKUP(INT(Y22),表1_3[],2,0))</f>
        <v/>
      </c>
      <c r="AQ22" s="28" t="str">
        <f>IF(ISERROR(INT(Z22)),"",VLOOKUP(INT(Z22),表1_3[],2,0))</f>
        <v/>
      </c>
      <c r="AR22" s="28" t="str">
        <f>IF(ISERROR(INT(AA22)),"",VLOOKUP(INT(AA22),表1_3[],2,0))</f>
        <v/>
      </c>
      <c r="AS22" s="28" t="str">
        <f>IF(ISERROR(INT(AB22)),"",VLOOKUP(INT(AB22),表1_3[],2,0))</f>
        <v/>
      </c>
      <c r="AT22" s="28" t="str">
        <f>IF(ISERROR(INT(AC22)),"",VLOOKUP(INT(AC22),表1_3[],2,0))</f>
        <v/>
      </c>
      <c r="AU22" s="28" t="str">
        <f>IF(ISERROR(INT(AD22)),"",VLOOKUP(INT(AD22),表1_3[],2,0))</f>
        <v/>
      </c>
      <c r="AV22" s="28" t="str">
        <f>IF(ISERROR(INT(AE22)),"",VLOOKUP(INT(AE22),表1_3[],2,0))</f>
        <v/>
      </c>
      <c r="AW22" s="28" t="str">
        <f>IF(ISERROR(INT(AF22)),"",VLOOKUP(INT(AF22),表1_3[],2,0))</f>
        <v/>
      </c>
      <c r="AX22" s="28" t="str">
        <f>IF(ISERROR(INT(AG22)),"",VLOOKUP(INT(AG22),表1_3[],2,0))</f>
        <v/>
      </c>
      <c r="AY22" s="28" t="str">
        <f>IF(ISERROR(INT(AH22)),"",VLOOKUP(INT(AH22),表1_3[],2,0))</f>
        <v/>
      </c>
      <c r="AZ22" s="28" t="str">
        <f>IF(ISERROR(INT(AI22)),"",VLOOKUP(INT(AI22),表1_3[],2,0))</f>
        <v/>
      </c>
      <c r="BA22" s="30">
        <f>IF(ISERROR(INT(S22)),"",VLOOKUP(INT(S22),表1_3[],6,0))</f>
        <v>1</v>
      </c>
      <c r="BB22" s="30">
        <f>IF(ISERROR(INT(T22)),"",VLOOKUP(INT(T22),表1_3[],6,0))</f>
        <v>1</v>
      </c>
      <c r="BC22" s="30">
        <f>IF(ISERROR(INT(U22)),"",VLOOKUP(INT(U22),表1_3[],6,0))</f>
        <v>1</v>
      </c>
      <c r="BD22" s="30" t="str">
        <f>IF(ISERROR(INT(V22)),"",VLOOKUP(INT(V22),表1_3[],6,0))</f>
        <v/>
      </c>
      <c r="BE22" s="30" t="str">
        <f>IF(ISERROR(INT(W22)),"",VLOOKUP(INT(W22),表1_3[],6,0))</f>
        <v/>
      </c>
      <c r="BF22" s="30" t="str">
        <f>IF(ISERROR(INT(X22)),"",VLOOKUP(INT(X22),表1_3[],6,0))</f>
        <v/>
      </c>
      <c r="BG22" s="30" t="str">
        <f>IF(ISERROR(INT(Y22)),"",VLOOKUP(INT(Y22),表1_3[],6,0))</f>
        <v/>
      </c>
      <c r="BH22" s="30" t="str">
        <f>IF(ISERROR(INT(Z22)),"",VLOOKUP(INT(Z22),表1_3[],6,0))</f>
        <v/>
      </c>
      <c r="BI22" s="30" t="str">
        <f>IF(ISERROR(INT(AA22)),"",VLOOKUP(INT(AA22),表1_3[],6,0))</f>
        <v/>
      </c>
      <c r="BJ22" s="30" t="str">
        <f>IF(ISERROR(INT(AB22)),"",VLOOKUP(INT(AB22),表1_3[],6,0))</f>
        <v/>
      </c>
      <c r="BK22" s="30" t="str">
        <f>IF(ISERROR(INT(AC22)),"",VLOOKUP(INT(AC22),表1_3[],6,0))</f>
        <v/>
      </c>
      <c r="BL22" s="30" t="str">
        <f>IF(ISERROR(INT(AD22)),"",VLOOKUP(INT(AD22),表1_3[],6,0))</f>
        <v/>
      </c>
      <c r="BM22" s="30" t="str">
        <f>IF(ISERROR(INT(AE22)),"",VLOOKUP(INT(AE22),表1_3[],6,0))</f>
        <v/>
      </c>
      <c r="BN22" s="30" t="str">
        <f>IF(ISERROR(INT(AF22)),"",VLOOKUP(INT(AF22),表1_3[],6,0))</f>
        <v/>
      </c>
      <c r="BO22" s="30" t="str">
        <f>IF(ISERROR(INT(AG22)),"",VLOOKUP(INT(AG22),表1_3[],6,0))</f>
        <v/>
      </c>
      <c r="BP22" s="30" t="str">
        <f>IF(ISERROR(INT(AH22)),"",VLOOKUP(INT(AH22),表1_3[],6,0))</f>
        <v/>
      </c>
      <c r="BQ22" s="30" t="str">
        <f>IF(ISERROR(INT(AI22)),"",VLOOKUP(INT(AI22),表1_3[],6,0))</f>
        <v/>
      </c>
    </row>
    <row r="23" spans="1:69">
      <c r="A23" s="6" t="s">
        <v>1524</v>
      </c>
      <c r="B23" s="7">
        <v>4</v>
      </c>
      <c r="C23" s="8" t="s">
        <v>1525</v>
      </c>
      <c r="D23" s="7" t="s">
        <v>514</v>
      </c>
      <c r="E23" s="7" t="s">
        <v>1486</v>
      </c>
      <c r="F23" s="7" t="s">
        <v>1481</v>
      </c>
      <c r="G23" s="7">
        <v>1</v>
      </c>
      <c r="H23" s="7" t="s">
        <v>1474</v>
      </c>
      <c r="I23" s="7" t="s">
        <v>1487</v>
      </c>
      <c r="J23" s="7" t="str">
        <f t="shared" si="17"/>
        <v>1,0,1,0</v>
      </c>
      <c r="K23" s="7">
        <v>1</v>
      </c>
      <c r="L23" s="7" t="s">
        <v>291</v>
      </c>
      <c r="M23" s="7">
        <v>1</v>
      </c>
      <c r="N23" s="7" t="s">
        <v>291</v>
      </c>
      <c r="O23" s="7"/>
      <c r="P23" s="20" t="s">
        <v>1488</v>
      </c>
      <c r="Q23" s="24" t="s">
        <v>1526</v>
      </c>
      <c r="R23" s="24"/>
      <c r="S23" s="20" t="str">
        <f t="shared" si="0"/>
        <v>78</v>
      </c>
      <c r="T23" s="20" t="str">
        <f t="shared" si="1"/>
        <v>71</v>
      </c>
      <c r="U23" s="20" t="str">
        <f t="shared" si="2"/>
        <v>71</v>
      </c>
      <c r="V23" s="20" t="str">
        <f t="shared" si="3"/>
        <v>82</v>
      </c>
      <c r="W23" s="20" t="str">
        <f t="shared" si="4"/>
        <v>38</v>
      </c>
      <c r="X23" s="20" t="str">
        <f t="shared" si="5"/>
        <v/>
      </c>
      <c r="Y23" s="20" t="str">
        <f t="shared" si="6"/>
        <v/>
      </c>
      <c r="Z23" s="20" t="str">
        <f t="shared" si="7"/>
        <v/>
      </c>
      <c r="AA23" s="20" t="str">
        <f t="shared" si="8"/>
        <v/>
      </c>
      <c r="AB23" s="20" t="str">
        <f t="shared" si="9"/>
        <v/>
      </c>
      <c r="AC23" s="20" t="str">
        <f t="shared" si="10"/>
        <v/>
      </c>
      <c r="AD23" s="20" t="str">
        <f t="shared" si="11"/>
        <v/>
      </c>
      <c r="AE23" s="20" t="str">
        <f t="shared" si="12"/>
        <v/>
      </c>
      <c r="AF23" s="20" t="str">
        <f t="shared" si="13"/>
        <v/>
      </c>
      <c r="AG23" s="20" t="str">
        <f t="shared" si="14"/>
        <v/>
      </c>
      <c r="AH23" s="20" t="str">
        <f t="shared" si="15"/>
        <v/>
      </c>
      <c r="AI23" s="20" t="str">
        <f t="shared" si="16"/>
        <v/>
      </c>
      <c r="AJ23" s="28" t="str">
        <f>IF(ISERROR(INT(S23)),"",VLOOKUP(INT(S23),表1_3[],2,0))</f>
        <v>huahudiao</v>
      </c>
      <c r="AK23" s="28" t="str">
        <f>IF(ISERROR(INT(T23)),"",VLOOKUP(INT(T23),表1_3[],2,0))</f>
        <v>baozangjue</v>
      </c>
      <c r="AL23" s="28" t="str">
        <f>IF(ISERROR(INT(U23)),"",VLOOKUP(INT(U23),表1_3[],2,0))</f>
        <v>baozangjue</v>
      </c>
      <c r="AM23" s="28" t="str">
        <f>IF(ISERROR(INT(V23)),"",VLOOKUP(INT(V23),表1_3[],2,0))</f>
        <v>duobaodaoren</v>
      </c>
      <c r="AN23" s="28" t="str">
        <f>IF(ISERROR(INT(W23)),"",VLOOKUP(INT(W23),表1_3[],2,0))</f>
        <v>kedaya</v>
      </c>
      <c r="AO23" s="28" t="str">
        <f>IF(ISERROR(INT(X23)),"",VLOOKUP(INT(X23),表1_3[],2,0))</f>
        <v/>
      </c>
      <c r="AP23" s="28" t="str">
        <f>IF(ISERROR(INT(Y23)),"",VLOOKUP(INT(Y23),表1_3[],2,0))</f>
        <v/>
      </c>
      <c r="AQ23" s="28" t="str">
        <f>IF(ISERROR(INT(Z23)),"",VLOOKUP(INT(Z23),表1_3[],2,0))</f>
        <v/>
      </c>
      <c r="AR23" s="28" t="str">
        <f>IF(ISERROR(INT(AA23)),"",VLOOKUP(INT(AA23),表1_3[],2,0))</f>
        <v/>
      </c>
      <c r="AS23" s="28" t="str">
        <f>IF(ISERROR(INT(AB23)),"",VLOOKUP(INT(AB23),表1_3[],2,0))</f>
        <v/>
      </c>
      <c r="AT23" s="28" t="str">
        <f>IF(ISERROR(INT(AC23)),"",VLOOKUP(INT(AC23),表1_3[],2,0))</f>
        <v/>
      </c>
      <c r="AU23" s="28" t="str">
        <f>IF(ISERROR(INT(AD23)),"",VLOOKUP(INT(AD23),表1_3[],2,0))</f>
        <v/>
      </c>
      <c r="AV23" s="28" t="str">
        <f>IF(ISERROR(INT(AE23)),"",VLOOKUP(INT(AE23),表1_3[],2,0))</f>
        <v/>
      </c>
      <c r="AW23" s="28" t="str">
        <f>IF(ISERROR(INT(AF23)),"",VLOOKUP(INT(AF23),表1_3[],2,0))</f>
        <v/>
      </c>
      <c r="AX23" s="28" t="str">
        <f>IF(ISERROR(INT(AG23)),"",VLOOKUP(INT(AG23),表1_3[],2,0))</f>
        <v/>
      </c>
      <c r="AY23" s="28" t="str">
        <f>IF(ISERROR(INT(AH23)),"",VLOOKUP(INT(AH23),表1_3[],2,0))</f>
        <v/>
      </c>
      <c r="AZ23" s="28" t="str">
        <f>IF(ISERROR(INT(AI23)),"",VLOOKUP(INT(AI23),表1_3[],2,0))</f>
        <v/>
      </c>
      <c r="BA23" s="30">
        <f>IF(ISERROR(INT(S23)),"",VLOOKUP(INT(S23),表1_3[],6,0))</f>
        <v>1</v>
      </c>
      <c r="BB23" s="30">
        <f>IF(ISERROR(INT(T23)),"",VLOOKUP(INT(T23),表1_3[],6,0))</f>
        <v>1</v>
      </c>
      <c r="BC23" s="30">
        <f>IF(ISERROR(INT(U23)),"",VLOOKUP(INT(U23),表1_3[],6,0))</f>
        <v>1</v>
      </c>
      <c r="BD23" s="30">
        <f>IF(ISERROR(INT(V23)),"",VLOOKUP(INT(V23),表1_3[],6,0))</f>
        <v>1</v>
      </c>
      <c r="BE23" s="30">
        <f>IF(ISERROR(INT(W23)),"",VLOOKUP(INT(W23),表1_3[],6,0))</f>
        <v>1</v>
      </c>
      <c r="BF23" s="30" t="str">
        <f>IF(ISERROR(INT(X23)),"",VLOOKUP(INT(X23),表1_3[],6,0))</f>
        <v/>
      </c>
      <c r="BG23" s="30" t="str">
        <f>IF(ISERROR(INT(Y23)),"",VLOOKUP(INT(Y23),表1_3[],6,0))</f>
        <v/>
      </c>
      <c r="BH23" s="30" t="str">
        <f>IF(ISERROR(INT(Z23)),"",VLOOKUP(INT(Z23),表1_3[],6,0))</f>
        <v/>
      </c>
      <c r="BI23" s="30" t="str">
        <f>IF(ISERROR(INT(AA23)),"",VLOOKUP(INT(AA23),表1_3[],6,0))</f>
        <v/>
      </c>
      <c r="BJ23" s="30" t="str">
        <f>IF(ISERROR(INT(AB23)),"",VLOOKUP(INT(AB23),表1_3[],6,0))</f>
        <v/>
      </c>
      <c r="BK23" s="30" t="str">
        <f>IF(ISERROR(INT(AC23)),"",VLOOKUP(INT(AC23),表1_3[],6,0))</f>
        <v/>
      </c>
      <c r="BL23" s="30" t="str">
        <f>IF(ISERROR(INT(AD23)),"",VLOOKUP(INT(AD23),表1_3[],6,0))</f>
        <v/>
      </c>
      <c r="BM23" s="30" t="str">
        <f>IF(ISERROR(INT(AE23)),"",VLOOKUP(INT(AE23),表1_3[],6,0))</f>
        <v/>
      </c>
      <c r="BN23" s="30" t="str">
        <f>IF(ISERROR(INT(AF23)),"",VLOOKUP(INT(AF23),表1_3[],6,0))</f>
        <v/>
      </c>
      <c r="BO23" s="30" t="str">
        <f>IF(ISERROR(INT(AG23)),"",VLOOKUP(INT(AG23),表1_3[],6,0))</f>
        <v/>
      </c>
      <c r="BP23" s="30" t="str">
        <f>IF(ISERROR(INT(AH23)),"",VLOOKUP(INT(AH23),表1_3[],6,0))</f>
        <v/>
      </c>
      <c r="BQ23" s="30" t="str">
        <f>IF(ISERROR(INT(AI23)),"",VLOOKUP(INT(AI23),表1_3[],6,0))</f>
        <v/>
      </c>
    </row>
    <row r="24" spans="1:69">
      <c r="A24" s="6" t="s">
        <v>1527</v>
      </c>
      <c r="B24" s="7" t="s">
        <v>1528</v>
      </c>
      <c r="C24" s="8" t="s">
        <v>1529</v>
      </c>
      <c r="D24" s="7" t="s">
        <v>514</v>
      </c>
      <c r="E24" s="7" t="s">
        <v>1530</v>
      </c>
      <c r="F24" s="7" t="s">
        <v>1531</v>
      </c>
      <c r="G24" s="7" t="s">
        <v>514</v>
      </c>
      <c r="H24" s="7" t="s">
        <v>291</v>
      </c>
      <c r="I24" s="7" t="s">
        <v>1532</v>
      </c>
      <c r="J24" s="7" t="str">
        <f t="shared" si="17"/>
        <v>1,1,1,0</v>
      </c>
      <c r="K24" s="7" t="s">
        <v>514</v>
      </c>
      <c r="L24" s="7" t="s">
        <v>514</v>
      </c>
      <c r="M24" s="7" t="s">
        <v>514</v>
      </c>
      <c r="N24" s="7" t="s">
        <v>291</v>
      </c>
      <c r="O24" s="7"/>
      <c r="P24" s="20" t="s">
        <v>561</v>
      </c>
      <c r="Q24" s="24" t="s">
        <v>1533</v>
      </c>
      <c r="R24" s="24"/>
      <c r="S24" s="20" t="str">
        <f t="shared" si="0"/>
        <v>61</v>
      </c>
      <c r="T24" s="20" t="str">
        <f t="shared" si="1"/>
        <v>46</v>
      </c>
      <c r="U24" s="20" t="str">
        <f t="shared" si="2"/>
        <v/>
      </c>
      <c r="V24" s="20" t="str">
        <f t="shared" si="3"/>
        <v/>
      </c>
      <c r="W24" s="20" t="str">
        <f t="shared" si="4"/>
        <v/>
      </c>
      <c r="X24" s="20" t="str">
        <f t="shared" si="5"/>
        <v/>
      </c>
      <c r="Y24" s="20" t="str">
        <f t="shared" si="6"/>
        <v/>
      </c>
      <c r="Z24" s="20" t="str">
        <f t="shared" si="7"/>
        <v/>
      </c>
      <c r="AA24" s="20" t="str">
        <f t="shared" si="8"/>
        <v/>
      </c>
      <c r="AB24" s="20" t="str">
        <f t="shared" si="9"/>
        <v/>
      </c>
      <c r="AC24" s="20" t="str">
        <f t="shared" si="10"/>
        <v/>
      </c>
      <c r="AD24" s="20" t="str">
        <f t="shared" si="11"/>
        <v/>
      </c>
      <c r="AE24" s="20" t="str">
        <f t="shared" si="12"/>
        <v/>
      </c>
      <c r="AF24" s="20" t="str">
        <f t="shared" si="13"/>
        <v/>
      </c>
      <c r="AG24" s="20" t="str">
        <f t="shared" si="14"/>
        <v/>
      </c>
      <c r="AH24" s="20" t="str">
        <f t="shared" si="15"/>
        <v/>
      </c>
      <c r="AI24" s="20" t="str">
        <f t="shared" si="16"/>
        <v/>
      </c>
      <c r="AJ24" s="28" t="str">
        <f>IF(ISERROR(INT(S24)),"",VLOOKUP(INT(S24),表1_3[],2,0))</f>
        <v>shihunsha</v>
      </c>
      <c r="AK24" s="28" t="str">
        <f>IF(ISERROR(INT(T24)),"",VLOOKUP(INT(T24),表1_3[],2,0))</f>
        <v>jubaopen</v>
      </c>
      <c r="AL24" s="28" t="str">
        <f>IF(ISERROR(INT(U24)),"",VLOOKUP(INT(U24),表1_3[],2,0))</f>
        <v/>
      </c>
      <c r="AM24" s="28" t="str">
        <f>IF(ISERROR(INT(V24)),"",VLOOKUP(INT(V24),表1_3[],2,0))</f>
        <v/>
      </c>
      <c r="AN24" s="28" t="str">
        <f>IF(ISERROR(INT(W24)),"",VLOOKUP(INT(W24),表1_3[],2,0))</f>
        <v/>
      </c>
      <c r="AO24" s="28" t="str">
        <f>IF(ISERROR(INT(X24)),"",VLOOKUP(INT(X24),表1_3[],2,0))</f>
        <v/>
      </c>
      <c r="AP24" s="28" t="str">
        <f>IF(ISERROR(INT(Y24)),"",VLOOKUP(INT(Y24),表1_3[],2,0))</f>
        <v/>
      </c>
      <c r="AQ24" s="28" t="str">
        <f>IF(ISERROR(INT(Z24)),"",VLOOKUP(INT(Z24),表1_3[],2,0))</f>
        <v/>
      </c>
      <c r="AR24" s="28" t="str">
        <f>IF(ISERROR(INT(AA24)),"",VLOOKUP(INT(AA24),表1_3[],2,0))</f>
        <v/>
      </c>
      <c r="AS24" s="28" t="str">
        <f>IF(ISERROR(INT(AB24)),"",VLOOKUP(INT(AB24),表1_3[],2,0))</f>
        <v/>
      </c>
      <c r="AT24" s="28" t="str">
        <f>IF(ISERROR(INT(AC24)),"",VLOOKUP(INT(AC24),表1_3[],2,0))</f>
        <v/>
      </c>
      <c r="AU24" s="28" t="str">
        <f>IF(ISERROR(INT(AD24)),"",VLOOKUP(INT(AD24),表1_3[],2,0))</f>
        <v/>
      </c>
      <c r="AV24" s="28" t="str">
        <f>IF(ISERROR(INT(AE24)),"",VLOOKUP(INT(AE24),表1_3[],2,0))</f>
        <v/>
      </c>
      <c r="AW24" s="28" t="str">
        <f>IF(ISERROR(INT(AF24)),"",VLOOKUP(INT(AF24),表1_3[],2,0))</f>
        <v/>
      </c>
      <c r="AX24" s="28" t="str">
        <f>IF(ISERROR(INT(AG24)),"",VLOOKUP(INT(AG24),表1_3[],2,0))</f>
        <v/>
      </c>
      <c r="AY24" s="28" t="str">
        <f>IF(ISERROR(INT(AH24)),"",VLOOKUP(INT(AH24),表1_3[],2,0))</f>
        <v/>
      </c>
      <c r="AZ24" s="28" t="str">
        <f>IF(ISERROR(INT(AI24)),"",VLOOKUP(INT(AI24),表1_3[],2,0))</f>
        <v/>
      </c>
      <c r="BA24" s="30">
        <f>IF(ISERROR(INT(S24)),"",VLOOKUP(INT(S24),表1_3[],6,0))</f>
        <v>1</v>
      </c>
      <c r="BB24" s="30">
        <f>IF(ISERROR(INT(T24)),"",VLOOKUP(INT(T24),表1_3[],6,0))</f>
        <v>1</v>
      </c>
      <c r="BC24" s="30" t="str">
        <f>IF(ISERROR(INT(U24)),"",VLOOKUP(INT(U24),表1_3[],6,0))</f>
        <v/>
      </c>
      <c r="BD24" s="30" t="str">
        <f>IF(ISERROR(INT(V24)),"",VLOOKUP(INT(V24),表1_3[],6,0))</f>
        <v/>
      </c>
      <c r="BE24" s="30" t="str">
        <f>IF(ISERROR(INT(W24)),"",VLOOKUP(INT(W24),表1_3[],6,0))</f>
        <v/>
      </c>
      <c r="BF24" s="30" t="str">
        <f>IF(ISERROR(INT(X24)),"",VLOOKUP(INT(X24),表1_3[],6,0))</f>
        <v/>
      </c>
      <c r="BG24" s="30" t="str">
        <f>IF(ISERROR(INT(Y24)),"",VLOOKUP(INT(Y24),表1_3[],6,0))</f>
        <v/>
      </c>
      <c r="BH24" s="30" t="str">
        <f>IF(ISERROR(INT(Z24)),"",VLOOKUP(INT(Z24),表1_3[],6,0))</f>
        <v/>
      </c>
      <c r="BI24" s="30" t="str">
        <f>IF(ISERROR(INT(AA24)),"",VLOOKUP(INT(AA24),表1_3[],6,0))</f>
        <v/>
      </c>
      <c r="BJ24" s="30" t="str">
        <f>IF(ISERROR(INT(AB24)),"",VLOOKUP(INT(AB24),表1_3[],6,0))</f>
        <v/>
      </c>
      <c r="BK24" s="30" t="str">
        <f>IF(ISERROR(INT(AC24)),"",VLOOKUP(INT(AC24),表1_3[],6,0))</f>
        <v/>
      </c>
      <c r="BL24" s="30" t="str">
        <f>IF(ISERROR(INT(AD24)),"",VLOOKUP(INT(AD24),表1_3[],6,0))</f>
        <v/>
      </c>
      <c r="BM24" s="30" t="str">
        <f>IF(ISERROR(INT(AE24)),"",VLOOKUP(INT(AE24),表1_3[],6,0))</f>
        <v/>
      </c>
      <c r="BN24" s="30" t="str">
        <f>IF(ISERROR(INT(AF24)),"",VLOOKUP(INT(AF24),表1_3[],6,0))</f>
        <v/>
      </c>
      <c r="BO24" s="30" t="str">
        <f>IF(ISERROR(INT(AG24)),"",VLOOKUP(INT(AG24),表1_3[],6,0))</f>
        <v/>
      </c>
      <c r="BP24" s="30" t="str">
        <f>IF(ISERROR(INT(AH24)),"",VLOOKUP(INT(AH24),表1_3[],6,0))</f>
        <v/>
      </c>
      <c r="BQ24" s="30" t="str">
        <f>IF(ISERROR(INT(AI24)),"",VLOOKUP(INT(AI24),表1_3[],6,0))</f>
        <v/>
      </c>
    </row>
    <row r="25" spans="1:69" s="1" customFormat="1">
      <c r="A25" s="14" t="s">
        <v>1534</v>
      </c>
      <c r="B25" s="15" t="s">
        <v>1535</v>
      </c>
      <c r="C25" s="14" t="s">
        <v>1536</v>
      </c>
      <c r="D25" s="15" t="s">
        <v>514</v>
      </c>
      <c r="E25" s="15">
        <v>0</v>
      </c>
      <c r="F25" s="15">
        <v>999</v>
      </c>
      <c r="G25" s="15">
        <v>1</v>
      </c>
      <c r="H25" s="15" t="s">
        <v>1474</v>
      </c>
      <c r="I25" s="15">
        <v>0</v>
      </c>
      <c r="J25" s="21" t="str">
        <f t="shared" si="17"/>
        <v>0,0,0,1</v>
      </c>
      <c r="K25" s="15">
        <v>0</v>
      </c>
      <c r="L25" s="15">
        <v>0</v>
      </c>
      <c r="M25" s="15">
        <v>0</v>
      </c>
      <c r="N25" s="15">
        <v>1</v>
      </c>
      <c r="O25" s="15"/>
      <c r="P25" s="22" t="s">
        <v>1475</v>
      </c>
      <c r="Q25" s="25" t="s">
        <v>1537</v>
      </c>
      <c r="R25" s="25"/>
      <c r="S25" s="22" t="str">
        <f t="shared" si="0"/>
        <v>81</v>
      </c>
      <c r="T25" s="22" t="str">
        <f t="shared" si="1"/>
        <v/>
      </c>
      <c r="U25" s="22" t="str">
        <f t="shared" si="2"/>
        <v/>
      </c>
      <c r="V25" s="22" t="str">
        <f t="shared" si="3"/>
        <v/>
      </c>
      <c r="W25" s="22" t="str">
        <f t="shared" si="4"/>
        <v/>
      </c>
      <c r="X25" s="22" t="str">
        <f t="shared" si="5"/>
        <v/>
      </c>
      <c r="Y25" s="22" t="str">
        <f t="shared" si="6"/>
        <v/>
      </c>
      <c r="Z25" s="22" t="str">
        <f t="shared" si="7"/>
        <v/>
      </c>
      <c r="AA25" s="22" t="str">
        <f t="shared" si="8"/>
        <v/>
      </c>
      <c r="AB25" s="22" t="str">
        <f t="shared" si="9"/>
        <v/>
      </c>
      <c r="AC25" s="22" t="str">
        <f t="shared" si="10"/>
        <v/>
      </c>
      <c r="AD25" s="22" t="str">
        <f t="shared" si="11"/>
        <v/>
      </c>
      <c r="AE25" s="22" t="str">
        <f t="shared" si="12"/>
        <v/>
      </c>
      <c r="AF25" s="22" t="str">
        <f t="shared" si="13"/>
        <v/>
      </c>
      <c r="AG25" s="22" t="str">
        <f t="shared" si="14"/>
        <v/>
      </c>
      <c r="AH25" s="22" t="str">
        <f t="shared" si="15"/>
        <v/>
      </c>
      <c r="AI25" s="22" t="str">
        <f t="shared" si="16"/>
        <v/>
      </c>
      <c r="AJ25" s="29" t="str">
        <f>IF(ISERROR(INT(S25)),"",VLOOKUP(INT(S25),表1_3[],2,0))</f>
        <v>baihu</v>
      </c>
      <c r="AK25" s="29" t="str">
        <f>IF(ISERROR(INT(T25)),"",VLOOKUP(INT(T25),表1_3[],2,0))</f>
        <v/>
      </c>
      <c r="AL25" s="29" t="str">
        <f>IF(ISERROR(INT(U25)),"",VLOOKUP(INT(U25),表1_3[],2,0))</f>
        <v/>
      </c>
      <c r="AM25" s="29" t="str">
        <f>IF(ISERROR(INT(V25)),"",VLOOKUP(INT(V25),表1_3[],2,0))</f>
        <v/>
      </c>
      <c r="AN25" s="29" t="str">
        <f>IF(ISERROR(INT(W25)),"",VLOOKUP(INT(W25),表1_3[],2,0))</f>
        <v/>
      </c>
      <c r="AO25" s="29" t="str">
        <f>IF(ISERROR(INT(X25)),"",VLOOKUP(INT(X25),表1_3[],2,0))</f>
        <v/>
      </c>
      <c r="AP25" s="29" t="str">
        <f>IF(ISERROR(INT(Y25)),"",VLOOKUP(INT(Y25),表1_3[],2,0))</f>
        <v/>
      </c>
      <c r="AQ25" s="29" t="str">
        <f>IF(ISERROR(INT(Z25)),"",VLOOKUP(INT(Z25),表1_3[],2,0))</f>
        <v/>
      </c>
      <c r="AR25" s="29" t="str">
        <f>IF(ISERROR(INT(AA25)),"",VLOOKUP(INT(AA25),表1_3[],2,0))</f>
        <v/>
      </c>
      <c r="AS25" s="29" t="str">
        <f>IF(ISERROR(INT(AB25)),"",VLOOKUP(INT(AB25),表1_3[],2,0))</f>
        <v/>
      </c>
      <c r="AT25" s="29" t="str">
        <f>IF(ISERROR(INT(AC25)),"",VLOOKUP(INT(AC25),表1_3[],2,0))</f>
        <v/>
      </c>
      <c r="AU25" s="29" t="str">
        <f>IF(ISERROR(INT(AD25)),"",VLOOKUP(INT(AD25),表1_3[],2,0))</f>
        <v/>
      </c>
      <c r="AV25" s="29" t="str">
        <f>IF(ISERROR(INT(AE25)),"",VLOOKUP(INT(AE25),表1_3[],2,0))</f>
        <v/>
      </c>
      <c r="AW25" s="29" t="str">
        <f>IF(ISERROR(INT(AF25)),"",VLOOKUP(INT(AF25),表1_3[],2,0))</f>
        <v/>
      </c>
      <c r="AX25" s="29" t="str">
        <f>IF(ISERROR(INT(AG25)),"",VLOOKUP(INT(AG25),表1_3[],2,0))</f>
        <v/>
      </c>
      <c r="AY25" s="29" t="str">
        <f>IF(ISERROR(INT(AH25)),"",VLOOKUP(INT(AH25),表1_3[],2,0))</f>
        <v/>
      </c>
      <c r="AZ25" s="29" t="str">
        <f>IF(ISERROR(INT(AI25)),"",VLOOKUP(INT(AI25),表1_3[],2,0))</f>
        <v/>
      </c>
      <c r="BA25" s="31">
        <f>IF(ISERROR(INT(S25)),"",VLOOKUP(INT(S25),表1_3[],7,0))</f>
        <v>1</v>
      </c>
      <c r="BB25" s="31" t="str">
        <f>IF(ISERROR(INT(T25)),"",VLOOKUP(INT(T25),表1_3[],7,0))</f>
        <v/>
      </c>
      <c r="BC25" s="31" t="str">
        <f>IF(ISERROR(INT(U25)),"",VLOOKUP(INT(U25),表1_3[],7,0))</f>
        <v/>
      </c>
      <c r="BD25" s="31" t="str">
        <f>IF(ISERROR(INT(V25)),"",VLOOKUP(INT(V25),表1_3[],7,0))</f>
        <v/>
      </c>
      <c r="BE25" s="31" t="str">
        <f>IF(ISERROR(INT(W25)),"",VLOOKUP(INT(W25),表1_3[],7,0))</f>
        <v/>
      </c>
      <c r="BF25" s="31" t="str">
        <f>IF(ISERROR(INT(X25)),"",VLOOKUP(INT(X25),表1_3[],7,0))</f>
        <v/>
      </c>
      <c r="BG25" s="31" t="str">
        <f>IF(ISERROR(INT(Y25)),"",VLOOKUP(INT(Y25),表1_3[],7,0))</f>
        <v/>
      </c>
      <c r="BH25" s="31" t="str">
        <f>IF(ISERROR(INT(Z25)),"",VLOOKUP(INT(Z25),表1_3[],7,0))</f>
        <v/>
      </c>
      <c r="BI25" s="31" t="str">
        <f>IF(ISERROR(INT(AA25)),"",VLOOKUP(INT(AA25),表1_3[],7,0))</f>
        <v/>
      </c>
      <c r="BJ25" s="31" t="str">
        <f>IF(ISERROR(INT(AB25)),"",VLOOKUP(INT(AB25),表1_3[],7,0))</f>
        <v/>
      </c>
      <c r="BK25" s="31" t="str">
        <f>IF(ISERROR(INT(AC25)),"",VLOOKUP(INT(AC25),表1_3[],7,0))</f>
        <v/>
      </c>
      <c r="BL25" s="31" t="str">
        <f>IF(ISERROR(INT(AD25)),"",VLOOKUP(INT(AD25),表1_3[],7,0))</f>
        <v/>
      </c>
      <c r="BM25" s="31" t="str">
        <f>IF(ISERROR(INT(AE25)),"",VLOOKUP(INT(AE25),表1_3[],7,0))</f>
        <v/>
      </c>
      <c r="BN25" s="31" t="str">
        <f>IF(ISERROR(INT(AF25)),"",VLOOKUP(INT(AF25),表1_3[],7,0))</f>
        <v/>
      </c>
      <c r="BO25" s="31" t="str">
        <f>IF(ISERROR(INT(AG25)),"",VLOOKUP(INT(AG25),表1_3[],7,0))</f>
        <v/>
      </c>
      <c r="BP25" s="31" t="str">
        <f>IF(ISERROR(INT(AH25)),"",VLOOKUP(INT(AH25),表1_3[],7,0))</f>
        <v/>
      </c>
      <c r="BQ25" s="31" t="str">
        <f>IF(ISERROR(INT(AI25)),"",VLOOKUP(INT(AI25),表1_3[],7,0))</f>
        <v/>
      </c>
    </row>
    <row r="26" spans="1:69">
      <c r="A26" s="6" t="s">
        <v>1538</v>
      </c>
      <c r="B26" s="7" t="s">
        <v>1535</v>
      </c>
      <c r="C26" s="8" t="s">
        <v>1539</v>
      </c>
      <c r="D26" s="7" t="s">
        <v>514</v>
      </c>
      <c r="E26" s="7">
        <v>0</v>
      </c>
      <c r="F26" s="7">
        <v>999</v>
      </c>
      <c r="G26" s="7">
        <v>1</v>
      </c>
      <c r="H26" s="7" t="s">
        <v>1474</v>
      </c>
      <c r="I26" s="7">
        <v>0</v>
      </c>
      <c r="J26" s="7" t="str">
        <f t="shared" si="17"/>
        <v>0,1,0,0</v>
      </c>
      <c r="K26" s="7">
        <v>0</v>
      </c>
      <c r="L26" s="7">
        <v>1</v>
      </c>
      <c r="M26" s="7">
        <v>0</v>
      </c>
      <c r="N26" s="7">
        <v>0</v>
      </c>
      <c r="O26" s="7"/>
      <c r="P26" s="20" t="s">
        <v>1476</v>
      </c>
      <c r="Q26" s="24" t="s">
        <v>652</v>
      </c>
      <c r="R26" s="24"/>
      <c r="S26" s="20" t="str">
        <f t="shared" si="0"/>
        <v>58</v>
      </c>
      <c r="T26" s="20" t="str">
        <f t="shared" si="1"/>
        <v/>
      </c>
      <c r="U26" s="20" t="str">
        <f t="shared" si="2"/>
        <v/>
      </c>
      <c r="V26" s="20" t="str">
        <f t="shared" si="3"/>
        <v/>
      </c>
      <c r="W26" s="20" t="str">
        <f t="shared" si="4"/>
        <v/>
      </c>
      <c r="X26" s="20" t="str">
        <f t="shared" si="5"/>
        <v/>
      </c>
      <c r="Y26" s="20" t="str">
        <f t="shared" si="6"/>
        <v/>
      </c>
      <c r="Z26" s="20" t="str">
        <f t="shared" si="7"/>
        <v/>
      </c>
      <c r="AA26" s="20" t="str">
        <f t="shared" si="8"/>
        <v/>
      </c>
      <c r="AB26" s="20" t="str">
        <f t="shared" si="9"/>
        <v/>
      </c>
      <c r="AC26" s="20" t="str">
        <f t="shared" si="10"/>
        <v/>
      </c>
      <c r="AD26" s="20" t="str">
        <f t="shared" si="11"/>
        <v/>
      </c>
      <c r="AE26" s="20" t="str">
        <f t="shared" si="12"/>
        <v/>
      </c>
      <c r="AF26" s="20" t="str">
        <f t="shared" si="13"/>
        <v/>
      </c>
      <c r="AG26" s="20" t="str">
        <f t="shared" si="14"/>
        <v/>
      </c>
      <c r="AH26" s="20" t="str">
        <f t="shared" si="15"/>
        <v/>
      </c>
      <c r="AI26" s="20" t="str">
        <f t="shared" si="16"/>
        <v/>
      </c>
      <c r="AJ26" s="28" t="str">
        <f>IF(ISERROR(INT(S26)),"",VLOOKUP(INT(S26),表1_3[],2,0))</f>
        <v>shenlong01</v>
      </c>
      <c r="AK26" s="28" t="str">
        <f>IF(ISERROR(INT(T26)),"",VLOOKUP(INT(T26),表1_3[],2,0))</f>
        <v/>
      </c>
      <c r="AL26" s="28" t="str">
        <f>IF(ISERROR(INT(U26)),"",VLOOKUP(INT(U26),表1_3[],2,0))</f>
        <v/>
      </c>
      <c r="AM26" s="28" t="str">
        <f>IF(ISERROR(INT(V26)),"",VLOOKUP(INT(V26),表1_3[],2,0))</f>
        <v/>
      </c>
      <c r="AN26" s="28" t="str">
        <f>IF(ISERROR(INT(W26)),"",VLOOKUP(INT(W26),表1_3[],2,0))</f>
        <v/>
      </c>
      <c r="AO26" s="28" t="str">
        <f>IF(ISERROR(INT(X26)),"",VLOOKUP(INT(X26),表1_3[],2,0))</f>
        <v/>
      </c>
      <c r="AP26" s="28" t="str">
        <f>IF(ISERROR(INT(Y26)),"",VLOOKUP(INT(Y26),表1_3[],2,0))</f>
        <v/>
      </c>
      <c r="AQ26" s="28" t="str">
        <f>IF(ISERROR(INT(Z26)),"",VLOOKUP(INT(Z26),表1_3[],2,0))</f>
        <v/>
      </c>
      <c r="AR26" s="28" t="str">
        <f>IF(ISERROR(INT(AA26)),"",VLOOKUP(INT(AA26),表1_3[],2,0))</f>
        <v/>
      </c>
      <c r="AS26" s="28" t="str">
        <f>IF(ISERROR(INT(AB26)),"",VLOOKUP(INT(AB26),表1_3[],2,0))</f>
        <v/>
      </c>
      <c r="AT26" s="28" t="str">
        <f>IF(ISERROR(INT(AC26)),"",VLOOKUP(INT(AC26),表1_3[],2,0))</f>
        <v/>
      </c>
      <c r="AU26" s="28" t="str">
        <f>IF(ISERROR(INT(AD26)),"",VLOOKUP(INT(AD26),表1_3[],2,0))</f>
        <v/>
      </c>
      <c r="AV26" s="28" t="str">
        <f>IF(ISERROR(INT(AE26)),"",VLOOKUP(INT(AE26),表1_3[],2,0))</f>
        <v/>
      </c>
      <c r="AW26" s="28" t="str">
        <f>IF(ISERROR(INT(AF26)),"",VLOOKUP(INT(AF26),表1_3[],2,0))</f>
        <v/>
      </c>
      <c r="AX26" s="28" t="str">
        <f>IF(ISERROR(INT(AG26)),"",VLOOKUP(INT(AG26),表1_3[],2,0))</f>
        <v/>
      </c>
      <c r="AY26" s="28" t="str">
        <f>IF(ISERROR(INT(AH26)),"",VLOOKUP(INT(AH26),表1_3[],2,0))</f>
        <v/>
      </c>
      <c r="AZ26" s="28" t="str">
        <f>IF(ISERROR(INT(AI26)),"",VLOOKUP(INT(AI26),表1_3[],2,0))</f>
        <v/>
      </c>
      <c r="BA26" s="30">
        <f>IF(ISERROR(INT(S26)),"",VLOOKUP(INT(S26),表1_3[],7,0))</f>
        <v>1</v>
      </c>
      <c r="BB26" s="30" t="str">
        <f>IF(ISERROR(INT(T26)),"",VLOOKUP(INT(T26),表1_3[],7,0))</f>
        <v/>
      </c>
      <c r="BC26" s="30" t="str">
        <f>IF(ISERROR(INT(U26)),"",VLOOKUP(INT(U26),表1_3[],7,0))</f>
        <v/>
      </c>
      <c r="BD26" s="30" t="str">
        <f>IF(ISERROR(INT(V26)),"",VLOOKUP(INT(V26),表1_3[],7,0))</f>
        <v/>
      </c>
      <c r="BE26" s="30" t="str">
        <f>IF(ISERROR(INT(W26)),"",VLOOKUP(INT(W26),表1_3[],7,0))</f>
        <v/>
      </c>
      <c r="BF26" s="30" t="str">
        <f>IF(ISERROR(INT(X26)),"",VLOOKUP(INT(X26),表1_3[],7,0))</f>
        <v/>
      </c>
      <c r="BG26" s="30" t="str">
        <f>IF(ISERROR(INT(Y26)),"",VLOOKUP(INT(Y26),表1_3[],7,0))</f>
        <v/>
      </c>
      <c r="BH26" s="30" t="str">
        <f>IF(ISERROR(INT(Z26)),"",VLOOKUP(INT(Z26),表1_3[],7,0))</f>
        <v/>
      </c>
      <c r="BI26" s="30" t="str">
        <f>IF(ISERROR(INT(AA26)),"",VLOOKUP(INT(AA26),表1_3[],7,0))</f>
        <v/>
      </c>
      <c r="BJ26" s="30" t="str">
        <f>IF(ISERROR(INT(AB26)),"",VLOOKUP(INT(AB26),表1_3[],7,0))</f>
        <v/>
      </c>
      <c r="BK26" s="30" t="str">
        <f>IF(ISERROR(INT(AC26)),"",VLOOKUP(INT(AC26),表1_3[],7,0))</f>
        <v/>
      </c>
      <c r="BL26" s="30" t="str">
        <f>IF(ISERROR(INT(AD26)),"",VLOOKUP(INT(AD26),表1_3[],7,0))</f>
        <v/>
      </c>
      <c r="BM26" s="30" t="str">
        <f>IF(ISERROR(INT(AE26)),"",VLOOKUP(INT(AE26),表1_3[],7,0))</f>
        <v/>
      </c>
      <c r="BN26" s="30" t="str">
        <f>IF(ISERROR(INT(AF26)),"",VLOOKUP(INT(AF26),表1_3[],7,0))</f>
        <v/>
      </c>
      <c r="BO26" s="30" t="str">
        <f>IF(ISERROR(INT(AG26)),"",VLOOKUP(INT(AG26),表1_3[],7,0))</f>
        <v/>
      </c>
      <c r="BP26" s="30" t="str">
        <f>IF(ISERROR(INT(AH26)),"",VLOOKUP(INT(AH26),表1_3[],7,0))</f>
        <v/>
      </c>
      <c r="BQ26" s="30" t="str">
        <f>IF(ISERROR(INT(AI26)),"",VLOOKUP(INT(AI26),表1_3[],7,0))</f>
        <v/>
      </c>
    </row>
    <row r="27" spans="1:69">
      <c r="A27" s="6" t="s">
        <v>1540</v>
      </c>
      <c r="B27" s="7" t="s">
        <v>1535</v>
      </c>
      <c r="C27" s="8" t="s">
        <v>1541</v>
      </c>
      <c r="D27" s="7" t="s">
        <v>514</v>
      </c>
      <c r="E27" s="7" t="s">
        <v>1518</v>
      </c>
      <c r="F27" s="7" t="s">
        <v>1519</v>
      </c>
      <c r="G27" s="7">
        <v>0</v>
      </c>
      <c r="H27" s="7" t="s">
        <v>1474</v>
      </c>
      <c r="I27" s="7" t="s">
        <v>1520</v>
      </c>
      <c r="J27" s="7" t="str">
        <f t="shared" si="17"/>
        <v>1,0,1,0</v>
      </c>
      <c r="K27" s="7">
        <v>1</v>
      </c>
      <c r="L27" s="7">
        <v>0</v>
      </c>
      <c r="M27" s="7">
        <v>1</v>
      </c>
      <c r="N27" s="7">
        <v>0</v>
      </c>
      <c r="O27" s="7"/>
      <c r="P27" s="20" t="s">
        <v>1495</v>
      </c>
      <c r="Q27" s="24" t="s">
        <v>1542</v>
      </c>
      <c r="R27" s="24"/>
      <c r="S27" s="20" t="str">
        <f t="shared" si="0"/>
        <v>43</v>
      </c>
      <c r="T27" s="20" t="str">
        <f t="shared" si="1"/>
        <v>36</v>
      </c>
      <c r="U27" s="20" t="str">
        <f t="shared" si="2"/>
        <v>65</v>
      </c>
      <c r="V27" s="20" t="str">
        <f t="shared" si="3"/>
        <v>69</v>
      </c>
      <c r="W27" s="20" t="str">
        <f t="shared" si="4"/>
        <v>66</v>
      </c>
      <c r="X27" s="20" t="str">
        <f t="shared" si="5"/>
        <v>79</v>
      </c>
      <c r="Y27" s="20" t="str">
        <f t="shared" si="6"/>
        <v>80</v>
      </c>
      <c r="Z27" s="20" t="str">
        <f t="shared" si="7"/>
        <v/>
      </c>
      <c r="AA27" s="20" t="str">
        <f t="shared" si="8"/>
        <v/>
      </c>
      <c r="AB27" s="20" t="str">
        <f t="shared" si="9"/>
        <v/>
      </c>
      <c r="AC27" s="20" t="str">
        <f t="shared" si="10"/>
        <v/>
      </c>
      <c r="AD27" s="20" t="str">
        <f t="shared" si="11"/>
        <v/>
      </c>
      <c r="AE27" s="20" t="str">
        <f t="shared" si="12"/>
        <v/>
      </c>
      <c r="AF27" s="20" t="str">
        <f t="shared" si="13"/>
        <v/>
      </c>
      <c r="AG27" s="20" t="str">
        <f t="shared" si="14"/>
        <v/>
      </c>
      <c r="AH27" s="20" t="str">
        <f t="shared" si="15"/>
        <v/>
      </c>
      <c r="AI27" s="20" t="str">
        <f t="shared" si="16"/>
        <v/>
      </c>
      <c r="AJ27" s="28" t="str">
        <f>IF(ISERROR(INT(S27)),"",VLOOKUP(INT(S27),表1_3[],2,0))</f>
        <v>jinchan</v>
      </c>
      <c r="AK27" s="28" t="str">
        <f>IF(ISERROR(INT(T27)),"",VLOOKUP(INT(T27),表1_3[],2,0))</f>
        <v>huojiansha</v>
      </c>
      <c r="AL27" s="28" t="str">
        <f>IF(ISERROR(INT(U27)),"",VLOOKUP(INT(U27),表1_3[],2,0))</f>
        <v>wulingzhu</v>
      </c>
      <c r="AM27" s="28" t="str">
        <f>IF(ISERROR(INT(V27)),"",VLOOKUP(INT(V27),表1_3[],2,0))</f>
        <v>wuseshenniu</v>
      </c>
      <c r="AN27" s="28" t="str">
        <f>IF(ISERROR(INT(W27)),"",VLOOKUP(INT(W27),表1_3[],2,0))</f>
        <v>dawangwuzei</v>
      </c>
      <c r="AO27" s="28" t="str">
        <f>IF(ISERROR(INT(X27)),"",VLOOKUP(INT(X27),表1_3[],2,0))</f>
        <v>kuiniugu</v>
      </c>
      <c r="AP27" s="28" t="str">
        <f>IF(ISERROR(INT(Y27)),"",VLOOKUP(INT(Y27),表1_3[],2,0))</f>
        <v>zhuxianjian</v>
      </c>
      <c r="AQ27" s="28" t="str">
        <f>IF(ISERROR(INT(Z27)),"",VLOOKUP(INT(Z27),表1_3[],2,0))</f>
        <v/>
      </c>
      <c r="AR27" s="28" t="str">
        <f>IF(ISERROR(INT(AA27)),"",VLOOKUP(INT(AA27),表1_3[],2,0))</f>
        <v/>
      </c>
      <c r="AS27" s="28" t="str">
        <f>IF(ISERROR(INT(AB27)),"",VLOOKUP(INT(AB27),表1_3[],2,0))</f>
        <v/>
      </c>
      <c r="AT27" s="28" t="str">
        <f>IF(ISERROR(INT(AC27)),"",VLOOKUP(INT(AC27),表1_3[],2,0))</f>
        <v/>
      </c>
      <c r="AU27" s="28" t="str">
        <f>IF(ISERROR(INT(AD27)),"",VLOOKUP(INT(AD27),表1_3[],2,0))</f>
        <v/>
      </c>
      <c r="AV27" s="28" t="str">
        <f>IF(ISERROR(INT(AE27)),"",VLOOKUP(INT(AE27),表1_3[],2,0))</f>
        <v/>
      </c>
      <c r="AW27" s="28" t="str">
        <f>IF(ISERROR(INT(AF27)),"",VLOOKUP(INT(AF27),表1_3[],2,0))</f>
        <v/>
      </c>
      <c r="AX27" s="28" t="str">
        <f>IF(ISERROR(INT(AG27)),"",VLOOKUP(INT(AG27),表1_3[],2,0))</f>
        <v/>
      </c>
      <c r="AY27" s="28" t="str">
        <f>IF(ISERROR(INT(AH27)),"",VLOOKUP(INT(AH27),表1_3[],2,0))</f>
        <v/>
      </c>
      <c r="AZ27" s="28" t="str">
        <f>IF(ISERROR(INT(AI27)),"",VLOOKUP(INT(AI27),表1_3[],2,0))</f>
        <v/>
      </c>
      <c r="BA27" s="30">
        <f>IF(ISERROR(INT(S27)),"",VLOOKUP(INT(S27),表1_3[],7,0))</f>
        <v>1</v>
      </c>
      <c r="BB27" s="30">
        <f>IF(ISERROR(INT(T27)),"",VLOOKUP(INT(T27),表1_3[],7,0))</f>
        <v>1</v>
      </c>
      <c r="BC27" s="30">
        <f>IF(ISERROR(INT(U27)),"",VLOOKUP(INT(U27),表1_3[],7,0))</f>
        <v>1</v>
      </c>
      <c r="BD27" s="30">
        <f>IF(ISERROR(INT(V27)),"",VLOOKUP(INT(V27),表1_3[],7,0))</f>
        <v>1</v>
      </c>
      <c r="BE27" s="30">
        <f>IF(ISERROR(INT(W27)),"",VLOOKUP(INT(W27),表1_3[],7,0))</f>
        <v>1</v>
      </c>
      <c r="BF27" s="30">
        <f>IF(ISERROR(INT(X27)),"",VLOOKUP(INT(X27),表1_3[],7,0))</f>
        <v>1</v>
      </c>
      <c r="BG27" s="30">
        <f>IF(ISERROR(INT(Y27)),"",VLOOKUP(INT(Y27),表1_3[],7,0))</f>
        <v>1</v>
      </c>
      <c r="BH27" s="30" t="str">
        <f>IF(ISERROR(INT(Z27)),"",VLOOKUP(INT(Z27),表1_3[],7,0))</f>
        <v/>
      </c>
      <c r="BI27" s="30" t="str">
        <f>IF(ISERROR(INT(AA27)),"",VLOOKUP(INT(AA27),表1_3[],7,0))</f>
        <v/>
      </c>
      <c r="BJ27" s="30" t="str">
        <f>IF(ISERROR(INT(AB27)),"",VLOOKUP(INT(AB27),表1_3[],7,0))</f>
        <v/>
      </c>
      <c r="BK27" s="30" t="str">
        <f>IF(ISERROR(INT(AC27)),"",VLOOKUP(INT(AC27),表1_3[],7,0))</f>
        <v/>
      </c>
      <c r="BL27" s="30" t="str">
        <f>IF(ISERROR(INT(AD27)),"",VLOOKUP(INT(AD27),表1_3[],7,0))</f>
        <v/>
      </c>
      <c r="BM27" s="30" t="str">
        <f>IF(ISERROR(INT(AE27)),"",VLOOKUP(INT(AE27),表1_3[],7,0))</f>
        <v/>
      </c>
      <c r="BN27" s="30" t="str">
        <f>IF(ISERROR(INT(AF27)),"",VLOOKUP(INT(AF27),表1_3[],7,0))</f>
        <v/>
      </c>
      <c r="BO27" s="30" t="str">
        <f>IF(ISERROR(INT(AG27)),"",VLOOKUP(INT(AG27),表1_3[],7,0))</f>
        <v/>
      </c>
      <c r="BP27" s="30" t="str">
        <f>IF(ISERROR(INT(AH27)),"",VLOOKUP(INT(AH27),表1_3[],7,0))</f>
        <v/>
      </c>
      <c r="BQ27" s="30" t="str">
        <f>IF(ISERROR(INT(AI27)),"",VLOOKUP(INT(AI27),表1_3[],7,0))</f>
        <v/>
      </c>
    </row>
    <row r="28" spans="1:69" ht="14.4">
      <c r="A28" s="6" t="s">
        <v>1543</v>
      </c>
      <c r="B28" s="7" t="s">
        <v>1535</v>
      </c>
      <c r="C28" s="8" t="s">
        <v>1544</v>
      </c>
      <c r="D28" s="7" t="s">
        <v>514</v>
      </c>
      <c r="E28" s="7" t="s">
        <v>406</v>
      </c>
      <c r="F28" s="7" t="s">
        <v>1481</v>
      </c>
      <c r="G28" s="7">
        <v>0</v>
      </c>
      <c r="H28" s="7" t="s">
        <v>1474</v>
      </c>
      <c r="I28" s="7" t="s">
        <v>406</v>
      </c>
      <c r="J28" s="7" t="str">
        <f t="shared" si="17"/>
        <v>1,1,1,1</v>
      </c>
      <c r="K28" s="7">
        <v>1</v>
      </c>
      <c r="L28" s="7">
        <v>1</v>
      </c>
      <c r="M28" s="7">
        <v>1</v>
      </c>
      <c r="N28" s="7">
        <v>1</v>
      </c>
      <c r="O28" s="7"/>
      <c r="P28" s="20" t="s">
        <v>1482</v>
      </c>
      <c r="Q28" s="26" t="s">
        <v>1545</v>
      </c>
      <c r="R28" s="26"/>
      <c r="S28" s="20" t="str">
        <f t="shared" si="0"/>
        <v>39</v>
      </c>
      <c r="T28" s="20" t="str">
        <f t="shared" si="1"/>
        <v>42</v>
      </c>
      <c r="U28" s="20" t="str">
        <f t="shared" si="2"/>
        <v/>
      </c>
      <c r="V28" s="20" t="str">
        <f t="shared" si="3"/>
        <v/>
      </c>
      <c r="W28" s="20" t="str">
        <f t="shared" si="4"/>
        <v/>
      </c>
      <c r="X28" s="20" t="str">
        <f t="shared" si="5"/>
        <v/>
      </c>
      <c r="Y28" s="20" t="str">
        <f t="shared" si="6"/>
        <v/>
      </c>
      <c r="Z28" s="20" t="str">
        <f t="shared" si="7"/>
        <v/>
      </c>
      <c r="AA28" s="20" t="str">
        <f t="shared" si="8"/>
        <v/>
      </c>
      <c r="AB28" s="20" t="str">
        <f t="shared" si="9"/>
        <v/>
      </c>
      <c r="AC28" s="20" t="str">
        <f t="shared" si="10"/>
        <v/>
      </c>
      <c r="AD28" s="20" t="str">
        <f t="shared" si="11"/>
        <v/>
      </c>
      <c r="AE28" s="20" t="str">
        <f t="shared" si="12"/>
        <v/>
      </c>
      <c r="AF28" s="20" t="str">
        <f t="shared" si="13"/>
        <v/>
      </c>
      <c r="AG28" s="20" t="str">
        <f t="shared" si="14"/>
        <v/>
      </c>
      <c r="AH28" s="20" t="str">
        <f t="shared" si="15"/>
        <v/>
      </c>
      <c r="AI28" s="20" t="str">
        <f t="shared" si="16"/>
        <v/>
      </c>
      <c r="AJ28" s="28" t="str">
        <f>IF(ISERROR(INT(S28)),"",VLOOKUP(INT(S28),表1_3[],2,0))</f>
        <v>jiatelin</v>
      </c>
      <c r="AK28" s="28" t="str">
        <f>IF(ISERROR(INT(T28)),"",VLOOKUP(INT(T28),表1_3[],2,0))</f>
        <v>longjing</v>
      </c>
      <c r="AL28" s="28" t="str">
        <f>IF(ISERROR(INT(U28)),"",VLOOKUP(INT(U28),表1_3[],2,0))</f>
        <v/>
      </c>
      <c r="AM28" s="28" t="str">
        <f>IF(ISERROR(INT(V28)),"",VLOOKUP(INT(V28),表1_3[],2,0))</f>
        <v/>
      </c>
      <c r="AN28" s="28" t="str">
        <f>IF(ISERROR(INT(W28)),"",VLOOKUP(INT(W28),表1_3[],2,0))</f>
        <v/>
      </c>
      <c r="AO28" s="28" t="str">
        <f>IF(ISERROR(INT(X28)),"",VLOOKUP(INT(X28),表1_3[],2,0))</f>
        <v/>
      </c>
      <c r="AP28" s="28" t="str">
        <f>IF(ISERROR(INT(Y28)),"",VLOOKUP(INT(Y28),表1_3[],2,0))</f>
        <v/>
      </c>
      <c r="AQ28" s="28" t="str">
        <f>IF(ISERROR(INT(Z28)),"",VLOOKUP(INT(Z28),表1_3[],2,0))</f>
        <v/>
      </c>
      <c r="AR28" s="28" t="str">
        <f>IF(ISERROR(INT(AA28)),"",VLOOKUP(INT(AA28),表1_3[],2,0))</f>
        <v/>
      </c>
      <c r="AS28" s="28" t="str">
        <f>IF(ISERROR(INT(AB28)),"",VLOOKUP(INT(AB28),表1_3[],2,0))</f>
        <v/>
      </c>
      <c r="AT28" s="28" t="str">
        <f>IF(ISERROR(INT(AC28)),"",VLOOKUP(INT(AC28),表1_3[],2,0))</f>
        <v/>
      </c>
      <c r="AU28" s="28" t="str">
        <f>IF(ISERROR(INT(AD28)),"",VLOOKUP(INT(AD28),表1_3[],2,0))</f>
        <v/>
      </c>
      <c r="AV28" s="28" t="str">
        <f>IF(ISERROR(INT(AE28)),"",VLOOKUP(INT(AE28),表1_3[],2,0))</f>
        <v/>
      </c>
      <c r="AW28" s="28" t="str">
        <f>IF(ISERROR(INT(AF28)),"",VLOOKUP(INT(AF28),表1_3[],2,0))</f>
        <v/>
      </c>
      <c r="AX28" s="28" t="str">
        <f>IF(ISERROR(INT(AG28)),"",VLOOKUP(INT(AG28),表1_3[],2,0))</f>
        <v/>
      </c>
      <c r="AY28" s="28" t="str">
        <f>IF(ISERROR(INT(AH28)),"",VLOOKUP(INT(AH28),表1_3[],2,0))</f>
        <v/>
      </c>
      <c r="AZ28" s="28" t="str">
        <f>IF(ISERROR(INT(AI28)),"",VLOOKUP(INT(AI28),表1_3[],2,0))</f>
        <v/>
      </c>
      <c r="BA28" s="30">
        <f>IF(ISERROR(INT(S28)),"",VLOOKUP(INT(S28),表1_3[],7,0))</f>
        <v>1</v>
      </c>
      <c r="BB28" s="30">
        <f>IF(ISERROR(INT(T28)),"",VLOOKUP(INT(T28),表1_3[],7,0))</f>
        <v>1</v>
      </c>
      <c r="BC28" s="30" t="str">
        <f>IF(ISERROR(INT(U28)),"",VLOOKUP(INT(U28),表1_3[],7,0))</f>
        <v/>
      </c>
      <c r="BD28" s="30" t="str">
        <f>IF(ISERROR(INT(V28)),"",VLOOKUP(INT(V28),表1_3[],7,0))</f>
        <v/>
      </c>
      <c r="BE28" s="30" t="str">
        <f>IF(ISERROR(INT(W28)),"",VLOOKUP(INT(W28),表1_3[],7,0))</f>
        <v/>
      </c>
      <c r="BF28" s="30" t="str">
        <f>IF(ISERROR(INT(X28)),"",VLOOKUP(INT(X28),表1_3[],7,0))</f>
        <v/>
      </c>
      <c r="BG28" s="30" t="str">
        <f>IF(ISERROR(INT(Y28)),"",VLOOKUP(INT(Y28),表1_3[],7,0))</f>
        <v/>
      </c>
      <c r="BH28" s="30" t="str">
        <f>IF(ISERROR(INT(Z28)),"",VLOOKUP(INT(Z28),表1_3[],7,0))</f>
        <v/>
      </c>
      <c r="BI28" s="30" t="str">
        <f>IF(ISERROR(INT(AA28)),"",VLOOKUP(INT(AA28),表1_3[],7,0))</f>
        <v/>
      </c>
      <c r="BJ28" s="30" t="str">
        <f>IF(ISERROR(INT(AB28)),"",VLOOKUP(INT(AB28),表1_3[],7,0))</f>
        <v/>
      </c>
      <c r="BK28" s="30" t="str">
        <f>IF(ISERROR(INT(AC28)),"",VLOOKUP(INT(AC28),表1_3[],7,0))</f>
        <v/>
      </c>
      <c r="BL28" s="30" t="str">
        <f>IF(ISERROR(INT(AD28)),"",VLOOKUP(INT(AD28),表1_3[],7,0))</f>
        <v/>
      </c>
      <c r="BM28" s="30" t="str">
        <f>IF(ISERROR(INT(AE28)),"",VLOOKUP(INT(AE28),表1_3[],7,0))</f>
        <v/>
      </c>
      <c r="BN28" s="30" t="str">
        <f>IF(ISERROR(INT(AF28)),"",VLOOKUP(INT(AF28),表1_3[],7,0))</f>
        <v/>
      </c>
      <c r="BO28" s="30" t="str">
        <f>IF(ISERROR(INT(AG28)),"",VLOOKUP(INT(AG28),表1_3[],7,0))</f>
        <v/>
      </c>
      <c r="BP28" s="30" t="str">
        <f>IF(ISERROR(INT(AH28)),"",VLOOKUP(INT(AH28),表1_3[],7,0))</f>
        <v/>
      </c>
      <c r="BQ28" s="30" t="str">
        <f>IF(ISERROR(INT(AI28)),"",VLOOKUP(INT(AI28),表1_3[],7,0))</f>
        <v/>
      </c>
    </row>
    <row r="29" spans="1:69">
      <c r="A29" s="6" t="s">
        <v>1546</v>
      </c>
      <c r="B29" s="7" t="s">
        <v>1535</v>
      </c>
      <c r="C29" s="8" t="s">
        <v>1547</v>
      </c>
      <c r="D29" s="7" t="s">
        <v>514</v>
      </c>
      <c r="E29" s="7" t="s">
        <v>1486</v>
      </c>
      <c r="F29" s="7" t="s">
        <v>1481</v>
      </c>
      <c r="G29" s="7">
        <v>1</v>
      </c>
      <c r="H29" s="7" t="s">
        <v>1474</v>
      </c>
      <c r="I29" s="7" t="s">
        <v>1487</v>
      </c>
      <c r="J29" s="7" t="str">
        <f t="shared" si="17"/>
        <v>1,0,1,0</v>
      </c>
      <c r="K29" s="7">
        <v>1</v>
      </c>
      <c r="L29" s="7" t="s">
        <v>291</v>
      </c>
      <c r="M29" s="7">
        <v>1</v>
      </c>
      <c r="N29" s="7" t="s">
        <v>291</v>
      </c>
      <c r="O29" s="7"/>
      <c r="P29" s="20" t="s">
        <v>1488</v>
      </c>
      <c r="Q29" s="24" t="s">
        <v>1548</v>
      </c>
      <c r="R29" s="24"/>
      <c r="S29" s="20" t="str">
        <f t="shared" si="0"/>
        <v>78</v>
      </c>
      <c r="T29" s="20" t="str">
        <f t="shared" si="1"/>
        <v>70</v>
      </c>
      <c r="U29" s="20" t="str">
        <f t="shared" si="2"/>
        <v>70</v>
      </c>
      <c r="V29" s="20" t="str">
        <f t="shared" si="3"/>
        <v>82</v>
      </c>
      <c r="W29" s="20" t="str">
        <f t="shared" si="4"/>
        <v>38</v>
      </c>
      <c r="X29" s="20" t="str">
        <f t="shared" si="5"/>
        <v/>
      </c>
      <c r="Y29" s="20" t="str">
        <f t="shared" si="6"/>
        <v/>
      </c>
      <c r="Z29" s="20" t="str">
        <f t="shared" si="7"/>
        <v/>
      </c>
      <c r="AA29" s="20" t="str">
        <f t="shared" si="8"/>
        <v/>
      </c>
      <c r="AB29" s="20" t="str">
        <f t="shared" si="9"/>
        <v/>
      </c>
      <c r="AC29" s="20" t="str">
        <f t="shared" si="10"/>
        <v/>
      </c>
      <c r="AD29" s="20" t="str">
        <f t="shared" si="11"/>
        <v/>
      </c>
      <c r="AE29" s="20" t="str">
        <f t="shared" si="12"/>
        <v/>
      </c>
      <c r="AF29" s="20" t="str">
        <f t="shared" si="13"/>
        <v/>
      </c>
      <c r="AG29" s="20" t="str">
        <f t="shared" si="14"/>
        <v/>
      </c>
      <c r="AH29" s="20" t="str">
        <f t="shared" si="15"/>
        <v/>
      </c>
      <c r="AI29" s="20" t="str">
        <f t="shared" si="16"/>
        <v/>
      </c>
      <c r="AJ29" s="28" t="str">
        <f>IF(ISERROR(INT(S29)),"",VLOOKUP(INT(S29),表1_3[],2,0))</f>
        <v>huahudiao</v>
      </c>
      <c r="AK29" s="28" t="str">
        <f>IF(ISERROR(INT(T29)),"",VLOOKUP(INT(T29),表1_3[],2,0))</f>
        <v>henggongyu</v>
      </c>
      <c r="AL29" s="28" t="str">
        <f>IF(ISERROR(INT(U29)),"",VLOOKUP(INT(U29),表1_3[],2,0))</f>
        <v>henggongyu</v>
      </c>
      <c r="AM29" s="28" t="str">
        <f>IF(ISERROR(INT(V29)),"",VLOOKUP(INT(V29),表1_3[],2,0))</f>
        <v>duobaodaoren</v>
      </c>
      <c r="AN29" s="28" t="str">
        <f>IF(ISERROR(INT(W29)),"",VLOOKUP(INT(W29),表1_3[],2,0))</f>
        <v>kedaya</v>
      </c>
      <c r="AO29" s="28" t="str">
        <f>IF(ISERROR(INT(X29)),"",VLOOKUP(INT(X29),表1_3[],2,0))</f>
        <v/>
      </c>
      <c r="AP29" s="28" t="str">
        <f>IF(ISERROR(INT(Y29)),"",VLOOKUP(INT(Y29),表1_3[],2,0))</f>
        <v/>
      </c>
      <c r="AQ29" s="28" t="str">
        <f>IF(ISERROR(INT(Z29)),"",VLOOKUP(INT(Z29),表1_3[],2,0))</f>
        <v/>
      </c>
      <c r="AR29" s="28" t="str">
        <f>IF(ISERROR(INT(AA29)),"",VLOOKUP(INT(AA29),表1_3[],2,0))</f>
        <v/>
      </c>
      <c r="AS29" s="28" t="str">
        <f>IF(ISERROR(INT(AB29)),"",VLOOKUP(INT(AB29),表1_3[],2,0))</f>
        <v/>
      </c>
      <c r="AT29" s="28" t="str">
        <f>IF(ISERROR(INT(AC29)),"",VLOOKUP(INT(AC29),表1_3[],2,0))</f>
        <v/>
      </c>
      <c r="AU29" s="28" t="str">
        <f>IF(ISERROR(INT(AD29)),"",VLOOKUP(INT(AD29),表1_3[],2,0))</f>
        <v/>
      </c>
      <c r="AV29" s="28" t="str">
        <f>IF(ISERROR(INT(AE29)),"",VLOOKUP(INT(AE29),表1_3[],2,0))</f>
        <v/>
      </c>
      <c r="AW29" s="28" t="str">
        <f>IF(ISERROR(INT(AF29)),"",VLOOKUP(INT(AF29),表1_3[],2,0))</f>
        <v/>
      </c>
      <c r="AX29" s="28" t="str">
        <f>IF(ISERROR(INT(AG29)),"",VLOOKUP(INT(AG29),表1_3[],2,0))</f>
        <v/>
      </c>
      <c r="AY29" s="28" t="str">
        <f>IF(ISERROR(INT(AH29)),"",VLOOKUP(INT(AH29),表1_3[],2,0))</f>
        <v/>
      </c>
      <c r="AZ29" s="28" t="str">
        <f>IF(ISERROR(INT(AI29)),"",VLOOKUP(INT(AI29),表1_3[],2,0))</f>
        <v/>
      </c>
      <c r="BA29" s="30">
        <f>IF(ISERROR(INT(S29)),"",VLOOKUP(INT(S29),表1_3[],7,0))</f>
        <v>1</v>
      </c>
      <c r="BB29" s="30">
        <f>IF(ISERROR(INT(T29)),"",VLOOKUP(INT(T29),表1_3[],7,0))</f>
        <v>1</v>
      </c>
      <c r="BC29" s="30">
        <f>IF(ISERROR(INT(U29)),"",VLOOKUP(INT(U29),表1_3[],7,0))</f>
        <v>1</v>
      </c>
      <c r="BD29" s="30">
        <f>IF(ISERROR(INT(V29)),"",VLOOKUP(INT(V29),表1_3[],7,0))</f>
        <v>1</v>
      </c>
      <c r="BE29" s="30">
        <f>IF(ISERROR(INT(W29)),"",VLOOKUP(INT(W29),表1_3[],7,0))</f>
        <v>1</v>
      </c>
      <c r="BF29" s="30" t="str">
        <f>IF(ISERROR(INT(X29)),"",VLOOKUP(INT(X29),表1_3[],7,0))</f>
        <v/>
      </c>
      <c r="BG29" s="30" t="str">
        <f>IF(ISERROR(INT(Y29)),"",VLOOKUP(INT(Y29),表1_3[],7,0))</f>
        <v/>
      </c>
      <c r="BH29" s="30" t="str">
        <f>IF(ISERROR(INT(Z29)),"",VLOOKUP(INT(Z29),表1_3[],7,0))</f>
        <v/>
      </c>
      <c r="BI29" s="30" t="str">
        <f>IF(ISERROR(INT(AA29)),"",VLOOKUP(INT(AA29),表1_3[],7,0))</f>
        <v/>
      </c>
      <c r="BJ29" s="30" t="str">
        <f>IF(ISERROR(INT(AB29)),"",VLOOKUP(INT(AB29),表1_3[],7,0))</f>
        <v/>
      </c>
      <c r="BK29" s="30" t="str">
        <f>IF(ISERROR(INT(AC29)),"",VLOOKUP(INT(AC29),表1_3[],7,0))</f>
        <v/>
      </c>
      <c r="BL29" s="30" t="str">
        <f>IF(ISERROR(INT(AD29)),"",VLOOKUP(INT(AD29),表1_3[],7,0))</f>
        <v/>
      </c>
      <c r="BM29" s="30" t="str">
        <f>IF(ISERROR(INT(AE29)),"",VLOOKUP(INT(AE29),表1_3[],7,0))</f>
        <v/>
      </c>
      <c r="BN29" s="30" t="str">
        <f>IF(ISERROR(INT(AF29)),"",VLOOKUP(INT(AF29),表1_3[],7,0))</f>
        <v/>
      </c>
      <c r="BO29" s="30" t="str">
        <f>IF(ISERROR(INT(AG29)),"",VLOOKUP(INT(AG29),表1_3[],7,0))</f>
        <v/>
      </c>
      <c r="BP29" s="30" t="str">
        <f>IF(ISERROR(INT(AH29)),"",VLOOKUP(INT(AH29),表1_3[],7,0))</f>
        <v/>
      </c>
      <c r="BQ29" s="30" t="str">
        <f>IF(ISERROR(INT(AI29)),"",VLOOKUP(INT(AI29),表1_3[],7,0))</f>
        <v/>
      </c>
    </row>
    <row r="30" spans="1:69" ht="14.4" thickBot="1">
      <c r="A30" s="6" t="s">
        <v>1549</v>
      </c>
      <c r="B30" s="7" t="s">
        <v>1535</v>
      </c>
      <c r="C30" s="8" t="s">
        <v>1529</v>
      </c>
      <c r="D30" s="7" t="s">
        <v>514</v>
      </c>
      <c r="E30" s="7" t="s">
        <v>1530</v>
      </c>
      <c r="F30" s="7" t="s">
        <v>1531</v>
      </c>
      <c r="G30" s="7" t="s">
        <v>514</v>
      </c>
      <c r="H30" s="7" t="s">
        <v>291</v>
      </c>
      <c r="I30" s="7" t="s">
        <v>1532</v>
      </c>
      <c r="J30" s="7" t="str">
        <f t="shared" si="17"/>
        <v>1,1,1,0</v>
      </c>
      <c r="K30" s="7" t="s">
        <v>514</v>
      </c>
      <c r="L30" s="7" t="s">
        <v>514</v>
      </c>
      <c r="M30" s="7" t="s">
        <v>514</v>
      </c>
      <c r="N30" s="7" t="s">
        <v>291</v>
      </c>
      <c r="O30" s="7"/>
      <c r="P30" s="20" t="s">
        <v>561</v>
      </c>
      <c r="Q30" s="24" t="s">
        <v>1533</v>
      </c>
      <c r="R30" s="24"/>
      <c r="S30" s="20" t="str">
        <f t="shared" si="0"/>
        <v>61</v>
      </c>
      <c r="T30" s="20" t="str">
        <f t="shared" si="1"/>
        <v>46</v>
      </c>
      <c r="U30" s="20" t="str">
        <f t="shared" si="2"/>
        <v/>
      </c>
      <c r="V30" s="20" t="str">
        <f t="shared" si="3"/>
        <v/>
      </c>
      <c r="W30" s="20" t="str">
        <f t="shared" si="4"/>
        <v/>
      </c>
      <c r="X30" s="20" t="str">
        <f t="shared" si="5"/>
        <v/>
      </c>
      <c r="Y30" s="20" t="str">
        <f t="shared" si="6"/>
        <v/>
      </c>
      <c r="Z30" s="20" t="str">
        <f t="shared" si="7"/>
        <v/>
      </c>
      <c r="AA30" s="20" t="str">
        <f t="shared" si="8"/>
        <v/>
      </c>
      <c r="AB30" s="20" t="str">
        <f t="shared" si="9"/>
        <v/>
      </c>
      <c r="AC30" s="20" t="str">
        <f t="shared" si="10"/>
        <v/>
      </c>
      <c r="AD30" s="20" t="str">
        <f t="shared" si="11"/>
        <v/>
      </c>
      <c r="AE30" s="20" t="str">
        <f t="shared" si="12"/>
        <v/>
      </c>
      <c r="AF30" s="20" t="str">
        <f t="shared" si="13"/>
        <v/>
      </c>
      <c r="AG30" s="20" t="str">
        <f t="shared" si="14"/>
        <v/>
      </c>
      <c r="AH30" s="20" t="str">
        <f t="shared" si="15"/>
        <v/>
      </c>
      <c r="AI30" s="20" t="str">
        <f t="shared" si="16"/>
        <v/>
      </c>
      <c r="AJ30" s="28" t="str">
        <f>IF(ISERROR(INT(S30)),"",VLOOKUP(INT(S30),表1_3[],2,0))</f>
        <v>shihunsha</v>
      </c>
      <c r="AK30" s="28" t="str">
        <f>IF(ISERROR(INT(T30)),"",VLOOKUP(INT(T30),表1_3[],2,0))</f>
        <v>jubaopen</v>
      </c>
      <c r="AL30" s="28" t="str">
        <f>IF(ISERROR(INT(U30)),"",VLOOKUP(INT(U30),表1_3[],2,0))</f>
        <v/>
      </c>
      <c r="AM30" s="28" t="str">
        <f>IF(ISERROR(INT(V30)),"",VLOOKUP(INT(V30),表1_3[],2,0))</f>
        <v/>
      </c>
      <c r="AN30" s="28" t="str">
        <f>IF(ISERROR(INT(W30)),"",VLOOKUP(INT(W30),表1_3[],2,0))</f>
        <v/>
      </c>
      <c r="AO30" s="28" t="str">
        <f>IF(ISERROR(INT(X30)),"",VLOOKUP(INT(X30),表1_3[],2,0))</f>
        <v/>
      </c>
      <c r="AP30" s="28" t="str">
        <f>IF(ISERROR(INT(Y30)),"",VLOOKUP(INT(Y30),表1_3[],2,0))</f>
        <v/>
      </c>
      <c r="AQ30" s="28" t="str">
        <f>IF(ISERROR(INT(Z30)),"",VLOOKUP(INT(Z30),表1_3[],2,0))</f>
        <v/>
      </c>
      <c r="AR30" s="28" t="str">
        <f>IF(ISERROR(INT(AA30)),"",VLOOKUP(INT(AA30),表1_3[],2,0))</f>
        <v/>
      </c>
      <c r="AS30" s="28" t="str">
        <f>IF(ISERROR(INT(AB30)),"",VLOOKUP(INT(AB30),表1_3[],2,0))</f>
        <v/>
      </c>
      <c r="AT30" s="28" t="str">
        <f>IF(ISERROR(INT(AC30)),"",VLOOKUP(INT(AC30),表1_3[],2,0))</f>
        <v/>
      </c>
      <c r="AU30" s="28" t="str">
        <f>IF(ISERROR(INT(AD30)),"",VLOOKUP(INT(AD30),表1_3[],2,0))</f>
        <v/>
      </c>
      <c r="AV30" s="28" t="str">
        <f>IF(ISERROR(INT(AE30)),"",VLOOKUP(INT(AE30),表1_3[],2,0))</f>
        <v/>
      </c>
      <c r="AW30" s="28" t="str">
        <f>IF(ISERROR(INT(AF30)),"",VLOOKUP(INT(AF30),表1_3[],2,0))</f>
        <v/>
      </c>
      <c r="AX30" s="28" t="str">
        <f>IF(ISERROR(INT(AG30)),"",VLOOKUP(INT(AG30),表1_3[],2,0))</f>
        <v/>
      </c>
      <c r="AY30" s="28" t="str">
        <f>IF(ISERROR(INT(AH30)),"",VLOOKUP(INT(AH30),表1_3[],2,0))</f>
        <v/>
      </c>
      <c r="AZ30" s="28" t="str">
        <f>IF(ISERROR(INT(AI30)),"",VLOOKUP(INT(AI30),表1_3[],2,0))</f>
        <v/>
      </c>
      <c r="BA30" s="30">
        <f>IF(ISERROR(INT(S30)),"",VLOOKUP(INT(S30),表1_3[],7,0))</f>
        <v>1</v>
      </c>
      <c r="BB30" s="30">
        <f>IF(ISERROR(INT(T30)),"",VLOOKUP(INT(T30),表1_3[],7,0))</f>
        <v>1</v>
      </c>
      <c r="BC30" s="30" t="str">
        <f>IF(ISERROR(INT(U30)),"",VLOOKUP(INT(U30),表1_3[],7,0))</f>
        <v/>
      </c>
      <c r="BD30" s="30" t="str">
        <f>IF(ISERROR(INT(V30)),"",VLOOKUP(INT(V30),表1_3[],7,0))</f>
        <v/>
      </c>
      <c r="BE30" s="30" t="str">
        <f>IF(ISERROR(INT(W30)),"",VLOOKUP(INT(W30),表1_3[],7,0))</f>
        <v/>
      </c>
      <c r="BF30" s="30" t="str">
        <f>IF(ISERROR(INT(X30)),"",VLOOKUP(INT(X30),表1_3[],7,0))</f>
        <v/>
      </c>
      <c r="BG30" s="30" t="str">
        <f>IF(ISERROR(INT(Y30)),"",VLOOKUP(INT(Y30),表1_3[],7,0))</f>
        <v/>
      </c>
      <c r="BH30" s="30" t="str">
        <f>IF(ISERROR(INT(Z30)),"",VLOOKUP(INT(Z30),表1_3[],7,0))</f>
        <v/>
      </c>
      <c r="BI30" s="30" t="str">
        <f>IF(ISERROR(INT(AA30)),"",VLOOKUP(INT(AA30),表1_3[],7,0))</f>
        <v/>
      </c>
      <c r="BJ30" s="30" t="str">
        <f>IF(ISERROR(INT(AB30)),"",VLOOKUP(INT(AB30),表1_3[],7,0))</f>
        <v/>
      </c>
      <c r="BK30" s="30" t="str">
        <f>IF(ISERROR(INT(AC30)),"",VLOOKUP(INT(AC30),表1_3[],7,0))</f>
        <v/>
      </c>
      <c r="BL30" s="30" t="str">
        <f>IF(ISERROR(INT(AD30)),"",VLOOKUP(INT(AD30),表1_3[],7,0))</f>
        <v/>
      </c>
      <c r="BM30" s="30" t="str">
        <f>IF(ISERROR(INT(AE30)),"",VLOOKUP(INT(AE30),表1_3[],7,0))</f>
        <v/>
      </c>
      <c r="BN30" s="30" t="str">
        <f>IF(ISERROR(INT(AF30)),"",VLOOKUP(INT(AF30),表1_3[],7,0))</f>
        <v/>
      </c>
      <c r="BO30" s="30" t="str">
        <f>IF(ISERROR(INT(AG30)),"",VLOOKUP(INT(AG30),表1_3[],7,0))</f>
        <v/>
      </c>
      <c r="BP30" s="30" t="str">
        <f>IF(ISERROR(INT(AH30)),"",VLOOKUP(INT(AH30),表1_3[],7,0))</f>
        <v/>
      </c>
      <c r="BQ30" s="30" t="str">
        <f>IF(ISERROR(INT(AI30)),"",VLOOKUP(INT(AI30),表1_3[],7,0))</f>
        <v/>
      </c>
    </row>
    <row r="31" spans="1:69" s="375" customFormat="1" ht="15" thickTop="1" thickBot="1">
      <c r="A31" s="368" t="s">
        <v>1580</v>
      </c>
      <c r="B31" s="369" t="s">
        <v>1581</v>
      </c>
      <c r="C31" s="368" t="s">
        <v>1582</v>
      </c>
      <c r="D31" s="369" t="s">
        <v>514</v>
      </c>
      <c r="E31" s="369">
        <v>0</v>
      </c>
      <c r="F31" s="369">
        <v>999</v>
      </c>
      <c r="G31" s="369" t="s">
        <v>1583</v>
      </c>
      <c r="H31" s="369" t="s">
        <v>1474</v>
      </c>
      <c r="I31" s="369">
        <v>0</v>
      </c>
      <c r="J31" s="370" t="str">
        <f t="shared" ref="J31" si="18">K31&amp;","&amp;L31&amp;","&amp;M31&amp;","&amp;N31</f>
        <v>0,1,0,1</v>
      </c>
      <c r="K31" s="369">
        <v>0</v>
      </c>
      <c r="L31" s="369" t="s">
        <v>1584</v>
      </c>
      <c r="M31" s="369">
        <v>0</v>
      </c>
      <c r="N31" s="369">
        <v>1</v>
      </c>
      <c r="O31" s="369"/>
      <c r="P31" s="371" t="s">
        <v>1585</v>
      </c>
      <c r="Q31" s="372" t="s">
        <v>1586</v>
      </c>
      <c r="R31" s="372"/>
      <c r="S31" s="371" t="str">
        <f t="shared" ref="S31" si="19">TRIM(MID(SUBSTITUTE($C31,",",REPT(" ",50)),(COLUMN(C31)-2)*50-49,50))</f>
        <v>86</v>
      </c>
      <c r="T31" s="371" t="str">
        <f t="shared" ref="T31" si="20">TRIM(MID(SUBSTITUTE($C31,",",REPT(" ",50)),(COLUMN(D31)-2)*50-49,50))</f>
        <v/>
      </c>
      <c r="U31" s="371" t="str">
        <f t="shared" ref="U31" si="21">TRIM(MID(SUBSTITUTE($C31,",",REPT(" ",50)),(COLUMN(E31)-2)*50-49,50))</f>
        <v/>
      </c>
      <c r="V31" s="371" t="str">
        <f t="shared" ref="V31" si="22">TRIM(MID(SUBSTITUTE($C31,",",REPT(" ",50)),(COLUMN(F31)-2)*50-49,50))</f>
        <v/>
      </c>
      <c r="W31" s="371" t="str">
        <f t="shared" ref="W31" si="23">TRIM(MID(SUBSTITUTE($C31,",",REPT(" ",50)),(COLUMN(G31)-2)*50-49,50))</f>
        <v/>
      </c>
      <c r="X31" s="371" t="str">
        <f t="shared" ref="X31" si="24">TRIM(MID(SUBSTITUTE($C31,",",REPT(" ",50)),(COLUMN(H31)-2)*50-49,50))</f>
        <v/>
      </c>
      <c r="Y31" s="371" t="str">
        <f t="shared" ref="Y31" si="25">TRIM(MID(SUBSTITUTE($C31,",",REPT(" ",50)),(COLUMN(I31)-2)*50-49,50))</f>
        <v/>
      </c>
      <c r="Z31" s="371" t="str">
        <f t="shared" ref="Z31" si="26">TRIM(MID(SUBSTITUTE($C31,",",REPT(" ",50)),(COLUMN(J31)-2)*50-49,50))</f>
        <v/>
      </c>
      <c r="AA31" s="371" t="str">
        <f t="shared" ref="AA31" si="27">TRIM(MID(SUBSTITUTE($C31,",",REPT(" ",50)),(COLUMN(K31)-2)*50-49,50))</f>
        <v/>
      </c>
      <c r="AB31" s="371" t="str">
        <f t="shared" ref="AB31" si="28">TRIM(MID(SUBSTITUTE($C31,",",REPT(" ",50)),(COLUMN(L31)-2)*50-49,50))</f>
        <v/>
      </c>
      <c r="AC31" s="371" t="str">
        <f t="shared" ref="AC31" si="29">TRIM(MID(SUBSTITUTE($C31,",",REPT(" ",50)),(COLUMN(M31)-2)*50-49,50))</f>
        <v/>
      </c>
      <c r="AD31" s="371" t="str">
        <f t="shared" ref="AD31" si="30">TRIM(MID(SUBSTITUTE($C31,",",REPT(" ",50)),(COLUMN(N31)-2)*50-49,50))</f>
        <v/>
      </c>
      <c r="AE31" s="371" t="str">
        <f t="shared" ref="AE31" si="31">TRIM(MID(SUBSTITUTE($C31,",",REPT(" ",50)),(COLUMN(O31)-2)*50-49,50))</f>
        <v/>
      </c>
      <c r="AF31" s="371" t="str">
        <f t="shared" ref="AF31" si="32">TRIM(MID(SUBSTITUTE($C31,",",REPT(" ",50)),(COLUMN(P31)-2)*50-49,50))</f>
        <v/>
      </c>
      <c r="AG31" s="371" t="str">
        <f t="shared" ref="AG31" si="33">TRIM(MID(SUBSTITUTE($C31,",",REPT(" ",50)),(COLUMN(Q31)-2)*50-49,50))</f>
        <v/>
      </c>
      <c r="AH31" s="371" t="str">
        <f t="shared" ref="AH31" si="34">TRIM(MID(SUBSTITUTE($C31,",",REPT(" ",50)),(COLUMN(S31)-2)*50-49,50))</f>
        <v/>
      </c>
      <c r="AI31" s="371" t="str">
        <f t="shared" ref="AI31" si="35">TRIM(MID(SUBSTITUTE($C31,",",REPT(" ",50)),(COLUMN(T31)-2)*50-49,50))</f>
        <v/>
      </c>
      <c r="AJ31" s="373" t="e">
        <f>IF(ISERROR(INT(S31)),"",VLOOKUP(INT(S31),表1_3[],2,0))</f>
        <v>#N/A</v>
      </c>
      <c r="AK31" s="373" t="str">
        <f>IF(ISERROR(INT(T31)),"",VLOOKUP(INT(T31),表1_3[],2,0))</f>
        <v/>
      </c>
      <c r="AL31" s="373" t="str">
        <f>IF(ISERROR(INT(U31)),"",VLOOKUP(INT(U31),表1_3[],2,0))</f>
        <v/>
      </c>
      <c r="AM31" s="373" t="str">
        <f>IF(ISERROR(INT(V31)),"",VLOOKUP(INT(V31),表1_3[],2,0))</f>
        <v/>
      </c>
      <c r="AN31" s="373" t="str">
        <f>IF(ISERROR(INT(W31)),"",VLOOKUP(INT(W31),表1_3[],2,0))</f>
        <v/>
      </c>
      <c r="AO31" s="373" t="str">
        <f>IF(ISERROR(INT(X31)),"",VLOOKUP(INT(X31),表1_3[],2,0))</f>
        <v/>
      </c>
      <c r="AP31" s="373" t="str">
        <f>IF(ISERROR(INT(Y31)),"",VLOOKUP(INT(Y31),表1_3[],2,0))</f>
        <v/>
      </c>
      <c r="AQ31" s="373" t="str">
        <f>IF(ISERROR(INT(Z31)),"",VLOOKUP(INT(Z31),表1_3[],2,0))</f>
        <v/>
      </c>
      <c r="AR31" s="373" t="str">
        <f>IF(ISERROR(INT(AA31)),"",VLOOKUP(INT(AA31),表1_3[],2,0))</f>
        <v/>
      </c>
      <c r="AS31" s="373" t="str">
        <f>IF(ISERROR(INT(AB31)),"",VLOOKUP(INT(AB31),表1_3[],2,0))</f>
        <v/>
      </c>
      <c r="AT31" s="373" t="str">
        <f>IF(ISERROR(INT(AC31)),"",VLOOKUP(INT(AC31),表1_3[],2,0))</f>
        <v/>
      </c>
      <c r="AU31" s="373" t="str">
        <f>IF(ISERROR(INT(AD31)),"",VLOOKUP(INT(AD31),表1_3[],2,0))</f>
        <v/>
      </c>
      <c r="AV31" s="373" t="str">
        <f>IF(ISERROR(INT(AE31)),"",VLOOKUP(INT(AE31),表1_3[],2,0))</f>
        <v/>
      </c>
      <c r="AW31" s="373" t="str">
        <f>IF(ISERROR(INT(AF31)),"",VLOOKUP(INT(AF31),表1_3[],2,0))</f>
        <v/>
      </c>
      <c r="AX31" s="373" t="str">
        <f>IF(ISERROR(INT(AG31)),"",VLOOKUP(INT(AG31),表1_3[],2,0))</f>
        <v/>
      </c>
      <c r="AY31" s="373" t="str">
        <f>IF(ISERROR(INT(AH31)),"",VLOOKUP(INT(AH31),表1_3[],2,0))</f>
        <v/>
      </c>
      <c r="AZ31" s="373" t="str">
        <f>IF(ISERROR(INT(AI31)),"",VLOOKUP(INT(AI31),表1_3[],2,0))</f>
        <v/>
      </c>
      <c r="BA31" s="374" t="e">
        <f>IF(ISERROR(INT(S31)),"",VLOOKUP(INT(S31),表1_3[],7,0))</f>
        <v>#N/A</v>
      </c>
      <c r="BB31" s="374" t="str">
        <f>IF(ISERROR(INT(T31)),"",VLOOKUP(INT(T31),表1_3[],7,0))</f>
        <v/>
      </c>
      <c r="BC31" s="374" t="str">
        <f>IF(ISERROR(INT(U31)),"",VLOOKUP(INT(U31),表1_3[],7,0))</f>
        <v/>
      </c>
      <c r="BD31" s="374" t="str">
        <f>IF(ISERROR(INT(V31)),"",VLOOKUP(INT(V31),表1_3[],7,0))</f>
        <v/>
      </c>
      <c r="BE31" s="374" t="str">
        <f>IF(ISERROR(INT(W31)),"",VLOOKUP(INT(W31),表1_3[],7,0))</f>
        <v/>
      </c>
      <c r="BF31" s="374" t="str">
        <f>IF(ISERROR(INT(X31)),"",VLOOKUP(INT(X31),表1_3[],7,0))</f>
        <v/>
      </c>
      <c r="BG31" s="374" t="str">
        <f>IF(ISERROR(INT(Y31)),"",VLOOKUP(INT(Y31),表1_3[],7,0))</f>
        <v/>
      </c>
      <c r="BH31" s="374" t="str">
        <f>IF(ISERROR(INT(Z31)),"",VLOOKUP(INT(Z31),表1_3[],7,0))</f>
        <v/>
      </c>
      <c r="BI31" s="374" t="str">
        <f>IF(ISERROR(INT(AA31)),"",VLOOKUP(INT(AA31),表1_3[],7,0))</f>
        <v/>
      </c>
      <c r="BJ31" s="374" t="str">
        <f>IF(ISERROR(INT(AB31)),"",VLOOKUP(INT(AB31),表1_3[],7,0))</f>
        <v/>
      </c>
      <c r="BK31" s="374" t="str">
        <f>IF(ISERROR(INT(AC31)),"",VLOOKUP(INT(AC31),表1_3[],7,0))</f>
        <v/>
      </c>
      <c r="BL31" s="374" t="str">
        <f>IF(ISERROR(INT(AD31)),"",VLOOKUP(INT(AD31),表1_3[],7,0))</f>
        <v/>
      </c>
      <c r="BM31" s="374" t="str">
        <f>IF(ISERROR(INT(AE31)),"",VLOOKUP(INT(AE31),表1_3[],7,0))</f>
        <v/>
      </c>
      <c r="BN31" s="374" t="str">
        <f>IF(ISERROR(INT(AF31)),"",VLOOKUP(INT(AF31),表1_3[],7,0))</f>
        <v/>
      </c>
      <c r="BO31" s="374" t="str">
        <f>IF(ISERROR(INT(AG31)),"",VLOOKUP(INT(AG31),表1_3[],7,0))</f>
        <v/>
      </c>
      <c r="BP31" s="374" t="str">
        <f>IF(ISERROR(INT(AH31)),"",VLOOKUP(INT(AH31),表1_3[],7,0))</f>
        <v/>
      </c>
      <c r="BQ31" s="374" t="str">
        <f>IF(ISERROR(INT(AI31)),"",VLOOKUP(INT(AI31),表1_3[],7,0))</f>
        <v/>
      </c>
    </row>
    <row r="32" spans="1:69" s="1" customFormat="1" ht="15.6" thickTop="1" thickBot="1">
      <c r="A32" s="14" t="s">
        <v>1550</v>
      </c>
      <c r="B32" s="15" t="s">
        <v>1551</v>
      </c>
      <c r="C32" s="16" t="s">
        <v>1552</v>
      </c>
      <c r="D32" s="15" t="s">
        <v>514</v>
      </c>
      <c r="E32" s="15" t="s">
        <v>1553</v>
      </c>
      <c r="F32" s="15" t="s">
        <v>1554</v>
      </c>
      <c r="G32" s="15" t="s">
        <v>291</v>
      </c>
      <c r="H32" s="15" t="s">
        <v>1474</v>
      </c>
      <c r="I32" s="15" t="s">
        <v>1555</v>
      </c>
      <c r="J32" s="21">
        <v>1</v>
      </c>
      <c r="K32" s="15">
        <v>1</v>
      </c>
      <c r="L32" s="15"/>
      <c r="M32" s="15"/>
      <c r="N32" s="15"/>
      <c r="O32" s="15"/>
      <c r="P32" s="22" t="s">
        <v>1488</v>
      </c>
      <c r="Q32" s="25" t="s">
        <v>1556</v>
      </c>
      <c r="R32" s="25"/>
      <c r="S32" s="22" t="str">
        <f t="shared" si="0"/>
        <v>38</v>
      </c>
      <c r="T32" s="22" t="str">
        <f t="shared" si="1"/>
        <v>70</v>
      </c>
      <c r="U32" s="22" t="str">
        <f t="shared" si="2"/>
        <v>71</v>
      </c>
      <c r="V32" s="22" t="str">
        <f t="shared" si="3"/>
        <v>63</v>
      </c>
      <c r="W32" s="22" t="str">
        <f t="shared" si="4"/>
        <v>70</v>
      </c>
      <c r="X32" s="22" t="str">
        <f t="shared" si="5"/>
        <v>71</v>
      </c>
      <c r="Y32" s="22" t="str">
        <f t="shared" si="6"/>
        <v>63</v>
      </c>
      <c r="Z32" s="22" t="str">
        <f t="shared" si="7"/>
        <v/>
      </c>
      <c r="AA32" s="22" t="str">
        <f t="shared" si="8"/>
        <v/>
      </c>
      <c r="AB32" s="22" t="str">
        <f t="shared" si="9"/>
        <v/>
      </c>
      <c r="AC32" s="22" t="str">
        <f t="shared" si="10"/>
        <v/>
      </c>
      <c r="AD32" s="22" t="str">
        <f t="shared" si="11"/>
        <v/>
      </c>
      <c r="AE32" s="22" t="str">
        <f t="shared" si="12"/>
        <v/>
      </c>
      <c r="AF32" s="22" t="str">
        <f t="shared" si="13"/>
        <v/>
      </c>
      <c r="AG32" s="22" t="str">
        <f t="shared" si="14"/>
        <v/>
      </c>
      <c r="AH32" s="22" t="str">
        <f t="shared" si="15"/>
        <v/>
      </c>
      <c r="AI32" s="22" t="str">
        <f t="shared" si="16"/>
        <v/>
      </c>
      <c r="AJ32" s="29" t="str">
        <f>IF(ISERROR(INT(S32)),"",VLOOKUP(INT(S32),表1_3[],2,0))</f>
        <v>kedaya</v>
      </c>
      <c r="AK32" s="29" t="str">
        <f>IF(ISERROR(INT(T32)),"",VLOOKUP(INT(T32),表1_3[],2,0))</f>
        <v>henggongyu</v>
      </c>
      <c r="AL32" s="29" t="str">
        <f>IF(ISERROR(INT(U32)),"",VLOOKUP(INT(U32),表1_3[],2,0))</f>
        <v>baozangjue</v>
      </c>
      <c r="AM32" s="29" t="str">
        <f>IF(ISERROR(INT(V32)),"",VLOOKUP(INT(V32),表1_3[],2,0))</f>
        <v>shuimuboss</v>
      </c>
      <c r="AN32" s="29" t="str">
        <f>IF(ISERROR(INT(W32)),"",VLOOKUP(INT(W32),表1_3[],2,0))</f>
        <v>henggongyu</v>
      </c>
      <c r="AO32" s="29" t="str">
        <f>IF(ISERROR(INT(X32)),"",VLOOKUP(INT(X32),表1_3[],2,0))</f>
        <v>baozangjue</v>
      </c>
      <c r="AP32" s="29" t="str">
        <f>IF(ISERROR(INT(Y32)),"",VLOOKUP(INT(Y32),表1_3[],2,0))</f>
        <v>shuimuboss</v>
      </c>
      <c r="AQ32" s="29" t="str">
        <f>IF(ISERROR(INT(Z32)),"",VLOOKUP(INT(Z32),表1_3[],2,0))</f>
        <v/>
      </c>
      <c r="AR32" s="29" t="str">
        <f>IF(ISERROR(INT(AA32)),"",VLOOKUP(INT(AA32),表1_3[],2,0))</f>
        <v/>
      </c>
      <c r="AS32" s="29" t="str">
        <f>IF(ISERROR(INT(AB32)),"",VLOOKUP(INT(AB32),表1_3[],2,0))</f>
        <v/>
      </c>
      <c r="AT32" s="29" t="str">
        <f>IF(ISERROR(INT(AC32)),"",VLOOKUP(INT(AC32),表1_3[],2,0))</f>
        <v/>
      </c>
      <c r="AU32" s="29" t="str">
        <f>IF(ISERROR(INT(AD32)),"",VLOOKUP(INT(AD32),表1_3[],2,0))</f>
        <v/>
      </c>
      <c r="AV32" s="29" t="str">
        <f>IF(ISERROR(INT(AE32)),"",VLOOKUP(INT(AE32),表1_3[],2,0))</f>
        <v/>
      </c>
      <c r="AW32" s="29" t="str">
        <f>IF(ISERROR(INT(AF32)),"",VLOOKUP(INT(AF32),表1_3[],2,0))</f>
        <v/>
      </c>
      <c r="AX32" s="29" t="str">
        <f>IF(ISERROR(INT(AG32)),"",VLOOKUP(INT(AG32),表1_3[],2,0))</f>
        <v/>
      </c>
      <c r="AY32" s="29" t="str">
        <f>IF(ISERROR(INT(AH32)),"",VLOOKUP(INT(AH32),表1_3[],2,0))</f>
        <v/>
      </c>
      <c r="AZ32" s="29" t="str">
        <f>IF(ISERROR(INT(AI32)),"",VLOOKUP(INT(AI32),表1_3[],2,0))</f>
        <v/>
      </c>
      <c r="BA32" s="31">
        <f>IF(ISERROR(INT(S32)),"",VLOOKUP(INT(S32),表1_3[],8,0))</f>
        <v>1</v>
      </c>
      <c r="BB32" s="31">
        <f>IF(ISERROR(INT(T32)),"",VLOOKUP(INT(T32),表1_3[],8,0))</f>
        <v>1</v>
      </c>
      <c r="BC32" s="31">
        <f>IF(ISERROR(INT(U32)),"",VLOOKUP(INT(U32),表1_3[],8,0))</f>
        <v>1</v>
      </c>
      <c r="BD32" s="31">
        <f>IF(ISERROR(INT(V32)),"",VLOOKUP(INT(V32),表1_3[],8,0))</f>
        <v>1</v>
      </c>
      <c r="BE32" s="31">
        <f>IF(ISERROR(INT(W32)),"",VLOOKUP(INT(W32),表1_3[],8,0))</f>
        <v>1</v>
      </c>
      <c r="BF32" s="31">
        <f>IF(ISERROR(INT(X32)),"",VLOOKUP(INT(X32),表1_3[],8,0))</f>
        <v>1</v>
      </c>
      <c r="BG32" s="31">
        <f>IF(ISERROR(INT(Y32)),"",VLOOKUP(INT(Y32),表1_3[],8,0))</f>
        <v>1</v>
      </c>
      <c r="BH32" s="31" t="str">
        <f>IF(ISERROR(INT(Z32)),"",VLOOKUP(INT(Z32),表1_3[],8,0))</f>
        <v/>
      </c>
      <c r="BI32" s="31" t="str">
        <f>IF(ISERROR(INT(AA32)),"",VLOOKUP(INT(AA32),表1_3[],8,0))</f>
        <v/>
      </c>
      <c r="BJ32" s="31" t="str">
        <f>IF(ISERROR(INT(AB32)),"",VLOOKUP(INT(AB32),表1_3[],8,0))</f>
        <v/>
      </c>
      <c r="BK32" s="31" t="str">
        <f>IF(ISERROR(INT(AC32)),"",VLOOKUP(INT(AC32),表1_3[],8,0))</f>
        <v/>
      </c>
      <c r="BL32" s="31" t="str">
        <f>IF(ISERROR(INT(AD32)),"",VLOOKUP(INT(AD32),表1_3[],8,0))</f>
        <v/>
      </c>
      <c r="BM32" s="31" t="str">
        <f>IF(ISERROR(INT(AE32)),"",VLOOKUP(INT(AE32),表1_3[],8,0))</f>
        <v/>
      </c>
      <c r="BN32" s="31" t="str">
        <f>IF(ISERROR(INT(AF32)),"",VLOOKUP(INT(AF32),表1_3[],8,0))</f>
        <v/>
      </c>
      <c r="BO32" s="31" t="str">
        <f>IF(ISERROR(INT(AG32)),"",VLOOKUP(INT(AG32),表1_3[],8,0))</f>
        <v/>
      </c>
      <c r="BP32" s="31" t="str">
        <f>IF(ISERROR(INT(AH32)),"",VLOOKUP(INT(AH32),表1_3[],8,0))</f>
        <v/>
      </c>
      <c r="BQ32" s="31" t="str">
        <f>IF(ISERROR(INT(AI32)),"",VLOOKUP(INT(AI32),表1_3[],8,0))</f>
        <v/>
      </c>
    </row>
    <row r="33" spans="1:69" s="1" customFormat="1" ht="14.4">
      <c r="A33" s="14" t="s">
        <v>1557</v>
      </c>
      <c r="B33" s="15" t="s">
        <v>1558</v>
      </c>
      <c r="C33" s="16" t="s">
        <v>1559</v>
      </c>
      <c r="D33" s="15" t="s">
        <v>514</v>
      </c>
      <c r="E33" s="7" t="s">
        <v>1518</v>
      </c>
      <c r="F33" s="15" t="s">
        <v>1493</v>
      </c>
      <c r="G33" s="15">
        <v>0</v>
      </c>
      <c r="H33" s="15" t="s">
        <v>1474</v>
      </c>
      <c r="I33" s="15" t="s">
        <v>1494</v>
      </c>
      <c r="J33" s="21">
        <v>1</v>
      </c>
      <c r="K33" s="15">
        <v>1</v>
      </c>
      <c r="L33" s="15"/>
      <c r="M33" s="15"/>
      <c r="N33" s="15"/>
      <c r="O33" s="15"/>
      <c r="P33" s="22" t="s">
        <v>1495</v>
      </c>
      <c r="Q33" s="27" t="s">
        <v>1560</v>
      </c>
      <c r="R33" s="27"/>
      <c r="S33" s="22" t="str">
        <f t="shared" si="0"/>
        <v>81</v>
      </c>
      <c r="T33" s="22" t="str">
        <f t="shared" si="1"/>
        <v>64</v>
      </c>
      <c r="U33" s="22" t="str">
        <f t="shared" si="2"/>
        <v>67</v>
      </c>
      <c r="V33" s="22" t="str">
        <f t="shared" si="3"/>
        <v>83</v>
      </c>
      <c r="W33" s="22" t="str">
        <f t="shared" si="4"/>
        <v>37</v>
      </c>
      <c r="X33" s="22" t="str">
        <f t="shared" si="5"/>
        <v>80</v>
      </c>
      <c r="Y33" s="22" t="str">
        <f t="shared" si="6"/>
        <v>43</v>
      </c>
      <c r="Z33" s="22" t="str">
        <f t="shared" si="7"/>
        <v/>
      </c>
      <c r="AA33" s="22" t="str">
        <f t="shared" si="8"/>
        <v/>
      </c>
      <c r="AB33" s="22" t="str">
        <f t="shared" si="9"/>
        <v/>
      </c>
      <c r="AC33" s="22" t="str">
        <f t="shared" si="10"/>
        <v/>
      </c>
      <c r="AD33" s="22" t="str">
        <f t="shared" si="11"/>
        <v/>
      </c>
      <c r="AE33" s="22" t="str">
        <f t="shared" si="12"/>
        <v/>
      </c>
      <c r="AF33" s="22" t="str">
        <f t="shared" si="13"/>
        <v/>
      </c>
      <c r="AG33" s="22" t="str">
        <f t="shared" si="14"/>
        <v/>
      </c>
      <c r="AH33" s="22" t="str">
        <f t="shared" si="15"/>
        <v/>
      </c>
      <c r="AI33" s="22" t="str">
        <f t="shared" si="16"/>
        <v/>
      </c>
      <c r="AJ33" s="29" t="str">
        <f>IF(ISERROR(INT(S33)),"",VLOOKUP(INT(S33),表1_3[],2,0))</f>
        <v>baihu</v>
      </c>
      <c r="AK33" s="29" t="str">
        <f>IF(ISERROR(INT(T33)),"",VLOOKUP(INT(T33),表1_3[],2,0))</f>
        <v>fenghuang</v>
      </c>
      <c r="AL33" s="29" t="str">
        <f>IF(ISERROR(INT(U33)),"",VLOOKUP(INT(U33),表1_3[],2,0))</f>
        <v>fantianyin</v>
      </c>
      <c r="AM33" s="29" t="str">
        <f>IF(ISERROR(INT(V33)),"",VLOOKUP(INT(V33),表1_3[],2,0))</f>
        <v>xuanwu</v>
      </c>
      <c r="AN33" s="29" t="str">
        <f>IF(ISERROR(INT(W33)),"",VLOOKUP(INT(W33),表1_3[],2,0))</f>
        <v>xiejiangjun</v>
      </c>
      <c r="AO33" s="29" t="str">
        <f>IF(ISERROR(INT(X33)),"",VLOOKUP(INT(X33),表1_3[],2,0))</f>
        <v>zhuxianjian</v>
      </c>
      <c r="AP33" s="29" t="str">
        <f>IF(ISERROR(INT(Y33)),"",VLOOKUP(INT(Y33),表1_3[],2,0))</f>
        <v>jinchan</v>
      </c>
      <c r="AQ33" s="29" t="str">
        <f>IF(ISERROR(INT(Z33)),"",VLOOKUP(INT(Z33),表1_3[],2,0))</f>
        <v/>
      </c>
      <c r="AR33" s="29" t="str">
        <f>IF(ISERROR(INT(AA33)),"",VLOOKUP(INT(AA33),表1_3[],2,0))</f>
        <v/>
      </c>
      <c r="AS33" s="29" t="str">
        <f>IF(ISERROR(INT(AB33)),"",VLOOKUP(INT(AB33),表1_3[],2,0))</f>
        <v/>
      </c>
      <c r="AT33" s="29" t="str">
        <f>IF(ISERROR(INT(AC33)),"",VLOOKUP(INT(AC33),表1_3[],2,0))</f>
        <v/>
      </c>
      <c r="AU33" s="29" t="str">
        <f>IF(ISERROR(INT(AD33)),"",VLOOKUP(INT(AD33),表1_3[],2,0))</f>
        <v/>
      </c>
      <c r="AV33" s="29" t="str">
        <f>IF(ISERROR(INT(AE33)),"",VLOOKUP(INT(AE33),表1_3[],2,0))</f>
        <v/>
      </c>
      <c r="AW33" s="29" t="str">
        <f>IF(ISERROR(INT(AF33)),"",VLOOKUP(INT(AF33),表1_3[],2,0))</f>
        <v/>
      </c>
      <c r="AX33" s="29" t="str">
        <f>IF(ISERROR(INT(AG33)),"",VLOOKUP(INT(AG33),表1_3[],2,0))</f>
        <v/>
      </c>
      <c r="AY33" s="29" t="str">
        <f>IF(ISERROR(INT(AH33)),"",VLOOKUP(INT(AH33),表1_3[],2,0))</f>
        <v/>
      </c>
      <c r="AZ33" s="29" t="str">
        <f>IF(ISERROR(INT(AI33)),"",VLOOKUP(INT(AI33),表1_3[],2,0))</f>
        <v/>
      </c>
      <c r="BA33" s="31">
        <f>IF(ISERROR(INT(S33)),"",VLOOKUP(INT(S33),表1_3[],9,0))</f>
        <v>1</v>
      </c>
      <c r="BB33" s="31">
        <f>IF(ISERROR(INT(T33)),"",VLOOKUP(INT(T33),表1_3[],9,0))</f>
        <v>1</v>
      </c>
      <c r="BC33" s="31">
        <f>IF(ISERROR(INT(U33)),"",VLOOKUP(INT(U33),表1_3[],9,0))</f>
        <v>1</v>
      </c>
      <c r="BD33" s="31">
        <f>IF(ISERROR(INT(V33)),"",VLOOKUP(INT(V33),表1_3[],9,0))</f>
        <v>1</v>
      </c>
      <c r="BE33" s="31">
        <f>IF(ISERROR(INT(W33)),"",VLOOKUP(INT(W33),表1_3[],9,0))</f>
        <v>1</v>
      </c>
      <c r="BF33" s="31">
        <f>IF(ISERROR(INT(X33)),"",VLOOKUP(INT(X33),表1_3[],9,0))</f>
        <v>1</v>
      </c>
      <c r="BG33" s="31">
        <f>IF(ISERROR(INT(Y33)),"",VLOOKUP(INT(Y33),表1_3[],9,0))</f>
        <v>1</v>
      </c>
      <c r="BH33" s="31" t="str">
        <f>IF(ISERROR(INT(Z33)),"",VLOOKUP(INT(Z33),表1_3[],9,0))</f>
        <v/>
      </c>
      <c r="BI33" s="31" t="str">
        <f>IF(ISERROR(INT(AA33)),"",VLOOKUP(INT(AA33),表1_3[],9,0))</f>
        <v/>
      </c>
      <c r="BJ33" s="31" t="str">
        <f>IF(ISERROR(INT(AB33)),"",VLOOKUP(INT(AB33),表1_3[],9,0))</f>
        <v/>
      </c>
      <c r="BK33" s="31" t="str">
        <f>IF(ISERROR(INT(AC33)),"",VLOOKUP(INT(AC33),表1_3[],9,0))</f>
        <v/>
      </c>
      <c r="BL33" s="31" t="str">
        <f>IF(ISERROR(INT(AD33)),"",VLOOKUP(INT(AD33),表1_3[],9,0))</f>
        <v/>
      </c>
      <c r="BM33" s="31" t="str">
        <f>IF(ISERROR(INT(AE33)),"",VLOOKUP(INT(AE33),表1_3[],9,0))</f>
        <v/>
      </c>
      <c r="BN33" s="31" t="str">
        <f>IF(ISERROR(INT(AF33)),"",VLOOKUP(INT(AF33),表1_3[],9,0))</f>
        <v/>
      </c>
      <c r="BO33" s="31" t="str">
        <f>IF(ISERROR(INT(AG33)),"",VLOOKUP(INT(AG33),表1_3[],9,0))</f>
        <v/>
      </c>
      <c r="BP33" s="31" t="str">
        <f>IF(ISERROR(INT(AH33)),"",VLOOKUP(INT(AH33),表1_3[],9,0))</f>
        <v/>
      </c>
      <c r="BQ33" s="31" t="str">
        <f>IF(ISERROR(INT(AI33)),"",VLOOKUP(INT(AI33),表1_3[],9,0))</f>
        <v/>
      </c>
    </row>
    <row r="34" spans="1:69" ht="14.4">
      <c r="A34" s="6" t="s">
        <v>1561</v>
      </c>
      <c r="B34" s="7" t="s">
        <v>1558</v>
      </c>
      <c r="C34" s="8" t="s">
        <v>1562</v>
      </c>
      <c r="D34" s="7" t="s">
        <v>514</v>
      </c>
      <c r="E34" s="7" t="s">
        <v>406</v>
      </c>
      <c r="F34" s="7" t="s">
        <v>1481</v>
      </c>
      <c r="G34" s="7">
        <v>0</v>
      </c>
      <c r="H34" s="7" t="s">
        <v>1474</v>
      </c>
      <c r="I34" s="7" t="s">
        <v>406</v>
      </c>
      <c r="J34" s="7" t="s">
        <v>514</v>
      </c>
      <c r="K34" s="7">
        <v>1</v>
      </c>
      <c r="L34" s="7"/>
      <c r="M34" s="7"/>
      <c r="N34" s="7"/>
      <c r="O34" s="7"/>
      <c r="P34" s="20" t="s">
        <v>1482</v>
      </c>
      <c r="Q34" s="26" t="s">
        <v>1563</v>
      </c>
      <c r="R34" s="26"/>
      <c r="S34" s="20" t="str">
        <f t="shared" si="0"/>
        <v>52</v>
      </c>
      <c r="T34" s="20" t="str">
        <f t="shared" si="1"/>
        <v>72</v>
      </c>
      <c r="U34" s="20" t="str">
        <f t="shared" si="2"/>
        <v>39</v>
      </c>
      <c r="V34" s="20" t="str">
        <f t="shared" si="3"/>
        <v/>
      </c>
      <c r="W34" s="20" t="str">
        <f t="shared" si="4"/>
        <v/>
      </c>
      <c r="X34" s="20" t="str">
        <f t="shared" si="5"/>
        <v/>
      </c>
      <c r="Y34" s="20" t="str">
        <f t="shared" si="6"/>
        <v/>
      </c>
      <c r="Z34" s="20" t="str">
        <f t="shared" si="7"/>
        <v/>
      </c>
      <c r="AA34" s="20" t="str">
        <f t="shared" si="8"/>
        <v/>
      </c>
      <c r="AB34" s="20" t="str">
        <f t="shared" si="9"/>
        <v/>
      </c>
      <c r="AC34" s="20" t="str">
        <f t="shared" si="10"/>
        <v/>
      </c>
      <c r="AD34" s="20" t="str">
        <f t="shared" si="11"/>
        <v/>
      </c>
      <c r="AE34" s="20" t="str">
        <f t="shared" si="12"/>
        <v/>
      </c>
      <c r="AF34" s="20" t="str">
        <f t="shared" si="13"/>
        <v/>
      </c>
      <c r="AG34" s="20" t="str">
        <f t="shared" si="14"/>
        <v/>
      </c>
      <c r="AH34" s="20" t="str">
        <f t="shared" si="15"/>
        <v/>
      </c>
      <c r="AI34" s="20" t="str">
        <f t="shared" si="16"/>
        <v/>
      </c>
      <c r="AJ34" s="28" t="str">
        <f>IF(ISERROR(INT(S34)),"",VLOOKUP(INT(S34),表1_3[],2,0))</f>
        <v>baozhahetun</v>
      </c>
      <c r="AK34" s="28" t="str">
        <f>IF(ISERROR(INT(T34)),"",VLOOKUP(INT(T34),表1_3[],2,0))</f>
        <v>lianhuanzdx</v>
      </c>
      <c r="AL34" s="28" t="str">
        <f>IF(ISERROR(INT(U34)),"",VLOOKUP(INT(U34),表1_3[],2,0))</f>
        <v>jiatelin</v>
      </c>
      <c r="AM34" s="28" t="str">
        <f>IF(ISERROR(INT(V34)),"",VLOOKUP(INT(V34),表1_3[],2,0))</f>
        <v/>
      </c>
      <c r="AN34" s="28" t="str">
        <f>IF(ISERROR(INT(W34)),"",VLOOKUP(INT(W34),表1_3[],2,0))</f>
        <v/>
      </c>
      <c r="AO34" s="28" t="str">
        <f>IF(ISERROR(INT(X34)),"",VLOOKUP(INT(X34),表1_3[],2,0))</f>
        <v/>
      </c>
      <c r="AP34" s="28" t="str">
        <f>IF(ISERROR(INT(Y34)),"",VLOOKUP(INT(Y34),表1_3[],2,0))</f>
        <v/>
      </c>
      <c r="AQ34" s="28" t="str">
        <f>IF(ISERROR(INT(Z34)),"",VLOOKUP(INT(Z34),表1_3[],2,0))</f>
        <v/>
      </c>
      <c r="AR34" s="28" t="str">
        <f>IF(ISERROR(INT(AA34)),"",VLOOKUP(INT(AA34),表1_3[],2,0))</f>
        <v/>
      </c>
      <c r="AS34" s="28" t="str">
        <f>IF(ISERROR(INT(AB34)),"",VLOOKUP(INT(AB34),表1_3[],2,0))</f>
        <v/>
      </c>
      <c r="AT34" s="28" t="str">
        <f>IF(ISERROR(INT(AC34)),"",VLOOKUP(INT(AC34),表1_3[],2,0))</f>
        <v/>
      </c>
      <c r="AU34" s="28" t="str">
        <f>IF(ISERROR(INT(AD34)),"",VLOOKUP(INT(AD34),表1_3[],2,0))</f>
        <v/>
      </c>
      <c r="AV34" s="28" t="str">
        <f>IF(ISERROR(INT(AE34)),"",VLOOKUP(INT(AE34),表1_3[],2,0))</f>
        <v/>
      </c>
      <c r="AW34" s="28" t="str">
        <f>IF(ISERROR(INT(AF34)),"",VLOOKUP(INT(AF34),表1_3[],2,0))</f>
        <v/>
      </c>
      <c r="AX34" s="28" t="str">
        <f>IF(ISERROR(INT(AG34)),"",VLOOKUP(INT(AG34),表1_3[],2,0))</f>
        <v/>
      </c>
      <c r="AY34" s="28" t="str">
        <f>IF(ISERROR(INT(AH34)),"",VLOOKUP(INT(AH34),表1_3[],2,0))</f>
        <v/>
      </c>
      <c r="AZ34" s="28" t="str">
        <f>IF(ISERROR(INT(AI34)),"",VLOOKUP(INT(AI34),表1_3[],2,0))</f>
        <v/>
      </c>
      <c r="BA34" s="30">
        <f>IF(ISERROR(INT(S34)),"",VLOOKUP(INT(S34),表1_3[],9,0))</f>
        <v>1</v>
      </c>
      <c r="BB34" s="30">
        <f>IF(ISERROR(INT(T34)),"",VLOOKUP(INT(T34),表1_3[],9,0))</f>
        <v>1</v>
      </c>
      <c r="BC34" s="30">
        <f>IF(ISERROR(INT(U34)),"",VLOOKUP(INT(U34),表1_3[],9,0))</f>
        <v>1</v>
      </c>
      <c r="BD34" s="30" t="str">
        <f>IF(ISERROR(INT(V34)),"",VLOOKUP(INT(V34),表1_3[],9,0))</f>
        <v/>
      </c>
      <c r="BE34" s="30" t="str">
        <f>IF(ISERROR(INT(W34)),"",VLOOKUP(INT(W34),表1_3[],9,0))</f>
        <v/>
      </c>
      <c r="BF34" s="30" t="str">
        <f>IF(ISERROR(INT(X34)),"",VLOOKUP(INT(X34),表1_3[],9,0))</f>
        <v/>
      </c>
      <c r="BG34" s="30" t="str">
        <f>IF(ISERROR(INT(Y34)),"",VLOOKUP(INT(Y34),表1_3[],9,0))</f>
        <v/>
      </c>
      <c r="BH34" s="30" t="str">
        <f>IF(ISERROR(INT(Z34)),"",VLOOKUP(INT(Z34),表1_3[],9,0))</f>
        <v/>
      </c>
      <c r="BI34" s="30" t="str">
        <f>IF(ISERROR(INT(AA34)),"",VLOOKUP(INT(AA34),表1_3[],9,0))</f>
        <v/>
      </c>
      <c r="BJ34" s="30" t="str">
        <f>IF(ISERROR(INT(AB34)),"",VLOOKUP(INT(AB34),表1_3[],9,0))</f>
        <v/>
      </c>
      <c r="BK34" s="30" t="str">
        <f>IF(ISERROR(INT(AC34)),"",VLOOKUP(INT(AC34),表1_3[],9,0))</f>
        <v/>
      </c>
      <c r="BL34" s="30" t="str">
        <f>IF(ISERROR(INT(AD34)),"",VLOOKUP(INT(AD34),表1_3[],9,0))</f>
        <v/>
      </c>
      <c r="BM34" s="30" t="str">
        <f>IF(ISERROR(INT(AE34)),"",VLOOKUP(INT(AE34),表1_3[],9,0))</f>
        <v/>
      </c>
      <c r="BN34" s="30" t="str">
        <f>IF(ISERROR(INT(AF34)),"",VLOOKUP(INT(AF34),表1_3[],9,0))</f>
        <v/>
      </c>
      <c r="BO34" s="30" t="str">
        <f>IF(ISERROR(INT(AG34)),"",VLOOKUP(INT(AG34),表1_3[],9,0))</f>
        <v/>
      </c>
      <c r="BP34" s="30" t="str">
        <f>IF(ISERROR(INT(AH34)),"",VLOOKUP(INT(AH34),表1_3[],9,0))</f>
        <v/>
      </c>
      <c r="BQ34" s="30" t="str">
        <f>IF(ISERROR(INT(AI34)),"",VLOOKUP(INT(AI34),表1_3[],9,0))</f>
        <v/>
      </c>
    </row>
    <row r="35" spans="1:69">
      <c r="A35" s="6" t="s">
        <v>1564</v>
      </c>
      <c r="B35" s="7" t="s">
        <v>1558</v>
      </c>
      <c r="C35" s="8" t="s">
        <v>1565</v>
      </c>
      <c r="D35" s="7" t="s">
        <v>514</v>
      </c>
      <c r="E35" s="7" t="s">
        <v>1502</v>
      </c>
      <c r="F35" s="7" t="s">
        <v>1481</v>
      </c>
      <c r="G35" s="7">
        <v>1</v>
      </c>
      <c r="H35" s="7" t="s">
        <v>1474</v>
      </c>
      <c r="I35" s="7" t="s">
        <v>1487</v>
      </c>
      <c r="J35" s="7" t="s">
        <v>514</v>
      </c>
      <c r="K35" s="7">
        <v>1</v>
      </c>
      <c r="L35" s="7"/>
      <c r="M35" s="7"/>
      <c r="N35" s="7"/>
      <c r="O35" s="7"/>
      <c r="P35" s="20" t="s">
        <v>1488</v>
      </c>
      <c r="Q35" s="24" t="s">
        <v>1566</v>
      </c>
      <c r="R35" s="24"/>
      <c r="S35" s="20" t="str">
        <f t="shared" si="0"/>
        <v>78</v>
      </c>
      <c r="T35" s="20" t="str">
        <f t="shared" si="1"/>
        <v>70</v>
      </c>
      <c r="U35" s="20" t="str">
        <f t="shared" si="2"/>
        <v>70</v>
      </c>
      <c r="V35" s="20" t="str">
        <f t="shared" si="3"/>
        <v>82</v>
      </c>
      <c r="W35" s="20" t="str">
        <f t="shared" si="4"/>
        <v>38</v>
      </c>
      <c r="X35" s="20" t="str">
        <f t="shared" si="5"/>
        <v>58</v>
      </c>
      <c r="Y35" s="20" t="str">
        <f t="shared" si="6"/>
        <v/>
      </c>
      <c r="Z35" s="20" t="str">
        <f t="shared" si="7"/>
        <v/>
      </c>
      <c r="AA35" s="20" t="str">
        <f t="shared" si="8"/>
        <v/>
      </c>
      <c r="AB35" s="20" t="str">
        <f t="shared" si="9"/>
        <v/>
      </c>
      <c r="AC35" s="20" t="str">
        <f t="shared" si="10"/>
        <v/>
      </c>
      <c r="AD35" s="20" t="str">
        <f t="shared" si="11"/>
        <v/>
      </c>
      <c r="AE35" s="20" t="str">
        <f t="shared" si="12"/>
        <v/>
      </c>
      <c r="AF35" s="20" t="str">
        <f t="shared" si="13"/>
        <v/>
      </c>
      <c r="AG35" s="20" t="str">
        <f t="shared" si="14"/>
        <v/>
      </c>
      <c r="AH35" s="20" t="str">
        <f t="shared" si="15"/>
        <v/>
      </c>
      <c r="AI35" s="20" t="str">
        <f t="shared" si="16"/>
        <v/>
      </c>
      <c r="AJ35" s="28" t="str">
        <f>IF(ISERROR(INT(S35)),"",VLOOKUP(INT(S35),表1_3[],2,0))</f>
        <v>huahudiao</v>
      </c>
      <c r="AK35" s="28" t="str">
        <f>IF(ISERROR(INT(T35)),"",VLOOKUP(INT(T35),表1_3[],2,0))</f>
        <v>henggongyu</v>
      </c>
      <c r="AL35" s="28" t="str">
        <f>IF(ISERROR(INT(U35)),"",VLOOKUP(INT(U35),表1_3[],2,0))</f>
        <v>henggongyu</v>
      </c>
      <c r="AM35" s="28" t="str">
        <f>IF(ISERROR(INT(V35)),"",VLOOKUP(INT(V35),表1_3[],2,0))</f>
        <v>duobaodaoren</v>
      </c>
      <c r="AN35" s="28" t="str">
        <f>IF(ISERROR(INT(W35)),"",VLOOKUP(INT(W35),表1_3[],2,0))</f>
        <v>kedaya</v>
      </c>
      <c r="AO35" s="28" t="str">
        <f>IF(ISERROR(INT(X35)),"",VLOOKUP(INT(X35),表1_3[],2,0))</f>
        <v>shenlong01</v>
      </c>
      <c r="AP35" s="28" t="str">
        <f>IF(ISERROR(INT(Y35)),"",VLOOKUP(INT(Y35),表1_3[],2,0))</f>
        <v/>
      </c>
      <c r="AQ35" s="28" t="str">
        <f>IF(ISERROR(INT(Z35)),"",VLOOKUP(INT(Z35),表1_3[],2,0))</f>
        <v/>
      </c>
      <c r="AR35" s="28" t="str">
        <f>IF(ISERROR(INT(AA35)),"",VLOOKUP(INT(AA35),表1_3[],2,0))</f>
        <v/>
      </c>
      <c r="AS35" s="28" t="str">
        <f>IF(ISERROR(INT(AB35)),"",VLOOKUP(INT(AB35),表1_3[],2,0))</f>
        <v/>
      </c>
      <c r="AT35" s="28" t="str">
        <f>IF(ISERROR(INT(AC35)),"",VLOOKUP(INT(AC35),表1_3[],2,0))</f>
        <v/>
      </c>
      <c r="AU35" s="28" t="str">
        <f>IF(ISERROR(INT(AD35)),"",VLOOKUP(INT(AD35),表1_3[],2,0))</f>
        <v/>
      </c>
      <c r="AV35" s="28" t="str">
        <f>IF(ISERROR(INT(AE35)),"",VLOOKUP(INT(AE35),表1_3[],2,0))</f>
        <v/>
      </c>
      <c r="AW35" s="28" t="str">
        <f>IF(ISERROR(INT(AF35)),"",VLOOKUP(INT(AF35),表1_3[],2,0))</f>
        <v/>
      </c>
      <c r="AX35" s="28" t="str">
        <f>IF(ISERROR(INT(AG35)),"",VLOOKUP(INT(AG35),表1_3[],2,0))</f>
        <v/>
      </c>
      <c r="AY35" s="28" t="str">
        <f>IF(ISERROR(INT(AH35)),"",VLOOKUP(INT(AH35),表1_3[],2,0))</f>
        <v/>
      </c>
      <c r="AZ35" s="28" t="str">
        <f>IF(ISERROR(INT(AI35)),"",VLOOKUP(INT(AI35),表1_3[],2,0))</f>
        <v/>
      </c>
      <c r="BA35" s="30">
        <f>IF(ISERROR(INT(S35)),"",VLOOKUP(INT(S35),表1_3[],9,0))</f>
        <v>1</v>
      </c>
      <c r="BB35" s="30">
        <f>IF(ISERROR(INT(T35)),"",VLOOKUP(INT(T35),表1_3[],9,0))</f>
        <v>1</v>
      </c>
      <c r="BC35" s="30">
        <f>IF(ISERROR(INT(U35)),"",VLOOKUP(INT(U35),表1_3[],9,0))</f>
        <v>1</v>
      </c>
      <c r="BD35" s="30">
        <f>IF(ISERROR(INT(V35)),"",VLOOKUP(INT(V35),表1_3[],9,0))</f>
        <v>1</v>
      </c>
      <c r="BE35" s="30">
        <f>IF(ISERROR(INT(W35)),"",VLOOKUP(INT(W35),表1_3[],9,0))</f>
        <v>1</v>
      </c>
      <c r="BF35" s="30">
        <f>IF(ISERROR(INT(X35)),"",VLOOKUP(INT(X35),表1_3[],9,0))</f>
        <v>1</v>
      </c>
      <c r="BG35" s="30" t="str">
        <f>IF(ISERROR(INT(Y35)),"",VLOOKUP(INT(Y35),表1_3[],9,0))</f>
        <v/>
      </c>
      <c r="BH35" s="30" t="str">
        <f>IF(ISERROR(INT(Z35)),"",VLOOKUP(INT(Z35),表1_3[],9,0))</f>
        <v/>
      </c>
      <c r="BI35" s="30" t="str">
        <f>IF(ISERROR(INT(AA35)),"",VLOOKUP(INT(AA35),表1_3[],9,0))</f>
        <v/>
      </c>
      <c r="BJ35" s="30" t="str">
        <f>IF(ISERROR(INT(AB35)),"",VLOOKUP(INT(AB35),表1_3[],9,0))</f>
        <v/>
      </c>
      <c r="BK35" s="30" t="str">
        <f>IF(ISERROR(INT(AC35)),"",VLOOKUP(INT(AC35),表1_3[],9,0))</f>
        <v/>
      </c>
      <c r="BL35" s="30" t="str">
        <f>IF(ISERROR(INT(AD35)),"",VLOOKUP(INT(AD35),表1_3[],9,0))</f>
        <v/>
      </c>
      <c r="BM35" s="30" t="str">
        <f>IF(ISERROR(INT(AE35)),"",VLOOKUP(INT(AE35),表1_3[],9,0))</f>
        <v/>
      </c>
      <c r="BN35" s="30" t="str">
        <f>IF(ISERROR(INT(AF35)),"",VLOOKUP(INT(AF35),表1_3[],9,0))</f>
        <v/>
      </c>
      <c r="BO35" s="30" t="str">
        <f>IF(ISERROR(INT(AG35)),"",VLOOKUP(INT(AG35),表1_3[],9,0))</f>
        <v/>
      </c>
      <c r="BP35" s="30" t="str">
        <f>IF(ISERROR(INT(AH35)),"",VLOOKUP(INT(AH35),表1_3[],9,0))</f>
        <v/>
      </c>
      <c r="BQ35" s="30" t="str">
        <f>IF(ISERROR(INT(AI35)),"",VLOOKUP(INT(AI35),表1_3[],9,0))</f>
        <v/>
      </c>
    </row>
    <row r="36" spans="1:69">
      <c r="A36" s="6" t="s">
        <v>1567</v>
      </c>
      <c r="B36" s="7" t="s">
        <v>1558</v>
      </c>
      <c r="C36" s="8" t="s">
        <v>1529</v>
      </c>
      <c r="D36" s="7" t="s">
        <v>514</v>
      </c>
      <c r="E36" s="7" t="s">
        <v>1568</v>
      </c>
      <c r="F36" s="7" t="s">
        <v>1531</v>
      </c>
      <c r="G36" s="7" t="s">
        <v>514</v>
      </c>
      <c r="H36" s="7" t="s">
        <v>291</v>
      </c>
      <c r="I36" s="7" t="s">
        <v>1532</v>
      </c>
      <c r="J36" s="7" t="s">
        <v>514</v>
      </c>
      <c r="K36" s="7" t="s">
        <v>514</v>
      </c>
      <c r="L36" s="7"/>
      <c r="M36" s="7"/>
      <c r="N36" s="7"/>
      <c r="O36" s="7"/>
      <c r="P36" s="20" t="s">
        <v>561</v>
      </c>
      <c r="Q36" s="24" t="s">
        <v>1533</v>
      </c>
      <c r="R36" s="24"/>
      <c r="S36" s="20" t="str">
        <f t="shared" si="0"/>
        <v>61</v>
      </c>
      <c r="T36" s="20" t="str">
        <f t="shared" si="1"/>
        <v>46</v>
      </c>
      <c r="U36" s="20" t="str">
        <f t="shared" si="2"/>
        <v/>
      </c>
      <c r="V36" s="20" t="str">
        <f t="shared" si="3"/>
        <v/>
      </c>
      <c r="W36" s="20" t="str">
        <f t="shared" si="4"/>
        <v/>
      </c>
      <c r="X36" s="20" t="str">
        <f t="shared" si="5"/>
        <v/>
      </c>
      <c r="Y36" s="20" t="str">
        <f t="shared" si="6"/>
        <v/>
      </c>
      <c r="Z36" s="20" t="str">
        <f t="shared" si="7"/>
        <v/>
      </c>
      <c r="AA36" s="20" t="str">
        <f t="shared" si="8"/>
        <v/>
      </c>
      <c r="AB36" s="20" t="str">
        <f t="shared" si="9"/>
        <v/>
      </c>
      <c r="AC36" s="20" t="str">
        <f t="shared" si="10"/>
        <v/>
      </c>
      <c r="AD36" s="20" t="str">
        <f t="shared" si="11"/>
        <v/>
      </c>
      <c r="AE36" s="20" t="str">
        <f t="shared" si="12"/>
        <v/>
      </c>
      <c r="AF36" s="20" t="str">
        <f t="shared" si="13"/>
        <v/>
      </c>
      <c r="AG36" s="20" t="str">
        <f t="shared" si="14"/>
        <v/>
      </c>
      <c r="AH36" s="20" t="str">
        <f t="shared" si="15"/>
        <v/>
      </c>
      <c r="AI36" s="20" t="str">
        <f t="shared" si="16"/>
        <v/>
      </c>
      <c r="AJ36" s="28" t="str">
        <f>IF(ISERROR(INT(S36)),"",VLOOKUP(INT(S36),表1_3[],2,0))</f>
        <v>shihunsha</v>
      </c>
      <c r="AK36" s="28" t="str">
        <f>IF(ISERROR(INT(T36)),"",VLOOKUP(INT(T36),表1_3[],2,0))</f>
        <v>jubaopen</v>
      </c>
      <c r="AL36" s="28" t="str">
        <f>IF(ISERROR(INT(U36)),"",VLOOKUP(INT(U36),表1_3[],2,0))</f>
        <v/>
      </c>
      <c r="AM36" s="28" t="str">
        <f>IF(ISERROR(INT(V36)),"",VLOOKUP(INT(V36),表1_3[],2,0))</f>
        <v/>
      </c>
      <c r="AN36" s="28" t="str">
        <f>IF(ISERROR(INT(W36)),"",VLOOKUP(INT(W36),表1_3[],2,0))</f>
        <v/>
      </c>
      <c r="AO36" s="28" t="str">
        <f>IF(ISERROR(INT(X36)),"",VLOOKUP(INT(X36),表1_3[],2,0))</f>
        <v/>
      </c>
      <c r="AP36" s="28" t="str">
        <f>IF(ISERROR(INT(Y36)),"",VLOOKUP(INT(Y36),表1_3[],2,0))</f>
        <v/>
      </c>
      <c r="AQ36" s="28" t="str">
        <f>IF(ISERROR(INT(Z36)),"",VLOOKUP(INT(Z36),表1_3[],2,0))</f>
        <v/>
      </c>
      <c r="AR36" s="28" t="str">
        <f>IF(ISERROR(INT(AA36)),"",VLOOKUP(INT(AA36),表1_3[],2,0))</f>
        <v/>
      </c>
      <c r="AS36" s="28" t="str">
        <f>IF(ISERROR(INT(AB36)),"",VLOOKUP(INT(AB36),表1_3[],2,0))</f>
        <v/>
      </c>
      <c r="AT36" s="28" t="str">
        <f>IF(ISERROR(INT(AC36)),"",VLOOKUP(INT(AC36),表1_3[],2,0))</f>
        <v/>
      </c>
      <c r="AU36" s="28" t="str">
        <f>IF(ISERROR(INT(AD36)),"",VLOOKUP(INT(AD36),表1_3[],2,0))</f>
        <v/>
      </c>
      <c r="AV36" s="28" t="str">
        <f>IF(ISERROR(INT(AE36)),"",VLOOKUP(INT(AE36),表1_3[],2,0))</f>
        <v/>
      </c>
      <c r="AW36" s="28" t="str">
        <f>IF(ISERROR(INT(AF36)),"",VLOOKUP(INT(AF36),表1_3[],2,0))</f>
        <v/>
      </c>
      <c r="AX36" s="28" t="str">
        <f>IF(ISERROR(INT(AG36)),"",VLOOKUP(INT(AG36),表1_3[],2,0))</f>
        <v/>
      </c>
      <c r="AY36" s="28" t="str">
        <f>IF(ISERROR(INT(AH36)),"",VLOOKUP(INT(AH36),表1_3[],2,0))</f>
        <v/>
      </c>
      <c r="AZ36" s="28" t="str">
        <f>IF(ISERROR(INT(AI36)),"",VLOOKUP(INT(AI36),表1_3[],2,0))</f>
        <v/>
      </c>
      <c r="BA36" s="30">
        <f>IF(ISERROR(INT(S36)),"",VLOOKUP(INT(S36),表1_3[],9,0))</f>
        <v>1</v>
      </c>
      <c r="BB36" s="30">
        <f>IF(ISERROR(INT(T36)),"",VLOOKUP(INT(T36),表1_3[],9,0))</f>
        <v>1</v>
      </c>
      <c r="BC36" s="30" t="str">
        <f>IF(ISERROR(INT(U36)),"",VLOOKUP(INT(U36),表1_3[],9,0))</f>
        <v/>
      </c>
      <c r="BD36" s="30" t="str">
        <f>IF(ISERROR(INT(V36)),"",VLOOKUP(INT(V36),表1_3[],9,0))</f>
        <v/>
      </c>
      <c r="BE36" s="30" t="str">
        <f>IF(ISERROR(INT(W36)),"",VLOOKUP(INT(W36),表1_3[],9,0))</f>
        <v/>
      </c>
      <c r="BF36" s="30" t="str">
        <f>IF(ISERROR(INT(X36)),"",VLOOKUP(INT(X36),表1_3[],9,0))</f>
        <v/>
      </c>
      <c r="BG36" s="30" t="str">
        <f>IF(ISERROR(INT(Y36)),"",VLOOKUP(INT(Y36),表1_3[],9,0))</f>
        <v/>
      </c>
      <c r="BH36" s="30" t="str">
        <f>IF(ISERROR(INT(Z36)),"",VLOOKUP(INT(Z36),表1_3[],9,0))</f>
        <v/>
      </c>
      <c r="BI36" s="30" t="str">
        <f>IF(ISERROR(INT(AA36)),"",VLOOKUP(INT(AA36),表1_3[],9,0))</f>
        <v/>
      </c>
      <c r="BJ36" s="30" t="str">
        <f>IF(ISERROR(INT(AB36)),"",VLOOKUP(INT(AB36),表1_3[],9,0))</f>
        <v/>
      </c>
      <c r="BK36" s="30" t="str">
        <f>IF(ISERROR(INT(AC36)),"",VLOOKUP(INT(AC36),表1_3[],9,0))</f>
        <v/>
      </c>
      <c r="BL36" s="30" t="str">
        <f>IF(ISERROR(INT(AD36)),"",VLOOKUP(INT(AD36),表1_3[],9,0))</f>
        <v/>
      </c>
      <c r="BM36" s="30" t="str">
        <f>IF(ISERROR(INT(AE36)),"",VLOOKUP(INT(AE36),表1_3[],9,0))</f>
        <v/>
      </c>
      <c r="BN36" s="30" t="str">
        <f>IF(ISERROR(INT(AF36)),"",VLOOKUP(INT(AF36),表1_3[],9,0))</f>
        <v/>
      </c>
      <c r="BO36" s="30" t="str">
        <f>IF(ISERROR(INT(AG36)),"",VLOOKUP(INT(AG36),表1_3[],9,0))</f>
        <v/>
      </c>
      <c r="BP36" s="30" t="str">
        <f>IF(ISERROR(INT(AH36)),"",VLOOKUP(INT(AH36),表1_3[],9,0))</f>
        <v/>
      </c>
      <c r="BQ36" s="30" t="str">
        <f>IF(ISERROR(INT(AI36)),"",VLOOKUP(INT(AI36),表1_3[],9,0))</f>
        <v/>
      </c>
    </row>
    <row r="39" spans="1:69">
      <c r="H39" s="17"/>
    </row>
    <row r="40" spans="1:69">
      <c r="C40" s="18"/>
      <c r="D40" s="18"/>
    </row>
    <row r="41" spans="1:69">
      <c r="C41" s="18"/>
      <c r="D41" s="18"/>
    </row>
    <row r="42" spans="1:69">
      <c r="C42" s="18"/>
      <c r="D42" s="18"/>
    </row>
    <row r="43" spans="1:69">
      <c r="C43" s="18"/>
      <c r="D43" s="18"/>
    </row>
    <row r="44" spans="1:69">
      <c r="C44" s="18"/>
      <c r="D44" s="18"/>
    </row>
    <row r="45" spans="1:69">
      <c r="C45" s="18"/>
      <c r="D45" s="18"/>
    </row>
    <row r="85" spans="69:77" ht="26.4">
      <c r="BS85" s="32" t="s">
        <v>227</v>
      </c>
      <c r="BT85" s="32" t="s">
        <v>228</v>
      </c>
      <c r="BU85" s="32" t="s">
        <v>229</v>
      </c>
      <c r="BV85" s="33" t="s">
        <v>230</v>
      </c>
      <c r="BW85" s="33" t="s">
        <v>231</v>
      </c>
      <c r="BX85" s="33" t="s">
        <v>232</v>
      </c>
      <c r="BY85" s="33" t="s">
        <v>233</v>
      </c>
    </row>
    <row r="86" spans="69:77">
      <c r="BQ86" s="2" t="s">
        <v>1445</v>
      </c>
      <c r="BR86" s="2" t="s">
        <v>1569</v>
      </c>
      <c r="BS86" s="30" t="s">
        <v>514</v>
      </c>
      <c r="BT86" s="30" t="s">
        <v>487</v>
      </c>
      <c r="BU86" s="30" t="s">
        <v>504</v>
      </c>
      <c r="BV86" s="30" t="s">
        <v>1528</v>
      </c>
      <c r="BW86" s="30" t="s">
        <v>1535</v>
      </c>
      <c r="BX86" s="30" t="s">
        <v>1551</v>
      </c>
      <c r="BY86" s="30" t="s">
        <v>1558</v>
      </c>
    </row>
    <row r="87" spans="69:77">
      <c r="BQ87" s="17">
        <f>'鱼属性|FishAttribute'!A5</f>
        <v>1</v>
      </c>
      <c r="BR87" s="17" t="str">
        <f>'鱼属性|FishAttribute'!B5</f>
        <v>xiaohuangyu</v>
      </c>
      <c r="BS87" s="30">
        <f>'鱼属性|FishAttribute'!CB5</f>
        <v>0</v>
      </c>
      <c r="BT87" s="30">
        <f>'鱼属性|FishAttribute'!CC5</f>
        <v>1</v>
      </c>
      <c r="BU87" s="30">
        <f>'鱼属性|FishAttribute'!CD5</f>
        <v>1</v>
      </c>
      <c r="BV87" s="30">
        <f>'鱼属性|FishAttribute'!CE5</f>
        <v>1</v>
      </c>
      <c r="BW87" s="30">
        <f>'鱼属性|FishAttribute'!CF5</f>
        <v>0</v>
      </c>
      <c r="BX87" s="30">
        <f>'鱼属性|FishAttribute'!CH5</f>
        <v>0</v>
      </c>
      <c r="BY87" s="30">
        <f>'鱼属性|FishAttribute'!CI5</f>
        <v>0</v>
      </c>
    </row>
    <row r="88" spans="69:77">
      <c r="BQ88" s="30">
        <f>'鱼属性|FishAttribute'!A6</f>
        <v>2</v>
      </c>
      <c r="BR88" s="30" t="str">
        <f>'鱼属性|FishAttribute'!B6</f>
        <v>hudieyu</v>
      </c>
      <c r="BS88" s="30">
        <f>'鱼属性|FishAttribute'!CB6</f>
        <v>1</v>
      </c>
      <c r="BT88" s="30">
        <f>'鱼属性|FishAttribute'!CC6</f>
        <v>1</v>
      </c>
      <c r="BU88" s="30">
        <f>'鱼属性|FishAttribute'!CD6</f>
        <v>1</v>
      </c>
      <c r="BV88" s="30">
        <f>'鱼属性|FishAttribute'!CE6</f>
        <v>1</v>
      </c>
      <c r="BW88" s="30">
        <f>'鱼属性|FishAttribute'!CF6</f>
        <v>1</v>
      </c>
      <c r="BX88" s="30">
        <f>'鱼属性|FishAttribute'!CH6</f>
        <v>0</v>
      </c>
      <c r="BY88" s="30">
        <f>'鱼属性|FishAttribute'!CI6</f>
        <v>1</v>
      </c>
    </row>
    <row r="89" spans="69:77">
      <c r="BQ89" s="30">
        <f>'鱼属性|FishAttribute'!A7</f>
        <v>3</v>
      </c>
      <c r="BR89" s="30" t="str">
        <f>'鱼属性|FishAttribute'!B7</f>
        <v>fangyu</v>
      </c>
      <c r="BS89" s="30">
        <f>'鱼属性|FishAttribute'!CB7</f>
        <v>1</v>
      </c>
      <c r="BT89" s="30">
        <f>'鱼属性|FishAttribute'!CC7</f>
        <v>1</v>
      </c>
      <c r="BU89" s="30">
        <f>'鱼属性|FishAttribute'!CD7</f>
        <v>1</v>
      </c>
      <c r="BV89" s="30">
        <f>'鱼属性|FishAttribute'!CE7</f>
        <v>1</v>
      </c>
      <c r="BW89" s="30">
        <f>'鱼属性|FishAttribute'!CF7</f>
        <v>1</v>
      </c>
      <c r="BX89" s="30">
        <f>'鱼属性|FishAttribute'!CH7</f>
        <v>1</v>
      </c>
      <c r="BY89" s="30">
        <f>'鱼属性|FishAttribute'!CI7</f>
        <v>1</v>
      </c>
    </row>
    <row r="90" spans="69:77">
      <c r="BQ90" s="30">
        <f>'鱼属性|FishAttribute'!A8</f>
        <v>4</v>
      </c>
      <c r="BR90" s="30" t="str">
        <f>'鱼属性|FishAttribute'!B8</f>
        <v>qingyi</v>
      </c>
      <c r="BS90" s="30">
        <f>'鱼属性|FishAttribute'!CB8</f>
        <v>0</v>
      </c>
      <c r="BT90" s="30">
        <f>'鱼属性|FishAttribute'!CC8</f>
        <v>0</v>
      </c>
      <c r="BU90" s="30">
        <f>'鱼属性|FishAttribute'!CD8</f>
        <v>1</v>
      </c>
      <c r="BV90" s="30">
        <f>'鱼属性|FishAttribute'!CE8</f>
        <v>1</v>
      </c>
      <c r="BW90" s="30">
        <f>'鱼属性|FishAttribute'!CF8</f>
        <v>1</v>
      </c>
      <c r="BX90" s="30">
        <f>'鱼属性|FishAttribute'!CH8</f>
        <v>0</v>
      </c>
      <c r="BY90" s="30">
        <f>'鱼属性|FishAttribute'!CI8</f>
        <v>1</v>
      </c>
    </row>
    <row r="91" spans="69:77">
      <c r="BQ91" s="30">
        <f>'鱼属性|FishAttribute'!A9</f>
        <v>5</v>
      </c>
      <c r="BR91" s="30" t="str">
        <f>'鱼属性|FishAttribute'!B9</f>
        <v>yinggehong</v>
      </c>
      <c r="BS91" s="30">
        <f>'鱼属性|FishAttribute'!CB9</f>
        <v>1</v>
      </c>
      <c r="BT91" s="30">
        <f>'鱼属性|FishAttribute'!CC9</f>
        <v>1</v>
      </c>
      <c r="BU91" s="30">
        <f>'鱼属性|FishAttribute'!CD9</f>
        <v>0</v>
      </c>
      <c r="BV91" s="30">
        <f>'鱼属性|FishAttribute'!CE9</f>
        <v>0</v>
      </c>
      <c r="BW91" s="30">
        <f>'鱼属性|FishAttribute'!CF9</f>
        <v>0</v>
      </c>
      <c r="BX91" s="30">
        <f>'鱼属性|FishAttribute'!CH9</f>
        <v>0</v>
      </c>
      <c r="BY91" s="30">
        <f>'鱼属性|FishAttribute'!CI9</f>
        <v>0</v>
      </c>
    </row>
    <row r="92" spans="69:77">
      <c r="BQ92" s="30">
        <f>'鱼属性|FishAttribute'!A10</f>
        <v>6</v>
      </c>
      <c r="BR92" s="30" t="str">
        <f>'鱼属性|FishAttribute'!B10</f>
        <v>heibaimo</v>
      </c>
      <c r="BS92" s="30">
        <f>'鱼属性|FishAttribute'!CB10</f>
        <v>0</v>
      </c>
      <c r="BT92" s="30">
        <f>'鱼属性|FishAttribute'!CC10</f>
        <v>0</v>
      </c>
      <c r="BU92" s="30">
        <f>'鱼属性|FishAttribute'!CD10</f>
        <v>1</v>
      </c>
      <c r="BV92" s="30">
        <f>'鱼属性|FishAttribute'!CE10</f>
        <v>1</v>
      </c>
      <c r="BW92" s="30">
        <f>'鱼属性|FishAttribute'!CF10</f>
        <v>1</v>
      </c>
      <c r="BX92" s="30">
        <f>'鱼属性|FishAttribute'!CH10</f>
        <v>1</v>
      </c>
      <c r="BY92" s="30">
        <f>'鱼属性|FishAttribute'!CI10</f>
        <v>1</v>
      </c>
    </row>
    <row r="93" spans="69:77">
      <c r="BQ93" s="30">
        <f>'鱼属性|FishAttribute'!A11</f>
        <v>7</v>
      </c>
      <c r="BR93" s="30" t="str">
        <f>'鱼属性|FishAttribute'!B11</f>
        <v>huangbaoshi</v>
      </c>
      <c r="BS93" s="30">
        <f>'鱼属性|FishAttribute'!CB11</f>
        <v>1</v>
      </c>
      <c r="BT93" s="30">
        <f>'鱼属性|FishAttribute'!CC11</f>
        <v>1</v>
      </c>
      <c r="BU93" s="30">
        <f>'鱼属性|FishAttribute'!CD11</f>
        <v>1</v>
      </c>
      <c r="BV93" s="30">
        <f>'鱼属性|FishAttribute'!CE11</f>
        <v>1</v>
      </c>
      <c r="BW93" s="30">
        <f>'鱼属性|FishAttribute'!CF11</f>
        <v>1</v>
      </c>
      <c r="BX93" s="30">
        <f>'鱼属性|FishAttribute'!CH11</f>
        <v>1</v>
      </c>
      <c r="BY93" s="30">
        <f>'鱼属性|FishAttribute'!CI11</f>
        <v>1</v>
      </c>
    </row>
    <row r="94" spans="69:77">
      <c r="BQ94" s="30">
        <f>'鱼属性|FishAttribute'!A12</f>
        <v>8</v>
      </c>
      <c r="BR94" s="30" t="str">
        <f>'鱼属性|FishAttribute'!B12</f>
        <v>muguayu</v>
      </c>
      <c r="BS94" s="30">
        <f>'鱼属性|FishAttribute'!CB12</f>
        <v>1</v>
      </c>
      <c r="BT94" s="30">
        <f>'鱼属性|FishAttribute'!CC12</f>
        <v>1</v>
      </c>
      <c r="BU94" s="30">
        <f>'鱼属性|FishAttribute'!CD12</f>
        <v>1</v>
      </c>
      <c r="BV94" s="30">
        <f>'鱼属性|FishAttribute'!CE12</f>
        <v>1</v>
      </c>
      <c r="BW94" s="30">
        <f>'鱼属性|FishAttribute'!CF12</f>
        <v>1</v>
      </c>
      <c r="BX94" s="30">
        <f>'鱼属性|FishAttribute'!CH12</f>
        <v>1</v>
      </c>
      <c r="BY94" s="30">
        <f>'鱼属性|FishAttribute'!CI12</f>
        <v>1</v>
      </c>
    </row>
    <row r="95" spans="69:77">
      <c r="BQ95" s="30">
        <f>'鱼属性|FishAttribute'!A13</f>
        <v>9</v>
      </c>
      <c r="BR95" s="30">
        <f>'鱼属性|FishAttribute'!B13</f>
        <v>0</v>
      </c>
      <c r="BS95" s="30">
        <f>'鱼属性|FishAttribute'!CB13</f>
        <v>0</v>
      </c>
      <c r="BT95" s="30">
        <f>'鱼属性|FishAttribute'!CC13</f>
        <v>0</v>
      </c>
      <c r="BU95" s="30">
        <f>'鱼属性|FishAttribute'!CD13</f>
        <v>0</v>
      </c>
      <c r="BV95" s="30">
        <f>'鱼属性|FishAttribute'!CE13</f>
        <v>0</v>
      </c>
      <c r="BW95" s="30">
        <f>'鱼属性|FishAttribute'!CF13</f>
        <v>0</v>
      </c>
      <c r="BX95" s="30">
        <f>'鱼属性|FishAttribute'!CH13</f>
        <v>0</v>
      </c>
      <c r="BY95" s="30">
        <f>'鱼属性|FishAttribute'!CI13</f>
        <v>0</v>
      </c>
    </row>
    <row r="96" spans="69:77">
      <c r="BQ96" s="30">
        <f>'鱼属性|FishAttribute'!A14</f>
        <v>20</v>
      </c>
      <c r="BR96" s="30" t="str">
        <f>'鱼属性|FishAttribute'!B14</f>
        <v>huashuimu</v>
      </c>
      <c r="BS96" s="30">
        <f>'鱼属性|FishAttribute'!CB14</f>
        <v>1</v>
      </c>
      <c r="BT96" s="30">
        <f>'鱼属性|FishAttribute'!CC14</f>
        <v>1</v>
      </c>
      <c r="BU96" s="30">
        <f>'鱼属性|FishAttribute'!CD14</f>
        <v>1</v>
      </c>
      <c r="BV96" s="30">
        <f>'鱼属性|FishAttribute'!CE14</f>
        <v>1</v>
      </c>
      <c r="BW96" s="30">
        <f>'鱼属性|FishAttribute'!CF14</f>
        <v>1</v>
      </c>
      <c r="BX96" s="30">
        <f>'鱼属性|FishAttribute'!CH14</f>
        <v>0</v>
      </c>
      <c r="BY96" s="30">
        <f>'鱼属性|FishAttribute'!CI14</f>
        <v>1</v>
      </c>
    </row>
    <row r="97" spans="69:77">
      <c r="BQ97" s="30">
        <f>'鱼属性|FishAttribute'!A15</f>
        <v>10</v>
      </c>
      <c r="BR97" s="30" t="str">
        <f>'鱼属性|FishAttribute'!B15</f>
        <v>fengweiyu</v>
      </c>
      <c r="BS97" s="30">
        <f>'鱼属性|FishAttribute'!CB15</f>
        <v>1</v>
      </c>
      <c r="BT97" s="30">
        <f>'鱼属性|FishAttribute'!CC15</f>
        <v>1</v>
      </c>
      <c r="BU97" s="30">
        <f>'鱼属性|FishAttribute'!CD15</f>
        <v>1</v>
      </c>
      <c r="BV97" s="30">
        <f>'鱼属性|FishAttribute'!CE15</f>
        <v>1</v>
      </c>
      <c r="BW97" s="30">
        <f>'鱼属性|FishAttribute'!CF15</f>
        <v>0</v>
      </c>
      <c r="BX97" s="30">
        <f>'鱼属性|FishAttribute'!CH15</f>
        <v>1</v>
      </c>
      <c r="BY97" s="30">
        <f>'鱼属性|FishAttribute'!CI15</f>
        <v>0</v>
      </c>
    </row>
    <row r="98" spans="69:77">
      <c r="BQ98" s="30">
        <f>'鱼属性|FishAttribute'!A16</f>
        <v>11</v>
      </c>
      <c r="BR98" s="30" t="str">
        <f>'鱼属性|FishAttribute'!B16</f>
        <v>bimuyu</v>
      </c>
      <c r="BS98" s="30">
        <f>'鱼属性|FishAttribute'!CB16</f>
        <v>0</v>
      </c>
      <c r="BT98" s="30">
        <f>'鱼属性|FishAttribute'!CC16</f>
        <v>0</v>
      </c>
      <c r="BU98" s="30">
        <f>'鱼属性|FishAttribute'!CD16</f>
        <v>1</v>
      </c>
      <c r="BV98" s="30">
        <f>'鱼属性|FishAttribute'!CE16</f>
        <v>1</v>
      </c>
      <c r="BW98" s="30">
        <f>'鱼属性|FishAttribute'!CF16</f>
        <v>1</v>
      </c>
      <c r="BX98" s="30">
        <f>'鱼属性|FishAttribute'!CH16</f>
        <v>1</v>
      </c>
      <c r="BY98" s="30">
        <f>'鱼属性|FishAttribute'!CI16</f>
        <v>1</v>
      </c>
    </row>
    <row r="99" spans="69:77">
      <c r="BQ99" s="30">
        <f>'鱼属性|FishAttribute'!A17</f>
        <v>12</v>
      </c>
      <c r="BR99" s="30" t="str">
        <f>'鱼属性|FishAttribute'!B17</f>
        <v>lvqiyu</v>
      </c>
      <c r="BS99" s="30">
        <f>'鱼属性|FishAttribute'!CB17</f>
        <v>1</v>
      </c>
      <c r="BT99" s="30">
        <f>'鱼属性|FishAttribute'!CC17</f>
        <v>1</v>
      </c>
      <c r="BU99" s="30">
        <f>'鱼属性|FishAttribute'!CD17</f>
        <v>0</v>
      </c>
      <c r="BV99" s="30">
        <f>'鱼属性|FishAttribute'!CE17</f>
        <v>0</v>
      </c>
      <c r="BW99" s="30">
        <f>'鱼属性|FishAttribute'!CF17</f>
        <v>0</v>
      </c>
      <c r="BX99" s="30">
        <f>'鱼属性|FishAttribute'!CH17</f>
        <v>1</v>
      </c>
      <c r="BY99" s="30">
        <f>'鱼属性|FishAttribute'!CI17</f>
        <v>0</v>
      </c>
    </row>
    <row r="100" spans="69:77">
      <c r="BQ100" s="30">
        <f>'鱼属性|FishAttribute'!A18</f>
        <v>24</v>
      </c>
      <c r="BR100" s="30" t="str">
        <f>'鱼属性|FishAttribute'!B18</f>
        <v>qiyu</v>
      </c>
      <c r="BS100" s="30">
        <f>'鱼属性|FishAttribute'!CB18</f>
        <v>0</v>
      </c>
      <c r="BT100" s="30">
        <f>'鱼属性|FishAttribute'!CC18</f>
        <v>0</v>
      </c>
      <c r="BU100" s="30">
        <f>'鱼属性|FishAttribute'!CD18</f>
        <v>1</v>
      </c>
      <c r="BV100" s="30">
        <f>'鱼属性|FishAttribute'!CE18</f>
        <v>1</v>
      </c>
      <c r="BW100" s="30">
        <f>'鱼属性|FishAttribute'!CF18</f>
        <v>1</v>
      </c>
      <c r="BX100" s="30">
        <f>'鱼属性|FishAttribute'!CH18</f>
        <v>1</v>
      </c>
      <c r="BY100" s="30">
        <f>'鱼属性|FishAttribute'!CI18</f>
        <v>1</v>
      </c>
    </row>
    <row r="101" spans="69:77">
      <c r="BQ101" s="30">
        <f>'鱼属性|FishAttribute'!A19</f>
        <v>19</v>
      </c>
      <c r="BR101" s="30" t="str">
        <f>'鱼属性|FishAttribute'!B19</f>
        <v>damaha</v>
      </c>
      <c r="BS101" s="30">
        <f>'鱼属性|FishAttribute'!CB19</f>
        <v>1</v>
      </c>
      <c r="BT101" s="30">
        <f>'鱼属性|FishAttribute'!CC19</f>
        <v>1</v>
      </c>
      <c r="BU101" s="30">
        <f>'鱼属性|FishAttribute'!CD19</f>
        <v>0</v>
      </c>
      <c r="BV101" s="30">
        <f>'鱼属性|FishAttribute'!CE19</f>
        <v>0</v>
      </c>
      <c r="BW101" s="30">
        <f>'鱼属性|FishAttribute'!CF19</f>
        <v>1</v>
      </c>
      <c r="BX101" s="30">
        <f>'鱼属性|FishAttribute'!CH19</f>
        <v>1</v>
      </c>
      <c r="BY101" s="30">
        <f>'鱼属性|FishAttribute'!CI19</f>
        <v>1</v>
      </c>
    </row>
    <row r="102" spans="69:77">
      <c r="BQ102" s="30">
        <f>'鱼属性|FishAttribute'!A20</f>
        <v>13</v>
      </c>
      <c r="BR102" s="30" t="str">
        <f>'鱼属性|FishAttribute'!B20</f>
        <v>hetun</v>
      </c>
      <c r="BS102" s="30">
        <f>'鱼属性|FishAttribute'!CB20</f>
        <v>1</v>
      </c>
      <c r="BT102" s="30">
        <f>'鱼属性|FishAttribute'!CC20</f>
        <v>1</v>
      </c>
      <c r="BU102" s="30">
        <f>'鱼属性|FishAttribute'!CD20</f>
        <v>1</v>
      </c>
      <c r="BV102" s="30">
        <f>'鱼属性|FishAttribute'!CE20</f>
        <v>1</v>
      </c>
      <c r="BW102" s="30">
        <f>'鱼属性|FishAttribute'!CF20</f>
        <v>1</v>
      </c>
      <c r="BX102" s="30">
        <f>'鱼属性|FishAttribute'!CH20</f>
        <v>1</v>
      </c>
      <c r="BY102" s="30">
        <f>'鱼属性|FishAttribute'!CI20</f>
        <v>1</v>
      </c>
    </row>
    <row r="103" spans="69:77">
      <c r="BQ103" s="30">
        <f>'鱼属性|FishAttribute'!A21</f>
        <v>14</v>
      </c>
      <c r="BR103" s="30" t="str">
        <f>'鱼属性|FishAttribute'!B21</f>
        <v>zhangyu</v>
      </c>
      <c r="BS103" s="30">
        <f>'鱼属性|FishAttribute'!CB21</f>
        <v>0</v>
      </c>
      <c r="BT103" s="30">
        <f>'鱼属性|FishAttribute'!CC21</f>
        <v>0</v>
      </c>
      <c r="BU103" s="30">
        <f>'鱼属性|FishAttribute'!CD21</f>
        <v>1</v>
      </c>
      <c r="BV103" s="30">
        <f>'鱼属性|FishAttribute'!CE21</f>
        <v>1</v>
      </c>
      <c r="BW103" s="30">
        <f>'鱼属性|FishAttribute'!CF21</f>
        <v>1</v>
      </c>
      <c r="BX103" s="30">
        <f>'鱼属性|FishAttribute'!CH21</f>
        <v>0</v>
      </c>
      <c r="BY103" s="30">
        <f>'鱼属性|FishAttribute'!CI21</f>
        <v>1</v>
      </c>
    </row>
    <row r="104" spans="69:77">
      <c r="BQ104" s="30">
        <f>'鱼属性|FishAttribute'!A22</f>
        <v>15</v>
      </c>
      <c r="BR104" s="30" t="str">
        <f>'鱼属性|FishAttribute'!B22</f>
        <v>xingbanyu</v>
      </c>
      <c r="BS104" s="30">
        <f>'鱼属性|FishAttribute'!CB22</f>
        <v>1</v>
      </c>
      <c r="BT104" s="30">
        <f>'鱼属性|FishAttribute'!CC22</f>
        <v>1</v>
      </c>
      <c r="BU104" s="30">
        <f>'鱼属性|FishAttribute'!CD22</f>
        <v>0</v>
      </c>
      <c r="BV104" s="30">
        <f>'鱼属性|FishAttribute'!CE22</f>
        <v>0</v>
      </c>
      <c r="BW104" s="30">
        <f>'鱼属性|FishAttribute'!CF22</f>
        <v>0</v>
      </c>
      <c r="BX104" s="30">
        <f>'鱼属性|FishAttribute'!CH22</f>
        <v>1</v>
      </c>
      <c r="BY104" s="30">
        <f>'鱼属性|FishAttribute'!CI22</f>
        <v>0</v>
      </c>
    </row>
    <row r="105" spans="69:77">
      <c r="BQ105" s="30">
        <f>'鱼属性|FishAttribute'!A23</f>
        <v>16</v>
      </c>
      <c r="BR105" s="30" t="str">
        <f>'鱼属性|FishAttribute'!B23</f>
        <v>landiaodiao</v>
      </c>
      <c r="BS105" s="30">
        <f>'鱼属性|FishAttribute'!CB23</f>
        <v>1</v>
      </c>
      <c r="BT105" s="30">
        <f>'鱼属性|FishAttribute'!CC23</f>
        <v>1</v>
      </c>
      <c r="BU105" s="30">
        <f>'鱼属性|FishAttribute'!CD23</f>
        <v>1</v>
      </c>
      <c r="BV105" s="30">
        <f>'鱼属性|FishAttribute'!CE23</f>
        <v>1</v>
      </c>
      <c r="BW105" s="30">
        <f>'鱼属性|FishAttribute'!CF23</f>
        <v>1</v>
      </c>
      <c r="BX105" s="30">
        <f>'鱼属性|FishAttribute'!CH23</f>
        <v>1</v>
      </c>
      <c r="BY105" s="30">
        <f>'鱼属性|FishAttribute'!CI23</f>
        <v>1</v>
      </c>
    </row>
    <row r="106" spans="69:77">
      <c r="BQ106" s="30">
        <f>'鱼属性|FishAttribute'!A24</f>
        <v>17</v>
      </c>
      <c r="BR106" s="30" t="str">
        <f>'鱼属性|FishAttribute'!B24</f>
        <v>paodanyu</v>
      </c>
      <c r="BS106" s="30">
        <f>'鱼属性|FishAttribute'!CB24</f>
        <v>0</v>
      </c>
      <c r="BT106" s="30">
        <f>'鱼属性|FishAttribute'!CC24</f>
        <v>0</v>
      </c>
      <c r="BU106" s="30">
        <f>'鱼属性|FishAttribute'!CD24</f>
        <v>1</v>
      </c>
      <c r="BV106" s="30">
        <f>'鱼属性|FishAttribute'!CE24</f>
        <v>1</v>
      </c>
      <c r="BW106" s="30">
        <f>'鱼属性|FishAttribute'!CF24</f>
        <v>1</v>
      </c>
      <c r="BX106" s="30">
        <f>'鱼属性|FishAttribute'!CH24</f>
        <v>0</v>
      </c>
      <c r="BY106" s="30">
        <f>'鱼属性|FishAttribute'!CI24</f>
        <v>1</v>
      </c>
    </row>
    <row r="107" spans="69:77">
      <c r="BQ107" s="30">
        <f>'鱼属性|FishAttribute'!A25</f>
        <v>18</v>
      </c>
      <c r="BR107" s="30" t="str">
        <f>'鱼属性|FishAttribute'!B25</f>
        <v>shiziyu</v>
      </c>
      <c r="BS107" s="30">
        <f>'鱼属性|FishAttribute'!CB25</f>
        <v>1</v>
      </c>
      <c r="BT107" s="30">
        <f>'鱼属性|FishAttribute'!CC25</f>
        <v>1</v>
      </c>
      <c r="BU107" s="30">
        <f>'鱼属性|FishAttribute'!CD25</f>
        <v>0</v>
      </c>
      <c r="BV107" s="30">
        <f>'鱼属性|FishAttribute'!CE25</f>
        <v>0</v>
      </c>
      <c r="BW107" s="30">
        <f>'鱼属性|FishAttribute'!CF25</f>
        <v>0</v>
      </c>
      <c r="BX107" s="30">
        <f>'鱼属性|FishAttribute'!CH25</f>
        <v>1</v>
      </c>
      <c r="BY107" s="30">
        <f>'鱼属性|FishAttribute'!CI25</f>
        <v>0</v>
      </c>
    </row>
    <row r="108" spans="69:77">
      <c r="BQ108" s="30">
        <f>'鱼属性|FishAttribute'!A26</f>
        <v>21</v>
      </c>
      <c r="BR108" s="30" t="str">
        <f>'鱼属性|FishAttribute'!B26</f>
        <v>bianfuyu</v>
      </c>
      <c r="BS108" s="30">
        <f>'鱼属性|FishAttribute'!CB26</f>
        <v>0</v>
      </c>
      <c r="BT108" s="30">
        <f>'鱼属性|FishAttribute'!CC26</f>
        <v>0</v>
      </c>
      <c r="BU108" s="30">
        <f>'鱼属性|FishAttribute'!CD26</f>
        <v>1</v>
      </c>
      <c r="BV108" s="30">
        <f>'鱼属性|FishAttribute'!CE26</f>
        <v>1</v>
      </c>
      <c r="BW108" s="30">
        <f>'鱼属性|FishAttribute'!CF26</f>
        <v>1</v>
      </c>
      <c r="BX108" s="30">
        <f>'鱼属性|FishAttribute'!CH26</f>
        <v>0</v>
      </c>
      <c r="BY108" s="30">
        <f>'鱼属性|FishAttribute'!CI26</f>
        <v>1</v>
      </c>
    </row>
    <row r="109" spans="69:77">
      <c r="BQ109" s="30">
        <f>'鱼属性|FishAttribute'!A27</f>
        <v>22</v>
      </c>
      <c r="BR109" s="30">
        <f>'鱼属性|FishAttribute'!B27</f>
        <v>0</v>
      </c>
      <c r="BS109" s="30">
        <f>'鱼属性|FishAttribute'!CB27</f>
        <v>0</v>
      </c>
      <c r="BT109" s="30">
        <f>'鱼属性|FishAttribute'!CC27</f>
        <v>0</v>
      </c>
      <c r="BU109" s="30">
        <f>'鱼属性|FishAttribute'!CD27</f>
        <v>0</v>
      </c>
      <c r="BV109" s="30">
        <f>'鱼属性|FishAttribute'!CE27</f>
        <v>0</v>
      </c>
      <c r="BW109" s="30">
        <f>'鱼属性|FishAttribute'!CF27</f>
        <v>0</v>
      </c>
      <c r="BX109" s="30">
        <f>'鱼属性|FishAttribute'!CH27</f>
        <v>0</v>
      </c>
      <c r="BY109" s="30">
        <f>'鱼属性|FishAttribute'!CI27</f>
        <v>0</v>
      </c>
    </row>
    <row r="110" spans="69:77">
      <c r="BQ110" s="30">
        <f>'鱼属性|FishAttribute'!A28</f>
        <v>23</v>
      </c>
      <c r="BR110" s="30">
        <f>'鱼属性|FishAttribute'!B28</f>
        <v>0</v>
      </c>
      <c r="BS110" s="30">
        <f>'鱼属性|FishAttribute'!CB28</f>
        <v>0</v>
      </c>
      <c r="BT110" s="30">
        <f>'鱼属性|FishAttribute'!CC28</f>
        <v>1</v>
      </c>
      <c r="BU110" s="30">
        <f>'鱼属性|FishAttribute'!CD28</f>
        <v>1</v>
      </c>
      <c r="BV110" s="30">
        <f>'鱼属性|FishAttribute'!CE28</f>
        <v>1</v>
      </c>
      <c r="BW110" s="30">
        <f>'鱼属性|FishAttribute'!CF28</f>
        <v>1</v>
      </c>
      <c r="BX110" s="30">
        <f>'鱼属性|FishAttribute'!CH28</f>
        <v>0</v>
      </c>
      <c r="BY110" s="30">
        <f>'鱼属性|FishAttribute'!CI28</f>
        <v>1</v>
      </c>
    </row>
    <row r="111" spans="69:77">
      <c r="BQ111" s="30">
        <f>'鱼属性|FishAttribute'!A29</f>
        <v>59</v>
      </c>
      <c r="BR111" s="30">
        <f>'鱼属性|FishAttribute'!B29</f>
        <v>0</v>
      </c>
      <c r="BS111" s="30">
        <f>'鱼属性|FishAttribute'!CB29</f>
        <v>0</v>
      </c>
      <c r="BT111" s="30">
        <f>'鱼属性|FishAttribute'!CC29</f>
        <v>0</v>
      </c>
      <c r="BU111" s="30">
        <f>'鱼属性|FishAttribute'!CD29</f>
        <v>0</v>
      </c>
      <c r="BV111" s="30">
        <f>'鱼属性|FishAttribute'!CE29</f>
        <v>0</v>
      </c>
      <c r="BW111" s="30">
        <f>'鱼属性|FishAttribute'!CF29</f>
        <v>0</v>
      </c>
      <c r="BX111" s="30">
        <f>'鱼属性|FishAttribute'!CH29</f>
        <v>0</v>
      </c>
      <c r="BY111" s="30">
        <f>'鱼属性|FishAttribute'!CI29</f>
        <v>0</v>
      </c>
    </row>
    <row r="112" spans="69:77">
      <c r="BQ112" s="30">
        <f>'鱼属性|FishAttribute'!A30</f>
        <v>60</v>
      </c>
      <c r="BR112" s="30">
        <f>'鱼属性|FishAttribute'!B30</f>
        <v>0</v>
      </c>
      <c r="BS112" s="30">
        <f>'鱼属性|FishAttribute'!CB30</f>
        <v>0</v>
      </c>
      <c r="BT112" s="30">
        <f>'鱼属性|FishAttribute'!CC30</f>
        <v>0</v>
      </c>
      <c r="BU112" s="30">
        <f>'鱼属性|FishAttribute'!CD30</f>
        <v>0</v>
      </c>
      <c r="BV112" s="30">
        <f>'鱼属性|FishAttribute'!CE30</f>
        <v>0</v>
      </c>
      <c r="BW112" s="30">
        <f>'鱼属性|FishAttribute'!CF30</f>
        <v>0</v>
      </c>
      <c r="BX112" s="30">
        <f>'鱼属性|FishAttribute'!CH30</f>
        <v>0</v>
      </c>
      <c r="BY112" s="30">
        <f>'鱼属性|FishAttribute'!CI30</f>
        <v>0</v>
      </c>
    </row>
    <row r="113" spans="69:77">
      <c r="BQ113" s="30">
        <f>'鱼属性|FishAttribute'!A31</f>
        <v>25</v>
      </c>
      <c r="BR113" s="30" t="str">
        <f>'鱼属性|FishAttribute'!B31</f>
        <v>shayu</v>
      </c>
      <c r="BS113" s="30">
        <f>'鱼属性|FishAttribute'!CB31</f>
        <v>0</v>
      </c>
      <c r="BT113" s="30">
        <f>'鱼属性|FishAttribute'!CC31</f>
        <v>0</v>
      </c>
      <c r="BU113" s="30">
        <f>'鱼属性|FishAttribute'!CD31</f>
        <v>1</v>
      </c>
      <c r="BV113" s="30">
        <f>'鱼属性|FishAttribute'!CE31</f>
        <v>1</v>
      </c>
      <c r="BW113" s="30">
        <f>'鱼属性|FishAttribute'!CF31</f>
        <v>1</v>
      </c>
      <c r="BX113" s="30">
        <f>'鱼属性|FishAttribute'!CH31</f>
        <v>1</v>
      </c>
      <c r="BY113" s="30">
        <f>'鱼属性|FishAttribute'!CI31</f>
        <v>1</v>
      </c>
    </row>
    <row r="114" spans="69:77">
      <c r="BQ114" s="30">
        <f>'鱼属性|FishAttribute'!A32</f>
        <v>26</v>
      </c>
      <c r="BR114" s="30" t="str">
        <f>'鱼属性|FishAttribute'!B32</f>
        <v>jinsanjiao</v>
      </c>
      <c r="BS114" s="30">
        <f>'鱼属性|FishAttribute'!CB32</f>
        <v>1</v>
      </c>
      <c r="BT114" s="30">
        <f>'鱼属性|FishAttribute'!CC32</f>
        <v>1</v>
      </c>
      <c r="BU114" s="30">
        <f>'鱼属性|FishAttribute'!CD32</f>
        <v>1</v>
      </c>
      <c r="BV114" s="30">
        <f>'鱼属性|FishAttribute'!CE32</f>
        <v>1</v>
      </c>
      <c r="BW114" s="30">
        <f>'鱼属性|FishAttribute'!CF32</f>
        <v>1</v>
      </c>
      <c r="BX114" s="30">
        <f>'鱼属性|FishAttribute'!CH32</f>
        <v>1</v>
      </c>
      <c r="BY114" s="30">
        <f>'鱼属性|FishAttribute'!CI32</f>
        <v>1</v>
      </c>
    </row>
    <row r="115" spans="69:77">
      <c r="BQ115" s="30">
        <f>'鱼属性|FishAttribute'!A33</f>
        <v>27</v>
      </c>
      <c r="BR115" s="30" t="str">
        <f>'鱼属性|FishAttribute'!B33</f>
        <v>jinwuzei</v>
      </c>
      <c r="BS115" s="30">
        <f>'鱼属性|FishAttribute'!CB33</f>
        <v>0</v>
      </c>
      <c r="BT115" s="30">
        <f>'鱼属性|FishAttribute'!CC33</f>
        <v>0</v>
      </c>
      <c r="BU115" s="30">
        <f>'鱼属性|FishAttribute'!CD33</f>
        <v>1</v>
      </c>
      <c r="BV115" s="30">
        <f>'鱼属性|FishAttribute'!CE33</f>
        <v>1</v>
      </c>
      <c r="BW115" s="30">
        <f>'鱼属性|FishAttribute'!CF33</f>
        <v>1</v>
      </c>
      <c r="BX115" s="30">
        <f>'鱼属性|FishAttribute'!CH33</f>
        <v>1</v>
      </c>
      <c r="BY115" s="30">
        <f>'鱼属性|FishAttribute'!CI33</f>
        <v>1</v>
      </c>
    </row>
    <row r="116" spans="69:77">
      <c r="BQ116" s="30">
        <f>'鱼属性|FishAttribute'!A34</f>
        <v>28</v>
      </c>
      <c r="BR116" s="30" t="str">
        <f>'鱼属性|FishAttribute'!B34</f>
        <v>huangjindie</v>
      </c>
      <c r="BS116" s="30">
        <f>'鱼属性|FishAttribute'!CB34</f>
        <v>1</v>
      </c>
      <c r="BT116" s="30">
        <f>'鱼属性|FishAttribute'!CC34</f>
        <v>1</v>
      </c>
      <c r="BU116" s="30">
        <f>'鱼属性|FishAttribute'!CD34</f>
        <v>1</v>
      </c>
      <c r="BV116" s="30">
        <f>'鱼属性|FishAttribute'!CE34</f>
        <v>1</v>
      </c>
      <c r="BW116" s="30">
        <f>'鱼属性|FishAttribute'!CF34</f>
        <v>1</v>
      </c>
      <c r="BX116" s="30">
        <f>'鱼属性|FishAttribute'!CH34</f>
        <v>1</v>
      </c>
      <c r="BY116" s="30">
        <f>'鱼属性|FishAttribute'!CI34</f>
        <v>1</v>
      </c>
    </row>
    <row r="117" spans="69:77">
      <c r="BQ117" s="30">
        <f>'鱼属性|FishAttribute'!A35</f>
        <v>29</v>
      </c>
      <c r="BR117" s="30" t="str">
        <f>'鱼属性|FishAttribute'!B35</f>
        <v>jinlongxia</v>
      </c>
      <c r="BS117" s="30">
        <f>'鱼属性|FishAttribute'!CB35</f>
        <v>0</v>
      </c>
      <c r="BT117" s="30">
        <f>'鱼属性|FishAttribute'!CC35</f>
        <v>1</v>
      </c>
      <c r="BU117" s="30">
        <f>'鱼属性|FishAttribute'!CD35</f>
        <v>1</v>
      </c>
      <c r="BV117" s="30">
        <f>'鱼属性|FishAttribute'!CE35</f>
        <v>1</v>
      </c>
      <c r="BW117" s="30">
        <f>'鱼属性|FishAttribute'!CF35</f>
        <v>1</v>
      </c>
      <c r="BX117" s="30">
        <f>'鱼属性|FishAttribute'!CH35</f>
        <v>0</v>
      </c>
      <c r="BY117" s="30">
        <f>'鱼属性|FishAttribute'!CI35</f>
        <v>1</v>
      </c>
    </row>
    <row r="118" spans="69:77">
      <c r="BQ118" s="30">
        <f>'鱼属性|FishAttribute'!A36</f>
        <v>30</v>
      </c>
      <c r="BR118" s="30" t="str">
        <f>'鱼属性|FishAttribute'!B36</f>
        <v>yaoyu</v>
      </c>
      <c r="BS118" s="30">
        <f>'鱼属性|FishAttribute'!CB36</f>
        <v>1</v>
      </c>
      <c r="BT118" s="30">
        <f>'鱼属性|FishAttribute'!CC36</f>
        <v>1</v>
      </c>
      <c r="BU118" s="30">
        <f>'鱼属性|FishAttribute'!CD36</f>
        <v>1</v>
      </c>
      <c r="BV118" s="30">
        <f>'鱼属性|FishAttribute'!CE36</f>
        <v>1</v>
      </c>
      <c r="BW118" s="30">
        <f>'鱼属性|FishAttribute'!CF36</f>
        <v>1</v>
      </c>
      <c r="BX118" s="30">
        <f>'鱼属性|FishAttribute'!CH36</f>
        <v>0</v>
      </c>
      <c r="BY118" s="30">
        <f>'鱼属性|FishAttribute'!CI36</f>
        <v>1</v>
      </c>
    </row>
    <row r="119" spans="69:77">
      <c r="BQ119" s="30">
        <f>'鱼属性|FishAttribute'!A37</f>
        <v>31</v>
      </c>
      <c r="BR119" s="30" t="str">
        <f>'鱼属性|FishAttribute'!B37</f>
        <v>bixi</v>
      </c>
      <c r="BS119" s="30">
        <f>'鱼属性|FishAttribute'!CB37</f>
        <v>0</v>
      </c>
      <c r="BT119" s="30">
        <f>'鱼属性|FishAttribute'!CC37</f>
        <v>1</v>
      </c>
      <c r="BU119" s="30">
        <f>'鱼属性|FishAttribute'!CD37</f>
        <v>1</v>
      </c>
      <c r="BV119" s="30">
        <f>'鱼属性|FishAttribute'!CE37</f>
        <v>1</v>
      </c>
      <c r="BW119" s="30">
        <f>'鱼属性|FishAttribute'!CF37</f>
        <v>1</v>
      </c>
      <c r="BX119" s="30">
        <f>'鱼属性|FishAttribute'!CH37</f>
        <v>0</v>
      </c>
      <c r="BY119" s="30">
        <f>'鱼属性|FishAttribute'!CI37</f>
        <v>1</v>
      </c>
    </row>
    <row r="120" spans="69:77">
      <c r="BQ120" s="30">
        <f>'鱼属性|FishAttribute'!A38</f>
        <v>32</v>
      </c>
      <c r="BR120" s="30" t="str">
        <f>'鱼属性|FishAttribute'!B38</f>
        <v>jinjialouluo</v>
      </c>
      <c r="BS120" s="30">
        <f>'鱼属性|FishAttribute'!CB38</f>
        <v>1</v>
      </c>
      <c r="BT120" s="30">
        <f>'鱼属性|FishAttribute'!CC38</f>
        <v>1</v>
      </c>
      <c r="BU120" s="30">
        <f>'鱼属性|FishAttribute'!CD38</f>
        <v>1</v>
      </c>
      <c r="BV120" s="30">
        <f>'鱼属性|FishAttribute'!CE38</f>
        <v>1</v>
      </c>
      <c r="BW120" s="30">
        <f>'鱼属性|FishAttribute'!CF38</f>
        <v>1</v>
      </c>
      <c r="BX120" s="30">
        <f>'鱼属性|FishAttribute'!CH38</f>
        <v>1</v>
      </c>
      <c r="BY120" s="30">
        <f>'鱼属性|FishAttribute'!CI38</f>
        <v>1</v>
      </c>
    </row>
    <row r="121" spans="69:77">
      <c r="BQ121" s="30">
        <f>'鱼属性|FishAttribute'!A39</f>
        <v>33</v>
      </c>
      <c r="BR121" s="30" t="str">
        <f>'鱼属性|FishAttribute'!B39</f>
        <v>hujing</v>
      </c>
      <c r="BS121" s="30">
        <f>'鱼属性|FishAttribute'!CB39</f>
        <v>0</v>
      </c>
      <c r="BT121" s="30">
        <f>'鱼属性|FishAttribute'!CC39</f>
        <v>1</v>
      </c>
      <c r="BU121" s="30">
        <f>'鱼属性|FishAttribute'!CD39</f>
        <v>1</v>
      </c>
      <c r="BV121" s="30">
        <f>'鱼属性|FishAttribute'!CE39</f>
        <v>1</v>
      </c>
      <c r="BW121" s="30">
        <f>'鱼属性|FishAttribute'!CF39</f>
        <v>1</v>
      </c>
      <c r="BX121" s="30">
        <f>'鱼属性|FishAttribute'!CH39</f>
        <v>0</v>
      </c>
      <c r="BY121" s="30">
        <f>'鱼属性|FishAttribute'!CI39</f>
        <v>1</v>
      </c>
    </row>
    <row r="122" spans="69:77">
      <c r="BQ122" s="30">
        <f>'鱼属性|FishAttribute'!A40</f>
        <v>34</v>
      </c>
      <c r="BR122" s="30" t="str">
        <f>'鱼属性|FishAttribute'!B40</f>
        <v>chuitousha</v>
      </c>
      <c r="BS122" s="30">
        <f>'鱼属性|FishAttribute'!CB40</f>
        <v>1</v>
      </c>
      <c r="BT122" s="30">
        <f>'鱼属性|FishAttribute'!CC40</f>
        <v>1</v>
      </c>
      <c r="BU122" s="30">
        <f>'鱼属性|FishAttribute'!CD40</f>
        <v>1</v>
      </c>
      <c r="BV122" s="30">
        <f>'鱼属性|FishAttribute'!CE40</f>
        <v>1</v>
      </c>
      <c r="BW122" s="30">
        <f>'鱼属性|FishAttribute'!CF40</f>
        <v>1</v>
      </c>
      <c r="BX122" s="30">
        <f>'鱼属性|FishAttribute'!CH40</f>
        <v>1</v>
      </c>
      <c r="BY122" s="30">
        <f>'鱼属性|FishAttribute'!CI40</f>
        <v>1</v>
      </c>
    </row>
    <row r="123" spans="69:77">
      <c r="BQ123" s="30">
        <f>'鱼属性|FishAttribute'!A41</f>
        <v>35</v>
      </c>
      <c r="BR123" s="30" t="str">
        <f>'鱼属性|FishAttribute'!B41</f>
        <v>youlingchuan</v>
      </c>
      <c r="BS123" s="30">
        <f>'鱼属性|FishAttribute'!CB41</f>
        <v>0</v>
      </c>
      <c r="BT123" s="30">
        <f>'鱼属性|FishAttribute'!CC41</f>
        <v>0</v>
      </c>
      <c r="BU123" s="30">
        <f>'鱼属性|FishAttribute'!CD41</f>
        <v>1</v>
      </c>
      <c r="BV123" s="30">
        <f>'鱼属性|FishAttribute'!CE41</f>
        <v>0</v>
      </c>
      <c r="BW123" s="30">
        <f>'鱼属性|FishAttribute'!CF41</f>
        <v>0</v>
      </c>
      <c r="BX123" s="30">
        <f>'鱼属性|FishAttribute'!CH41</f>
        <v>0</v>
      </c>
      <c r="BY123" s="30">
        <f>'鱼属性|FishAttribute'!CI41</f>
        <v>0</v>
      </c>
    </row>
    <row r="124" spans="69:77">
      <c r="BQ124" s="30">
        <f>'鱼属性|FishAttribute'!A42</f>
        <v>36</v>
      </c>
      <c r="BR124" s="30" t="str">
        <f>'鱼属性|FishAttribute'!B42</f>
        <v>huojiansha</v>
      </c>
      <c r="BS124" s="30">
        <f>'鱼属性|FishAttribute'!CB42</f>
        <v>0</v>
      </c>
      <c r="BT124" s="30">
        <f>'鱼属性|FishAttribute'!CC42</f>
        <v>0</v>
      </c>
      <c r="BU124" s="30">
        <f>'鱼属性|FishAttribute'!CD42</f>
        <v>0</v>
      </c>
      <c r="BV124" s="30">
        <f>'鱼属性|FishAttribute'!CE42</f>
        <v>1</v>
      </c>
      <c r="BW124" s="30">
        <f>'鱼属性|FishAttribute'!CF42</f>
        <v>1</v>
      </c>
      <c r="BX124" s="30">
        <f>'鱼属性|FishAttribute'!CH42</f>
        <v>0</v>
      </c>
      <c r="BY124" s="30">
        <f>'鱼属性|FishAttribute'!CI42</f>
        <v>0</v>
      </c>
    </row>
    <row r="125" spans="69:77">
      <c r="BQ125" s="30">
        <f>'鱼属性|FishAttribute'!A43</f>
        <v>37</v>
      </c>
      <c r="BR125" s="30" t="str">
        <f>'鱼属性|FishAttribute'!B43</f>
        <v>xiejiangjun</v>
      </c>
      <c r="BS125" s="30">
        <f>'鱼属性|FishAttribute'!CB43</f>
        <v>1</v>
      </c>
      <c r="BT125" s="30">
        <f>'鱼属性|FishAttribute'!CC43</f>
        <v>0</v>
      </c>
      <c r="BU125" s="30">
        <f>'鱼属性|FishAttribute'!CD43</f>
        <v>0</v>
      </c>
      <c r="BV125" s="30">
        <f>'鱼属性|FishAttribute'!CE43</f>
        <v>0</v>
      </c>
      <c r="BW125" s="30">
        <f>'鱼属性|FishAttribute'!CF43</f>
        <v>0</v>
      </c>
      <c r="BX125" s="30">
        <f>'鱼属性|FishAttribute'!CH43</f>
        <v>0</v>
      </c>
      <c r="BY125" s="30">
        <f>'鱼属性|FishAttribute'!CI43</f>
        <v>1</v>
      </c>
    </row>
    <row r="126" spans="69:77">
      <c r="BQ126" s="30">
        <f>'鱼属性|FishAttribute'!A44</f>
        <v>38</v>
      </c>
      <c r="BR126" s="30" t="str">
        <f>'鱼属性|FishAttribute'!B44</f>
        <v>kedaya</v>
      </c>
      <c r="BS126" s="30">
        <f>'鱼属性|FishAttribute'!CB44</f>
        <v>0</v>
      </c>
      <c r="BT126" s="30">
        <f>'鱼属性|FishAttribute'!CC44</f>
        <v>0</v>
      </c>
      <c r="BU126" s="30">
        <f>'鱼属性|FishAttribute'!CD44</f>
        <v>1</v>
      </c>
      <c r="BV126" s="30">
        <f>'鱼属性|FishAttribute'!CE44</f>
        <v>1</v>
      </c>
      <c r="BW126" s="30">
        <f>'鱼属性|FishAttribute'!CF44</f>
        <v>1</v>
      </c>
      <c r="BX126" s="30">
        <f>'鱼属性|FishAttribute'!CH44</f>
        <v>1</v>
      </c>
      <c r="BY126" s="30">
        <f>'鱼属性|FishAttribute'!CI44</f>
        <v>1</v>
      </c>
    </row>
    <row r="127" spans="69:77">
      <c r="BQ127" s="30">
        <f>'鱼属性|FishAttribute'!A45</f>
        <v>39</v>
      </c>
      <c r="BR127" s="30" t="str">
        <f>'鱼属性|FishAttribute'!B45</f>
        <v>jiatelin</v>
      </c>
      <c r="BS127" s="30">
        <f>'鱼属性|FishAttribute'!CB45</f>
        <v>0</v>
      </c>
      <c r="BT127" s="30">
        <f>'鱼属性|FishAttribute'!CC45</f>
        <v>0</v>
      </c>
      <c r="BU127" s="30">
        <f>'鱼属性|FishAttribute'!CD45</f>
        <v>1</v>
      </c>
      <c r="BV127" s="30">
        <f>'鱼属性|FishAttribute'!CE45</f>
        <v>1</v>
      </c>
      <c r="BW127" s="30">
        <f>'鱼属性|FishAttribute'!CF45</f>
        <v>1</v>
      </c>
      <c r="BX127" s="30">
        <f>'鱼属性|FishAttribute'!CH45</f>
        <v>0</v>
      </c>
      <c r="BY127" s="30">
        <f>'鱼属性|FishAttribute'!CI45</f>
        <v>1</v>
      </c>
    </row>
    <row r="128" spans="69:77">
      <c r="BQ128" s="30">
        <f>'鱼属性|FishAttribute'!A46</f>
        <v>40</v>
      </c>
      <c r="BR128" s="30" t="str">
        <f>'鱼属性|FishAttribute'!B46</f>
        <v>aisha</v>
      </c>
      <c r="BS128" s="30">
        <f>'鱼属性|FishAttribute'!CB46</f>
        <v>1</v>
      </c>
      <c r="BT128" s="30">
        <f>'鱼属性|FishAttribute'!CC46</f>
        <v>0</v>
      </c>
      <c r="BU128" s="30">
        <f>'鱼属性|FishAttribute'!CD46</f>
        <v>0</v>
      </c>
      <c r="BV128" s="30">
        <f>'鱼属性|FishAttribute'!CE46</f>
        <v>0</v>
      </c>
      <c r="BW128" s="30">
        <f>'鱼属性|FishAttribute'!CF46</f>
        <v>0</v>
      </c>
      <c r="BX128" s="30">
        <f>'鱼属性|FishAttribute'!CH46</f>
        <v>0</v>
      </c>
      <c r="BY128" s="30">
        <f>'鱼属性|FishAttribute'!CI46</f>
        <v>0</v>
      </c>
    </row>
    <row r="129" spans="69:77">
      <c r="BQ129" s="30">
        <f>'鱼属性|FishAttribute'!A47</f>
        <v>41</v>
      </c>
      <c r="BR129" s="30" t="str">
        <f>'鱼属性|FishAttribute'!B47</f>
        <v>caishen</v>
      </c>
      <c r="BS129" s="30">
        <f>'鱼属性|FishAttribute'!CB47</f>
        <v>0</v>
      </c>
      <c r="BT129" s="30">
        <f>'鱼属性|FishAttribute'!CC47</f>
        <v>1</v>
      </c>
      <c r="BU129" s="30">
        <f>'鱼属性|FishAttribute'!CD47</f>
        <v>1</v>
      </c>
      <c r="BV129" s="30">
        <f>'鱼属性|FishAttribute'!CE47</f>
        <v>0</v>
      </c>
      <c r="BW129" s="30">
        <f>'鱼属性|FishAttribute'!CF47</f>
        <v>0</v>
      </c>
      <c r="BX129" s="30">
        <f>'鱼属性|FishAttribute'!CH47</f>
        <v>0</v>
      </c>
      <c r="BY129" s="30">
        <f>'鱼属性|FishAttribute'!CI47</f>
        <v>0</v>
      </c>
    </row>
    <row r="130" spans="69:77">
      <c r="BQ130" s="30">
        <f>'鱼属性|FishAttribute'!A48</f>
        <v>42</v>
      </c>
      <c r="BR130" s="30" t="str">
        <f>'鱼属性|FishAttribute'!B48</f>
        <v>longjing</v>
      </c>
      <c r="BS130" s="30">
        <f>'鱼属性|FishAttribute'!CB48</f>
        <v>0</v>
      </c>
      <c r="BT130" s="30">
        <f>'鱼属性|FishAttribute'!CC48</f>
        <v>0</v>
      </c>
      <c r="BU130" s="30">
        <f>'鱼属性|FishAttribute'!CD48</f>
        <v>1</v>
      </c>
      <c r="BV130" s="30">
        <f>'鱼属性|FishAttribute'!CE48</f>
        <v>1</v>
      </c>
      <c r="BW130" s="30">
        <f>'鱼属性|FishAttribute'!CF48</f>
        <v>1</v>
      </c>
      <c r="BX130" s="30">
        <f>'鱼属性|FishAttribute'!CH48</f>
        <v>0</v>
      </c>
      <c r="BY130" s="30">
        <f>'鱼属性|FishAttribute'!CI48</f>
        <v>0</v>
      </c>
    </row>
    <row r="131" spans="69:77">
      <c r="BQ131" s="30">
        <f>'鱼属性|FishAttribute'!A49</f>
        <v>43</v>
      </c>
      <c r="BR131" s="30" t="str">
        <f>'鱼属性|FishAttribute'!B49</f>
        <v>jinchan</v>
      </c>
      <c r="BS131" s="30">
        <f>'鱼属性|FishAttribute'!CB49</f>
        <v>0</v>
      </c>
      <c r="BT131" s="30">
        <f>'鱼属性|FishAttribute'!CC49</f>
        <v>0</v>
      </c>
      <c r="BU131" s="30">
        <f>'鱼属性|FishAttribute'!CD49</f>
        <v>1</v>
      </c>
      <c r="BV131" s="30">
        <f>'鱼属性|FishAttribute'!CE49</f>
        <v>1</v>
      </c>
      <c r="BW131" s="30">
        <f>'鱼属性|FishAttribute'!CF49</f>
        <v>1</v>
      </c>
      <c r="BX131" s="30">
        <f>'鱼属性|FishAttribute'!CH49</f>
        <v>0</v>
      </c>
      <c r="BY131" s="30">
        <f>'鱼属性|FishAttribute'!CI49</f>
        <v>1</v>
      </c>
    </row>
    <row r="132" spans="69:77">
      <c r="BQ132" s="30">
        <f>'鱼属性|FishAttribute'!A50</f>
        <v>61</v>
      </c>
      <c r="BR132" s="30" t="str">
        <f>'鱼属性|FishAttribute'!B50</f>
        <v>shihunsha</v>
      </c>
      <c r="BS132" s="30">
        <f>'鱼属性|FishAttribute'!CB50</f>
        <v>0</v>
      </c>
      <c r="BT132" s="30">
        <f>'鱼属性|FishAttribute'!CC50</f>
        <v>1</v>
      </c>
      <c r="BU132" s="30">
        <f>'鱼属性|FishAttribute'!CD50</f>
        <v>0</v>
      </c>
      <c r="BV132" s="30">
        <f>'鱼属性|FishAttribute'!CE50</f>
        <v>1</v>
      </c>
      <c r="BW132" s="30">
        <f>'鱼属性|FishAttribute'!CF50</f>
        <v>1</v>
      </c>
      <c r="BX132" s="30">
        <f>'鱼属性|FishAttribute'!CH50</f>
        <v>0</v>
      </c>
      <c r="BY132" s="30">
        <f>'鱼属性|FishAttribute'!CI50</f>
        <v>1</v>
      </c>
    </row>
    <row r="133" spans="69:77">
      <c r="BQ133" s="30">
        <f>'鱼属性|FishAttribute'!A51</f>
        <v>62</v>
      </c>
      <c r="BR133" s="30" t="str">
        <f>'鱼属性|FishAttribute'!B51</f>
        <v>kedaya</v>
      </c>
      <c r="BS133" s="30">
        <f>'鱼属性|FishAttribute'!CB51</f>
        <v>0</v>
      </c>
      <c r="BT133" s="30">
        <f>'鱼属性|FishAttribute'!CC51</f>
        <v>0</v>
      </c>
      <c r="BU133" s="30">
        <f>'鱼属性|FishAttribute'!CD51</f>
        <v>0</v>
      </c>
      <c r="BV133" s="30">
        <f>'鱼属性|FishAttribute'!CE51</f>
        <v>0</v>
      </c>
      <c r="BW133" s="30">
        <f>'鱼属性|FishAttribute'!CF51</f>
        <v>0</v>
      </c>
      <c r="BX133" s="30">
        <f>'鱼属性|FishAttribute'!CH51</f>
        <v>0</v>
      </c>
      <c r="BY133" s="30">
        <f>'鱼属性|FishAttribute'!CI51</f>
        <v>0</v>
      </c>
    </row>
    <row r="134" spans="69:77">
      <c r="BQ134" s="30">
        <f>'鱼属性|FishAttribute'!A52</f>
        <v>63</v>
      </c>
      <c r="BR134" s="30" t="str">
        <f>'鱼属性|FishAttribute'!B52</f>
        <v>shuimuboss</v>
      </c>
      <c r="BS134" s="30">
        <f>'鱼属性|FishAttribute'!CB52</f>
        <v>0</v>
      </c>
      <c r="BT134" s="30">
        <f>'鱼属性|FishAttribute'!CC52</f>
        <v>1</v>
      </c>
      <c r="BU134" s="30">
        <f>'鱼属性|FishAttribute'!CD52</f>
        <v>0</v>
      </c>
      <c r="BV134" s="30">
        <f>'鱼属性|FishAttribute'!CE52</f>
        <v>0</v>
      </c>
      <c r="BW134" s="30">
        <f>'鱼属性|FishAttribute'!CF52</f>
        <v>0</v>
      </c>
      <c r="BX134" s="30">
        <f>'鱼属性|FishAttribute'!CH52</f>
        <v>1</v>
      </c>
      <c r="BY134" s="30">
        <f>'鱼属性|FishAttribute'!CI52</f>
        <v>0</v>
      </c>
    </row>
    <row r="135" spans="69:77">
      <c r="BQ135" s="30">
        <f>'鱼属性|FishAttribute'!A53</f>
        <v>44</v>
      </c>
      <c r="BR135" s="30" t="str">
        <f>'鱼属性|FishAttribute'!B53</f>
        <v>leishenchui</v>
      </c>
      <c r="BS135" s="30">
        <f>'鱼属性|FishAttribute'!CB53</f>
        <v>1</v>
      </c>
      <c r="BT135" s="30">
        <f>'鱼属性|FishAttribute'!CC53</f>
        <v>1</v>
      </c>
      <c r="BU135" s="30">
        <f>'鱼属性|FishAttribute'!CD53</f>
        <v>1</v>
      </c>
      <c r="BV135" s="30">
        <f>'鱼属性|FishAttribute'!CE53</f>
        <v>0</v>
      </c>
      <c r="BW135" s="30">
        <f>'鱼属性|FishAttribute'!CF53</f>
        <v>0</v>
      </c>
      <c r="BX135" s="30">
        <f>'鱼属性|FishAttribute'!CH53</f>
        <v>0</v>
      </c>
      <c r="BY135" s="30">
        <f>'鱼属性|FishAttribute'!CI53</f>
        <v>0</v>
      </c>
    </row>
    <row r="136" spans="69:77">
      <c r="BQ136" s="30">
        <f>'鱼属性|FishAttribute'!A54</f>
        <v>45</v>
      </c>
      <c r="BR136" s="30" t="str">
        <f>'鱼属性|FishAttribute'!B54</f>
        <v>aishaskill</v>
      </c>
      <c r="BS136" s="30">
        <f>'鱼属性|FishAttribute'!CB54</f>
        <v>0</v>
      </c>
      <c r="BT136" s="30">
        <f>'鱼属性|FishAttribute'!CC54</f>
        <v>0</v>
      </c>
      <c r="BU136" s="30">
        <f>'鱼属性|FishAttribute'!CD54</f>
        <v>0</v>
      </c>
      <c r="BV136" s="30">
        <f>'鱼属性|FishAttribute'!CE54</f>
        <v>0</v>
      </c>
      <c r="BW136" s="30">
        <f>'鱼属性|FishAttribute'!CF54</f>
        <v>0</v>
      </c>
      <c r="BX136" s="30">
        <f>'鱼属性|FishAttribute'!CH54</f>
        <v>0</v>
      </c>
      <c r="BY136" s="30">
        <f>'鱼属性|FishAttribute'!CI54</f>
        <v>0</v>
      </c>
    </row>
    <row r="137" spans="69:77">
      <c r="BQ137" s="30">
        <f>'鱼属性|FishAttribute'!A55</f>
        <v>46</v>
      </c>
      <c r="BR137" s="30" t="str">
        <f>'鱼属性|FishAttribute'!B55</f>
        <v>jubaopen</v>
      </c>
      <c r="BS137" s="30">
        <f>'鱼属性|FishAttribute'!CB55</f>
        <v>0</v>
      </c>
      <c r="BT137" s="30">
        <f>'鱼属性|FishAttribute'!CC55</f>
        <v>0</v>
      </c>
      <c r="BU137" s="30">
        <f>'鱼属性|FishAttribute'!CD55</f>
        <v>1</v>
      </c>
      <c r="BV137" s="30">
        <f>'鱼属性|FishAttribute'!CE55</f>
        <v>1</v>
      </c>
      <c r="BW137" s="30">
        <f>'鱼属性|FishAttribute'!CF55</f>
        <v>1</v>
      </c>
      <c r="BX137" s="30">
        <f>'鱼属性|FishAttribute'!CH55</f>
        <v>0</v>
      </c>
      <c r="BY137" s="30">
        <f>'鱼属性|FishAttribute'!CI55</f>
        <v>1</v>
      </c>
    </row>
    <row r="138" spans="69:77">
      <c r="BQ138" s="30">
        <f>'鱼属性|FishAttribute'!A56</f>
        <v>47</v>
      </c>
      <c r="BR138" s="30" t="str">
        <f>'鱼属性|FishAttribute'!B56</f>
        <v>piaoliuping</v>
      </c>
      <c r="BS138" s="30">
        <f>'鱼属性|FishAttribute'!CB56</f>
        <v>0</v>
      </c>
      <c r="BT138" s="30">
        <f>'鱼属性|FishAttribute'!CC56</f>
        <v>0</v>
      </c>
      <c r="BU138" s="30">
        <f>'鱼属性|FishAttribute'!CD56</f>
        <v>0</v>
      </c>
      <c r="BV138" s="30">
        <f>'鱼属性|FishAttribute'!CE56</f>
        <v>0</v>
      </c>
      <c r="BW138" s="30">
        <f>'鱼属性|FishAttribute'!CF56</f>
        <v>0</v>
      </c>
      <c r="BX138" s="30">
        <f>'鱼属性|FishAttribute'!CH56</f>
        <v>0</v>
      </c>
      <c r="BY138" s="30">
        <f>'鱼属性|FishAttribute'!CI56</f>
        <v>0</v>
      </c>
    </row>
    <row r="139" spans="69:77">
      <c r="BQ139" s="30">
        <f>'鱼属性|FishAttribute'!A57</f>
        <v>48</v>
      </c>
      <c r="BR139" s="30" t="str">
        <f>'鱼属性|FishAttribute'!B57</f>
        <v>baobaohetun</v>
      </c>
      <c r="BS139" s="30">
        <f>'鱼属性|FishAttribute'!CB57</f>
        <v>1</v>
      </c>
      <c r="BT139" s="30">
        <f>'鱼属性|FishAttribute'!CC57</f>
        <v>1</v>
      </c>
      <c r="BU139" s="30">
        <f>'鱼属性|FishAttribute'!CD57</f>
        <v>0</v>
      </c>
      <c r="BV139" s="30">
        <f>'鱼属性|FishAttribute'!CE57</f>
        <v>0</v>
      </c>
      <c r="BW139" s="30">
        <f>'鱼属性|FishAttribute'!CF57</f>
        <v>0</v>
      </c>
      <c r="BX139" s="30">
        <f>'鱼属性|FishAttribute'!CH57</f>
        <v>0</v>
      </c>
      <c r="BY139" s="30">
        <f>'鱼属性|FishAttribute'!CI57</f>
        <v>0</v>
      </c>
    </row>
    <row r="140" spans="69:77">
      <c r="BQ140" s="30">
        <f>'鱼属性|FishAttribute'!A58</f>
        <v>49</v>
      </c>
      <c r="BR140" s="30">
        <f>'鱼属性|FishAttribute'!B58</f>
        <v>0</v>
      </c>
      <c r="BS140" s="30">
        <f>'鱼属性|FishAttribute'!CB58</f>
        <v>0</v>
      </c>
      <c r="BT140" s="30">
        <f>'鱼属性|FishAttribute'!CC58</f>
        <v>1</v>
      </c>
      <c r="BU140" s="30">
        <f>'鱼属性|FishAttribute'!CD58</f>
        <v>1</v>
      </c>
      <c r="BV140" s="30">
        <f>'鱼属性|FishAttribute'!CE58</f>
        <v>1</v>
      </c>
      <c r="BW140" s="30">
        <f>'鱼属性|FishAttribute'!CF58</f>
        <v>0</v>
      </c>
      <c r="BX140" s="30">
        <f>'鱼属性|FishAttribute'!CH58</f>
        <v>0</v>
      </c>
      <c r="BY140" s="30">
        <f>'鱼属性|FishAttribute'!CI58</f>
        <v>0</v>
      </c>
    </row>
    <row r="141" spans="69:77">
      <c r="BQ141" s="30">
        <f>'鱼属性|FishAttribute'!A59</f>
        <v>50</v>
      </c>
      <c r="BR141" s="30" t="str">
        <f>'鱼属性|FishAttribute'!B59</f>
        <v>jiguangjing</v>
      </c>
      <c r="BS141" s="30">
        <f>'鱼属性|FishAttribute'!CB59</f>
        <v>1</v>
      </c>
      <c r="BT141" s="30">
        <f>'鱼属性|FishAttribute'!CC59</f>
        <v>1</v>
      </c>
      <c r="BU141" s="30">
        <f>'鱼属性|FishAttribute'!CD59</f>
        <v>1</v>
      </c>
      <c r="BV141" s="30">
        <f>'鱼属性|FishAttribute'!CE59</f>
        <v>0</v>
      </c>
      <c r="BW141" s="30">
        <f>'鱼属性|FishAttribute'!CF59</f>
        <v>0</v>
      </c>
      <c r="BX141" s="30">
        <f>'鱼属性|FishAttribute'!CH59</f>
        <v>0</v>
      </c>
      <c r="BY141" s="30">
        <f>'鱼属性|FishAttribute'!CI59</f>
        <v>0</v>
      </c>
    </row>
    <row r="142" spans="69:77">
      <c r="BQ142" s="30">
        <f>'鱼属性|FishAttribute'!A60</f>
        <v>51</v>
      </c>
      <c r="BR142" s="30" t="str">
        <f>'鱼属性|FishAttribute'!B60</f>
        <v>xuanwoyu</v>
      </c>
      <c r="BS142" s="30">
        <f>'鱼属性|FishAttribute'!CB60</f>
        <v>1</v>
      </c>
      <c r="BT142" s="30">
        <f>'鱼属性|FishAttribute'!CC60</f>
        <v>1</v>
      </c>
      <c r="BU142" s="30">
        <f>'鱼属性|FishAttribute'!CD60</f>
        <v>0</v>
      </c>
      <c r="BV142" s="30">
        <f>'鱼属性|FishAttribute'!CE60</f>
        <v>0</v>
      </c>
      <c r="BW142" s="30">
        <f>'鱼属性|FishAttribute'!CF60</f>
        <v>0</v>
      </c>
      <c r="BX142" s="30">
        <f>'鱼属性|FishAttribute'!CH60</f>
        <v>0</v>
      </c>
      <c r="BY142" s="30">
        <f>'鱼属性|FishAttribute'!CI60</f>
        <v>1</v>
      </c>
    </row>
    <row r="143" spans="69:77">
      <c r="BQ143" s="30">
        <f>'鱼属性|FishAttribute'!A61</f>
        <v>52</v>
      </c>
      <c r="BR143" s="30" t="str">
        <f>'鱼属性|FishAttribute'!B61</f>
        <v>baozhahetun</v>
      </c>
      <c r="BS143" s="30">
        <f>'鱼属性|FishAttribute'!CB61</f>
        <v>1</v>
      </c>
      <c r="BT143" s="30">
        <f>'鱼属性|FishAttribute'!CC61</f>
        <v>1</v>
      </c>
      <c r="BU143" s="30">
        <f>'鱼属性|FishAttribute'!CD61</f>
        <v>1</v>
      </c>
      <c r="BV143" s="30">
        <f>'鱼属性|FishAttribute'!CE61</f>
        <v>0</v>
      </c>
      <c r="BW143" s="30">
        <f>'鱼属性|FishAttribute'!CF61</f>
        <v>0</v>
      </c>
      <c r="BX143" s="30">
        <f>'鱼属性|FishAttribute'!CH61</f>
        <v>0</v>
      </c>
      <c r="BY143" s="30">
        <f>'鱼属性|FishAttribute'!CI61</f>
        <v>1</v>
      </c>
    </row>
    <row r="144" spans="69:77">
      <c r="BQ144" s="30">
        <f>'鱼属性|FishAttribute'!A62</f>
        <v>53</v>
      </c>
      <c r="BR144" s="30" t="str">
        <f>'鱼属性|FishAttribute'!B62</f>
        <v>sanxinggaozhao</v>
      </c>
      <c r="BS144" s="30">
        <f>'鱼属性|FishAttribute'!CB62</f>
        <v>1</v>
      </c>
      <c r="BT144" s="30">
        <f>'鱼属性|FishAttribute'!CC62</f>
        <v>1</v>
      </c>
      <c r="BU144" s="30">
        <f>'鱼属性|FishAttribute'!CD62</f>
        <v>0</v>
      </c>
      <c r="BV144" s="30">
        <f>'鱼属性|FishAttribute'!CE62</f>
        <v>0</v>
      </c>
      <c r="BW144" s="30">
        <f>'鱼属性|FishAttribute'!CF62</f>
        <v>0</v>
      </c>
      <c r="BX144" s="30">
        <f>'鱼属性|FishAttribute'!CH62</f>
        <v>0</v>
      </c>
      <c r="BY144" s="30">
        <f>'鱼属性|FishAttribute'!CI62</f>
        <v>0</v>
      </c>
    </row>
    <row r="145" spans="69:77">
      <c r="BQ145" s="30">
        <f>'鱼属性|FishAttribute'!A63</f>
        <v>54</v>
      </c>
      <c r="BR145" s="30" t="str">
        <f>'鱼属性|FishAttribute'!B63</f>
        <v>sanyangkaitai</v>
      </c>
      <c r="BS145" s="30">
        <f>'鱼属性|FishAttribute'!CB63</f>
        <v>0</v>
      </c>
      <c r="BT145" s="30">
        <f>'鱼属性|FishAttribute'!CC63</f>
        <v>0</v>
      </c>
      <c r="BU145" s="30">
        <f>'鱼属性|FishAttribute'!CD63</f>
        <v>1</v>
      </c>
      <c r="BV145" s="30">
        <f>'鱼属性|FishAttribute'!CE63</f>
        <v>1</v>
      </c>
      <c r="BW145" s="30">
        <f>'鱼属性|FishAttribute'!CF63</f>
        <v>1</v>
      </c>
      <c r="BX145" s="30">
        <f>'鱼属性|FishAttribute'!CH63</f>
        <v>0</v>
      </c>
      <c r="BY145" s="30">
        <f>'鱼属性|FishAttribute'!CI63</f>
        <v>1</v>
      </c>
    </row>
    <row r="146" spans="69:77">
      <c r="BQ146" s="30">
        <f>'鱼属性|FishAttribute'!A64</f>
        <v>55</v>
      </c>
      <c r="BR146" s="30" t="str">
        <f>'鱼属性|FishAttribute'!B64</f>
        <v>sijifacai</v>
      </c>
      <c r="BS146" s="30">
        <f>'鱼属性|FishAttribute'!CB64</f>
        <v>0</v>
      </c>
      <c r="BT146" s="30">
        <f>'鱼属性|FishAttribute'!CC64</f>
        <v>0</v>
      </c>
      <c r="BU146" s="30">
        <f>'鱼属性|FishAttribute'!CD64</f>
        <v>1</v>
      </c>
      <c r="BV146" s="30">
        <f>'鱼属性|FishAttribute'!CE64</f>
        <v>1</v>
      </c>
      <c r="BW146" s="30">
        <f>'鱼属性|FishAttribute'!CF64</f>
        <v>1</v>
      </c>
      <c r="BX146" s="30">
        <f>'鱼属性|FishAttribute'!CH64</f>
        <v>0</v>
      </c>
      <c r="BY146" s="30">
        <f>'鱼属性|FishAttribute'!CI64</f>
        <v>1</v>
      </c>
    </row>
    <row r="147" spans="69:77">
      <c r="BQ147" s="30">
        <f>'鱼属性|FishAttribute'!A65</f>
        <v>56</v>
      </c>
      <c r="BR147" s="30" t="str">
        <f>'鱼属性|FishAttribute'!B65</f>
        <v>sixilinmen</v>
      </c>
      <c r="BS147" s="30">
        <f>'鱼属性|FishAttribute'!CB65</f>
        <v>0</v>
      </c>
      <c r="BT147" s="30">
        <f>'鱼属性|FishAttribute'!CC65</f>
        <v>0</v>
      </c>
      <c r="BU147" s="30">
        <f>'鱼属性|FishAttribute'!CD65</f>
        <v>0</v>
      </c>
      <c r="BV147" s="30">
        <f>'鱼属性|FishAttribute'!CE65</f>
        <v>0</v>
      </c>
      <c r="BW147" s="30">
        <f>'鱼属性|FishAttribute'!CF65</f>
        <v>0</v>
      </c>
      <c r="BX147" s="30">
        <f>'鱼属性|FishAttribute'!CH65</f>
        <v>0</v>
      </c>
      <c r="BY147" s="30">
        <f>'鱼属性|FishAttribute'!CI65</f>
        <v>0</v>
      </c>
    </row>
    <row r="148" spans="69:77">
      <c r="BQ148" s="30">
        <f>'鱼属性|FishAttribute'!A66</f>
        <v>57</v>
      </c>
      <c r="BR148" s="30" t="str">
        <f>'鱼属性|FishAttribute'!B66</f>
        <v>wuzidengke</v>
      </c>
      <c r="BS148" s="30">
        <f>'鱼属性|FishAttribute'!CB66</f>
        <v>0</v>
      </c>
      <c r="BT148" s="30">
        <f>'鱼属性|FishAttribute'!CC66</f>
        <v>0</v>
      </c>
      <c r="BU148" s="30">
        <f>'鱼属性|FishAttribute'!CD66</f>
        <v>1</v>
      </c>
      <c r="BV148" s="30">
        <f>'鱼属性|FishAttribute'!CE66</f>
        <v>1</v>
      </c>
      <c r="BW148" s="30">
        <f>'鱼属性|FishAttribute'!CF66</f>
        <v>1</v>
      </c>
      <c r="BX148" s="30">
        <f>'鱼属性|FishAttribute'!CH66</f>
        <v>0</v>
      </c>
      <c r="BY148" s="30">
        <f>'鱼属性|FishAttribute'!CI66</f>
        <v>1</v>
      </c>
    </row>
    <row r="149" spans="69:77">
      <c r="BQ149" s="30">
        <f>'鱼属性|FishAttribute'!A67</f>
        <v>58</v>
      </c>
      <c r="BR149" s="30" t="str">
        <f>'鱼属性|FishAttribute'!B67</f>
        <v>shenlong01</v>
      </c>
      <c r="BS149" s="30">
        <f>'鱼属性|FishAttribute'!CB67</f>
        <v>0</v>
      </c>
      <c r="BT149" s="30">
        <f>'鱼属性|FishAttribute'!CC67</f>
        <v>0</v>
      </c>
      <c r="BU149" s="30">
        <f>'鱼属性|FishAttribute'!CD67</f>
        <v>0</v>
      </c>
      <c r="BV149" s="30">
        <f>'鱼属性|FishAttribute'!CE67</f>
        <v>0</v>
      </c>
      <c r="BW149" s="30">
        <f>'鱼属性|FishAttribute'!CF67</f>
        <v>1</v>
      </c>
      <c r="BX149" s="30">
        <f>'鱼属性|FishAttribute'!CH67</f>
        <v>0</v>
      </c>
      <c r="BY149" s="30">
        <f>'鱼属性|FishAttribute'!CI67</f>
        <v>1</v>
      </c>
    </row>
    <row r="150" spans="69:77">
      <c r="BQ150" s="30">
        <f>'鱼属性|FishAttribute'!A68</f>
        <v>64</v>
      </c>
      <c r="BR150" s="30" t="str">
        <f>'鱼属性|FishAttribute'!B68</f>
        <v>fenghuang</v>
      </c>
      <c r="BS150" s="30">
        <f>'鱼属性|FishAttribute'!CB68</f>
        <v>0</v>
      </c>
      <c r="BT150" s="30">
        <f>'鱼属性|FishAttribute'!CC68</f>
        <v>0</v>
      </c>
      <c r="BU150" s="30">
        <f>'鱼属性|FishAttribute'!CD68</f>
        <v>0</v>
      </c>
      <c r="BV150" s="30">
        <f>'鱼属性|FishAttribute'!CE68</f>
        <v>1</v>
      </c>
      <c r="BW150" s="30">
        <f>'鱼属性|FishAttribute'!CF68</f>
        <v>0</v>
      </c>
      <c r="BX150" s="30">
        <f>'鱼属性|FishAttribute'!CH68</f>
        <v>0</v>
      </c>
      <c r="BY150" s="30">
        <f>'鱼属性|FishAttribute'!CI68</f>
        <v>1</v>
      </c>
    </row>
    <row r="151" spans="69:77">
      <c r="BQ151" s="30">
        <f>'鱼属性|FishAttribute'!A69</f>
        <v>65</v>
      </c>
      <c r="BR151" s="30" t="str">
        <f>'鱼属性|FishAttribute'!B69</f>
        <v>wulingzhu</v>
      </c>
      <c r="BS151" s="30">
        <f>'鱼属性|FishAttribute'!CB69</f>
        <v>0</v>
      </c>
      <c r="BT151" s="30">
        <f>'鱼属性|FishAttribute'!CC69</f>
        <v>0</v>
      </c>
      <c r="BU151" s="30">
        <f>'鱼属性|FishAttribute'!CD69</f>
        <v>0</v>
      </c>
      <c r="BV151" s="30">
        <f>'鱼属性|FishAttribute'!CE69</f>
        <v>1</v>
      </c>
      <c r="BW151" s="30">
        <f>'鱼属性|FishAttribute'!CF69</f>
        <v>1</v>
      </c>
      <c r="BX151" s="30">
        <f>'鱼属性|FishAttribute'!CH69</f>
        <v>0</v>
      </c>
      <c r="BY151" s="30">
        <f>'鱼属性|FishAttribute'!CI69</f>
        <v>0</v>
      </c>
    </row>
    <row r="152" spans="69:77">
      <c r="BQ152" s="30">
        <f>'鱼属性|FishAttribute'!A70</f>
        <v>66</v>
      </c>
      <c r="BR152" s="30" t="str">
        <f>'鱼属性|FishAttribute'!B70</f>
        <v>dawangwuzei</v>
      </c>
      <c r="BS152" s="30">
        <f>'鱼属性|FishAttribute'!CB70</f>
        <v>0</v>
      </c>
      <c r="BT152" s="30">
        <f>'鱼属性|FishAttribute'!CC70</f>
        <v>0</v>
      </c>
      <c r="BU152" s="30">
        <f>'鱼属性|FishAttribute'!CD70</f>
        <v>0</v>
      </c>
      <c r="BV152" s="30">
        <f>'鱼属性|FishAttribute'!CE70</f>
        <v>1</v>
      </c>
      <c r="BW152" s="30">
        <f>'鱼属性|FishAttribute'!CF70</f>
        <v>1</v>
      </c>
      <c r="BX152" s="30">
        <f>'鱼属性|FishAttribute'!CH70</f>
        <v>0</v>
      </c>
      <c r="BY152" s="30">
        <f>'鱼属性|FishAttribute'!CI70</f>
        <v>0</v>
      </c>
    </row>
    <row r="153" spans="69:77">
      <c r="BQ153" s="30">
        <f>'鱼属性|FishAttribute'!A71</f>
        <v>67</v>
      </c>
      <c r="BR153" s="30" t="str">
        <f>'鱼属性|FishAttribute'!B71</f>
        <v>fantianyin</v>
      </c>
      <c r="BS153" s="30">
        <f>'鱼属性|FishAttribute'!CB71</f>
        <v>0</v>
      </c>
      <c r="BT153" s="30">
        <f>'鱼属性|FishAttribute'!CC71</f>
        <v>0</v>
      </c>
      <c r="BU153" s="30">
        <f>'鱼属性|FishAttribute'!CD71</f>
        <v>1</v>
      </c>
      <c r="BV153" s="30">
        <f>'鱼属性|FishAttribute'!CE71</f>
        <v>0</v>
      </c>
      <c r="BW153" s="30">
        <f>'鱼属性|FishAttribute'!CF71</f>
        <v>0</v>
      </c>
      <c r="BX153" s="30">
        <f>'鱼属性|FishAttribute'!CH71</f>
        <v>0</v>
      </c>
      <c r="BY153" s="30">
        <f>'鱼属性|FishAttribute'!CI71</f>
        <v>1</v>
      </c>
    </row>
    <row r="154" spans="69:77">
      <c r="BQ154" s="30">
        <f>'鱼属性|FishAttribute'!A72</f>
        <v>68</v>
      </c>
      <c r="BR154" s="30" t="str">
        <f>'鱼属性|FishAttribute'!B72</f>
        <v>yinyangjing</v>
      </c>
      <c r="BS154" s="30">
        <f>'鱼属性|FishAttribute'!CB72</f>
        <v>0</v>
      </c>
      <c r="BT154" s="30">
        <f>'鱼属性|FishAttribute'!CC72</f>
        <v>0</v>
      </c>
      <c r="BU154" s="30">
        <f>'鱼属性|FishAttribute'!CD72</f>
        <v>0</v>
      </c>
      <c r="BV154" s="30">
        <f>'鱼属性|FishAttribute'!CE72</f>
        <v>1</v>
      </c>
      <c r="BW154" s="30">
        <f>'鱼属性|FishAttribute'!CF72</f>
        <v>0</v>
      </c>
      <c r="BX154" s="30">
        <f>'鱼属性|FishAttribute'!CH72</f>
        <v>0</v>
      </c>
      <c r="BY154" s="30">
        <f>'鱼属性|FishAttribute'!CI72</f>
        <v>0</v>
      </c>
    </row>
    <row r="155" spans="69:77">
      <c r="BQ155" s="30">
        <f>'鱼属性|FishAttribute'!A73</f>
        <v>69</v>
      </c>
      <c r="BR155" s="30" t="str">
        <f>'鱼属性|FishAttribute'!B73</f>
        <v>wuseshenniu</v>
      </c>
      <c r="BS155" s="30">
        <f>'鱼属性|FishAttribute'!CB73</f>
        <v>0</v>
      </c>
      <c r="BT155" s="30">
        <f>'鱼属性|FishAttribute'!CC73</f>
        <v>0</v>
      </c>
      <c r="BU155" s="30">
        <f>'鱼属性|FishAttribute'!CD73</f>
        <v>0</v>
      </c>
      <c r="BV155" s="30">
        <f>'鱼属性|FishAttribute'!CE73</f>
        <v>1</v>
      </c>
      <c r="BW155" s="30">
        <f>'鱼属性|FishAttribute'!CF73</f>
        <v>1</v>
      </c>
      <c r="BX155" s="30">
        <f>'鱼属性|FishAttribute'!CH73</f>
        <v>0</v>
      </c>
      <c r="BY155" s="30">
        <f>'鱼属性|FishAttribute'!CI73</f>
        <v>0</v>
      </c>
    </row>
    <row r="156" spans="69:77">
      <c r="BQ156" s="30">
        <f>'鱼属性|FishAttribute'!A74</f>
        <v>70</v>
      </c>
      <c r="BR156" s="30" t="str">
        <f>'鱼属性|FishAttribute'!B74</f>
        <v>henggongyu</v>
      </c>
      <c r="BS156" s="30">
        <f>'鱼属性|FishAttribute'!CB74</f>
        <v>0</v>
      </c>
      <c r="BT156" s="30">
        <f>'鱼属性|FishAttribute'!CC74</f>
        <v>0</v>
      </c>
      <c r="BU156" s="30">
        <f>'鱼属性|FishAttribute'!CD74</f>
        <v>1</v>
      </c>
      <c r="BV156" s="30">
        <f>'鱼属性|FishAttribute'!CE74</f>
        <v>0</v>
      </c>
      <c r="BW156" s="30">
        <f>'鱼属性|FishAttribute'!CF74</f>
        <v>1</v>
      </c>
      <c r="BX156" s="30">
        <f>'鱼属性|FishAttribute'!CH74</f>
        <v>1</v>
      </c>
      <c r="BY156" s="30">
        <f>'鱼属性|FishAttribute'!CI74</f>
        <v>1</v>
      </c>
    </row>
    <row r="157" spans="69:77">
      <c r="BQ157" s="30">
        <f>'鱼属性|FishAttribute'!A75</f>
        <v>71</v>
      </c>
      <c r="BR157" s="30" t="str">
        <f>'鱼属性|FishAttribute'!B75</f>
        <v>baozangjue</v>
      </c>
      <c r="BS157" s="30">
        <f>'鱼属性|FishAttribute'!CB75</f>
        <v>0</v>
      </c>
      <c r="BT157" s="30">
        <f>'鱼属性|FishAttribute'!CC75</f>
        <v>0</v>
      </c>
      <c r="BU157" s="30">
        <f>'鱼属性|FishAttribute'!CD75</f>
        <v>1</v>
      </c>
      <c r="BV157" s="30">
        <f>'鱼属性|FishAttribute'!CE75</f>
        <v>1</v>
      </c>
      <c r="BW157" s="30">
        <f>'鱼属性|FishAttribute'!CF75</f>
        <v>0</v>
      </c>
      <c r="BX157" s="30">
        <f>'鱼属性|FishAttribute'!CH75</f>
        <v>1</v>
      </c>
      <c r="BY157" s="30">
        <f>'鱼属性|FishAttribute'!CI75</f>
        <v>0</v>
      </c>
    </row>
    <row r="158" spans="69:77">
      <c r="BQ158" s="30">
        <f>'鱼属性|FishAttribute'!A76</f>
        <v>72</v>
      </c>
      <c r="BR158" s="30" t="str">
        <f>'鱼属性|FishAttribute'!B76</f>
        <v>lianhuanzdx</v>
      </c>
      <c r="BS158" s="30">
        <f>'鱼属性|FishAttribute'!CB76</f>
        <v>1</v>
      </c>
      <c r="BT158" s="30">
        <f>'鱼属性|FishAttribute'!CC76</f>
        <v>1</v>
      </c>
      <c r="BU158" s="30">
        <f>'鱼属性|FishAttribute'!CD76</f>
        <v>1</v>
      </c>
      <c r="BV158" s="30">
        <f>'鱼属性|FishAttribute'!CE76</f>
        <v>1</v>
      </c>
      <c r="BW158" s="30">
        <f>'鱼属性|FishAttribute'!CF76</f>
        <v>0</v>
      </c>
      <c r="BX158" s="30">
        <f>'鱼属性|FishAttribute'!CH76</f>
        <v>0</v>
      </c>
      <c r="BY158" s="30">
        <f>'鱼属性|FishAttribute'!CI76</f>
        <v>1</v>
      </c>
    </row>
    <row r="159" spans="69:77">
      <c r="BQ159" s="30">
        <f>'鱼属性|FishAttribute'!A77</f>
        <v>73</v>
      </c>
      <c r="BR159" s="30" t="str">
        <f>'鱼属性|FishAttribute'!B77</f>
        <v>shuimuboss</v>
      </c>
      <c r="BS159" s="30">
        <f>'鱼属性|FishAttribute'!CB77</f>
        <v>1</v>
      </c>
      <c r="BT159" s="30">
        <f>'鱼属性|FishAttribute'!CC77</f>
        <v>0</v>
      </c>
      <c r="BU159" s="30">
        <f>'鱼属性|FishAttribute'!CD77</f>
        <v>0</v>
      </c>
      <c r="BV159" s="30">
        <f>'鱼属性|FishAttribute'!CE77</f>
        <v>0</v>
      </c>
      <c r="BW159" s="30">
        <f>'鱼属性|FishAttribute'!CF77</f>
        <v>0</v>
      </c>
      <c r="BX159" s="30">
        <f>'鱼属性|FishAttribute'!CH77</f>
        <v>0</v>
      </c>
      <c r="BY159" s="30">
        <f>'鱼属性|FishAttribute'!CI77</f>
        <v>0</v>
      </c>
    </row>
    <row r="160" spans="69:77">
      <c r="BQ160" s="30">
        <f>'鱼属性|FishAttribute'!A78</f>
        <v>74</v>
      </c>
      <c r="BR160" s="30" t="str">
        <f>'鱼属性|FishAttribute'!B78</f>
        <v>henggongyu</v>
      </c>
      <c r="BS160" s="30">
        <f>'鱼属性|FishAttribute'!CB78</f>
        <v>1</v>
      </c>
      <c r="BT160" s="30">
        <f>'鱼属性|FishAttribute'!CC78</f>
        <v>1</v>
      </c>
      <c r="BU160" s="30">
        <f>'鱼属性|FishAttribute'!CD78</f>
        <v>0</v>
      </c>
      <c r="BV160" s="30">
        <f>'鱼属性|FishAttribute'!CE78</f>
        <v>0</v>
      </c>
      <c r="BW160" s="30">
        <f>'鱼属性|FishAttribute'!CF78</f>
        <v>0</v>
      </c>
      <c r="BX160" s="30">
        <f>'鱼属性|FishAttribute'!CH78</f>
        <v>0</v>
      </c>
      <c r="BY160" s="30">
        <f>'鱼属性|FishAttribute'!CI78</f>
        <v>0</v>
      </c>
    </row>
    <row r="161" spans="69:77">
      <c r="BQ161" s="30">
        <f>'鱼属性|FishAttribute'!A79</f>
        <v>75</v>
      </c>
      <c r="BR161" s="30" t="str">
        <f>'鱼属性|FishAttribute'!B79</f>
        <v>baozangjue</v>
      </c>
      <c r="BS161" s="30">
        <f>'鱼属性|FishAttribute'!CB79</f>
        <v>1</v>
      </c>
      <c r="BT161" s="30">
        <f>'鱼属性|FishAttribute'!CC79</f>
        <v>1</v>
      </c>
      <c r="BU161" s="30">
        <f>'鱼属性|FishAttribute'!CD79</f>
        <v>0</v>
      </c>
      <c r="BV161" s="30">
        <f>'鱼属性|FishAttribute'!CE79</f>
        <v>0</v>
      </c>
      <c r="BW161" s="30">
        <f>'鱼属性|FishAttribute'!CF79</f>
        <v>0</v>
      </c>
      <c r="BX161" s="30">
        <f>'鱼属性|FishAttribute'!CH79</f>
        <v>0</v>
      </c>
      <c r="BY161" s="30">
        <f>'鱼属性|FishAttribute'!CI79</f>
        <v>0</v>
      </c>
    </row>
    <row r="162" spans="69:77">
      <c r="BQ162" s="30">
        <f>'鱼属性|FishAttribute'!A80</f>
        <v>76</v>
      </c>
      <c r="BR162" s="30" t="str">
        <f>'鱼属性|FishAttribute'!B80</f>
        <v>wulingzhu</v>
      </c>
      <c r="BS162" s="30">
        <f>'鱼属性|FishAttribute'!CB80</f>
        <v>0</v>
      </c>
      <c r="BT162" s="30">
        <f>'鱼属性|FishAttribute'!CC80</f>
        <v>1</v>
      </c>
      <c r="BU162" s="30">
        <f>'鱼属性|FishAttribute'!CD80</f>
        <v>1</v>
      </c>
      <c r="BV162" s="30">
        <f>'鱼属性|FishAttribute'!CE80</f>
        <v>0</v>
      </c>
      <c r="BW162" s="30">
        <f>'鱼属性|FishAttribute'!CF80</f>
        <v>0</v>
      </c>
      <c r="BX162" s="30">
        <f>'鱼属性|FishAttribute'!CH80</f>
        <v>0</v>
      </c>
      <c r="BY162" s="30">
        <f>'鱼属性|FishAttribute'!CI80</f>
        <v>0</v>
      </c>
    </row>
    <row r="163" spans="69:77">
      <c r="BQ163" s="30">
        <f>'鱼属性|FishAttribute'!A81</f>
        <v>77</v>
      </c>
      <c r="BR163" s="30" t="str">
        <f>'鱼属性|FishAttribute'!B81</f>
        <v>wuseshenniu</v>
      </c>
      <c r="BS163" s="30">
        <f>'鱼属性|FishAttribute'!CB81</f>
        <v>0</v>
      </c>
      <c r="BT163" s="30">
        <f>'鱼属性|FishAttribute'!CC81</f>
        <v>1</v>
      </c>
      <c r="BU163" s="30">
        <f>'鱼属性|FishAttribute'!CD81</f>
        <v>1</v>
      </c>
      <c r="BV163" s="30">
        <f>'鱼属性|FishAttribute'!CE81</f>
        <v>0</v>
      </c>
      <c r="BW163" s="30">
        <f>'鱼属性|FishAttribute'!CF81</f>
        <v>0</v>
      </c>
      <c r="BX163" s="30">
        <f>'鱼属性|FishAttribute'!CH81</f>
        <v>0</v>
      </c>
      <c r="BY163" s="30">
        <f>'鱼属性|FishAttribute'!CI81</f>
        <v>0</v>
      </c>
    </row>
    <row r="164" spans="69:77">
      <c r="BQ164" s="30">
        <f>'鱼属性|FishAttribute'!A83</f>
        <v>79</v>
      </c>
      <c r="BR164" s="30" t="str">
        <f>'鱼属性|FishAttribute'!B83</f>
        <v>kuiniugu</v>
      </c>
      <c r="BS164" s="30">
        <f>'鱼属性|FishAttribute'!CB83</f>
        <v>0</v>
      </c>
      <c r="BT164" s="30">
        <f>'鱼属性|FishAttribute'!CC83</f>
        <v>0</v>
      </c>
      <c r="BU164" s="30">
        <f>'鱼属性|FishAttribute'!CD83</f>
        <v>0</v>
      </c>
      <c r="BV164" s="30">
        <f>'鱼属性|FishAttribute'!CE83</f>
        <v>1</v>
      </c>
      <c r="BW164" s="30">
        <f>'鱼属性|FishAttribute'!CF82</f>
        <v>1</v>
      </c>
      <c r="BX164" s="30">
        <f>'鱼属性|FishAttribute'!CH83</f>
        <v>0</v>
      </c>
      <c r="BY164" s="30">
        <f>'鱼属性|FishAttribute'!CI83</f>
        <v>0</v>
      </c>
    </row>
    <row r="165" spans="69:77">
      <c r="BQ165" s="30">
        <f>'鱼属性|FishAttribute'!A84</f>
        <v>80</v>
      </c>
      <c r="BR165" s="30" t="str">
        <f>'鱼属性|FishAttribute'!B84</f>
        <v>zhuxianjian</v>
      </c>
      <c r="BS165" s="30">
        <f>'鱼属性|FishAttribute'!CB84</f>
        <v>0</v>
      </c>
      <c r="BT165" s="30">
        <f>'鱼属性|FishAttribute'!CC84</f>
        <v>0</v>
      </c>
      <c r="BU165" s="30">
        <f>'鱼属性|FishAttribute'!CD84</f>
        <v>0</v>
      </c>
      <c r="BV165" s="30">
        <f>'鱼属性|FishAttribute'!CE84</f>
        <v>0</v>
      </c>
      <c r="BW165" s="30">
        <f>'鱼属性|FishAttribute'!CF83</f>
        <v>1</v>
      </c>
      <c r="BX165" s="30">
        <f>'鱼属性|FishAttribute'!CH84</f>
        <v>0</v>
      </c>
      <c r="BY165" s="30">
        <f>'鱼属性|FishAttribute'!CI84</f>
        <v>1</v>
      </c>
    </row>
    <row r="166" spans="69:77">
      <c r="BQ166" s="30">
        <f>'鱼属性|FishAttribute'!A85</f>
        <v>81</v>
      </c>
      <c r="BR166" s="30" t="str">
        <f>'鱼属性|FishAttribute'!B85</f>
        <v>baihu</v>
      </c>
      <c r="BS166" s="30">
        <f>'鱼属性|FishAttribute'!CB85</f>
        <v>0</v>
      </c>
      <c r="BT166" s="30">
        <f>'鱼属性|FishAttribute'!CC85</f>
        <v>0</v>
      </c>
      <c r="BU166" s="30">
        <f>'鱼属性|FishAttribute'!CD85</f>
        <v>0</v>
      </c>
      <c r="BV166" s="30">
        <f>'鱼属性|FishAttribute'!CE85</f>
        <v>0</v>
      </c>
      <c r="BW166" s="30">
        <f>'鱼属性|FishAttribute'!CF84</f>
        <v>1</v>
      </c>
      <c r="BX166" s="30">
        <f>'鱼属性|FishAttribute'!CH85</f>
        <v>0</v>
      </c>
      <c r="BY166" s="30">
        <f>'鱼属性|FishAttribute'!CI85</f>
        <v>1</v>
      </c>
    </row>
    <row r="167" spans="69:77">
      <c r="BQ167" s="30">
        <f>'鱼属性|FishAttribute'!A82</f>
        <v>78</v>
      </c>
      <c r="BR167" s="30" t="str">
        <f>'鱼属性|FishAttribute'!B82</f>
        <v>huahudiao</v>
      </c>
      <c r="BS167" s="30">
        <f>'鱼属性|FishAttribute'!CB82</f>
        <v>0</v>
      </c>
      <c r="BT167" s="30">
        <f>'鱼属性|FishAttribute'!CC82</f>
        <v>0</v>
      </c>
      <c r="BU167" s="30">
        <f>'鱼属性|FishAttribute'!CD82</f>
        <v>0</v>
      </c>
      <c r="BV167" s="30">
        <f>'鱼属性|FishAttribute'!CE82</f>
        <v>1</v>
      </c>
      <c r="BW167" s="30">
        <f>'鱼属性|FishAttribute'!CF85</f>
        <v>1</v>
      </c>
      <c r="BX167" s="30">
        <f>'鱼属性|FishAttribute'!CH82</f>
        <v>0</v>
      </c>
      <c r="BY167" s="30">
        <f>'鱼属性|FishAttribute'!CI82</f>
        <v>1</v>
      </c>
    </row>
    <row r="168" spans="69:77">
      <c r="BQ168" s="30">
        <f>'鱼属性|FishAttribute'!A86</f>
        <v>82</v>
      </c>
      <c r="BR168" s="30" t="str">
        <f>'鱼属性|FishAttribute'!B86</f>
        <v>duobaodaoren</v>
      </c>
      <c r="BS168" s="30">
        <f>'鱼属性|FishAttribute'!CB86</f>
        <v>0</v>
      </c>
      <c r="BT168" s="30">
        <f>'鱼属性|FishAttribute'!CC86</f>
        <v>0</v>
      </c>
      <c r="BU168" s="30">
        <f>'鱼属性|FishAttribute'!CD86</f>
        <v>0</v>
      </c>
      <c r="BV168" s="30">
        <f>'鱼属性|FishAttribute'!CE86</f>
        <v>1</v>
      </c>
      <c r="BW168" s="30">
        <f>'鱼属性|FishAttribute'!CF86</f>
        <v>1</v>
      </c>
      <c r="BX168" s="30">
        <f>'鱼属性|FishAttribute'!CH86</f>
        <v>0</v>
      </c>
      <c r="BY168" s="30">
        <f>'鱼属性|FishAttribute'!CI86</f>
        <v>1</v>
      </c>
    </row>
    <row r="169" spans="69:77">
      <c r="BQ169" s="30">
        <f>'鱼属性|FishAttribute'!A87</f>
        <v>83</v>
      </c>
      <c r="BR169" s="30" t="str">
        <f>'鱼属性|FishAttribute'!B87</f>
        <v>xuanwu</v>
      </c>
      <c r="BS169" s="30">
        <f>'鱼属性|FishAttribute'!CB87</f>
        <v>0</v>
      </c>
      <c r="BT169" s="30">
        <f>'鱼属性|FishAttribute'!CC87</f>
        <v>1</v>
      </c>
      <c r="BU169" s="30">
        <f>'鱼属性|FishAttribute'!CD87</f>
        <v>0</v>
      </c>
      <c r="BV169" s="30">
        <f>'鱼属性|FishAttribute'!CE87</f>
        <v>0</v>
      </c>
      <c r="BW169" s="30">
        <f>'鱼属性|FishAttribute'!CF87</f>
        <v>0</v>
      </c>
      <c r="BX169" s="30">
        <f>'鱼属性|FishAttribute'!CH87</f>
        <v>0</v>
      </c>
      <c r="BY169" s="30">
        <f>'鱼属性|FishAttribute'!CI87</f>
        <v>1</v>
      </c>
    </row>
    <row r="170" spans="69:77">
      <c r="BQ170" s="30">
        <f>'鱼属性|FishAttribute'!A88</f>
        <v>84</v>
      </c>
      <c r="BR170" s="30" t="str">
        <f>'鱼属性|FishAttribute'!B88</f>
        <v>shejitu</v>
      </c>
      <c r="BS170" s="30">
        <f>'鱼属性|FishAttribute'!CB88</f>
        <v>0</v>
      </c>
      <c r="BT170" s="30">
        <f>'鱼属性|FishAttribute'!CC88</f>
        <v>1</v>
      </c>
      <c r="BU170" s="30">
        <f>'鱼属性|FishAttribute'!CD88</f>
        <v>1</v>
      </c>
      <c r="BV170" s="30">
        <f>'鱼属性|FishAttribute'!CE88</f>
        <v>0</v>
      </c>
      <c r="BW170" s="30">
        <f>'鱼属性|FishAttribute'!CF88</f>
        <v>0</v>
      </c>
      <c r="BX170" s="30">
        <f>'鱼属性|FishAttribute'!CH88</f>
        <v>0</v>
      </c>
      <c r="BY170" s="30">
        <f>'鱼属性|FishAttribute'!CI88</f>
        <v>0</v>
      </c>
    </row>
    <row r="171" spans="69:77">
      <c r="BQ171" s="30">
        <f>'鱼属性|FishAttribute'!A89</f>
        <v>85</v>
      </c>
      <c r="BR171" s="30" t="str">
        <f>'鱼属性|FishAttribute'!B89</f>
        <v>shejituskill</v>
      </c>
      <c r="BS171" s="30">
        <f>'鱼属性|FishAttribute'!CB89</f>
        <v>0</v>
      </c>
      <c r="BT171" s="30">
        <f>'鱼属性|FishAttribute'!CC89</f>
        <v>0</v>
      </c>
      <c r="BU171" s="30">
        <f>'鱼属性|FishAttribute'!CD89</f>
        <v>0</v>
      </c>
      <c r="BV171" s="30">
        <f>'鱼属性|FishAttribute'!CE89</f>
        <v>0</v>
      </c>
      <c r="BW171" s="30">
        <f>'鱼属性|FishAttribute'!CF89</f>
        <v>0</v>
      </c>
      <c r="BX171" s="30">
        <f>'鱼属性|FishAttribute'!CH89</f>
        <v>0</v>
      </c>
      <c r="BY171" s="30">
        <f>'鱼属性|FishAttribute'!CI89</f>
        <v>0</v>
      </c>
    </row>
    <row r="172" spans="69:77">
      <c r="BQ172" s="30">
        <f>'鱼属性|FishAttribute'!A92</f>
        <v>0</v>
      </c>
      <c r="BR172" s="30">
        <f>'鱼属性|FishAttribute'!B92</f>
        <v>0</v>
      </c>
      <c r="BS172" s="30">
        <f>'鱼属性|FishAttribute'!CB92</f>
        <v>0</v>
      </c>
      <c r="BT172" s="30">
        <f>'鱼属性|FishAttribute'!CC92</f>
        <v>0</v>
      </c>
      <c r="BU172" s="30">
        <f>'鱼属性|FishAttribute'!CD92</f>
        <v>0</v>
      </c>
      <c r="BV172" s="30">
        <f>'鱼属性|FishAttribute'!CE92</f>
        <v>0</v>
      </c>
      <c r="BW172" s="30">
        <f>'鱼属性|FishAttribute'!CF92</f>
        <v>0</v>
      </c>
      <c r="BX172" s="30">
        <f>'鱼属性|FishAttribute'!CH92</f>
        <v>0</v>
      </c>
      <c r="BY172" s="30">
        <f>'鱼属性|FishAttribute'!CI92</f>
        <v>0</v>
      </c>
    </row>
    <row r="173" spans="69:77">
      <c r="BQ173" s="30">
        <f>'鱼属性|FishAttribute'!A93</f>
        <v>0</v>
      </c>
      <c r="BR173" s="30">
        <f>'鱼属性|FishAttribute'!B93</f>
        <v>0</v>
      </c>
      <c r="BS173" s="30">
        <f>'鱼属性|FishAttribute'!CB93</f>
        <v>0</v>
      </c>
      <c r="BT173" s="30">
        <f>'鱼属性|FishAttribute'!CC93</f>
        <v>0</v>
      </c>
      <c r="BU173" s="30">
        <f>'鱼属性|FishAttribute'!CD93</f>
        <v>0</v>
      </c>
      <c r="BV173" s="30">
        <f>'鱼属性|FishAttribute'!CE93</f>
        <v>0</v>
      </c>
      <c r="BW173" s="30">
        <f>'鱼属性|FishAttribute'!CF93</f>
        <v>0</v>
      </c>
      <c r="BX173" s="30">
        <f>'鱼属性|FishAttribute'!CH93</f>
        <v>0</v>
      </c>
      <c r="BY173" s="30">
        <f>'鱼属性|FishAttribute'!CI93</f>
        <v>0</v>
      </c>
    </row>
    <row r="174" spans="69:77">
      <c r="BQ174" s="30">
        <f>'鱼属性|FishAttribute'!A94</f>
        <v>0</v>
      </c>
      <c r="BR174" s="30">
        <f>'鱼属性|FishAttribute'!B94</f>
        <v>0</v>
      </c>
      <c r="BS174" s="30">
        <f>'鱼属性|FishAttribute'!CB94</f>
        <v>0</v>
      </c>
      <c r="BT174" s="30">
        <f>'鱼属性|FishAttribute'!CC94</f>
        <v>0</v>
      </c>
      <c r="BU174" s="30">
        <f>'鱼属性|FishAttribute'!CD94</f>
        <v>0</v>
      </c>
      <c r="BV174" s="30">
        <f>'鱼属性|FishAttribute'!CE94</f>
        <v>0</v>
      </c>
      <c r="BW174" s="30">
        <f>'鱼属性|FishAttribute'!CF94</f>
        <v>0</v>
      </c>
      <c r="BX174" s="30">
        <f>'鱼属性|FishAttribute'!CH94</f>
        <v>0</v>
      </c>
      <c r="BY174" s="30">
        <f>'鱼属性|FishAttribute'!CI94</f>
        <v>0</v>
      </c>
    </row>
    <row r="175" spans="69:77">
      <c r="BQ175" s="30">
        <f>'鱼属性|FishAttribute'!A95</f>
        <v>0</v>
      </c>
      <c r="BR175" s="30">
        <f>'鱼属性|FishAttribute'!B95</f>
        <v>0</v>
      </c>
      <c r="BS175" s="30">
        <f>'鱼属性|FishAttribute'!CB95</f>
        <v>0</v>
      </c>
      <c r="BT175" s="30">
        <f>'鱼属性|FishAttribute'!CC95</f>
        <v>0</v>
      </c>
      <c r="BU175" s="30">
        <f>'鱼属性|FishAttribute'!CD95</f>
        <v>0</v>
      </c>
      <c r="BV175" s="30">
        <f>'鱼属性|FishAttribute'!CE95</f>
        <v>0</v>
      </c>
      <c r="BW175" s="30">
        <f>'鱼属性|FishAttribute'!CF95</f>
        <v>0</v>
      </c>
      <c r="BX175" s="30">
        <f>'鱼属性|FishAttribute'!CH95</f>
        <v>0</v>
      </c>
      <c r="BY175" s="30">
        <f>'鱼属性|FishAttribute'!CI95</f>
        <v>0</v>
      </c>
    </row>
    <row r="176" spans="69:77">
      <c r="BQ176" s="30">
        <f>'鱼属性|FishAttribute'!A96</f>
        <v>0</v>
      </c>
      <c r="BR176" s="30">
        <f>'鱼属性|FishAttribute'!B96</f>
        <v>0</v>
      </c>
      <c r="BS176" s="30">
        <f>'鱼属性|FishAttribute'!CB96</f>
        <v>0</v>
      </c>
      <c r="BT176" s="30">
        <f>'鱼属性|FishAttribute'!CC96</f>
        <v>0</v>
      </c>
      <c r="BU176" s="30">
        <f>'鱼属性|FishAttribute'!CD96</f>
        <v>0</v>
      </c>
      <c r="BV176" s="30">
        <f>'鱼属性|FishAttribute'!CE96</f>
        <v>0</v>
      </c>
      <c r="BW176" s="30">
        <f>'鱼属性|FishAttribute'!CF96</f>
        <v>0</v>
      </c>
      <c r="BX176" s="30">
        <f>'鱼属性|FishAttribute'!CH96</f>
        <v>0</v>
      </c>
      <c r="BY176" s="30">
        <f>'鱼属性|FishAttribute'!CI96</f>
        <v>0</v>
      </c>
    </row>
    <row r="177" spans="69:77">
      <c r="BQ177" s="30">
        <f>'鱼属性|FishAttribute'!A97</f>
        <v>0</v>
      </c>
      <c r="BR177" s="30">
        <f>'鱼属性|FishAttribute'!B97</f>
        <v>0</v>
      </c>
      <c r="BS177" s="30">
        <f>'鱼属性|FishAttribute'!CB97</f>
        <v>0</v>
      </c>
      <c r="BT177" s="30">
        <f>'鱼属性|FishAttribute'!CC97</f>
        <v>0</v>
      </c>
      <c r="BU177" s="30">
        <f>'鱼属性|FishAttribute'!CD97</f>
        <v>0</v>
      </c>
      <c r="BV177" s="30">
        <f>'鱼属性|FishAttribute'!CE97</f>
        <v>0</v>
      </c>
      <c r="BW177" s="30">
        <f>'鱼属性|FishAttribute'!CF97</f>
        <v>0</v>
      </c>
      <c r="BX177" s="30">
        <f>'鱼属性|FishAttribute'!CH97</f>
        <v>0</v>
      </c>
      <c r="BY177" s="30">
        <f>'鱼属性|FishAttribute'!CI97</f>
        <v>0</v>
      </c>
    </row>
    <row r="178" spans="69:77">
      <c r="BQ178" s="30">
        <f>'鱼属性|FishAttribute'!A98</f>
        <v>0</v>
      </c>
      <c r="BR178" s="30">
        <f>'鱼属性|FishAttribute'!B98</f>
        <v>0</v>
      </c>
      <c r="BS178" s="30">
        <f>'鱼属性|FishAttribute'!CB98</f>
        <v>0</v>
      </c>
      <c r="BT178" s="30">
        <f>'鱼属性|FishAttribute'!CC98</f>
        <v>0</v>
      </c>
      <c r="BU178" s="30">
        <f>'鱼属性|FishAttribute'!CD98</f>
        <v>0</v>
      </c>
      <c r="BV178" s="30">
        <f>'鱼属性|FishAttribute'!CE98</f>
        <v>0</v>
      </c>
      <c r="BW178" s="30">
        <f>'鱼属性|FishAttribute'!CF98</f>
        <v>0</v>
      </c>
      <c r="BX178" s="30">
        <f>'鱼属性|FishAttribute'!CH98</f>
        <v>0</v>
      </c>
      <c r="BY178" s="30">
        <f>'鱼属性|FishAttribute'!CI98</f>
        <v>0</v>
      </c>
    </row>
    <row r="179" spans="69:77">
      <c r="BQ179" s="30">
        <f>'鱼属性|FishAttribute'!A99</f>
        <v>0</v>
      </c>
      <c r="BR179" s="30">
        <f>'鱼属性|FishAttribute'!B99</f>
        <v>0</v>
      </c>
      <c r="BS179" s="30">
        <f>'鱼属性|FishAttribute'!CB99</f>
        <v>0</v>
      </c>
      <c r="BT179" s="30">
        <f>'鱼属性|FishAttribute'!CC99</f>
        <v>0</v>
      </c>
      <c r="BU179" s="30">
        <f>'鱼属性|FishAttribute'!CD99</f>
        <v>0</v>
      </c>
      <c r="BV179" s="30">
        <f>'鱼属性|FishAttribute'!CE99</f>
        <v>0</v>
      </c>
      <c r="BW179" s="30">
        <f>'鱼属性|FishAttribute'!CF99</f>
        <v>0</v>
      </c>
      <c r="BX179" s="30">
        <f>'鱼属性|FishAttribute'!CH99</f>
        <v>0</v>
      </c>
      <c r="BY179" s="30">
        <f>'鱼属性|FishAttribute'!CI99</f>
        <v>0</v>
      </c>
    </row>
    <row r="180" spans="69:77">
      <c r="BQ180" s="30">
        <f>'鱼属性|FishAttribute'!A100</f>
        <v>0</v>
      </c>
      <c r="BR180" s="30">
        <f>'鱼属性|FishAttribute'!B100</f>
        <v>0</v>
      </c>
      <c r="BS180" s="30">
        <f>'鱼属性|FishAttribute'!CB100</f>
        <v>0</v>
      </c>
      <c r="BT180" s="30">
        <f>'鱼属性|FishAttribute'!CC100</f>
        <v>0</v>
      </c>
      <c r="BU180" s="30">
        <f>'鱼属性|FishAttribute'!CD100</f>
        <v>0</v>
      </c>
      <c r="BV180" s="30">
        <f>'鱼属性|FishAttribute'!CE100</f>
        <v>0</v>
      </c>
      <c r="BW180" s="30">
        <f>'鱼属性|FishAttribute'!CF100</f>
        <v>0</v>
      </c>
      <c r="BX180" s="30">
        <f>'鱼属性|FishAttribute'!CH100</f>
        <v>0</v>
      </c>
      <c r="BY180" s="30">
        <f>'鱼属性|FishAttribute'!CI100</f>
        <v>0</v>
      </c>
    </row>
    <row r="181" spans="69:77">
      <c r="BQ181" s="30">
        <f>'鱼属性|FishAttribute'!A101</f>
        <v>0</v>
      </c>
      <c r="BR181" s="30">
        <f>'鱼属性|FishAttribute'!B101</f>
        <v>0</v>
      </c>
      <c r="BS181" s="30">
        <f>'鱼属性|FishAttribute'!CB101</f>
        <v>0</v>
      </c>
      <c r="BT181" s="30">
        <f>'鱼属性|FishAttribute'!CC101</f>
        <v>0</v>
      </c>
      <c r="BU181" s="30">
        <f>'鱼属性|FishAttribute'!CD101</f>
        <v>0</v>
      </c>
      <c r="BV181" s="30">
        <f>'鱼属性|FishAttribute'!CE101</f>
        <v>0</v>
      </c>
      <c r="BW181" s="30">
        <f>'鱼属性|FishAttribute'!CF101</f>
        <v>0</v>
      </c>
      <c r="BX181" s="30">
        <f>'鱼属性|FishAttribute'!CH101</f>
        <v>0</v>
      </c>
      <c r="BY181" s="30">
        <f>'鱼属性|FishAttribute'!CI101</f>
        <v>0</v>
      </c>
    </row>
    <row r="182" spans="69:77">
      <c r="BQ182" s="30">
        <f>'鱼属性|FishAttribute'!A102</f>
        <v>0</v>
      </c>
      <c r="BR182" s="30">
        <f>'鱼属性|FishAttribute'!B102</f>
        <v>0</v>
      </c>
      <c r="BS182" s="30">
        <f>'鱼属性|FishAttribute'!CB102</f>
        <v>0</v>
      </c>
      <c r="BT182" s="30">
        <f>'鱼属性|FishAttribute'!CC102</f>
        <v>0</v>
      </c>
      <c r="BU182" s="30">
        <f>'鱼属性|FishAttribute'!CD102</f>
        <v>0</v>
      </c>
      <c r="BV182" s="30">
        <f>'鱼属性|FishAttribute'!CE102</f>
        <v>0</v>
      </c>
      <c r="BW182" s="30">
        <f>'鱼属性|FishAttribute'!CF102</f>
        <v>0</v>
      </c>
      <c r="BX182" s="30">
        <f>'鱼属性|FishAttribute'!CH102</f>
        <v>0</v>
      </c>
      <c r="BY182" s="30">
        <f>'鱼属性|FishAttribute'!CI102</f>
        <v>0</v>
      </c>
    </row>
    <row r="183" spans="69:77">
      <c r="BQ183" s="30">
        <f>'鱼属性|FishAttribute'!A103</f>
        <v>0</v>
      </c>
      <c r="BR183" s="30">
        <f>'鱼属性|FishAttribute'!B103</f>
        <v>0</v>
      </c>
      <c r="BS183" s="30">
        <f>'鱼属性|FishAttribute'!CB103</f>
        <v>0</v>
      </c>
      <c r="BT183" s="30">
        <f>'鱼属性|FishAttribute'!CC103</f>
        <v>0</v>
      </c>
      <c r="BU183" s="30">
        <f>'鱼属性|FishAttribute'!CD103</f>
        <v>0</v>
      </c>
      <c r="BV183" s="30">
        <f>'鱼属性|FishAttribute'!CE103</f>
        <v>0</v>
      </c>
      <c r="BW183" s="30">
        <f>'鱼属性|FishAttribute'!CF103</f>
        <v>0</v>
      </c>
      <c r="BX183" s="30">
        <f>'鱼属性|FishAttribute'!CH103</f>
        <v>0</v>
      </c>
      <c r="BY183" s="30">
        <f>'鱼属性|FishAttribute'!CI103</f>
        <v>0</v>
      </c>
    </row>
    <row r="184" spans="69:77">
      <c r="BQ184" s="30">
        <f>'鱼属性|FishAttribute'!A104</f>
        <v>0</v>
      </c>
      <c r="BR184" s="30">
        <f>'鱼属性|FishAttribute'!B104</f>
        <v>0</v>
      </c>
      <c r="BS184" s="30">
        <f>'鱼属性|FishAttribute'!CB104</f>
        <v>0</v>
      </c>
      <c r="BT184" s="30">
        <f>'鱼属性|FishAttribute'!CC104</f>
        <v>0</v>
      </c>
      <c r="BU184" s="30">
        <f>'鱼属性|FishAttribute'!CD104</f>
        <v>0</v>
      </c>
      <c r="BV184" s="30">
        <f>'鱼属性|FishAttribute'!CE104</f>
        <v>0</v>
      </c>
      <c r="BW184" s="30">
        <f>'鱼属性|FishAttribute'!CF104</f>
        <v>0</v>
      </c>
      <c r="BX184" s="30">
        <f>'鱼属性|FishAttribute'!CH104</f>
        <v>0</v>
      </c>
      <c r="BY184" s="30">
        <f>'鱼属性|FishAttribute'!CI104</f>
        <v>0</v>
      </c>
    </row>
    <row r="185" spans="69:77">
      <c r="BQ185" s="30">
        <f>'鱼属性|FishAttribute'!A105</f>
        <v>0</v>
      </c>
      <c r="BR185" s="30">
        <f>'鱼属性|FishAttribute'!B105</f>
        <v>0</v>
      </c>
      <c r="BS185" s="30">
        <f>'鱼属性|FishAttribute'!CB105</f>
        <v>0</v>
      </c>
      <c r="BT185" s="30">
        <f>'鱼属性|FishAttribute'!CC105</f>
        <v>0</v>
      </c>
      <c r="BU185" s="30">
        <f>'鱼属性|FishAttribute'!CD105</f>
        <v>0</v>
      </c>
      <c r="BV185" s="30">
        <f>'鱼属性|FishAttribute'!CE105</f>
        <v>0</v>
      </c>
      <c r="BW185" s="30">
        <f>'鱼属性|FishAttribute'!CF105</f>
        <v>0</v>
      </c>
      <c r="BX185" s="30">
        <f>'鱼属性|FishAttribute'!CH105</f>
        <v>0</v>
      </c>
      <c r="BY185" s="30">
        <f>'鱼属性|FishAttribute'!CI105</f>
        <v>0</v>
      </c>
    </row>
    <row r="186" spans="69:77">
      <c r="BQ186" s="30">
        <f>'鱼属性|FishAttribute'!A106</f>
        <v>0</v>
      </c>
      <c r="BR186" s="30">
        <f>'鱼属性|FishAttribute'!B106</f>
        <v>0</v>
      </c>
      <c r="BS186" s="30">
        <f>'鱼属性|FishAttribute'!CB106</f>
        <v>0</v>
      </c>
      <c r="BT186" s="30">
        <f>'鱼属性|FishAttribute'!CC106</f>
        <v>0</v>
      </c>
      <c r="BU186" s="30">
        <f>'鱼属性|FishAttribute'!CD106</f>
        <v>0</v>
      </c>
      <c r="BV186" s="30">
        <f>'鱼属性|FishAttribute'!CE106</f>
        <v>0</v>
      </c>
      <c r="BW186" s="30">
        <f>'鱼属性|FishAttribute'!CF106</f>
        <v>0</v>
      </c>
      <c r="BX186" s="30">
        <f>'鱼属性|FishAttribute'!CH106</f>
        <v>0</v>
      </c>
      <c r="BY186" s="30">
        <f>'鱼属性|FishAttribute'!CI106</f>
        <v>0</v>
      </c>
    </row>
    <row r="187" spans="69:77">
      <c r="BQ187" s="30">
        <f>'鱼属性|FishAttribute'!A107</f>
        <v>0</v>
      </c>
      <c r="BR187" s="30">
        <f>'鱼属性|FishAttribute'!B107</f>
        <v>0</v>
      </c>
      <c r="BS187" s="30">
        <f>'鱼属性|FishAttribute'!CB107</f>
        <v>0</v>
      </c>
      <c r="BT187" s="30">
        <f>'鱼属性|FishAttribute'!CC107</f>
        <v>0</v>
      </c>
      <c r="BU187" s="30">
        <f>'鱼属性|FishAttribute'!CD107</f>
        <v>0</v>
      </c>
      <c r="BV187" s="30">
        <f>'鱼属性|FishAttribute'!CE107</f>
        <v>0</v>
      </c>
      <c r="BW187" s="30">
        <f>'鱼属性|FishAttribute'!CF107</f>
        <v>0</v>
      </c>
      <c r="BX187" s="30">
        <f>'鱼属性|FishAttribute'!CH107</f>
        <v>0</v>
      </c>
      <c r="BY187" s="30">
        <f>'鱼属性|FishAttribute'!CI107</f>
        <v>0</v>
      </c>
    </row>
    <row r="188" spans="69:77">
      <c r="BQ188" s="30">
        <f>'鱼属性|FishAttribute'!A108</f>
        <v>0</v>
      </c>
      <c r="BR188" s="30">
        <f>'鱼属性|FishAttribute'!B108</f>
        <v>0</v>
      </c>
      <c r="BS188" s="30">
        <f>'鱼属性|FishAttribute'!CB108</f>
        <v>0</v>
      </c>
      <c r="BT188" s="30">
        <f>'鱼属性|FishAttribute'!CC108</f>
        <v>0</v>
      </c>
      <c r="BU188" s="30">
        <f>'鱼属性|FishAttribute'!CD108</f>
        <v>0</v>
      </c>
      <c r="BV188" s="30">
        <f>'鱼属性|FishAttribute'!CE108</f>
        <v>0</v>
      </c>
      <c r="BW188" s="30">
        <f>'鱼属性|FishAttribute'!CF108</f>
        <v>0</v>
      </c>
      <c r="BX188" s="30">
        <f>'鱼属性|FishAttribute'!CH108</f>
        <v>0</v>
      </c>
      <c r="BY188" s="30">
        <f>'鱼属性|FishAttribute'!CI108</f>
        <v>0</v>
      </c>
    </row>
    <row r="189" spans="69:77">
      <c r="BQ189" s="30">
        <f>'鱼属性|FishAttribute'!A109</f>
        <v>0</v>
      </c>
      <c r="BR189" s="30">
        <f>'鱼属性|FishAttribute'!B109</f>
        <v>0</v>
      </c>
      <c r="BS189" s="30">
        <f>'鱼属性|FishAttribute'!CB109</f>
        <v>0</v>
      </c>
      <c r="BT189" s="30">
        <f>'鱼属性|FishAttribute'!CC109</f>
        <v>0</v>
      </c>
      <c r="BU189" s="30">
        <f>'鱼属性|FishAttribute'!CD109</f>
        <v>0</v>
      </c>
      <c r="BV189" s="30">
        <f>'鱼属性|FishAttribute'!CE109</f>
        <v>0</v>
      </c>
      <c r="BW189" s="30">
        <f>'鱼属性|FishAttribute'!CF109</f>
        <v>0</v>
      </c>
      <c r="BX189" s="30">
        <f>'鱼属性|FishAttribute'!CH109</f>
        <v>0</v>
      </c>
      <c r="BY189" s="30">
        <f>'鱼属性|FishAttribute'!CI109</f>
        <v>0</v>
      </c>
    </row>
    <row r="190" spans="69:77">
      <c r="BQ190" s="30">
        <f>'鱼属性|FishAttribute'!A110</f>
        <v>0</v>
      </c>
      <c r="BR190" s="30">
        <f>'鱼属性|FishAttribute'!B110</f>
        <v>0</v>
      </c>
      <c r="BS190" s="30">
        <f>'鱼属性|FishAttribute'!CB110</f>
        <v>0</v>
      </c>
      <c r="BT190" s="30">
        <f>'鱼属性|FishAttribute'!CC110</f>
        <v>0</v>
      </c>
      <c r="BU190" s="30">
        <f>'鱼属性|FishAttribute'!CD110</f>
        <v>0</v>
      </c>
      <c r="BV190" s="30">
        <f>'鱼属性|FishAttribute'!CE110</f>
        <v>0</v>
      </c>
      <c r="BW190" s="30">
        <f>'鱼属性|FishAttribute'!CF110</f>
        <v>0</v>
      </c>
      <c r="BX190" s="30">
        <f>'鱼属性|FishAttribute'!CH110</f>
        <v>0</v>
      </c>
      <c r="BY190" s="30">
        <f>'鱼属性|FishAttribute'!CI110</f>
        <v>0</v>
      </c>
    </row>
    <row r="191" spans="69:77">
      <c r="BQ191" s="30">
        <f>'鱼属性|FishAttribute'!A111</f>
        <v>0</v>
      </c>
      <c r="BR191" s="30">
        <f>'鱼属性|FishAttribute'!B111</f>
        <v>0</v>
      </c>
      <c r="BS191" s="30">
        <f>'鱼属性|FishAttribute'!CB111</f>
        <v>0</v>
      </c>
      <c r="BT191" s="30">
        <f>'鱼属性|FishAttribute'!CC111</f>
        <v>0</v>
      </c>
      <c r="BU191" s="30">
        <f>'鱼属性|FishAttribute'!CD111</f>
        <v>0</v>
      </c>
      <c r="BV191" s="30">
        <f>'鱼属性|FishAttribute'!CE111</f>
        <v>0</v>
      </c>
      <c r="BW191" s="30">
        <f>'鱼属性|FishAttribute'!CF111</f>
        <v>0</v>
      </c>
      <c r="BX191" s="30">
        <f>'鱼属性|FishAttribute'!CH111</f>
        <v>0</v>
      </c>
      <c r="BY191" s="30">
        <f>'鱼属性|FishAttribute'!CI111</f>
        <v>0</v>
      </c>
    </row>
    <row r="192" spans="69:77">
      <c r="BQ192" s="30">
        <f>'鱼属性|FishAttribute'!A112</f>
        <v>0</v>
      </c>
      <c r="BR192" s="30">
        <f>'鱼属性|FishAttribute'!B112</f>
        <v>0</v>
      </c>
      <c r="BS192" s="30">
        <f>'鱼属性|FishAttribute'!CB112</f>
        <v>0</v>
      </c>
      <c r="BT192" s="30">
        <f>'鱼属性|FishAttribute'!CC112</f>
        <v>0</v>
      </c>
      <c r="BU192" s="30">
        <f>'鱼属性|FishAttribute'!CD112</f>
        <v>0</v>
      </c>
      <c r="BV192" s="30">
        <f>'鱼属性|FishAttribute'!CE112</f>
        <v>0</v>
      </c>
      <c r="BW192" s="30">
        <f>'鱼属性|FishAttribute'!CF112</f>
        <v>0</v>
      </c>
      <c r="BX192" s="30">
        <f>'鱼属性|FishAttribute'!CH112</f>
        <v>0</v>
      </c>
      <c r="BY192" s="30">
        <f>'鱼属性|FishAttribute'!CI112</f>
        <v>0</v>
      </c>
    </row>
    <row r="193" spans="69:77">
      <c r="BQ193" s="30">
        <f>'鱼属性|FishAttribute'!A113</f>
        <v>0</v>
      </c>
      <c r="BR193" s="30">
        <f>'鱼属性|FishAttribute'!B113</f>
        <v>0</v>
      </c>
      <c r="BS193" s="30">
        <f>'鱼属性|FishAttribute'!CB113</f>
        <v>0</v>
      </c>
      <c r="BT193" s="30">
        <f>'鱼属性|FishAttribute'!CC113</f>
        <v>0</v>
      </c>
      <c r="BU193" s="30">
        <f>'鱼属性|FishAttribute'!CD113</f>
        <v>0</v>
      </c>
      <c r="BV193" s="30">
        <f>'鱼属性|FishAttribute'!CE113</f>
        <v>0</v>
      </c>
      <c r="BW193" s="30">
        <f>'鱼属性|FishAttribute'!CF113</f>
        <v>0</v>
      </c>
      <c r="BX193" s="30">
        <f>'鱼属性|FishAttribute'!CH113</f>
        <v>0</v>
      </c>
      <c r="BY193" s="30">
        <f>'鱼属性|FishAttribute'!CI113</f>
        <v>0</v>
      </c>
    </row>
    <row r="194" spans="69:77">
      <c r="BQ194" s="30">
        <f>'鱼属性|FishAttribute'!A114</f>
        <v>0</v>
      </c>
      <c r="BR194" s="30">
        <f>'鱼属性|FishAttribute'!B114</f>
        <v>0</v>
      </c>
      <c r="BS194" s="30">
        <f>'鱼属性|FishAttribute'!CB114</f>
        <v>0</v>
      </c>
      <c r="BT194" s="30">
        <f>'鱼属性|FishAttribute'!CC114</f>
        <v>0</v>
      </c>
      <c r="BU194" s="30">
        <f>'鱼属性|FishAttribute'!CD114</f>
        <v>0</v>
      </c>
      <c r="BV194" s="30">
        <f>'鱼属性|FishAttribute'!CE114</f>
        <v>0</v>
      </c>
      <c r="BW194" s="30">
        <f>'鱼属性|FishAttribute'!CF114</f>
        <v>0</v>
      </c>
      <c r="BX194" s="30">
        <f>'鱼属性|FishAttribute'!CH114</f>
        <v>0</v>
      </c>
      <c r="BY194" s="30">
        <f>'鱼属性|FishAttribute'!CI114</f>
        <v>0</v>
      </c>
    </row>
    <row r="195" spans="69:77">
      <c r="BQ195" s="30">
        <f>'鱼属性|FishAttribute'!A115</f>
        <v>0</v>
      </c>
      <c r="BR195" s="30">
        <f>'鱼属性|FishAttribute'!B115</f>
        <v>0</v>
      </c>
      <c r="BS195" s="30">
        <f>'鱼属性|FishAttribute'!CB115</f>
        <v>0</v>
      </c>
      <c r="BT195" s="30">
        <f>'鱼属性|FishAttribute'!CC115</f>
        <v>0</v>
      </c>
      <c r="BU195" s="30">
        <f>'鱼属性|FishAttribute'!CD115</f>
        <v>0</v>
      </c>
      <c r="BV195" s="30">
        <f>'鱼属性|FishAttribute'!CE115</f>
        <v>0</v>
      </c>
      <c r="BW195" s="30">
        <f>'鱼属性|FishAttribute'!CF115</f>
        <v>0</v>
      </c>
      <c r="BX195" s="30">
        <f>'鱼属性|FishAttribute'!CH115</f>
        <v>0</v>
      </c>
      <c r="BY195" s="30">
        <f>'鱼属性|FishAttribute'!CI115</f>
        <v>0</v>
      </c>
    </row>
    <row r="196" spans="69:77">
      <c r="BQ196" s="30">
        <f>'鱼属性|FishAttribute'!A116</f>
        <v>0</v>
      </c>
      <c r="BR196" s="30">
        <f>'鱼属性|FishAttribute'!B116</f>
        <v>0</v>
      </c>
      <c r="BS196" s="30">
        <f>'鱼属性|FishAttribute'!CB116</f>
        <v>0</v>
      </c>
      <c r="BT196" s="30">
        <f>'鱼属性|FishAttribute'!CC116</f>
        <v>0</v>
      </c>
      <c r="BU196" s="30">
        <f>'鱼属性|FishAttribute'!CD116</f>
        <v>0</v>
      </c>
      <c r="BV196" s="30">
        <f>'鱼属性|FishAttribute'!CE116</f>
        <v>0</v>
      </c>
      <c r="BW196" s="30">
        <f>'鱼属性|FishAttribute'!CF116</f>
        <v>0</v>
      </c>
      <c r="BX196" s="30">
        <f>'鱼属性|FishAttribute'!CH116</f>
        <v>0</v>
      </c>
      <c r="BY196" s="30">
        <f>'鱼属性|FishAttribute'!CI116</f>
        <v>0</v>
      </c>
    </row>
    <row r="197" spans="69:77">
      <c r="BQ197" s="30">
        <f>'鱼属性|FishAttribute'!A117</f>
        <v>0</v>
      </c>
      <c r="BR197" s="30">
        <f>'鱼属性|FishAttribute'!B117</f>
        <v>0</v>
      </c>
      <c r="BS197" s="30">
        <f>'鱼属性|FishAttribute'!CB117</f>
        <v>0</v>
      </c>
      <c r="BT197" s="30">
        <f>'鱼属性|FishAttribute'!CC117</f>
        <v>0</v>
      </c>
      <c r="BU197" s="30">
        <f>'鱼属性|FishAttribute'!CD117</f>
        <v>0</v>
      </c>
      <c r="BV197" s="30">
        <f>'鱼属性|FishAttribute'!CE117</f>
        <v>0</v>
      </c>
      <c r="BW197" s="30">
        <f>'鱼属性|FishAttribute'!CF117</f>
        <v>0</v>
      </c>
      <c r="BX197" s="30">
        <f>'鱼属性|FishAttribute'!CH117</f>
        <v>0</v>
      </c>
      <c r="BY197" s="30">
        <f>'鱼属性|FishAttribute'!CI117</f>
        <v>0</v>
      </c>
    </row>
    <row r="198" spans="69:77">
      <c r="BQ198" s="30">
        <f>'鱼属性|FishAttribute'!A118</f>
        <v>0</v>
      </c>
      <c r="BR198" s="30">
        <f>'鱼属性|FishAttribute'!B118</f>
        <v>0</v>
      </c>
      <c r="BS198" s="30">
        <f>'鱼属性|FishAttribute'!CB118</f>
        <v>0</v>
      </c>
      <c r="BT198" s="30">
        <f>'鱼属性|FishAttribute'!CC118</f>
        <v>0</v>
      </c>
      <c r="BU198" s="30">
        <f>'鱼属性|FishAttribute'!CD118</f>
        <v>0</v>
      </c>
      <c r="BV198" s="30">
        <f>'鱼属性|FishAttribute'!CE118</f>
        <v>0</v>
      </c>
      <c r="BW198" s="30">
        <f>'鱼属性|FishAttribute'!CF118</f>
        <v>0</v>
      </c>
      <c r="BX198" s="30">
        <f>'鱼属性|FishAttribute'!CH118</f>
        <v>0</v>
      </c>
      <c r="BY198" s="30">
        <f>'鱼属性|FishAttribute'!CI118</f>
        <v>0</v>
      </c>
    </row>
    <row r="199" spans="69:77">
      <c r="BQ199" s="30">
        <f>'鱼属性|FishAttribute'!A119</f>
        <v>0</v>
      </c>
      <c r="BR199" s="30">
        <f>'鱼属性|FishAttribute'!B119</f>
        <v>0</v>
      </c>
      <c r="BS199" s="30">
        <f>'鱼属性|FishAttribute'!CB119</f>
        <v>0</v>
      </c>
      <c r="BT199" s="30">
        <f>'鱼属性|FishAttribute'!CC119</f>
        <v>0</v>
      </c>
      <c r="BU199" s="30">
        <f>'鱼属性|FishAttribute'!CD119</f>
        <v>0</v>
      </c>
      <c r="BV199" s="30">
        <f>'鱼属性|FishAttribute'!CE119</f>
        <v>0</v>
      </c>
      <c r="BW199" s="30">
        <f>'鱼属性|FishAttribute'!CF119</f>
        <v>0</v>
      </c>
      <c r="BX199" s="30">
        <f>'鱼属性|FishAttribute'!CH119</f>
        <v>0</v>
      </c>
      <c r="BY199" s="30">
        <f>'鱼属性|FishAttribute'!CI119</f>
        <v>0</v>
      </c>
    </row>
    <row r="200" spans="69:77">
      <c r="BQ200" s="30">
        <f>'鱼属性|FishAttribute'!A120</f>
        <v>0</v>
      </c>
      <c r="BR200" s="30">
        <f>'鱼属性|FishAttribute'!B120</f>
        <v>0</v>
      </c>
      <c r="BS200" s="30">
        <f>'鱼属性|FishAttribute'!CB120</f>
        <v>0</v>
      </c>
      <c r="BT200" s="30">
        <f>'鱼属性|FishAttribute'!CC120</f>
        <v>0</v>
      </c>
      <c r="BU200" s="30">
        <f>'鱼属性|FishAttribute'!CD120</f>
        <v>0</v>
      </c>
      <c r="BV200" s="30">
        <f>'鱼属性|FishAttribute'!CE120</f>
        <v>0</v>
      </c>
      <c r="BW200" s="30">
        <f>'鱼属性|FishAttribute'!CF120</f>
        <v>0</v>
      </c>
      <c r="BX200" s="30">
        <f>'鱼属性|FishAttribute'!CH120</f>
        <v>0</v>
      </c>
      <c r="BY200" s="30">
        <f>'鱼属性|FishAttribute'!CI120</f>
        <v>0</v>
      </c>
    </row>
    <row r="201" spans="69:77">
      <c r="BQ201" s="30">
        <f>'鱼属性|FishAttribute'!A121</f>
        <v>0</v>
      </c>
      <c r="BR201" s="30">
        <f>'鱼属性|FishAttribute'!B121</f>
        <v>0</v>
      </c>
      <c r="BS201" s="30">
        <f>'鱼属性|FishAttribute'!CB121</f>
        <v>0</v>
      </c>
      <c r="BT201" s="30">
        <f>'鱼属性|FishAttribute'!CC121</f>
        <v>0</v>
      </c>
      <c r="BU201" s="30">
        <f>'鱼属性|FishAttribute'!CD121</f>
        <v>0</v>
      </c>
      <c r="BV201" s="30">
        <f>'鱼属性|FishAttribute'!CE121</f>
        <v>0</v>
      </c>
      <c r="BW201" s="30">
        <f>'鱼属性|FishAttribute'!CF121</f>
        <v>0</v>
      </c>
      <c r="BX201" s="30">
        <f>'鱼属性|FishAttribute'!CH121</f>
        <v>0</v>
      </c>
      <c r="BY201" s="30">
        <f>'鱼属性|FishAttribute'!CI121</f>
        <v>0</v>
      </c>
    </row>
    <row r="202" spans="69:77">
      <c r="BQ202" s="30">
        <f>'鱼属性|FishAttribute'!A122</f>
        <v>0</v>
      </c>
      <c r="BR202" s="30">
        <f>'鱼属性|FishAttribute'!B122</f>
        <v>0</v>
      </c>
      <c r="BS202" s="30">
        <f>'鱼属性|FishAttribute'!CB122</f>
        <v>0</v>
      </c>
      <c r="BT202" s="30">
        <f>'鱼属性|FishAttribute'!CC122</f>
        <v>0</v>
      </c>
      <c r="BU202" s="30">
        <f>'鱼属性|FishAttribute'!CD122</f>
        <v>0</v>
      </c>
      <c r="BV202" s="30">
        <f>'鱼属性|FishAttribute'!CE122</f>
        <v>0</v>
      </c>
      <c r="BW202" s="30">
        <f>'鱼属性|FishAttribute'!CF122</f>
        <v>0</v>
      </c>
      <c r="BX202" s="30">
        <f>'鱼属性|FishAttribute'!CH122</f>
        <v>0</v>
      </c>
      <c r="BY202" s="30">
        <f>'鱼属性|FishAttribute'!CI122</f>
        <v>0</v>
      </c>
    </row>
    <row r="203" spans="69:77">
      <c r="BQ203" s="30">
        <f>'鱼属性|FishAttribute'!A123</f>
        <v>0</v>
      </c>
      <c r="BR203" s="30">
        <f>'鱼属性|FishAttribute'!B123</f>
        <v>0</v>
      </c>
      <c r="BS203" s="30">
        <f>'鱼属性|FishAttribute'!CB123</f>
        <v>0</v>
      </c>
      <c r="BT203" s="30">
        <f>'鱼属性|FishAttribute'!CC123</f>
        <v>0</v>
      </c>
      <c r="BU203" s="30">
        <f>'鱼属性|FishAttribute'!CD123</f>
        <v>0</v>
      </c>
      <c r="BV203" s="30">
        <f>'鱼属性|FishAttribute'!CE123</f>
        <v>0</v>
      </c>
      <c r="BW203" s="30">
        <f>'鱼属性|FishAttribute'!CF123</f>
        <v>0</v>
      </c>
      <c r="BX203" s="30">
        <f>'鱼属性|FishAttribute'!CH123</f>
        <v>0</v>
      </c>
      <c r="BY203" s="30">
        <f>'鱼属性|FishAttribute'!CI123</f>
        <v>0</v>
      </c>
    </row>
    <row r="204" spans="69:77">
      <c r="BQ204" s="30">
        <f>'鱼属性|FishAttribute'!A124</f>
        <v>0</v>
      </c>
      <c r="BR204" s="30">
        <f>'鱼属性|FishAttribute'!B124</f>
        <v>0</v>
      </c>
      <c r="BS204" s="30">
        <f>'鱼属性|FishAttribute'!CB124</f>
        <v>0</v>
      </c>
      <c r="BT204" s="30">
        <f>'鱼属性|FishAttribute'!CC124</f>
        <v>0</v>
      </c>
      <c r="BU204" s="30">
        <f>'鱼属性|FishAttribute'!CD124</f>
        <v>0</v>
      </c>
      <c r="BV204" s="30">
        <f>'鱼属性|FishAttribute'!CE124</f>
        <v>0</v>
      </c>
      <c r="BW204" s="30">
        <f>'鱼属性|FishAttribute'!CF124</f>
        <v>0</v>
      </c>
      <c r="BX204" s="30">
        <f>'鱼属性|FishAttribute'!CH124</f>
        <v>0</v>
      </c>
      <c r="BY204" s="30">
        <f>'鱼属性|FishAttribute'!CI124</f>
        <v>0</v>
      </c>
    </row>
    <row r="205" spans="69:77">
      <c r="BQ205" s="30">
        <f>'鱼属性|FishAttribute'!A125</f>
        <v>0</v>
      </c>
      <c r="BR205" s="30">
        <f>'鱼属性|FishAttribute'!B125</f>
        <v>0</v>
      </c>
      <c r="BS205" s="30">
        <f>'鱼属性|FishAttribute'!CB125</f>
        <v>0</v>
      </c>
      <c r="BT205" s="30">
        <f>'鱼属性|FishAttribute'!CC125</f>
        <v>0</v>
      </c>
      <c r="BU205" s="30">
        <f>'鱼属性|FishAttribute'!CD125</f>
        <v>0</v>
      </c>
      <c r="BV205" s="30">
        <f>'鱼属性|FishAttribute'!CE125</f>
        <v>0</v>
      </c>
      <c r="BW205" s="30">
        <f>'鱼属性|FishAttribute'!CF125</f>
        <v>0</v>
      </c>
      <c r="BX205" s="30">
        <f>'鱼属性|FishAttribute'!CH125</f>
        <v>0</v>
      </c>
      <c r="BY205" s="30">
        <f>'鱼属性|FishAttribute'!CI125</f>
        <v>0</v>
      </c>
    </row>
    <row r="206" spans="69:77">
      <c r="BQ206" s="30">
        <f>'鱼属性|FishAttribute'!A126</f>
        <v>0</v>
      </c>
      <c r="BR206" s="30">
        <f>'鱼属性|FishAttribute'!B126</f>
        <v>0</v>
      </c>
      <c r="BS206" s="30">
        <f>'鱼属性|FishAttribute'!CB126</f>
        <v>0</v>
      </c>
      <c r="BT206" s="30">
        <f>'鱼属性|FishAttribute'!CC126</f>
        <v>0</v>
      </c>
      <c r="BU206" s="30">
        <f>'鱼属性|FishAttribute'!CD126</f>
        <v>0</v>
      </c>
      <c r="BV206" s="30">
        <f>'鱼属性|FishAttribute'!CE126</f>
        <v>0</v>
      </c>
      <c r="BW206" s="30">
        <f>'鱼属性|FishAttribute'!CF126</f>
        <v>0</v>
      </c>
      <c r="BX206" s="30">
        <f>'鱼属性|FishAttribute'!CH126</f>
        <v>0</v>
      </c>
      <c r="BY206" s="30">
        <f>'鱼属性|FishAttribute'!CI126</f>
        <v>0</v>
      </c>
    </row>
    <row r="207" spans="69:77">
      <c r="BQ207" s="30">
        <f>'鱼属性|FishAttribute'!A127</f>
        <v>0</v>
      </c>
      <c r="BR207" s="30">
        <f>'鱼属性|FishAttribute'!B127</f>
        <v>0</v>
      </c>
      <c r="BS207" s="30">
        <f>'鱼属性|FishAttribute'!CB127</f>
        <v>0</v>
      </c>
      <c r="BT207" s="30">
        <f>'鱼属性|FishAttribute'!CC127</f>
        <v>0</v>
      </c>
      <c r="BU207" s="30">
        <f>'鱼属性|FishAttribute'!CD127</f>
        <v>0</v>
      </c>
      <c r="BV207" s="30">
        <f>'鱼属性|FishAttribute'!CE127</f>
        <v>0</v>
      </c>
      <c r="BW207" s="30">
        <f>'鱼属性|FishAttribute'!CF127</f>
        <v>0</v>
      </c>
      <c r="BX207" s="30">
        <f>'鱼属性|FishAttribute'!CH127</f>
        <v>0</v>
      </c>
      <c r="BY207" s="30">
        <f>'鱼属性|FishAttribute'!CI127</f>
        <v>0</v>
      </c>
    </row>
    <row r="208" spans="69:77">
      <c r="BQ208" s="30">
        <f>'鱼属性|FishAttribute'!A128</f>
        <v>0</v>
      </c>
      <c r="BR208" s="30">
        <f>'鱼属性|FishAttribute'!B128</f>
        <v>0</v>
      </c>
      <c r="BS208" s="30">
        <f>'鱼属性|FishAttribute'!CB128</f>
        <v>0</v>
      </c>
      <c r="BT208" s="30">
        <f>'鱼属性|FishAttribute'!CC128</f>
        <v>0</v>
      </c>
      <c r="BU208" s="30">
        <f>'鱼属性|FishAttribute'!CD128</f>
        <v>0</v>
      </c>
      <c r="BV208" s="30">
        <f>'鱼属性|FishAttribute'!CE128</f>
        <v>0</v>
      </c>
      <c r="BW208" s="30">
        <f>'鱼属性|FishAttribute'!CF128</f>
        <v>0</v>
      </c>
      <c r="BX208" s="30">
        <f>'鱼属性|FishAttribute'!CH128</f>
        <v>0</v>
      </c>
      <c r="BY208" s="30">
        <f>'鱼属性|FishAttribute'!CI128</f>
        <v>0</v>
      </c>
    </row>
    <row r="209" spans="69:77">
      <c r="BQ209" s="30">
        <f>'鱼属性|FishAttribute'!A129</f>
        <v>0</v>
      </c>
      <c r="BR209" s="30">
        <f>'鱼属性|FishAttribute'!B129</f>
        <v>0</v>
      </c>
      <c r="BS209" s="30">
        <f>'鱼属性|FishAttribute'!CB129</f>
        <v>0</v>
      </c>
      <c r="BT209" s="30">
        <f>'鱼属性|FishAttribute'!CC129</f>
        <v>0</v>
      </c>
      <c r="BU209" s="30">
        <f>'鱼属性|FishAttribute'!CD129</f>
        <v>0</v>
      </c>
      <c r="BV209" s="30">
        <f>'鱼属性|FishAttribute'!CE129</f>
        <v>0</v>
      </c>
      <c r="BW209" s="30">
        <f>'鱼属性|FishAttribute'!CF129</f>
        <v>0</v>
      </c>
      <c r="BX209" s="30">
        <f>'鱼属性|FishAttribute'!CH129</f>
        <v>0</v>
      </c>
      <c r="BY209" s="30">
        <f>'鱼属性|FishAttribute'!CI129</f>
        <v>0</v>
      </c>
    </row>
    <row r="210" spans="69:77">
      <c r="BQ210" s="30">
        <f>'鱼属性|FishAttribute'!A130</f>
        <v>0</v>
      </c>
      <c r="BR210" s="30">
        <f>'鱼属性|FishAttribute'!B130</f>
        <v>0</v>
      </c>
      <c r="BS210" s="30">
        <f>'鱼属性|FishAttribute'!CB130</f>
        <v>0</v>
      </c>
      <c r="BT210" s="30">
        <f>'鱼属性|FishAttribute'!CC130</f>
        <v>0</v>
      </c>
      <c r="BU210" s="30">
        <f>'鱼属性|FishAttribute'!CD130</f>
        <v>0</v>
      </c>
      <c r="BV210" s="30">
        <f>'鱼属性|FishAttribute'!CE130</f>
        <v>0</v>
      </c>
      <c r="BW210" s="30">
        <f>'鱼属性|FishAttribute'!CF130</f>
        <v>0</v>
      </c>
      <c r="BX210" s="30">
        <f>'鱼属性|FishAttribute'!CH130</f>
        <v>0</v>
      </c>
      <c r="BY210" s="30">
        <f>'鱼属性|FishAttribute'!CI130</f>
        <v>0</v>
      </c>
    </row>
    <row r="211" spans="69:77">
      <c r="BQ211" s="30">
        <f>'鱼属性|FishAttribute'!A131</f>
        <v>0</v>
      </c>
      <c r="BR211" s="30">
        <f>'鱼属性|FishAttribute'!B131</f>
        <v>0</v>
      </c>
      <c r="BS211" s="30">
        <f>'鱼属性|FishAttribute'!CB131</f>
        <v>0</v>
      </c>
      <c r="BT211" s="30">
        <f>'鱼属性|FishAttribute'!CC131</f>
        <v>0</v>
      </c>
      <c r="BU211" s="30">
        <f>'鱼属性|FishAttribute'!CD131</f>
        <v>0</v>
      </c>
      <c r="BV211" s="30">
        <f>'鱼属性|FishAttribute'!CE131</f>
        <v>0</v>
      </c>
      <c r="BW211" s="30">
        <f>'鱼属性|FishAttribute'!CF131</f>
        <v>0</v>
      </c>
      <c r="BX211" s="30">
        <f>'鱼属性|FishAttribute'!CH131</f>
        <v>0</v>
      </c>
      <c r="BY211" s="30">
        <f>'鱼属性|FishAttribute'!CI131</f>
        <v>0</v>
      </c>
    </row>
    <row r="212" spans="69:77">
      <c r="BQ212" s="30">
        <f>'鱼属性|FishAttribute'!A132</f>
        <v>0</v>
      </c>
      <c r="BR212" s="30">
        <f>'鱼属性|FishAttribute'!B132</f>
        <v>0</v>
      </c>
      <c r="BS212" s="30">
        <f>'鱼属性|FishAttribute'!CB132</f>
        <v>0</v>
      </c>
      <c r="BT212" s="30">
        <f>'鱼属性|FishAttribute'!CC132</f>
        <v>0</v>
      </c>
      <c r="BU212" s="30">
        <f>'鱼属性|FishAttribute'!CD132</f>
        <v>0</v>
      </c>
      <c r="BV212" s="30">
        <f>'鱼属性|FishAttribute'!CE132</f>
        <v>0</v>
      </c>
      <c r="BW212" s="30">
        <f>'鱼属性|FishAttribute'!CF132</f>
        <v>0</v>
      </c>
      <c r="BX212" s="30">
        <f>'鱼属性|FishAttribute'!CH132</f>
        <v>0</v>
      </c>
      <c r="BY212" s="30">
        <f>'鱼属性|FishAttribute'!CI132</f>
        <v>0</v>
      </c>
    </row>
    <row r="213" spans="69:77">
      <c r="BQ213" s="30">
        <f>'鱼属性|FishAttribute'!A133</f>
        <v>0</v>
      </c>
      <c r="BR213" s="30">
        <f>'鱼属性|FishAttribute'!B133</f>
        <v>0</v>
      </c>
      <c r="BS213" s="30">
        <f>'鱼属性|FishAttribute'!CB133</f>
        <v>0</v>
      </c>
      <c r="BT213" s="30">
        <f>'鱼属性|FishAttribute'!CC133</f>
        <v>0</v>
      </c>
      <c r="BU213" s="30">
        <f>'鱼属性|FishAttribute'!CD133</f>
        <v>0</v>
      </c>
      <c r="BV213" s="30">
        <f>'鱼属性|FishAttribute'!CE133</f>
        <v>0</v>
      </c>
      <c r="BW213" s="30">
        <f>'鱼属性|FishAttribute'!CF133</f>
        <v>0</v>
      </c>
      <c r="BX213" s="30">
        <f>'鱼属性|FishAttribute'!CH133</f>
        <v>0</v>
      </c>
      <c r="BY213" s="30">
        <f>'鱼属性|FishAttribute'!CI133</f>
        <v>0</v>
      </c>
    </row>
    <row r="214" spans="69:77">
      <c r="BQ214" s="30">
        <f>'鱼属性|FishAttribute'!A134</f>
        <v>0</v>
      </c>
      <c r="BR214" s="30">
        <f>'鱼属性|FishAttribute'!B134</f>
        <v>0</v>
      </c>
      <c r="BS214" s="30">
        <f>'鱼属性|FishAttribute'!CB134</f>
        <v>0</v>
      </c>
      <c r="BT214" s="30">
        <f>'鱼属性|FishAttribute'!CC134</f>
        <v>0</v>
      </c>
      <c r="BU214" s="30">
        <f>'鱼属性|FishAttribute'!CD134</f>
        <v>0</v>
      </c>
      <c r="BV214" s="30">
        <f>'鱼属性|FishAttribute'!CE134</f>
        <v>0</v>
      </c>
      <c r="BW214" s="30">
        <f>'鱼属性|FishAttribute'!CF134</f>
        <v>0</v>
      </c>
      <c r="BX214" s="30">
        <f>'鱼属性|FishAttribute'!CH134</f>
        <v>0</v>
      </c>
      <c r="BY214" s="30">
        <f>'鱼属性|FishAttribute'!CI134</f>
        <v>0</v>
      </c>
    </row>
    <row r="215" spans="69:77">
      <c r="BQ215" s="30">
        <f>'鱼属性|FishAttribute'!A135</f>
        <v>0</v>
      </c>
      <c r="BR215" s="30">
        <f>'鱼属性|FishAttribute'!B135</f>
        <v>0</v>
      </c>
      <c r="BS215" s="30">
        <f>'鱼属性|FishAttribute'!CB135</f>
        <v>0</v>
      </c>
      <c r="BT215" s="30">
        <f>'鱼属性|FishAttribute'!CC135</f>
        <v>0</v>
      </c>
      <c r="BU215" s="30">
        <f>'鱼属性|FishAttribute'!CD135</f>
        <v>0</v>
      </c>
      <c r="BV215" s="30">
        <f>'鱼属性|FishAttribute'!CE135</f>
        <v>0</v>
      </c>
      <c r="BW215" s="30">
        <f>'鱼属性|FishAttribute'!CF135</f>
        <v>0</v>
      </c>
      <c r="BX215" s="30">
        <f>'鱼属性|FishAttribute'!CH135</f>
        <v>0</v>
      </c>
      <c r="BY215" s="30">
        <f>'鱼属性|FishAttribute'!CI135</f>
        <v>0</v>
      </c>
    </row>
    <row r="216" spans="69:77">
      <c r="BQ216" s="30">
        <f>'鱼属性|FishAttribute'!A136</f>
        <v>0</v>
      </c>
      <c r="BR216" s="30">
        <f>'鱼属性|FishAttribute'!B136</f>
        <v>0</v>
      </c>
      <c r="BS216" s="30">
        <f>'鱼属性|FishAttribute'!CB136</f>
        <v>0</v>
      </c>
      <c r="BT216" s="30">
        <f>'鱼属性|FishAttribute'!CC136</f>
        <v>0</v>
      </c>
      <c r="BU216" s="30">
        <f>'鱼属性|FishAttribute'!CD136</f>
        <v>0</v>
      </c>
      <c r="BV216" s="30">
        <f>'鱼属性|FishAttribute'!CE136</f>
        <v>0</v>
      </c>
      <c r="BW216" s="30">
        <f>'鱼属性|FishAttribute'!CF136</f>
        <v>0</v>
      </c>
      <c r="BX216" s="30">
        <f>'鱼属性|FishAttribute'!CH136</f>
        <v>0</v>
      </c>
      <c r="BY216" s="30">
        <f>'鱼属性|FishAttribute'!CI136</f>
        <v>0</v>
      </c>
    </row>
    <row r="217" spans="69:77">
      <c r="BQ217" s="30">
        <f>'鱼属性|FishAttribute'!A137</f>
        <v>0</v>
      </c>
      <c r="BR217" s="30">
        <f>'鱼属性|FishAttribute'!B137</f>
        <v>0</v>
      </c>
      <c r="BS217" s="30">
        <f>'鱼属性|FishAttribute'!CB137</f>
        <v>0</v>
      </c>
      <c r="BT217" s="30">
        <f>'鱼属性|FishAttribute'!CC137</f>
        <v>0</v>
      </c>
      <c r="BU217" s="30">
        <f>'鱼属性|FishAttribute'!CD137</f>
        <v>0</v>
      </c>
      <c r="BV217" s="30">
        <f>'鱼属性|FishAttribute'!CE137</f>
        <v>0</v>
      </c>
      <c r="BW217" s="30">
        <f>'鱼属性|FishAttribute'!CF137</f>
        <v>0</v>
      </c>
      <c r="BX217" s="30">
        <f>'鱼属性|FishAttribute'!CH137</f>
        <v>0</v>
      </c>
      <c r="BY217" s="30">
        <f>'鱼属性|FishAttribute'!CI137</f>
        <v>0</v>
      </c>
    </row>
    <row r="218" spans="69:77">
      <c r="BQ218" s="30">
        <f>'鱼属性|FishAttribute'!A138</f>
        <v>0</v>
      </c>
      <c r="BR218" s="30">
        <f>'鱼属性|FishAttribute'!B138</f>
        <v>0</v>
      </c>
      <c r="BS218" s="30">
        <f>'鱼属性|FishAttribute'!CB138</f>
        <v>0</v>
      </c>
      <c r="BT218" s="30">
        <f>'鱼属性|FishAttribute'!CC138</f>
        <v>0</v>
      </c>
      <c r="BU218" s="30">
        <f>'鱼属性|FishAttribute'!CD138</f>
        <v>0</v>
      </c>
      <c r="BV218" s="30">
        <f>'鱼属性|FishAttribute'!CE138</f>
        <v>0</v>
      </c>
      <c r="BW218" s="30">
        <f>'鱼属性|FishAttribute'!CF138</f>
        <v>0</v>
      </c>
      <c r="BX218" s="30">
        <f>'鱼属性|FishAttribute'!CH138</f>
        <v>0</v>
      </c>
      <c r="BY218" s="30">
        <f>'鱼属性|FishAttribute'!CI138</f>
        <v>0</v>
      </c>
    </row>
    <row r="219" spans="69:77">
      <c r="BQ219" s="30">
        <f>'鱼属性|FishAttribute'!A139</f>
        <v>0</v>
      </c>
      <c r="BR219" s="30">
        <f>'鱼属性|FishAttribute'!B139</f>
        <v>0</v>
      </c>
      <c r="BS219" s="30">
        <f>'鱼属性|FishAttribute'!CB139</f>
        <v>0</v>
      </c>
      <c r="BT219" s="30">
        <f>'鱼属性|FishAttribute'!CC139</f>
        <v>0</v>
      </c>
      <c r="BU219" s="30">
        <f>'鱼属性|FishAttribute'!CD139</f>
        <v>0</v>
      </c>
      <c r="BV219" s="30">
        <f>'鱼属性|FishAttribute'!CE139</f>
        <v>0</v>
      </c>
      <c r="BW219" s="30">
        <f>'鱼属性|FishAttribute'!CF139</f>
        <v>0</v>
      </c>
      <c r="BX219" s="30">
        <f>'鱼属性|FishAttribute'!CH139</f>
        <v>0</v>
      </c>
      <c r="BY219" s="30">
        <f>'鱼属性|FishAttribute'!CI139</f>
        <v>0</v>
      </c>
    </row>
    <row r="220" spans="69:77">
      <c r="BQ220" s="30">
        <f>'鱼属性|FishAttribute'!A140</f>
        <v>0</v>
      </c>
      <c r="BR220" s="30">
        <f>'鱼属性|FishAttribute'!B140</f>
        <v>0</v>
      </c>
      <c r="BS220" s="30">
        <f>'鱼属性|FishAttribute'!CB140</f>
        <v>0</v>
      </c>
      <c r="BT220" s="30">
        <f>'鱼属性|FishAttribute'!CC140</f>
        <v>0</v>
      </c>
      <c r="BU220" s="30">
        <f>'鱼属性|FishAttribute'!CD140</f>
        <v>0</v>
      </c>
      <c r="BV220" s="30">
        <f>'鱼属性|FishAttribute'!CE140</f>
        <v>0</v>
      </c>
      <c r="BW220" s="30">
        <f>'鱼属性|FishAttribute'!CF140</f>
        <v>0</v>
      </c>
      <c r="BX220" s="30">
        <f>'鱼属性|FishAttribute'!CH140</f>
        <v>0</v>
      </c>
      <c r="BY220" s="30">
        <f>'鱼属性|FishAttribute'!CI140</f>
        <v>0</v>
      </c>
    </row>
    <row r="221" spans="69:77">
      <c r="BQ221" s="30">
        <f>'鱼属性|FishAttribute'!A141</f>
        <v>0</v>
      </c>
      <c r="BR221" s="30">
        <f>'鱼属性|FishAttribute'!B141</f>
        <v>0</v>
      </c>
      <c r="BS221" s="30">
        <f>'鱼属性|FishAttribute'!CB141</f>
        <v>0</v>
      </c>
      <c r="BT221" s="30">
        <f>'鱼属性|FishAttribute'!CC141</f>
        <v>0</v>
      </c>
      <c r="BU221" s="30">
        <f>'鱼属性|FishAttribute'!CD141</f>
        <v>0</v>
      </c>
      <c r="BV221" s="30">
        <f>'鱼属性|FishAttribute'!CE141</f>
        <v>0</v>
      </c>
      <c r="BW221" s="30">
        <f>'鱼属性|FishAttribute'!CF141</f>
        <v>0</v>
      </c>
      <c r="BX221" s="30">
        <f>'鱼属性|FishAttribute'!CH141</f>
        <v>0</v>
      </c>
      <c r="BY221" s="30">
        <f>'鱼属性|FishAttribute'!CI141</f>
        <v>0</v>
      </c>
    </row>
    <row r="222" spans="69:77">
      <c r="BQ222" s="30">
        <f>'鱼属性|FishAttribute'!A142</f>
        <v>0</v>
      </c>
      <c r="BR222" s="30">
        <f>'鱼属性|FishAttribute'!B142</f>
        <v>0</v>
      </c>
      <c r="BS222" s="30">
        <f>'鱼属性|FishAttribute'!CB142</f>
        <v>0</v>
      </c>
      <c r="BT222" s="30">
        <f>'鱼属性|FishAttribute'!CC142</f>
        <v>0</v>
      </c>
      <c r="BU222" s="30">
        <f>'鱼属性|FishAttribute'!CD142</f>
        <v>0</v>
      </c>
      <c r="BV222" s="30">
        <f>'鱼属性|FishAttribute'!CE142</f>
        <v>0</v>
      </c>
      <c r="BW222" s="30">
        <f>'鱼属性|FishAttribute'!CF142</f>
        <v>0</v>
      </c>
      <c r="BX222" s="30">
        <f>'鱼属性|FishAttribute'!CH142</f>
        <v>0</v>
      </c>
      <c r="BY222" s="30">
        <f>'鱼属性|FishAttribute'!CI142</f>
        <v>0</v>
      </c>
    </row>
    <row r="223" spans="69:77">
      <c r="BQ223" s="30">
        <f>'鱼属性|FishAttribute'!A143</f>
        <v>0</v>
      </c>
      <c r="BR223" s="30">
        <f>'鱼属性|FishAttribute'!B143</f>
        <v>0</v>
      </c>
      <c r="BS223" s="30">
        <f>'鱼属性|FishAttribute'!CB143</f>
        <v>0</v>
      </c>
      <c r="BT223" s="30">
        <f>'鱼属性|FishAttribute'!CC143</f>
        <v>0</v>
      </c>
      <c r="BU223" s="30">
        <f>'鱼属性|FishAttribute'!CD143</f>
        <v>0</v>
      </c>
      <c r="BV223" s="30">
        <f>'鱼属性|FishAttribute'!CE143</f>
        <v>0</v>
      </c>
      <c r="BW223" s="30">
        <f>'鱼属性|FishAttribute'!CF143</f>
        <v>0</v>
      </c>
      <c r="BX223" s="30">
        <f>'鱼属性|FishAttribute'!CH143</f>
        <v>0</v>
      </c>
      <c r="BY223" s="30">
        <f>'鱼属性|FishAttribute'!CI143</f>
        <v>0</v>
      </c>
    </row>
    <row r="224" spans="69:77">
      <c r="BQ224" s="30">
        <f>'鱼属性|FishAttribute'!A144</f>
        <v>0</v>
      </c>
      <c r="BR224" s="30">
        <f>'鱼属性|FishAttribute'!B144</f>
        <v>0</v>
      </c>
      <c r="BS224" s="30">
        <f>'鱼属性|FishAttribute'!CB144</f>
        <v>0</v>
      </c>
      <c r="BT224" s="30">
        <f>'鱼属性|FishAttribute'!CC144</f>
        <v>0</v>
      </c>
      <c r="BU224" s="30">
        <f>'鱼属性|FishAttribute'!CD144</f>
        <v>0</v>
      </c>
      <c r="BV224" s="30">
        <f>'鱼属性|FishAttribute'!CE144</f>
        <v>0</v>
      </c>
      <c r="BW224" s="30">
        <f>'鱼属性|FishAttribute'!CF144</f>
        <v>0</v>
      </c>
      <c r="BX224" s="30">
        <f>'鱼属性|FishAttribute'!CH144</f>
        <v>0</v>
      </c>
      <c r="BY224" s="30">
        <f>'鱼属性|FishAttribute'!CI144</f>
        <v>0</v>
      </c>
    </row>
    <row r="225" spans="69:77">
      <c r="BQ225" s="30">
        <f>'鱼属性|FishAttribute'!A145</f>
        <v>0</v>
      </c>
      <c r="BR225" s="30">
        <f>'鱼属性|FishAttribute'!B145</f>
        <v>0</v>
      </c>
      <c r="BS225" s="30">
        <f>'鱼属性|FishAttribute'!CB145</f>
        <v>0</v>
      </c>
      <c r="BT225" s="30">
        <f>'鱼属性|FishAttribute'!CC145</f>
        <v>0</v>
      </c>
      <c r="BU225" s="30">
        <f>'鱼属性|FishAttribute'!CD145</f>
        <v>0</v>
      </c>
      <c r="BV225" s="30">
        <f>'鱼属性|FishAttribute'!CE145</f>
        <v>0</v>
      </c>
      <c r="BW225" s="30">
        <f>'鱼属性|FishAttribute'!CF145</f>
        <v>0</v>
      </c>
      <c r="BX225" s="30">
        <f>'鱼属性|FishAttribute'!CH145</f>
        <v>0</v>
      </c>
      <c r="BY225" s="30">
        <f>'鱼属性|FishAttribute'!CI145</f>
        <v>0</v>
      </c>
    </row>
    <row r="226" spans="69:77">
      <c r="BQ226" s="30">
        <f>'鱼属性|FishAttribute'!A146</f>
        <v>0</v>
      </c>
      <c r="BR226" s="30">
        <f>'鱼属性|FishAttribute'!B146</f>
        <v>0</v>
      </c>
      <c r="BS226" s="30">
        <f>'鱼属性|FishAttribute'!CB146</f>
        <v>0</v>
      </c>
      <c r="BT226" s="30">
        <f>'鱼属性|FishAttribute'!CC146</f>
        <v>0</v>
      </c>
      <c r="BU226" s="30">
        <f>'鱼属性|FishAttribute'!CD146</f>
        <v>0</v>
      </c>
      <c r="BV226" s="30">
        <f>'鱼属性|FishAttribute'!CE146</f>
        <v>0</v>
      </c>
      <c r="BW226" s="30">
        <f>'鱼属性|FishAttribute'!CF146</f>
        <v>0</v>
      </c>
      <c r="BX226" s="30">
        <f>'鱼属性|FishAttribute'!CH146</f>
        <v>0</v>
      </c>
      <c r="BY226" s="30">
        <f>'鱼属性|FishAttribute'!CI146</f>
        <v>0</v>
      </c>
    </row>
    <row r="227" spans="69:77">
      <c r="BQ227" s="30">
        <f>'鱼属性|FishAttribute'!A147</f>
        <v>0</v>
      </c>
      <c r="BR227" s="30">
        <f>'鱼属性|FishAttribute'!B147</f>
        <v>0</v>
      </c>
      <c r="BS227" s="30">
        <f>'鱼属性|FishAttribute'!CB147</f>
        <v>0</v>
      </c>
      <c r="BT227" s="30">
        <f>'鱼属性|FishAttribute'!CC147</f>
        <v>0</v>
      </c>
      <c r="BU227" s="30">
        <f>'鱼属性|FishAttribute'!CD147</f>
        <v>0</v>
      </c>
      <c r="BV227" s="30">
        <f>'鱼属性|FishAttribute'!CE147</f>
        <v>0</v>
      </c>
      <c r="BW227" s="30">
        <f>'鱼属性|FishAttribute'!CF147</f>
        <v>0</v>
      </c>
      <c r="BX227" s="30">
        <f>'鱼属性|FishAttribute'!CH147</f>
        <v>0</v>
      </c>
      <c r="BY227" s="30">
        <f>'鱼属性|FishAttribute'!CI147</f>
        <v>0</v>
      </c>
    </row>
    <row r="228" spans="69:77">
      <c r="BQ228" s="30">
        <f>'鱼属性|FishAttribute'!A148</f>
        <v>0</v>
      </c>
      <c r="BR228" s="30">
        <f>'鱼属性|FishAttribute'!B148</f>
        <v>0</v>
      </c>
      <c r="BS228" s="30">
        <f>'鱼属性|FishAttribute'!CB148</f>
        <v>0</v>
      </c>
      <c r="BT228" s="30">
        <f>'鱼属性|FishAttribute'!CC148</f>
        <v>0</v>
      </c>
      <c r="BU228" s="30">
        <f>'鱼属性|FishAttribute'!CD148</f>
        <v>0</v>
      </c>
      <c r="BV228" s="30">
        <f>'鱼属性|FishAttribute'!CE148</f>
        <v>0</v>
      </c>
      <c r="BW228" s="30">
        <f>'鱼属性|FishAttribute'!CF148</f>
        <v>0</v>
      </c>
      <c r="BX228" s="30">
        <f>'鱼属性|FishAttribute'!CH148</f>
        <v>0</v>
      </c>
      <c r="BY228" s="30">
        <f>'鱼属性|FishAttribute'!CI148</f>
        <v>0</v>
      </c>
    </row>
    <row r="229" spans="69:77">
      <c r="BQ229" s="30">
        <f>'鱼属性|FishAttribute'!A149</f>
        <v>0</v>
      </c>
      <c r="BR229" s="30">
        <f>'鱼属性|FishAttribute'!B149</f>
        <v>0</v>
      </c>
      <c r="BS229" s="30">
        <f>'鱼属性|FishAttribute'!CB149</f>
        <v>0</v>
      </c>
      <c r="BT229" s="30">
        <f>'鱼属性|FishAttribute'!CC149</f>
        <v>0</v>
      </c>
      <c r="BU229" s="30">
        <f>'鱼属性|FishAttribute'!CD149</f>
        <v>0</v>
      </c>
      <c r="BV229" s="30">
        <f>'鱼属性|FishAttribute'!CE149</f>
        <v>0</v>
      </c>
      <c r="BW229" s="30">
        <f>'鱼属性|FishAttribute'!CF149</f>
        <v>0</v>
      </c>
      <c r="BX229" s="30">
        <f>'鱼属性|FishAttribute'!CH149</f>
        <v>0</v>
      </c>
      <c r="BY229" s="30">
        <f>'鱼属性|FishAttribute'!CI149</f>
        <v>0</v>
      </c>
    </row>
    <row r="230" spans="69:77">
      <c r="BQ230" s="30">
        <f>'鱼属性|FishAttribute'!A150</f>
        <v>0</v>
      </c>
      <c r="BR230" s="30">
        <f>'鱼属性|FishAttribute'!B150</f>
        <v>0</v>
      </c>
      <c r="BS230" s="30">
        <f>'鱼属性|FishAttribute'!CB150</f>
        <v>0</v>
      </c>
      <c r="BT230" s="30">
        <f>'鱼属性|FishAttribute'!CC150</f>
        <v>0</v>
      </c>
      <c r="BU230" s="30">
        <f>'鱼属性|FishAttribute'!CD150</f>
        <v>0</v>
      </c>
      <c r="BV230" s="30">
        <f>'鱼属性|FishAttribute'!CE150</f>
        <v>0</v>
      </c>
      <c r="BW230" s="30">
        <f>'鱼属性|FishAttribute'!CF150</f>
        <v>0</v>
      </c>
      <c r="BX230" s="30">
        <f>'鱼属性|FishAttribute'!CH150</f>
        <v>0</v>
      </c>
      <c r="BY230" s="30">
        <f>'鱼属性|FishAttribute'!CI150</f>
        <v>0</v>
      </c>
    </row>
    <row r="231" spans="69:77">
      <c r="BQ231" s="30">
        <f>'鱼属性|FishAttribute'!A151</f>
        <v>0</v>
      </c>
      <c r="BR231" s="30">
        <f>'鱼属性|FishAttribute'!B151</f>
        <v>0</v>
      </c>
      <c r="BS231" s="30">
        <f>'鱼属性|FishAttribute'!CB151</f>
        <v>0</v>
      </c>
      <c r="BT231" s="30">
        <f>'鱼属性|FishAttribute'!CC151</f>
        <v>0</v>
      </c>
      <c r="BU231" s="30">
        <f>'鱼属性|FishAttribute'!CD151</f>
        <v>0</v>
      </c>
      <c r="BV231" s="30">
        <f>'鱼属性|FishAttribute'!CE151</f>
        <v>0</v>
      </c>
      <c r="BW231" s="30">
        <f>'鱼属性|FishAttribute'!CF151</f>
        <v>0</v>
      </c>
      <c r="BX231" s="30">
        <f>'鱼属性|FishAttribute'!CH151</f>
        <v>0</v>
      </c>
      <c r="BY231" s="30">
        <f>'鱼属性|FishAttribute'!CI151</f>
        <v>0</v>
      </c>
    </row>
    <row r="232" spans="69:77">
      <c r="BQ232" s="30">
        <f>'鱼属性|FishAttribute'!A152</f>
        <v>0</v>
      </c>
      <c r="BR232" s="30">
        <f>'鱼属性|FishAttribute'!B152</f>
        <v>0</v>
      </c>
      <c r="BS232" s="30">
        <f>'鱼属性|FishAttribute'!CB152</f>
        <v>0</v>
      </c>
      <c r="BT232" s="30">
        <f>'鱼属性|FishAttribute'!CC152</f>
        <v>0</v>
      </c>
      <c r="BU232" s="30">
        <f>'鱼属性|FishAttribute'!CD152</f>
        <v>0</v>
      </c>
      <c r="BV232" s="30">
        <f>'鱼属性|FishAttribute'!CE152</f>
        <v>0</v>
      </c>
      <c r="BW232" s="30">
        <f>'鱼属性|FishAttribute'!CF152</f>
        <v>0</v>
      </c>
      <c r="BX232" s="30">
        <f>'鱼属性|FishAttribute'!CH152</f>
        <v>0</v>
      </c>
      <c r="BY232" s="30">
        <f>'鱼属性|FishAttribute'!CI152</f>
        <v>0</v>
      </c>
    </row>
    <row r="233" spans="69:77">
      <c r="BQ233" s="30">
        <f>'鱼属性|FishAttribute'!A153</f>
        <v>0</v>
      </c>
      <c r="BR233" s="30">
        <f>'鱼属性|FishAttribute'!B153</f>
        <v>0</v>
      </c>
      <c r="BS233" s="30">
        <f>'鱼属性|FishAttribute'!CB153</f>
        <v>0</v>
      </c>
      <c r="BT233" s="30">
        <f>'鱼属性|FishAttribute'!CC153</f>
        <v>0</v>
      </c>
      <c r="BU233" s="30">
        <f>'鱼属性|FishAttribute'!CD153</f>
        <v>0</v>
      </c>
      <c r="BV233" s="30">
        <f>'鱼属性|FishAttribute'!CE153</f>
        <v>0</v>
      </c>
      <c r="BW233" s="30">
        <f>'鱼属性|FishAttribute'!CF153</f>
        <v>0</v>
      </c>
      <c r="BX233" s="30">
        <f>'鱼属性|FishAttribute'!CH153</f>
        <v>0</v>
      </c>
      <c r="BY233" s="30">
        <f>'鱼属性|FishAttribute'!CI153</f>
        <v>0</v>
      </c>
    </row>
    <row r="234" spans="69:77">
      <c r="BQ234" s="30">
        <f>'鱼属性|FishAttribute'!A154</f>
        <v>0</v>
      </c>
      <c r="BR234" s="30">
        <f>'鱼属性|FishAttribute'!B154</f>
        <v>0</v>
      </c>
      <c r="BS234" s="30">
        <f>'鱼属性|FishAttribute'!CB154</f>
        <v>0</v>
      </c>
      <c r="BT234" s="30">
        <f>'鱼属性|FishAttribute'!CC154</f>
        <v>0</v>
      </c>
      <c r="BU234" s="30">
        <f>'鱼属性|FishAttribute'!CD154</f>
        <v>0</v>
      </c>
      <c r="BV234" s="30">
        <f>'鱼属性|FishAttribute'!CE154</f>
        <v>0</v>
      </c>
      <c r="BW234" s="30">
        <f>'鱼属性|FishAttribute'!CF154</f>
        <v>0</v>
      </c>
      <c r="BX234" s="30">
        <f>'鱼属性|FishAttribute'!CH154</f>
        <v>0</v>
      </c>
      <c r="BY234" s="30">
        <f>'鱼属性|FishAttribute'!CI154</f>
        <v>0</v>
      </c>
    </row>
    <row r="235" spans="69:77">
      <c r="BQ235" s="30">
        <f>'鱼属性|FishAttribute'!A155</f>
        <v>0</v>
      </c>
      <c r="BR235" s="30">
        <f>'鱼属性|FishAttribute'!B155</f>
        <v>0</v>
      </c>
      <c r="BS235" s="30">
        <f>'鱼属性|FishAttribute'!CB155</f>
        <v>0</v>
      </c>
      <c r="BT235" s="30">
        <f>'鱼属性|FishAttribute'!CC155</f>
        <v>0</v>
      </c>
      <c r="BU235" s="30">
        <f>'鱼属性|FishAttribute'!CD155</f>
        <v>0</v>
      </c>
      <c r="BV235" s="30">
        <f>'鱼属性|FishAttribute'!CE155</f>
        <v>0</v>
      </c>
      <c r="BW235" s="30">
        <f>'鱼属性|FishAttribute'!CF155</f>
        <v>0</v>
      </c>
      <c r="BX235" s="30">
        <f>'鱼属性|FishAttribute'!CH155</f>
        <v>0</v>
      </c>
      <c r="BY235" s="30">
        <f>'鱼属性|FishAttribute'!CI155</f>
        <v>0</v>
      </c>
    </row>
    <row r="236" spans="69:77">
      <c r="BQ236" s="30">
        <f>'鱼属性|FishAttribute'!A156</f>
        <v>0</v>
      </c>
      <c r="BR236" s="30">
        <f>'鱼属性|FishAttribute'!B156</f>
        <v>0</v>
      </c>
      <c r="BS236" s="30">
        <f>'鱼属性|FishAttribute'!CB156</f>
        <v>0</v>
      </c>
      <c r="BT236" s="30">
        <f>'鱼属性|FishAttribute'!CC156</f>
        <v>0</v>
      </c>
      <c r="BU236" s="30">
        <f>'鱼属性|FishAttribute'!CD156</f>
        <v>0</v>
      </c>
      <c r="BV236" s="30">
        <f>'鱼属性|FishAttribute'!CE156</f>
        <v>0</v>
      </c>
      <c r="BW236" s="30">
        <f>'鱼属性|FishAttribute'!CF156</f>
        <v>0</v>
      </c>
      <c r="BX236" s="30">
        <f>'鱼属性|FishAttribute'!CH156</f>
        <v>0</v>
      </c>
      <c r="BY236" s="30">
        <f>'鱼属性|FishAttribute'!CI156</f>
        <v>0</v>
      </c>
    </row>
    <row r="237" spans="69:77">
      <c r="BQ237" s="30">
        <f>'鱼属性|FishAttribute'!A157</f>
        <v>0</v>
      </c>
      <c r="BR237" s="30">
        <f>'鱼属性|FishAttribute'!B157</f>
        <v>0</v>
      </c>
      <c r="BS237" s="30">
        <f>'鱼属性|FishAttribute'!CB157</f>
        <v>0</v>
      </c>
      <c r="BT237" s="30">
        <f>'鱼属性|FishAttribute'!CC157</f>
        <v>0</v>
      </c>
      <c r="BU237" s="30">
        <f>'鱼属性|FishAttribute'!CD157</f>
        <v>0</v>
      </c>
      <c r="BV237" s="30">
        <f>'鱼属性|FishAttribute'!CE157</f>
        <v>0</v>
      </c>
      <c r="BW237" s="30">
        <f>'鱼属性|FishAttribute'!CF157</f>
        <v>0</v>
      </c>
      <c r="BX237" s="30">
        <f>'鱼属性|FishAttribute'!CH157</f>
        <v>0</v>
      </c>
      <c r="BY237" s="30">
        <f>'鱼属性|FishAttribute'!CI157</f>
        <v>0</v>
      </c>
    </row>
    <row r="238" spans="69:77">
      <c r="BQ238" s="30">
        <f>'鱼属性|FishAttribute'!A158</f>
        <v>0</v>
      </c>
      <c r="BR238" s="30">
        <f>'鱼属性|FishAttribute'!B158</f>
        <v>0</v>
      </c>
      <c r="BS238" s="30">
        <f>'鱼属性|FishAttribute'!CB158</f>
        <v>0</v>
      </c>
      <c r="BT238" s="30">
        <f>'鱼属性|FishAttribute'!CC158</f>
        <v>0</v>
      </c>
      <c r="BU238" s="30">
        <f>'鱼属性|FishAttribute'!CD158</f>
        <v>0</v>
      </c>
      <c r="BV238" s="30">
        <f>'鱼属性|FishAttribute'!CE158</f>
        <v>0</v>
      </c>
      <c r="BW238" s="30">
        <f>'鱼属性|FishAttribute'!CF158</f>
        <v>0</v>
      </c>
      <c r="BX238" s="30">
        <f>'鱼属性|FishAttribute'!CH158</f>
        <v>0</v>
      </c>
      <c r="BY238" s="30">
        <f>'鱼属性|FishAttribute'!CI158</f>
        <v>0</v>
      </c>
    </row>
    <row r="239" spans="69:77">
      <c r="BQ239" s="30">
        <f>'鱼属性|FishAttribute'!A159</f>
        <v>0</v>
      </c>
      <c r="BR239" s="30">
        <f>'鱼属性|FishAttribute'!B159</f>
        <v>0</v>
      </c>
      <c r="BS239" s="30">
        <f>'鱼属性|FishAttribute'!CB159</f>
        <v>0</v>
      </c>
      <c r="BT239" s="30">
        <f>'鱼属性|FishAttribute'!CC159</f>
        <v>0</v>
      </c>
      <c r="BU239" s="30">
        <f>'鱼属性|FishAttribute'!CD159</f>
        <v>0</v>
      </c>
      <c r="BV239" s="30">
        <f>'鱼属性|FishAttribute'!CE159</f>
        <v>0</v>
      </c>
      <c r="BW239" s="30">
        <f>'鱼属性|FishAttribute'!CF159</f>
        <v>0</v>
      </c>
      <c r="BX239" s="30">
        <f>'鱼属性|FishAttribute'!CH159</f>
        <v>0</v>
      </c>
      <c r="BY239" s="30">
        <f>'鱼属性|FishAttribute'!CI159</f>
        <v>0</v>
      </c>
    </row>
    <row r="240" spans="69:77">
      <c r="BQ240" s="30">
        <f>'鱼属性|FishAttribute'!A160</f>
        <v>0</v>
      </c>
      <c r="BR240" s="30">
        <f>'鱼属性|FishAttribute'!B160</f>
        <v>0</v>
      </c>
      <c r="BS240" s="30">
        <f>'鱼属性|FishAttribute'!CB160</f>
        <v>0</v>
      </c>
      <c r="BT240" s="30">
        <f>'鱼属性|FishAttribute'!CC160</f>
        <v>0</v>
      </c>
      <c r="BU240" s="30">
        <f>'鱼属性|FishAttribute'!CD160</f>
        <v>0</v>
      </c>
      <c r="BV240" s="30">
        <f>'鱼属性|FishAttribute'!CE160</f>
        <v>0</v>
      </c>
      <c r="BW240" s="30">
        <f>'鱼属性|FishAttribute'!CF160</f>
        <v>0</v>
      </c>
      <c r="BX240" s="30">
        <f>'鱼属性|FishAttribute'!CH160</f>
        <v>0</v>
      </c>
      <c r="BY240" s="30">
        <f>'鱼属性|FishAttribute'!CI160</f>
        <v>0</v>
      </c>
    </row>
    <row r="241" spans="69:77">
      <c r="BQ241" s="30">
        <f>'鱼属性|FishAttribute'!A161</f>
        <v>0</v>
      </c>
      <c r="BR241" s="30">
        <f>'鱼属性|FishAttribute'!B161</f>
        <v>0</v>
      </c>
      <c r="BS241" s="30">
        <f>'鱼属性|FishAttribute'!CB161</f>
        <v>0</v>
      </c>
      <c r="BT241" s="30">
        <f>'鱼属性|FishAttribute'!CC161</f>
        <v>0</v>
      </c>
      <c r="BU241" s="30">
        <f>'鱼属性|FishAttribute'!CD161</f>
        <v>0</v>
      </c>
      <c r="BV241" s="30">
        <f>'鱼属性|FishAttribute'!CE161</f>
        <v>0</v>
      </c>
      <c r="BW241" s="30">
        <f>'鱼属性|FishAttribute'!CF161</f>
        <v>0</v>
      </c>
      <c r="BX241" s="30">
        <f>'鱼属性|FishAttribute'!CH161</f>
        <v>0</v>
      </c>
      <c r="BY241" s="30">
        <f>'鱼属性|FishAttribute'!CI161</f>
        <v>0</v>
      </c>
    </row>
    <row r="242" spans="69:77">
      <c r="BQ242" s="30">
        <f>'鱼属性|FishAttribute'!A162</f>
        <v>0</v>
      </c>
      <c r="BR242" s="30">
        <f>'鱼属性|FishAttribute'!B162</f>
        <v>0</v>
      </c>
      <c r="BS242" s="30">
        <f>'鱼属性|FishAttribute'!CB162</f>
        <v>0</v>
      </c>
      <c r="BT242" s="30">
        <f>'鱼属性|FishAttribute'!CC162</f>
        <v>0</v>
      </c>
      <c r="BU242" s="30">
        <f>'鱼属性|FishAttribute'!CD162</f>
        <v>0</v>
      </c>
      <c r="BV242" s="30">
        <f>'鱼属性|FishAttribute'!CE162</f>
        <v>0</v>
      </c>
      <c r="BW242" s="30">
        <f>'鱼属性|FishAttribute'!CF162</f>
        <v>0</v>
      </c>
      <c r="BX242" s="30">
        <f>'鱼属性|FishAttribute'!CH162</f>
        <v>0</v>
      </c>
      <c r="BY242" s="30">
        <f>'鱼属性|FishAttribute'!CI162</f>
        <v>0</v>
      </c>
    </row>
    <row r="243" spans="69:77">
      <c r="BQ243" s="30">
        <f>'鱼属性|FishAttribute'!A163</f>
        <v>0</v>
      </c>
      <c r="BR243" s="30">
        <f>'鱼属性|FishAttribute'!B163</f>
        <v>0</v>
      </c>
      <c r="BS243" s="30">
        <f>'鱼属性|FishAttribute'!CB163</f>
        <v>0</v>
      </c>
      <c r="BT243" s="30">
        <f>'鱼属性|FishAttribute'!CC163</f>
        <v>0</v>
      </c>
      <c r="BU243" s="30">
        <f>'鱼属性|FishAttribute'!CD163</f>
        <v>0</v>
      </c>
      <c r="BV243" s="30">
        <f>'鱼属性|FishAttribute'!CE163</f>
        <v>0</v>
      </c>
      <c r="BW243" s="30">
        <f>'鱼属性|FishAttribute'!CF163</f>
        <v>0</v>
      </c>
      <c r="BX243" s="30">
        <f>'鱼属性|FishAttribute'!CH163</f>
        <v>0</v>
      </c>
      <c r="BY243" s="30">
        <f>'鱼属性|FishAttribute'!CI163</f>
        <v>0</v>
      </c>
    </row>
    <row r="244" spans="69:77">
      <c r="BQ244" s="30">
        <f>'鱼属性|FishAttribute'!A164</f>
        <v>0</v>
      </c>
      <c r="BR244" s="30">
        <f>'鱼属性|FishAttribute'!B164</f>
        <v>0</v>
      </c>
      <c r="BS244" s="30">
        <f>'鱼属性|FishAttribute'!CB164</f>
        <v>0</v>
      </c>
      <c r="BT244" s="30">
        <f>'鱼属性|FishAttribute'!CC164</f>
        <v>0</v>
      </c>
      <c r="BU244" s="30">
        <f>'鱼属性|FishAttribute'!CD164</f>
        <v>0</v>
      </c>
      <c r="BV244" s="30">
        <f>'鱼属性|FishAttribute'!CE164</f>
        <v>0</v>
      </c>
      <c r="BW244" s="30">
        <f>'鱼属性|FishAttribute'!CF164</f>
        <v>0</v>
      </c>
      <c r="BX244" s="30">
        <f>'鱼属性|FishAttribute'!CH164</f>
        <v>0</v>
      </c>
      <c r="BY244" s="30">
        <f>'鱼属性|FishAttribute'!CI164</f>
        <v>0</v>
      </c>
    </row>
    <row r="245" spans="69:77">
      <c r="BQ245" s="30">
        <f>'鱼属性|FishAttribute'!A165</f>
        <v>0</v>
      </c>
      <c r="BR245" s="30">
        <f>'鱼属性|FishAttribute'!B165</f>
        <v>0</v>
      </c>
      <c r="BS245" s="30">
        <f>'鱼属性|FishAttribute'!CB165</f>
        <v>0</v>
      </c>
      <c r="BT245" s="30">
        <f>'鱼属性|FishAttribute'!CC165</f>
        <v>0</v>
      </c>
      <c r="BU245" s="30">
        <f>'鱼属性|FishAttribute'!CD165</f>
        <v>0</v>
      </c>
      <c r="BV245" s="30">
        <f>'鱼属性|FishAttribute'!CE165</f>
        <v>0</v>
      </c>
      <c r="BW245" s="30">
        <f>'鱼属性|FishAttribute'!CF165</f>
        <v>0</v>
      </c>
      <c r="BX245" s="30">
        <f>'鱼属性|FishAttribute'!CH165</f>
        <v>0</v>
      </c>
      <c r="BY245" s="30">
        <f>'鱼属性|FishAttribute'!CI165</f>
        <v>0</v>
      </c>
    </row>
    <row r="246" spans="69:77">
      <c r="BQ246" s="30">
        <f>'鱼属性|FishAttribute'!A166</f>
        <v>0</v>
      </c>
      <c r="BR246" s="30">
        <f>'鱼属性|FishAttribute'!B166</f>
        <v>0</v>
      </c>
      <c r="BS246" s="30">
        <f>'鱼属性|FishAttribute'!CB166</f>
        <v>0</v>
      </c>
      <c r="BT246" s="30">
        <f>'鱼属性|FishAttribute'!CC166</f>
        <v>0</v>
      </c>
      <c r="BU246" s="30">
        <f>'鱼属性|FishAttribute'!CD166</f>
        <v>0</v>
      </c>
      <c r="BV246" s="30">
        <f>'鱼属性|FishAttribute'!CE166</f>
        <v>0</v>
      </c>
      <c r="BW246" s="30">
        <f>'鱼属性|FishAttribute'!CF166</f>
        <v>0</v>
      </c>
      <c r="BX246" s="30">
        <f>'鱼属性|FishAttribute'!CH166</f>
        <v>0</v>
      </c>
      <c r="BY246" s="30">
        <f>'鱼属性|FishAttribute'!CI166</f>
        <v>0</v>
      </c>
    </row>
    <row r="247" spans="69:77">
      <c r="BQ247" s="30">
        <f>'鱼属性|FishAttribute'!A167</f>
        <v>0</v>
      </c>
      <c r="BR247" s="30">
        <f>'鱼属性|FishAttribute'!B167</f>
        <v>0</v>
      </c>
      <c r="BS247" s="30">
        <f>'鱼属性|FishAttribute'!CB167</f>
        <v>0</v>
      </c>
      <c r="BT247" s="30">
        <f>'鱼属性|FishAttribute'!CC167</f>
        <v>0</v>
      </c>
      <c r="BU247" s="30">
        <f>'鱼属性|FishAttribute'!CD167</f>
        <v>0</v>
      </c>
      <c r="BV247" s="30">
        <f>'鱼属性|FishAttribute'!CE167</f>
        <v>0</v>
      </c>
      <c r="BW247" s="30">
        <f>'鱼属性|FishAttribute'!CF167</f>
        <v>0</v>
      </c>
      <c r="BX247" s="30">
        <f>'鱼属性|FishAttribute'!CH167</f>
        <v>0</v>
      </c>
      <c r="BY247" s="30">
        <f>'鱼属性|FishAttribute'!CI167</f>
        <v>0</v>
      </c>
    </row>
    <row r="248" spans="69:77">
      <c r="BQ248" s="30">
        <f>'鱼属性|FishAttribute'!A168</f>
        <v>0</v>
      </c>
      <c r="BR248" s="30">
        <f>'鱼属性|FishAttribute'!B168</f>
        <v>0</v>
      </c>
      <c r="BS248" s="30">
        <f>'鱼属性|FishAttribute'!CB168</f>
        <v>0</v>
      </c>
      <c r="BT248" s="30">
        <f>'鱼属性|FishAttribute'!CC168</f>
        <v>0</v>
      </c>
      <c r="BU248" s="30">
        <f>'鱼属性|FishAttribute'!CD168</f>
        <v>0</v>
      </c>
      <c r="BV248" s="30">
        <f>'鱼属性|FishAttribute'!CE168</f>
        <v>0</v>
      </c>
      <c r="BW248" s="30">
        <f>'鱼属性|FishAttribute'!CF168</f>
        <v>0</v>
      </c>
      <c r="BX248" s="30">
        <f>'鱼属性|FishAttribute'!CH168</f>
        <v>0</v>
      </c>
      <c r="BY248" s="30">
        <f>'鱼属性|FishAttribute'!CI168</f>
        <v>0</v>
      </c>
    </row>
    <row r="249" spans="69:77">
      <c r="BQ249" s="30">
        <f>'鱼属性|FishAttribute'!A169</f>
        <v>0</v>
      </c>
      <c r="BR249" s="30">
        <f>'鱼属性|FishAttribute'!B169</f>
        <v>0</v>
      </c>
      <c r="BS249" s="30">
        <f>'鱼属性|FishAttribute'!CB169</f>
        <v>0</v>
      </c>
      <c r="BT249" s="30">
        <f>'鱼属性|FishAttribute'!CC169</f>
        <v>0</v>
      </c>
      <c r="BU249" s="30">
        <f>'鱼属性|FishAttribute'!CD169</f>
        <v>0</v>
      </c>
      <c r="BV249" s="30">
        <f>'鱼属性|FishAttribute'!CE169</f>
        <v>0</v>
      </c>
      <c r="BW249" s="30">
        <f>'鱼属性|FishAttribute'!CF169</f>
        <v>0</v>
      </c>
      <c r="BX249" s="30">
        <f>'鱼属性|FishAttribute'!CH169</f>
        <v>0</v>
      </c>
      <c r="BY249" s="30">
        <f>'鱼属性|FishAttribute'!CI169</f>
        <v>0</v>
      </c>
    </row>
    <row r="250" spans="69:77">
      <c r="BQ250" s="30">
        <f>'鱼属性|FishAttribute'!A170</f>
        <v>0</v>
      </c>
      <c r="BR250" s="30">
        <f>'鱼属性|FishAttribute'!B170</f>
        <v>0</v>
      </c>
      <c r="BS250" s="30">
        <f>'鱼属性|FishAttribute'!CB170</f>
        <v>0</v>
      </c>
      <c r="BT250" s="30">
        <f>'鱼属性|FishAttribute'!CC170</f>
        <v>0</v>
      </c>
      <c r="BU250" s="30">
        <f>'鱼属性|FishAttribute'!CD170</f>
        <v>0</v>
      </c>
      <c r="BV250" s="30">
        <f>'鱼属性|FishAttribute'!CE170</f>
        <v>0</v>
      </c>
      <c r="BW250" s="30">
        <f>'鱼属性|FishAttribute'!CF170</f>
        <v>0</v>
      </c>
      <c r="BX250" s="30">
        <f>'鱼属性|FishAttribute'!CH170</f>
        <v>0</v>
      </c>
      <c r="BY250" s="30">
        <f>'鱼属性|FishAttribute'!CI170</f>
        <v>0</v>
      </c>
    </row>
    <row r="251" spans="69:77">
      <c r="BQ251" s="30">
        <f>'鱼属性|FishAttribute'!A171</f>
        <v>0</v>
      </c>
      <c r="BR251" s="30">
        <f>'鱼属性|FishAttribute'!B171</f>
        <v>0</v>
      </c>
      <c r="BS251" s="30">
        <f>'鱼属性|FishAttribute'!CB171</f>
        <v>0</v>
      </c>
      <c r="BT251" s="30">
        <f>'鱼属性|FishAttribute'!CC171</f>
        <v>0</v>
      </c>
      <c r="BU251" s="30">
        <f>'鱼属性|FishAttribute'!CD171</f>
        <v>0</v>
      </c>
      <c r="BV251" s="30">
        <f>'鱼属性|FishAttribute'!CE171</f>
        <v>0</v>
      </c>
      <c r="BW251" s="30">
        <f>'鱼属性|FishAttribute'!CF171</f>
        <v>0</v>
      </c>
      <c r="BX251" s="30">
        <f>'鱼属性|FishAttribute'!CH171</f>
        <v>0</v>
      </c>
      <c r="BY251" s="30">
        <f>'鱼属性|FishAttribute'!CI171</f>
        <v>0</v>
      </c>
    </row>
    <row r="252" spans="69:77">
      <c r="BQ252" s="30">
        <f>'鱼属性|FishAttribute'!A172</f>
        <v>0</v>
      </c>
      <c r="BR252" s="30">
        <f>'鱼属性|FishAttribute'!B172</f>
        <v>0</v>
      </c>
      <c r="BS252" s="30">
        <f>'鱼属性|FishAttribute'!CB172</f>
        <v>0</v>
      </c>
      <c r="BT252" s="30">
        <f>'鱼属性|FishAttribute'!CC172</f>
        <v>0</v>
      </c>
      <c r="BU252" s="30">
        <f>'鱼属性|FishAttribute'!CD172</f>
        <v>0</v>
      </c>
      <c r="BV252" s="30">
        <f>'鱼属性|FishAttribute'!CE172</f>
        <v>0</v>
      </c>
      <c r="BW252" s="30">
        <f>'鱼属性|FishAttribute'!CF172</f>
        <v>0</v>
      </c>
      <c r="BX252" s="30">
        <f>'鱼属性|FishAttribute'!CH172</f>
        <v>0</v>
      </c>
      <c r="BY252" s="30">
        <f>'鱼属性|FishAttribute'!CI172</f>
        <v>0</v>
      </c>
    </row>
    <row r="253" spans="69:77">
      <c r="BQ253" s="30">
        <f>'鱼属性|FishAttribute'!A173</f>
        <v>0</v>
      </c>
      <c r="BR253" s="30">
        <f>'鱼属性|FishAttribute'!B173</f>
        <v>0</v>
      </c>
      <c r="BS253" s="30">
        <f>'鱼属性|FishAttribute'!CB173</f>
        <v>0</v>
      </c>
      <c r="BT253" s="30">
        <f>'鱼属性|FishAttribute'!CC173</f>
        <v>0</v>
      </c>
      <c r="BU253" s="30">
        <f>'鱼属性|FishAttribute'!CD173</f>
        <v>0</v>
      </c>
      <c r="BV253" s="30">
        <f>'鱼属性|FishAttribute'!CE173</f>
        <v>0</v>
      </c>
      <c r="BW253" s="30">
        <f>'鱼属性|FishAttribute'!CF173</f>
        <v>0</v>
      </c>
      <c r="BX253" s="30">
        <f>'鱼属性|FishAttribute'!CH173</f>
        <v>0</v>
      </c>
      <c r="BY253" s="30">
        <f>'鱼属性|FishAttribute'!CI173</f>
        <v>0</v>
      </c>
    </row>
    <row r="254" spans="69:77">
      <c r="BQ254" s="30">
        <f>'鱼属性|FishAttribute'!A174</f>
        <v>0</v>
      </c>
      <c r="BR254" s="30">
        <f>'鱼属性|FishAttribute'!B174</f>
        <v>0</v>
      </c>
      <c r="BS254" s="30">
        <f>'鱼属性|FishAttribute'!CB174</f>
        <v>0</v>
      </c>
      <c r="BT254" s="30">
        <f>'鱼属性|FishAttribute'!CC174</f>
        <v>0</v>
      </c>
      <c r="BU254" s="30">
        <f>'鱼属性|FishAttribute'!CD174</f>
        <v>0</v>
      </c>
      <c r="BV254" s="30">
        <f>'鱼属性|FishAttribute'!CE174</f>
        <v>0</v>
      </c>
      <c r="BW254" s="30">
        <f>'鱼属性|FishAttribute'!CF174</f>
        <v>0</v>
      </c>
      <c r="BX254" s="30">
        <f>'鱼属性|FishAttribute'!CH174</f>
        <v>0</v>
      </c>
      <c r="BY254" s="30">
        <f>'鱼属性|FishAttribute'!CI174</f>
        <v>0</v>
      </c>
    </row>
    <row r="255" spans="69:77">
      <c r="BQ255" s="30">
        <f>'鱼属性|FishAttribute'!A175</f>
        <v>0</v>
      </c>
      <c r="BR255" s="30">
        <f>'鱼属性|FishAttribute'!B175</f>
        <v>0</v>
      </c>
      <c r="BS255" s="30">
        <f>'鱼属性|FishAttribute'!CB175</f>
        <v>0</v>
      </c>
      <c r="BT255" s="30">
        <f>'鱼属性|FishAttribute'!CC175</f>
        <v>0</v>
      </c>
      <c r="BU255" s="30">
        <f>'鱼属性|FishAttribute'!CD175</f>
        <v>0</v>
      </c>
      <c r="BV255" s="30">
        <f>'鱼属性|FishAttribute'!CE175</f>
        <v>0</v>
      </c>
      <c r="BW255" s="30">
        <f>'鱼属性|FishAttribute'!CF175</f>
        <v>0</v>
      </c>
      <c r="BX255" s="30">
        <f>'鱼属性|FishAttribute'!CH175</f>
        <v>0</v>
      </c>
      <c r="BY255" s="30">
        <f>'鱼属性|FishAttribute'!CI175</f>
        <v>0</v>
      </c>
    </row>
    <row r="256" spans="69:77">
      <c r="BQ256" s="30">
        <f>'鱼属性|FishAttribute'!A176</f>
        <v>0</v>
      </c>
      <c r="BR256" s="30">
        <f>'鱼属性|FishAttribute'!B176</f>
        <v>0</v>
      </c>
      <c r="BS256" s="30">
        <f>'鱼属性|FishAttribute'!CB176</f>
        <v>0</v>
      </c>
      <c r="BT256" s="30">
        <f>'鱼属性|FishAttribute'!CC176</f>
        <v>0</v>
      </c>
      <c r="BU256" s="30">
        <f>'鱼属性|FishAttribute'!CD176</f>
        <v>0</v>
      </c>
      <c r="BV256" s="30">
        <f>'鱼属性|FishAttribute'!CE176</f>
        <v>0</v>
      </c>
      <c r="BW256" s="30">
        <f>'鱼属性|FishAttribute'!CF176</f>
        <v>0</v>
      </c>
      <c r="BX256" s="30">
        <f>'鱼属性|FishAttribute'!CH176</f>
        <v>0</v>
      </c>
      <c r="BY256" s="30">
        <f>'鱼属性|FishAttribute'!CI176</f>
        <v>0</v>
      </c>
    </row>
    <row r="257" spans="69:77">
      <c r="BQ257" s="30">
        <f>'鱼属性|FishAttribute'!A177</f>
        <v>0</v>
      </c>
      <c r="BR257" s="30">
        <f>'鱼属性|FishAttribute'!B177</f>
        <v>0</v>
      </c>
      <c r="BS257" s="30">
        <f>'鱼属性|FishAttribute'!CB177</f>
        <v>0</v>
      </c>
      <c r="BT257" s="30">
        <f>'鱼属性|FishAttribute'!CC177</f>
        <v>0</v>
      </c>
      <c r="BU257" s="30">
        <f>'鱼属性|FishAttribute'!CD177</f>
        <v>0</v>
      </c>
      <c r="BV257" s="30">
        <f>'鱼属性|FishAttribute'!CE177</f>
        <v>0</v>
      </c>
      <c r="BW257" s="30">
        <f>'鱼属性|FishAttribute'!CF177</f>
        <v>0</v>
      </c>
      <c r="BX257" s="30">
        <f>'鱼属性|FishAttribute'!CH177</f>
        <v>0</v>
      </c>
      <c r="BY257" s="30">
        <f>'鱼属性|FishAttribute'!CI177</f>
        <v>0</v>
      </c>
    </row>
    <row r="258" spans="69:77">
      <c r="BQ258" s="30">
        <f>'鱼属性|FishAttribute'!A178</f>
        <v>0</v>
      </c>
      <c r="BR258" s="30">
        <f>'鱼属性|FishAttribute'!B178</f>
        <v>0</v>
      </c>
      <c r="BS258" s="30">
        <f>'鱼属性|FishAttribute'!CB178</f>
        <v>0</v>
      </c>
      <c r="BT258" s="30">
        <f>'鱼属性|FishAttribute'!CC178</f>
        <v>0</v>
      </c>
      <c r="BU258" s="30">
        <f>'鱼属性|FishAttribute'!CD178</f>
        <v>0</v>
      </c>
      <c r="BV258" s="30">
        <f>'鱼属性|FishAttribute'!CE178</f>
        <v>0</v>
      </c>
      <c r="BW258" s="30">
        <f>'鱼属性|FishAttribute'!CF178</f>
        <v>0</v>
      </c>
      <c r="BX258" s="30">
        <f>'鱼属性|FishAttribute'!CH178</f>
        <v>0</v>
      </c>
      <c r="BY258" s="30">
        <f>'鱼属性|FishAttribute'!CI178</f>
        <v>0</v>
      </c>
    </row>
    <row r="259" spans="69:77">
      <c r="BQ259" s="30">
        <f>'鱼属性|FishAttribute'!A179</f>
        <v>0</v>
      </c>
      <c r="BR259" s="30">
        <f>'鱼属性|FishAttribute'!B179</f>
        <v>0</v>
      </c>
      <c r="BS259" s="30">
        <f>'鱼属性|FishAttribute'!CB179</f>
        <v>0</v>
      </c>
      <c r="BT259" s="30">
        <f>'鱼属性|FishAttribute'!CC179</f>
        <v>0</v>
      </c>
      <c r="BU259" s="30">
        <f>'鱼属性|FishAttribute'!CD179</f>
        <v>0</v>
      </c>
      <c r="BV259" s="30">
        <f>'鱼属性|FishAttribute'!CE179</f>
        <v>0</v>
      </c>
      <c r="BW259" s="30">
        <f>'鱼属性|FishAttribute'!CF179</f>
        <v>0</v>
      </c>
      <c r="BX259" s="30">
        <f>'鱼属性|FishAttribute'!CH179</f>
        <v>0</v>
      </c>
      <c r="BY259" s="30">
        <f>'鱼属性|FishAttribute'!CI179</f>
        <v>0</v>
      </c>
    </row>
    <row r="260" spans="69:77">
      <c r="BQ260" s="30">
        <f>'鱼属性|FishAttribute'!A180</f>
        <v>0</v>
      </c>
      <c r="BR260" s="30">
        <f>'鱼属性|FishAttribute'!B180</f>
        <v>0</v>
      </c>
      <c r="BS260" s="30">
        <f>'鱼属性|FishAttribute'!CB180</f>
        <v>0</v>
      </c>
      <c r="BT260" s="30">
        <f>'鱼属性|FishAttribute'!CC180</f>
        <v>0</v>
      </c>
      <c r="BU260" s="30">
        <f>'鱼属性|FishAttribute'!CD180</f>
        <v>0</v>
      </c>
      <c r="BV260" s="30">
        <f>'鱼属性|FishAttribute'!CE180</f>
        <v>0</v>
      </c>
      <c r="BW260" s="30">
        <f>'鱼属性|FishAttribute'!CF180</f>
        <v>0</v>
      </c>
      <c r="BX260" s="30">
        <f>'鱼属性|FishAttribute'!CH180</f>
        <v>0</v>
      </c>
      <c r="BY260" s="30">
        <f>'鱼属性|FishAttribute'!CI180</f>
        <v>0</v>
      </c>
    </row>
    <row r="261" spans="69:77">
      <c r="BQ261" s="30">
        <f>'鱼属性|FishAttribute'!A181</f>
        <v>0</v>
      </c>
      <c r="BR261" s="30">
        <f>'鱼属性|FishAttribute'!B181</f>
        <v>0</v>
      </c>
      <c r="BS261" s="30">
        <f>'鱼属性|FishAttribute'!CB181</f>
        <v>0</v>
      </c>
      <c r="BT261" s="30">
        <f>'鱼属性|FishAttribute'!CC181</f>
        <v>0</v>
      </c>
      <c r="BU261" s="30">
        <f>'鱼属性|FishAttribute'!CD181</f>
        <v>0</v>
      </c>
      <c r="BV261" s="30">
        <f>'鱼属性|FishAttribute'!CE181</f>
        <v>0</v>
      </c>
      <c r="BW261" s="30">
        <f>'鱼属性|FishAttribute'!CF181</f>
        <v>0</v>
      </c>
      <c r="BX261" s="30">
        <f>'鱼属性|FishAttribute'!CH181</f>
        <v>0</v>
      </c>
      <c r="BY261" s="30">
        <f>'鱼属性|FishAttribute'!CI181</f>
        <v>0</v>
      </c>
    </row>
    <row r="262" spans="69:77">
      <c r="BQ262" s="30">
        <f>'鱼属性|FishAttribute'!A182</f>
        <v>0</v>
      </c>
      <c r="BR262" s="30">
        <f>'鱼属性|FishAttribute'!B182</f>
        <v>0</v>
      </c>
      <c r="BS262" s="30">
        <f>'鱼属性|FishAttribute'!CB182</f>
        <v>0</v>
      </c>
      <c r="BT262" s="30">
        <f>'鱼属性|FishAttribute'!CC182</f>
        <v>0</v>
      </c>
      <c r="BU262" s="30">
        <f>'鱼属性|FishAttribute'!CD182</f>
        <v>0</v>
      </c>
      <c r="BV262" s="30">
        <f>'鱼属性|FishAttribute'!CE182</f>
        <v>0</v>
      </c>
      <c r="BW262" s="30">
        <f>'鱼属性|FishAttribute'!CF182</f>
        <v>0</v>
      </c>
      <c r="BX262" s="30">
        <f>'鱼属性|FishAttribute'!CH182</f>
        <v>0</v>
      </c>
      <c r="BY262" s="30">
        <f>'鱼属性|FishAttribute'!CI182</f>
        <v>0</v>
      </c>
    </row>
    <row r="263" spans="69:77">
      <c r="BQ263" s="30">
        <f>'鱼属性|FishAttribute'!A183</f>
        <v>0</v>
      </c>
      <c r="BR263" s="30">
        <f>'鱼属性|FishAttribute'!B183</f>
        <v>0</v>
      </c>
      <c r="BS263" s="30">
        <f>'鱼属性|FishAttribute'!CB183</f>
        <v>0</v>
      </c>
      <c r="BT263" s="30">
        <f>'鱼属性|FishAttribute'!CC183</f>
        <v>0</v>
      </c>
      <c r="BU263" s="30">
        <f>'鱼属性|FishAttribute'!CD183</f>
        <v>0</v>
      </c>
      <c r="BV263" s="30">
        <f>'鱼属性|FishAttribute'!CE183</f>
        <v>0</v>
      </c>
      <c r="BW263" s="30">
        <f>'鱼属性|FishAttribute'!CF183</f>
        <v>0</v>
      </c>
      <c r="BX263" s="30">
        <f>'鱼属性|FishAttribute'!CH183</f>
        <v>0</v>
      </c>
      <c r="BY263" s="30">
        <f>'鱼属性|FishAttribute'!CI183</f>
        <v>0</v>
      </c>
    </row>
    <row r="264" spans="69:77">
      <c r="BQ264" s="30">
        <f>'鱼属性|FishAttribute'!A184</f>
        <v>0</v>
      </c>
      <c r="BR264" s="30">
        <f>'鱼属性|FishAttribute'!B184</f>
        <v>0</v>
      </c>
      <c r="BS264" s="30">
        <f>'鱼属性|FishAttribute'!CB184</f>
        <v>0</v>
      </c>
      <c r="BT264" s="30">
        <f>'鱼属性|FishAttribute'!CC184</f>
        <v>0</v>
      </c>
      <c r="BU264" s="30">
        <f>'鱼属性|FishAttribute'!CD184</f>
        <v>0</v>
      </c>
      <c r="BV264" s="30">
        <f>'鱼属性|FishAttribute'!CE184</f>
        <v>0</v>
      </c>
      <c r="BW264" s="30">
        <f>'鱼属性|FishAttribute'!CF184</f>
        <v>0</v>
      </c>
      <c r="BX264" s="30">
        <f>'鱼属性|FishAttribute'!CH184</f>
        <v>0</v>
      </c>
      <c r="BY264" s="30">
        <f>'鱼属性|FishAttribute'!CI184</f>
        <v>0</v>
      </c>
    </row>
    <row r="265" spans="69:77">
      <c r="BQ265" s="30">
        <f>'鱼属性|FishAttribute'!A185</f>
        <v>0</v>
      </c>
      <c r="BR265" s="30">
        <f>'鱼属性|FishAttribute'!B185</f>
        <v>0</v>
      </c>
      <c r="BS265" s="30">
        <f>'鱼属性|FishAttribute'!CB185</f>
        <v>0</v>
      </c>
      <c r="BT265" s="30">
        <f>'鱼属性|FishAttribute'!CC185</f>
        <v>0</v>
      </c>
      <c r="BU265" s="30">
        <f>'鱼属性|FishAttribute'!CD185</f>
        <v>0</v>
      </c>
      <c r="BV265" s="30">
        <f>'鱼属性|FishAttribute'!CE185</f>
        <v>0</v>
      </c>
      <c r="BW265" s="30">
        <f>'鱼属性|FishAttribute'!CF185</f>
        <v>0</v>
      </c>
      <c r="BX265" s="30">
        <f>'鱼属性|FishAttribute'!CH185</f>
        <v>0</v>
      </c>
      <c r="BY265" s="30">
        <f>'鱼属性|FishAttribute'!CI185</f>
        <v>0</v>
      </c>
    </row>
    <row r="266" spans="69:77">
      <c r="BQ266" s="30">
        <f>'鱼属性|FishAttribute'!A186</f>
        <v>0</v>
      </c>
      <c r="BR266" s="30">
        <f>'鱼属性|FishAttribute'!B186</f>
        <v>0</v>
      </c>
      <c r="BS266" s="30">
        <f>'鱼属性|FishAttribute'!CB186</f>
        <v>0</v>
      </c>
      <c r="BT266" s="30">
        <f>'鱼属性|FishAttribute'!CC186</f>
        <v>0</v>
      </c>
      <c r="BU266" s="30">
        <f>'鱼属性|FishAttribute'!CD186</f>
        <v>0</v>
      </c>
      <c r="BV266" s="30">
        <f>'鱼属性|FishAttribute'!CE186</f>
        <v>0</v>
      </c>
      <c r="BW266" s="30">
        <f>'鱼属性|FishAttribute'!CF186</f>
        <v>0</v>
      </c>
      <c r="BX266" s="30">
        <f>'鱼属性|FishAttribute'!CH186</f>
        <v>0</v>
      </c>
      <c r="BY266" s="30">
        <f>'鱼属性|FishAttribute'!CI186</f>
        <v>0</v>
      </c>
    </row>
    <row r="267" spans="69:77">
      <c r="BQ267" s="30">
        <f>'鱼属性|FishAttribute'!A187</f>
        <v>0</v>
      </c>
      <c r="BR267" s="30">
        <f>'鱼属性|FishAttribute'!B187</f>
        <v>0</v>
      </c>
      <c r="BS267" s="30">
        <f>'鱼属性|FishAttribute'!CB187</f>
        <v>0</v>
      </c>
      <c r="BT267" s="30">
        <f>'鱼属性|FishAttribute'!CC187</f>
        <v>0</v>
      </c>
      <c r="BU267" s="30">
        <f>'鱼属性|FishAttribute'!CD187</f>
        <v>0</v>
      </c>
      <c r="BV267" s="30">
        <f>'鱼属性|FishAttribute'!CE187</f>
        <v>0</v>
      </c>
      <c r="BW267" s="30">
        <f>'鱼属性|FishAttribute'!CF187</f>
        <v>0</v>
      </c>
      <c r="BX267" s="30">
        <f>'鱼属性|FishAttribute'!CH187</f>
        <v>0</v>
      </c>
      <c r="BY267" s="30">
        <f>'鱼属性|FishAttribute'!CI187</f>
        <v>0</v>
      </c>
    </row>
    <row r="268" spans="69:77">
      <c r="BQ268" s="30">
        <f>'鱼属性|FishAttribute'!A188</f>
        <v>0</v>
      </c>
      <c r="BR268" s="30">
        <f>'鱼属性|FishAttribute'!B188</f>
        <v>0</v>
      </c>
      <c r="BS268" s="30">
        <f>'鱼属性|FishAttribute'!CB188</f>
        <v>0</v>
      </c>
      <c r="BT268" s="30">
        <f>'鱼属性|FishAttribute'!CC188</f>
        <v>0</v>
      </c>
      <c r="BU268" s="30">
        <f>'鱼属性|FishAttribute'!CD188</f>
        <v>0</v>
      </c>
      <c r="BV268" s="30">
        <f>'鱼属性|FishAttribute'!CE188</f>
        <v>0</v>
      </c>
      <c r="BW268" s="30">
        <f>'鱼属性|FishAttribute'!CF188</f>
        <v>0</v>
      </c>
      <c r="BX268" s="30">
        <f>'鱼属性|FishAttribute'!CH188</f>
        <v>0</v>
      </c>
      <c r="BY268" s="30">
        <f>'鱼属性|FishAttribute'!CI188</f>
        <v>0</v>
      </c>
    </row>
    <row r="269" spans="69:77">
      <c r="BQ269" s="30">
        <f>'鱼属性|FishAttribute'!A189</f>
        <v>0</v>
      </c>
      <c r="BR269" s="30">
        <f>'鱼属性|FishAttribute'!B189</f>
        <v>0</v>
      </c>
      <c r="BS269" s="30">
        <f>'鱼属性|FishAttribute'!CB189</f>
        <v>0</v>
      </c>
      <c r="BT269" s="30">
        <f>'鱼属性|FishAttribute'!CC189</f>
        <v>0</v>
      </c>
      <c r="BU269" s="30">
        <f>'鱼属性|FishAttribute'!CD189</f>
        <v>0</v>
      </c>
      <c r="BV269" s="30">
        <f>'鱼属性|FishAttribute'!CE189</f>
        <v>0</v>
      </c>
      <c r="BW269" s="30">
        <f>'鱼属性|FishAttribute'!CF189</f>
        <v>0</v>
      </c>
      <c r="BX269" s="30">
        <f>'鱼属性|FishAttribute'!CH189</f>
        <v>0</v>
      </c>
      <c r="BY269" s="30">
        <f>'鱼属性|FishAttribute'!CI189</f>
        <v>0</v>
      </c>
    </row>
    <row r="270" spans="69:77">
      <c r="BQ270" s="30">
        <f>'鱼属性|FishAttribute'!A190</f>
        <v>0</v>
      </c>
      <c r="BR270" s="30">
        <f>'鱼属性|FishAttribute'!B190</f>
        <v>0</v>
      </c>
      <c r="BS270" s="30">
        <f>'鱼属性|FishAttribute'!CB190</f>
        <v>0</v>
      </c>
      <c r="BT270" s="30">
        <f>'鱼属性|FishAttribute'!CC190</f>
        <v>0</v>
      </c>
      <c r="BU270" s="30">
        <f>'鱼属性|FishAttribute'!CD190</f>
        <v>0</v>
      </c>
      <c r="BV270" s="30">
        <f>'鱼属性|FishAttribute'!CE190</f>
        <v>0</v>
      </c>
      <c r="BW270" s="30">
        <f>'鱼属性|FishAttribute'!CF190</f>
        <v>0</v>
      </c>
      <c r="BX270" s="30">
        <f>'鱼属性|FishAttribute'!CH190</f>
        <v>0</v>
      </c>
      <c r="BY270" s="30">
        <f>'鱼属性|FishAttribute'!CI190</f>
        <v>0</v>
      </c>
    </row>
    <row r="271" spans="69:77">
      <c r="BQ271" s="30">
        <f>'鱼属性|FishAttribute'!A191</f>
        <v>0</v>
      </c>
      <c r="BR271" s="30">
        <f>'鱼属性|FishAttribute'!B191</f>
        <v>0</v>
      </c>
      <c r="BS271" s="30">
        <f>'鱼属性|FishAttribute'!CB191</f>
        <v>0</v>
      </c>
      <c r="BT271" s="30">
        <f>'鱼属性|FishAttribute'!CC191</f>
        <v>0</v>
      </c>
      <c r="BU271" s="30">
        <f>'鱼属性|FishAttribute'!CD191</f>
        <v>0</v>
      </c>
      <c r="BV271" s="30">
        <f>'鱼属性|FishAttribute'!CE191</f>
        <v>0</v>
      </c>
      <c r="BW271" s="30">
        <f>'鱼属性|FishAttribute'!CF191</f>
        <v>0</v>
      </c>
      <c r="BX271" s="30">
        <f>'鱼属性|FishAttribute'!CH191</f>
        <v>0</v>
      </c>
      <c r="BY271" s="30">
        <f>'鱼属性|FishAttribute'!CI191</f>
        <v>0</v>
      </c>
    </row>
  </sheetData>
  <phoneticPr fontId="53" type="noConversion"/>
  <conditionalFormatting sqref="J1">
    <cfRule type="containsText" dxfId="34" priority="14" operator="containsText" text=" ">
      <formula>NOT(ISERROR(SEARCH(" ",J1)))</formula>
    </cfRule>
    <cfRule type="containsText" dxfId="33" priority="15" operator="containsText" text=" ">
      <formula>NOT(ISERROR(SEARCH(" ",J1)))</formula>
    </cfRule>
  </conditionalFormatting>
  <conditionalFormatting sqref="J3">
    <cfRule type="containsText" dxfId="32" priority="12" operator="containsText" text=" ">
      <formula>NOT(ISERROR(SEARCH(" ",J3)))</formula>
    </cfRule>
    <cfRule type="containsText" dxfId="31" priority="13" operator="containsText" text=" ">
      <formula>NOT(ISERROR(SEARCH(" ",J3)))</formula>
    </cfRule>
  </conditionalFormatting>
  <conditionalFormatting sqref="J4">
    <cfRule type="containsText" dxfId="30" priority="10" operator="containsText" text=" ">
      <formula>NOT(ISERROR(SEARCH(" ",J4)))</formula>
    </cfRule>
    <cfRule type="containsText" dxfId="29" priority="11" operator="containsText" text=" ">
      <formula>NOT(ISERROR(SEARCH(" ",J4)))</formula>
    </cfRule>
  </conditionalFormatting>
  <conditionalFormatting sqref="L4">
    <cfRule type="containsText" dxfId="28" priority="18" operator="containsText" text=" ">
      <formula>NOT(ISERROR(SEARCH(" ",L4)))</formula>
    </cfRule>
    <cfRule type="containsText" dxfId="27" priority="19" operator="containsText" text=" ">
      <formula>NOT(ISERROR(SEARCH(" ",L4)))</formula>
    </cfRule>
  </conditionalFormatting>
  <conditionalFormatting sqref="M4">
    <cfRule type="containsText" dxfId="26" priority="16" operator="containsText" text=" ">
      <formula>NOT(ISERROR(SEARCH(" ",M4)))</formula>
    </cfRule>
    <cfRule type="containsText" dxfId="25" priority="17" operator="containsText" text=" ">
      <formula>NOT(ISERROR(SEARCH(" ",M4)))</formula>
    </cfRule>
  </conditionalFormatting>
  <conditionalFormatting sqref="N4">
    <cfRule type="containsText" dxfId="24" priority="8" operator="containsText" text=" ">
      <formula>NOT(ISERROR(SEARCH(" ",N4)))</formula>
    </cfRule>
    <cfRule type="containsText" dxfId="23" priority="9" operator="containsText" text=" ">
      <formula>NOT(ISERROR(SEARCH(" ",N4)))</formula>
    </cfRule>
  </conditionalFormatting>
  <conditionalFormatting sqref="BS85:BU85">
    <cfRule type="containsText" dxfId="22" priority="6" operator="containsText" text=" ">
      <formula>NOT(ISERROR(SEARCH(" ",BS85)))</formula>
    </cfRule>
    <cfRule type="containsText" dxfId="21" priority="7" operator="containsText" text=" ">
      <formula>NOT(ISERROR(SEARCH(" ",BS85)))</formula>
    </cfRule>
  </conditionalFormatting>
  <conditionalFormatting sqref="BW85">
    <cfRule type="containsText" dxfId="20" priority="2" operator="containsText" text=" ">
      <formula>NOT(ISERROR(SEARCH(" ",BW85)))</formula>
    </cfRule>
    <cfRule type="containsText" dxfId="19" priority="3" operator="containsText" text=" ">
      <formula>NOT(ISERROR(SEARCH(" ",BW85)))</formula>
    </cfRule>
  </conditionalFormatting>
  <conditionalFormatting sqref="A2:A3">
    <cfRule type="containsText" dxfId="18" priority="24" operator="containsText" text=" ">
      <formula>NOT(ISERROR(SEARCH(" ",A2)))</formula>
    </cfRule>
    <cfRule type="containsText" dxfId="17" priority="25" operator="containsText" text=" ">
      <formula>NOT(ISERROR(SEARCH(" ",A2)))</formula>
    </cfRule>
  </conditionalFormatting>
  <conditionalFormatting sqref="G3:I3 G2 A1 B1:F3 Q1:R3">
    <cfRule type="containsText" dxfId="16" priority="26" operator="containsText" text=" ">
      <formula>NOT(ISERROR(SEARCH(" ",A1)))</formula>
    </cfRule>
    <cfRule type="containsText" dxfId="15" priority="27" operator="containsText" text=" ">
      <formula>NOT(ISERROR(SEARCH(" ",A1)))</formula>
    </cfRule>
  </conditionalFormatting>
  <conditionalFormatting sqref="G1:H1 J2 I1:I2 H2">
    <cfRule type="containsText" dxfId="14" priority="22" operator="containsText" text=" ">
      <formula>NOT(ISERROR(SEARCH(" ",G1)))</formula>
    </cfRule>
    <cfRule type="containsText" dxfId="13" priority="23" operator="containsText" text=" ">
      <formula>NOT(ISERROR(SEARCH(" ",G1)))</formula>
    </cfRule>
  </conditionalFormatting>
  <conditionalFormatting sqref="A4:I4 K4 Q4:R4">
    <cfRule type="containsText" dxfId="12" priority="20" operator="containsText" text=" ">
      <formula>NOT(ISERROR(SEARCH(" ",A4)))</formula>
    </cfRule>
    <cfRule type="containsText" dxfId="11" priority="21" operator="containsText" text=" ">
      <formula>NOT(ISERROR(SEARCH(" ",A4)))</formula>
    </cfRule>
  </conditionalFormatting>
  <conditionalFormatting sqref="BA5:BQ30 BA32:BQ3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V85 BX85:BY85">
    <cfRule type="containsText" dxfId="10" priority="4" operator="containsText" text=" ">
      <formula>NOT(ISERROR(SEARCH(" ",BV85)))</formula>
    </cfRule>
    <cfRule type="containsText" dxfId="9" priority="5" operator="containsText" text=" ">
      <formula>NOT(ISERROR(SEARCH(" ",BV85)))</formula>
    </cfRule>
  </conditionalFormatting>
  <conditionalFormatting sqref="BA31:BQ31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69930555555555596" right="0.69930555555555596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鱼属性|FishAttribute</vt:lpstr>
      <vt:lpstr>track属性|TrackAttribute</vt:lpstr>
      <vt:lpstr>来袭特效|bosscome</vt:lpstr>
      <vt:lpstr>特殊鱼刷新配置|BossRefresh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jianlong wo</cp:lastModifiedBy>
  <dcterms:created xsi:type="dcterms:W3CDTF">2015-06-05T18:19:00Z</dcterms:created>
  <dcterms:modified xsi:type="dcterms:W3CDTF">2021-12-28T08:45:19Z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AF38BA6C5E4A402FA1A4FB242EF63FD8</vt:lpwstr>
  </property>
  <property fmtid="{D5CDD505-2E9C-101B-9397-08002B2CF9AE}" pid="3" name="KSOProductBuildVer">
    <vt:lpwstr>2052-11.1.0.10700</vt:lpwstr>
  </property>
</Properties>
</file>