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76" windowHeight="10284" activeTab="3"/>
  </bookViews>
  <sheets>
    <sheet name="奖金池|Jackpot" sheetId="1" r:id="rId1"/>
    <sheet name="奖金BOSSLV|JackpotBossLv" sheetId="3" r:id="rId2"/>
    <sheet name="奖金池档位|JackpotType" sheetId="2" r:id="rId3"/>
    <sheet name="奖金池奖池|JackpotPool" sheetId="4" r:id="rId4"/>
  </sheets>
  <calcPr calcId="144525"/>
</workbook>
</file>

<file path=xl/comments1.xml><?xml version="1.0" encoding="utf-8"?>
<comments xmlns="http://schemas.openxmlformats.org/spreadsheetml/2006/main">
  <authors>
    <author>Lin</author>
    <author>jianlong wo</author>
  </authors>
  <commentList>
    <comment ref="S5" authorId="0">
      <text>
        <r>
          <rPr>
            <b/>
            <sz val="9"/>
            <rFont val="宋体"/>
            <charset val="134"/>
          </rPr>
          <t>Lin:</t>
        </r>
        <r>
          <rPr>
            <sz val="9"/>
            <rFont val="宋体"/>
            <charset val="134"/>
          </rPr>
          <t xml:space="preserve">
文档中G值</t>
        </r>
      </text>
    </comment>
    <comment ref="D8" authorId="1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中、高、核弹场单独填写</t>
        </r>
      </text>
    </comment>
    <comment ref="H15" authorId="1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炮倍数</t>
        </r>
      </text>
    </comment>
    <comment ref="H95" authorId="1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炮倍数</t>
        </r>
      </text>
    </comment>
    <comment ref="H175" authorId="1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炮倍数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暂时废弃，放在JackpotPool表中</t>
        </r>
      </text>
    </comment>
  </commentList>
</comments>
</file>

<file path=xl/comments3.xml><?xml version="1.0" encoding="utf-8"?>
<comments xmlns="http://schemas.openxmlformats.org/spreadsheetml/2006/main">
  <authors>
    <author>龙江</author>
  </authors>
  <commentList>
    <comment ref="E3" authorId="0">
      <text>
        <r>
          <rPr>
            <sz val="9"/>
            <rFont val="宋体"/>
            <charset val="134"/>
          </rPr>
          <t>展示奖池的大致范围</t>
        </r>
      </text>
    </comment>
  </commentList>
</comments>
</file>

<file path=xl/sharedStrings.xml><?xml version="1.0" encoding="utf-8"?>
<sst xmlns="http://schemas.openxmlformats.org/spreadsheetml/2006/main" count="265" uniqueCount="141">
  <si>
    <t>cs</t>
  </si>
  <si>
    <t>s</t>
  </si>
  <si>
    <t>int</t>
  </si>
  <si>
    <t>key</t>
  </si>
  <si>
    <t>roomId</t>
  </si>
  <si>
    <t>typeId</t>
  </si>
  <si>
    <t>multiples</t>
  </si>
  <si>
    <t>weight</t>
  </si>
  <si>
    <t>bossJackpot</t>
  </si>
  <si>
    <t>编号</t>
  </si>
  <si>
    <t>房间id
1新手,2初级
3中级,4高级
5竞技场,6核弹专场</t>
  </si>
  <si>
    <t>boss类型</t>
  </si>
  <si>
    <t>出现倍数</t>
  </si>
  <si>
    <t>出现权重</t>
  </si>
  <si>
    <t>奖金池档位：
1，5%；2，20%；3，50%</t>
  </si>
  <si>
    <t>捕获后出现概率</t>
  </si>
  <si>
    <t>外环</t>
  </si>
  <si>
    <t>中环</t>
  </si>
  <si>
    <t>内环</t>
  </si>
  <si>
    <t>真实奖池</t>
  </si>
  <si>
    <t>30倍</t>
  </si>
  <si>
    <t>200倍</t>
  </si>
  <si>
    <t>50倍</t>
  </si>
  <si>
    <t>300倍</t>
  </si>
  <si>
    <t>100倍</t>
  </si>
  <si>
    <t>450倍</t>
  </si>
  <si>
    <t>150倍</t>
  </si>
  <si>
    <t>下一环</t>
  </si>
  <si>
    <t>boss的value</t>
  </si>
  <si>
    <t>预计每天能产生</t>
  </si>
  <si>
    <t>展示奖池中位值</t>
  </si>
  <si>
    <t>BOSS类型</t>
  </si>
  <si>
    <t xml:space="preserve">BOSS类型描述 </t>
  </si>
  <si>
    <t>出现该类型BOSS要求：
[最低VIP,最低炮倍率,降级后BOSS类型]</t>
  </si>
  <si>
    <t>string</t>
  </si>
  <si>
    <t>id</t>
  </si>
  <si>
    <t>vipNeed</t>
  </si>
  <si>
    <t>paobeiNeed</t>
  </si>
  <si>
    <t>finalType</t>
  </si>
  <si>
    <r>
      <rPr>
        <sz val="9"/>
        <color theme="1"/>
        <rFont val="微软雅黑"/>
        <charset val="134"/>
      </rPr>
      <t xml:space="preserve">出现该类型BOSS要求：
</t>
    </r>
    <r>
      <rPr>
        <sz val="10"/>
        <color theme="1"/>
        <rFont val="宋体"/>
        <charset val="134"/>
        <scheme val="minor"/>
      </rPr>
      <t>最低VIP</t>
    </r>
  </si>
  <si>
    <r>
      <rPr>
        <sz val="9"/>
        <color theme="1"/>
        <rFont val="微软雅黑"/>
        <charset val="134"/>
      </rPr>
      <t xml:space="preserve">出现该类型BOSS要求：
</t>
    </r>
    <r>
      <rPr>
        <sz val="10"/>
        <color theme="1"/>
        <rFont val="宋体"/>
        <charset val="134"/>
        <scheme val="minor"/>
      </rPr>
      <t>最低炮倍率</t>
    </r>
  </si>
  <si>
    <r>
      <rPr>
        <sz val="9"/>
        <color theme="1"/>
        <rFont val="微软雅黑"/>
        <charset val="134"/>
      </rPr>
      <t xml:space="preserve">出现该类型BOSS要求：
</t>
    </r>
    <r>
      <rPr>
        <sz val="10"/>
        <color theme="1"/>
        <rFont val="宋体"/>
        <charset val="134"/>
        <scheme val="minor"/>
      </rPr>
      <t>降级后BOSS类型</t>
    </r>
  </si>
  <si>
    <t>无奖池</t>
  </si>
  <si>
    <t>[0,800,1]</t>
  </si>
  <si>
    <t>[1,2000,1]</t>
  </si>
  <si>
    <t>[5,5000,1]</t>
  </si>
  <si>
    <t>2,1</t>
  </si>
  <si>
    <t>5%,20%</t>
  </si>
  <si>
    <t>[1,2000,2]</t>
  </si>
  <si>
    <t>5%,50%</t>
  </si>
  <si>
    <t>[5,5000,2]</t>
  </si>
  <si>
    <t>3,1</t>
  </si>
  <si>
    <t>20%,50%</t>
  </si>
  <si>
    <t>[5,5000,3]</t>
  </si>
  <si>
    <t>5,2,1</t>
  </si>
  <si>
    <t>5%,20%,50%</t>
  </si>
  <si>
    <t>[5,5000,5]</t>
  </si>
  <si>
    <t>掉50%需要V5，5000炮，掉20%需要V1，2000炮</t>
  </si>
  <si>
    <t>Aper</t>
  </si>
  <si>
    <t>Axper</t>
  </si>
  <si>
    <t>jackpotG</t>
  </si>
  <si>
    <t>暂时无需调整</t>
  </si>
  <si>
    <t>奖池%类型</t>
  </si>
  <si>
    <t>奖池类型
5%=5/100</t>
  </si>
  <si>
    <t>开火累计奖池分配百分比
40%=5/100</t>
  </si>
  <si>
    <t>服务器将按顺序依次判断A5、A20、A50是否累计满G5、G20、G50值</t>
  </si>
  <si>
    <t>当前版本*10后
房间最小炮倍</t>
  </si>
  <si>
    <t>奖池(旧)</t>
  </si>
  <si>
    <t>调整后1
房间最小炮倍</t>
  </si>
  <si>
    <t>奖池(新)</t>
  </si>
  <si>
    <t>调整后2
房间最小炮倍</t>
  </si>
  <si>
    <t>最大</t>
  </si>
  <si>
    <t>新手场</t>
  </si>
  <si>
    <t>—</t>
  </si>
  <si>
    <t>10000000,4000000,1000000</t>
  </si>
  <si>
    <t>初级场</t>
  </si>
  <si>
    <t>中级场</t>
  </si>
  <si>
    <t>6000万</t>
  </si>
  <si>
    <t>1亿</t>
  </si>
  <si>
    <t>高级场</t>
  </si>
  <si>
    <t>1.2亿</t>
  </si>
  <si>
    <t>5亿</t>
  </si>
  <si>
    <t>竞技场</t>
  </si>
  <si>
    <t>核弹专场</t>
  </si>
  <si>
    <t>2.4亿</t>
  </si>
  <si>
    <t>10亿</t>
  </si>
  <si>
    <t>roomtype</t>
  </si>
  <si>
    <t>jackpotPer</t>
  </si>
  <si>
    <t>jackpotShowA0</t>
  </si>
  <si>
    <t>jackpotShowRange</t>
  </si>
  <si>
    <t>jackpotAddInterval</t>
  </si>
  <si>
    <t>AaddChangeTime</t>
  </si>
  <si>
    <t>AaddChangeNum</t>
  </si>
  <si>
    <t>AaddChangeTime1</t>
  </si>
  <si>
    <t>AaddChangeNum1</t>
  </si>
  <si>
    <t>AaddChangeTime2</t>
  </si>
  <si>
    <t>AaddChangeNum2</t>
  </si>
  <si>
    <t>jackpotTrackXZtime</t>
  </si>
  <si>
    <t>jackpotTrackXZRange</t>
  </si>
  <si>
    <t>jackpotTrack</t>
  </si>
  <si>
    <t>jackpotTrackFrequency</t>
  </si>
  <si>
    <t>jackpotFishid</t>
  </si>
  <si>
    <t>房间id
1新手,2初级
3中级,4高级
5竞技场,6弹头场</t>
  </si>
  <si>
    <t>高级场中每次开火存储金币比例为p（暂定0.5%，可配置）,0.5%=50/10000，同时高级场默认能量E=基础默认能量E-jackpotPer</t>
  </si>
  <si>
    <t>展示奖池A初始值为120000000</t>
  </si>
  <si>
    <t>文档5.1展示奖池A初始值</t>
  </si>
  <si>
    <t>服务器每1s增加1667金币</t>
  </si>
  <si>
    <t>在范围内，每20秒随机1次</t>
  </si>
  <si>
    <r>
      <rPr>
        <sz val="8"/>
        <color theme="1"/>
        <rFont val="微软雅黑"/>
        <charset val="134"/>
      </rPr>
      <t>5.1随机规则，</t>
    </r>
    <r>
      <rPr>
        <b/>
        <sz val="8"/>
        <color rgb="FFFF0000"/>
        <rFont val="微软雅黑"/>
        <charset val="134"/>
      </rPr>
      <t>50</t>
    </r>
    <r>
      <rPr>
        <sz val="8"/>
        <color theme="1"/>
        <rFont val="微软雅黑"/>
        <charset val="134"/>
      </rPr>
      <t>表示概率权重，1-概率部分为不变的情况</t>
    </r>
  </si>
  <si>
    <t>A超过130000000，每10s随机1次</t>
  </si>
  <si>
    <t>A超过130000000，随机范围</t>
  </si>
  <si>
    <t>A小于110000000，每10s随机1次</t>
  </si>
  <si>
    <t>A小于110000000，随机范围</t>
  </si>
  <si>
    <t>奖金池修正时间间隔，秒</t>
  </si>
  <si>
    <t>1200秒后强制的修正范围</t>
  </si>
  <si>
    <r>
      <rPr>
        <sz val="8"/>
        <color theme="1"/>
        <rFont val="微软雅黑"/>
        <charset val="134"/>
      </rPr>
      <t xml:space="preserve">彩金鱼track
</t>
    </r>
    <r>
      <rPr>
        <sz val="8"/>
        <color rgb="FFFF0000"/>
        <rFont val="微软雅黑"/>
        <charset val="134"/>
      </rPr>
      <t>目前生效的是全局表该字段</t>
    </r>
  </si>
  <si>
    <t>彩金鱼出现频率 单位秒</t>
  </si>
  <si>
    <r>
      <rPr>
        <sz val="8"/>
        <color theme="1"/>
        <rFont val="微软雅黑"/>
        <charset val="134"/>
      </rPr>
      <t xml:space="preserve">彩金鱼id
</t>
    </r>
    <r>
      <rPr>
        <sz val="8"/>
        <color rgb="FFFF0000"/>
        <rFont val="微软雅黑"/>
        <charset val="134"/>
      </rPr>
      <t>目前生效的是全局表该字段</t>
    </r>
  </si>
  <si>
    <t>840000,3360000,8400000</t>
  </si>
  <si>
    <t>50</t>
  </si>
  <si>
    <t>100000000</t>
  </si>
  <si>
    <t>96000000,104000000</t>
  </si>
  <si>
    <t>1,1389</t>
  </si>
  <si>
    <t>20</t>
  </si>
  <si>
    <r>
      <rPr>
        <b/>
        <sz val="8"/>
        <color rgb="FF7030A0"/>
        <rFont val="微软雅黑"/>
        <charset val="134"/>
      </rPr>
      <t>[[</t>
    </r>
    <r>
      <rPr>
        <b/>
        <sz val="8"/>
        <color rgb="FFFF0000"/>
        <rFont val="微软雅黑"/>
        <charset val="134"/>
      </rPr>
      <t>25</t>
    </r>
    <r>
      <rPr>
        <b/>
        <sz val="8"/>
        <color rgb="FF7030A0"/>
        <rFont val="微软雅黑"/>
        <charset val="134"/>
      </rPr>
      <t>,-14002,2800],[25,-140028,112022],[20,-2800560,2579315],[10,-4200840,4181236],[20,0,0]]</t>
    </r>
  </si>
  <si>
    <t>10</t>
  </si>
  <si>
    <r>
      <rPr>
        <b/>
        <sz val="8"/>
        <color rgb="FF7030A0"/>
        <rFont val="微软雅黑"/>
        <charset val="134"/>
      </rPr>
      <t>[[</t>
    </r>
    <r>
      <rPr>
        <b/>
        <sz val="8"/>
        <color rgb="FFFF0000"/>
        <rFont val="微软雅黑"/>
        <charset val="134"/>
      </rPr>
      <t>70</t>
    </r>
    <r>
      <rPr>
        <b/>
        <sz val="8"/>
        <color rgb="FF7030A0"/>
        <rFont val="微软雅黑"/>
        <charset val="134"/>
      </rPr>
      <t>,-3500700,210042],[30,0,0]]</t>
    </r>
  </si>
  <si>
    <r>
      <rPr>
        <b/>
        <sz val="8"/>
        <color rgb="FF7030A0"/>
        <rFont val="微软雅黑"/>
        <charset val="134"/>
      </rPr>
      <t>[[</t>
    </r>
    <r>
      <rPr>
        <b/>
        <sz val="8"/>
        <color rgb="FFFF0000"/>
        <rFont val="微软雅黑"/>
        <charset val="134"/>
      </rPr>
      <t>70</t>
    </r>
    <r>
      <rPr>
        <b/>
        <sz val="8"/>
        <color rgb="FF7030A0"/>
        <rFont val="微软雅黑"/>
        <charset val="134"/>
      </rPr>
      <t>,-210042,3500700],[30,0,0]]</t>
    </r>
  </si>
  <si>
    <t>1200</t>
  </si>
  <si>
    <t>98000000,102000000</t>
  </si>
  <si>
    <t>205</t>
  </si>
  <si>
    <t>300</t>
  </si>
  <si>
    <t>43</t>
  </si>
  <si>
    <t>8400000,33600000,84000000</t>
  </si>
  <si>
    <t>1000000000</t>
  </si>
  <si>
    <t>960000000,1040000000</t>
  </si>
  <si>
    <t>1,13892</t>
  </si>
  <si>
    <r>
      <rPr>
        <b/>
        <sz val="8"/>
        <color rgb="FF7030A0"/>
        <rFont val="微软雅黑"/>
        <charset val="134"/>
      </rPr>
      <t>[[</t>
    </r>
    <r>
      <rPr>
        <b/>
        <sz val="8"/>
        <color rgb="FFFF0000"/>
        <rFont val="微软雅黑"/>
        <charset val="134"/>
      </rPr>
      <t>25</t>
    </r>
    <r>
      <rPr>
        <b/>
        <sz val="8"/>
        <color rgb="FF7030A0"/>
        <rFont val="微软雅黑"/>
        <charset val="134"/>
      </rPr>
      <t>,-140028,28006],[25,-1400280,1120224],[20,-28005600,25793158],[10,-42008400,41812360],[20,0,0]]</t>
    </r>
  </si>
  <si>
    <r>
      <rPr>
        <b/>
        <sz val="8"/>
        <color rgb="FF7030A0"/>
        <rFont val="微软雅黑"/>
        <charset val="134"/>
      </rPr>
      <t>[[</t>
    </r>
    <r>
      <rPr>
        <b/>
        <sz val="8"/>
        <color rgb="FFFF0000"/>
        <rFont val="微软雅黑"/>
        <charset val="134"/>
      </rPr>
      <t>70</t>
    </r>
    <r>
      <rPr>
        <b/>
        <sz val="8"/>
        <color rgb="FF7030A0"/>
        <rFont val="微软雅黑"/>
        <charset val="134"/>
      </rPr>
      <t>,-35007000,2100420],[30,0,0]]</t>
    </r>
  </si>
  <si>
    <r>
      <rPr>
        <b/>
        <sz val="8"/>
        <color rgb="FF7030A0"/>
        <rFont val="微软雅黑"/>
        <charset val="134"/>
      </rPr>
      <t>[[</t>
    </r>
    <r>
      <rPr>
        <b/>
        <sz val="8"/>
        <color rgb="FFFF0000"/>
        <rFont val="微软雅黑"/>
        <charset val="134"/>
      </rPr>
      <t>70</t>
    </r>
    <r>
      <rPr>
        <b/>
        <sz val="8"/>
        <color rgb="FF7030A0"/>
        <rFont val="微软雅黑"/>
        <charset val="134"/>
      </rPr>
      <t>,-2100420,35007000],[30,0,0]]</t>
    </r>
  </si>
  <si>
    <t>980000000,1020000000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</si>
</sst>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%"/>
  </numFmts>
  <fonts count="4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b/>
      <sz val="8"/>
      <color rgb="FF7030A0"/>
      <name val="微软雅黑"/>
      <charset val="134"/>
    </font>
    <font>
      <b/>
      <sz val="8"/>
      <color rgb="FFFF0000"/>
      <name val="微软雅黑"/>
      <charset val="134"/>
    </font>
    <font>
      <sz val="10"/>
      <color rgb="FFFF0000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11"/>
      <color rgb="FFFF0000"/>
      <name val="微软雅黑"/>
      <charset val="134"/>
    </font>
    <font>
      <b/>
      <i/>
      <u/>
      <sz val="11"/>
      <color rgb="FFFF0000"/>
      <name val="微软雅黑"/>
      <charset val="134"/>
    </font>
    <font>
      <u/>
      <sz val="11"/>
      <color theme="1"/>
      <name val="微软雅黑"/>
      <charset val="134"/>
    </font>
    <font>
      <sz val="11"/>
      <color rgb="FF7030A0"/>
      <name val="微软雅黑"/>
      <charset val="134"/>
    </font>
    <font>
      <b/>
      <sz val="11"/>
      <color rgb="FF7030A0"/>
      <name val="微软雅黑"/>
      <charset val="134"/>
    </font>
    <font>
      <sz val="10.5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8"/>
      <color rgb="FFFF0000"/>
      <name val="微软雅黑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3" tint="0.799829096346934"/>
        <bgColor indexed="64"/>
      </patternFill>
    </fill>
    <fill>
      <patternFill patternType="solid">
        <fgColor theme="3" tint="0.799798577837458"/>
        <bgColor indexed="64"/>
      </patternFill>
    </fill>
    <fill>
      <patternFill patternType="solid">
        <fgColor theme="3" tint="0.79937131870479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5" borderId="15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34" fillId="40" borderId="17" applyNumberFormat="0" applyAlignment="0" applyProtection="0">
      <alignment vertical="center"/>
    </xf>
    <xf numFmtId="0" fontId="33" fillId="40" borderId="11" applyNumberFormat="0" applyAlignment="0" applyProtection="0">
      <alignment vertical="center"/>
    </xf>
    <xf numFmtId="0" fontId="23" fillId="27" borderId="12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49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49" fontId="1" fillId="0" borderId="0" xfId="0" applyNumberFormat="1" applyFont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1" fillId="0" borderId="0" xfId="0" applyFont="1" applyFill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" fillId="0" borderId="7" xfId="0" applyFont="1" applyBorder="1" applyAlignment="1">
      <alignment horizontal="left"/>
    </xf>
    <xf numFmtId="0" fontId="10" fillId="0" borderId="2" xfId="0" applyFont="1" applyBorder="1" applyAlignment="1">
      <alignment horizontal="left" wrapText="1"/>
    </xf>
    <xf numFmtId="0" fontId="13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9" fontId="2" fillId="0" borderId="0" xfId="0" applyNumberFormat="1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0" fontId="1" fillId="10" borderId="0" xfId="0" applyFont="1" applyFill="1" applyAlignment="1">
      <alignment horizontal="left" vertical="center"/>
    </xf>
    <xf numFmtId="9" fontId="1" fillId="0" borderId="0" xfId="0" applyNumberFormat="1" applyFont="1" applyFill="1" applyAlignment="1">
      <alignment horizontal="left" vertical="center"/>
    </xf>
    <xf numFmtId="9" fontId="10" fillId="0" borderId="0" xfId="11" applyFont="1" applyFill="1" applyAlignment="1">
      <alignment horizontal="left" vertical="center"/>
    </xf>
    <xf numFmtId="176" fontId="1" fillId="0" borderId="0" xfId="11" applyNumberFormat="1" applyFont="1" applyAlignment="1">
      <alignment horizontal="left"/>
    </xf>
    <xf numFmtId="0" fontId="1" fillId="11" borderId="0" xfId="0" applyFont="1" applyFill="1" applyAlignment="1">
      <alignment horizontal="left" vertical="center"/>
    </xf>
    <xf numFmtId="0" fontId="1" fillId="12" borderId="0" xfId="0" applyFont="1" applyFill="1" applyAlignment="1">
      <alignment horizontal="left" vertical="center"/>
    </xf>
    <xf numFmtId="9" fontId="1" fillId="6" borderId="0" xfId="0" applyNumberFormat="1" applyFont="1" applyFill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331470</xdr:colOff>
      <xdr:row>0</xdr:row>
      <xdr:rowOff>129541</xdr:rowOff>
    </xdr:from>
    <xdr:to>
      <xdr:col>11</xdr:col>
      <xdr:colOff>388620</xdr:colOff>
      <xdr:row>2</xdr:row>
      <xdr:rowOff>133287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2870" y="129540"/>
          <a:ext cx="4377690" cy="384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4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I12" sqref="I12"/>
    </sheetView>
  </sheetViews>
  <sheetFormatPr defaultColWidth="9" defaultRowHeight="15.6"/>
  <cols>
    <col min="1" max="1" width="9" style="2"/>
    <col min="2" max="2" width="15.3333333333333" style="2" customWidth="1"/>
    <col min="3" max="3" width="7.11111111111111" style="2" customWidth="1"/>
    <col min="4" max="4" width="10.7777777777778" style="2" customWidth="1"/>
    <col min="5" max="5" width="7.33333333333333" style="2" customWidth="1"/>
    <col min="6" max="6" width="23.4444444444444" style="2" customWidth="1"/>
    <col min="7" max="7" width="9.11111111111111" style="2" customWidth="1"/>
    <col min="8" max="8" width="9.66666666666667" style="2" customWidth="1"/>
    <col min="9" max="9" width="9.22222222222222" style="2" customWidth="1"/>
    <col min="10" max="10" width="9" style="2"/>
    <col min="11" max="11" width="12.4444444444444" style="2" customWidth="1"/>
    <col min="12" max="14" width="9" style="2"/>
    <col min="15" max="15" width="17.6666666666667" style="2" customWidth="1"/>
    <col min="16" max="16" width="15" style="2" customWidth="1"/>
    <col min="17" max="18" width="14.1111111111111" style="2"/>
    <col min="19" max="19" width="12.2222222222222" style="2" customWidth="1"/>
    <col min="20" max="20" width="14.1111111111111" style="2"/>
    <col min="21" max="16384" width="9" style="2"/>
  </cols>
  <sheetData>
    <row r="1" ht="17.25" customHeight="1" spans="1:7">
      <c r="A1" s="4" t="s">
        <v>0</v>
      </c>
      <c r="B1" s="4" t="s">
        <v>0</v>
      </c>
      <c r="C1" s="4" t="s">
        <v>0</v>
      </c>
      <c r="D1" s="4" t="s">
        <v>0</v>
      </c>
      <c r="E1" s="4" t="s">
        <v>1</v>
      </c>
      <c r="F1" s="4" t="s">
        <v>0</v>
      </c>
      <c r="G1" s="11"/>
    </row>
    <row r="2" ht="17.25" customHeight="1" spans="1:7">
      <c r="A2" s="17" t="s">
        <v>2</v>
      </c>
      <c r="B2" s="17" t="s">
        <v>2</v>
      </c>
      <c r="C2" s="17" t="s">
        <v>2</v>
      </c>
      <c r="D2" s="17" t="s">
        <v>2</v>
      </c>
      <c r="E2" s="17" t="s">
        <v>2</v>
      </c>
      <c r="F2" s="17" t="s">
        <v>2</v>
      </c>
      <c r="G2" s="11"/>
    </row>
    <row r="3" ht="17.25" customHeight="1" spans="1:7">
      <c r="A3" s="17" t="s">
        <v>3</v>
      </c>
      <c r="B3" s="42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1"/>
    </row>
    <row r="4" ht="52.2" customHeight="1" spans="1:10">
      <c r="A4" s="19" t="s">
        <v>9</v>
      </c>
      <c r="B4" s="43" t="s">
        <v>10</v>
      </c>
      <c r="C4" s="19" t="s">
        <v>11</v>
      </c>
      <c r="D4" s="19" t="s">
        <v>12</v>
      </c>
      <c r="E4" s="19" t="s">
        <v>13</v>
      </c>
      <c r="F4" s="19" t="s">
        <v>14</v>
      </c>
      <c r="G4" s="11"/>
      <c r="H4" s="21"/>
      <c r="J4" s="1" t="s">
        <v>15</v>
      </c>
    </row>
    <row r="5" spans="1:20">
      <c r="A5" s="2">
        <v>1</v>
      </c>
      <c r="B5" s="11">
        <v>3</v>
      </c>
      <c r="C5" s="52">
        <v>1</v>
      </c>
      <c r="D5" s="11">
        <v>0</v>
      </c>
      <c r="E5" s="11">
        <v>0</v>
      </c>
      <c r="F5" s="11">
        <v>1</v>
      </c>
      <c r="G5" s="11"/>
      <c r="H5" s="52"/>
      <c r="I5" s="11"/>
      <c r="J5" s="11">
        <f t="shared" ref="J5:J13" si="0">E5/10000</f>
        <v>0</v>
      </c>
      <c r="K5" s="11"/>
      <c r="O5" s="56" t="s">
        <v>16</v>
      </c>
      <c r="P5" s="57" t="s">
        <v>17</v>
      </c>
      <c r="Q5" s="61" t="s">
        <v>18</v>
      </c>
      <c r="R5" s="11"/>
      <c r="S5" s="62" t="s">
        <v>19</v>
      </c>
      <c r="T5" s="11"/>
    </row>
    <row r="6" spans="1:20">
      <c r="A6" s="2">
        <v>2</v>
      </c>
      <c r="B6" s="11">
        <v>3</v>
      </c>
      <c r="C6" s="52">
        <v>1</v>
      </c>
      <c r="D6" s="11">
        <v>0</v>
      </c>
      <c r="E6" s="11">
        <v>0</v>
      </c>
      <c r="F6" s="11">
        <v>2</v>
      </c>
      <c r="G6" s="11"/>
      <c r="H6" s="52"/>
      <c r="I6" s="11"/>
      <c r="J6" s="11">
        <f t="shared" si="0"/>
        <v>0</v>
      </c>
      <c r="K6" s="11"/>
      <c r="O6" s="11" t="s">
        <v>20</v>
      </c>
      <c r="P6" s="11" t="s">
        <v>21</v>
      </c>
      <c r="Q6" s="63">
        <v>0.5</v>
      </c>
      <c r="R6" s="11">
        <f>$P$24*Q6</f>
        <v>250000000</v>
      </c>
      <c r="S6" s="64">
        <v>42000000</v>
      </c>
      <c r="T6" s="11"/>
    </row>
    <row r="7" spans="1:20">
      <c r="A7" s="2">
        <v>3</v>
      </c>
      <c r="B7" s="11">
        <v>3</v>
      </c>
      <c r="C7" s="52">
        <v>1</v>
      </c>
      <c r="D7" s="11">
        <v>0</v>
      </c>
      <c r="E7" s="11">
        <v>0</v>
      </c>
      <c r="F7" s="11">
        <v>3</v>
      </c>
      <c r="G7" s="11"/>
      <c r="H7" s="52"/>
      <c r="I7" s="11"/>
      <c r="J7" s="11">
        <f t="shared" si="0"/>
        <v>0</v>
      </c>
      <c r="K7" s="11"/>
      <c r="O7" s="11" t="s">
        <v>22</v>
      </c>
      <c r="P7" s="11" t="s">
        <v>23</v>
      </c>
      <c r="Q7" s="63">
        <v>0.2</v>
      </c>
      <c r="R7" s="11">
        <f>$P$24*Q7</f>
        <v>100000000</v>
      </c>
      <c r="S7" s="64">
        <f>S6/($Q$6/Q7)</f>
        <v>16800000</v>
      </c>
      <c r="T7" s="11"/>
    </row>
    <row r="8" spans="1:20">
      <c r="A8" s="2">
        <v>4</v>
      </c>
      <c r="B8" s="11">
        <v>3</v>
      </c>
      <c r="C8" s="52">
        <v>1</v>
      </c>
      <c r="D8" s="44">
        <v>300</v>
      </c>
      <c r="E8" s="11">
        <v>2500</v>
      </c>
      <c r="F8" s="11">
        <v>0</v>
      </c>
      <c r="G8" s="11"/>
      <c r="H8" s="52"/>
      <c r="I8" s="11"/>
      <c r="J8" s="11">
        <f t="shared" si="0"/>
        <v>0.25</v>
      </c>
      <c r="K8" s="11"/>
      <c r="O8" s="11" t="s">
        <v>24</v>
      </c>
      <c r="P8" s="11" t="s">
        <v>25</v>
      </c>
      <c r="Q8" s="63">
        <v>0.05</v>
      </c>
      <c r="R8" s="11">
        <f>$P$24*Q8</f>
        <v>25000000</v>
      </c>
      <c r="S8" s="64">
        <f>S6/($Q$6/Q8)</f>
        <v>4200000</v>
      </c>
      <c r="T8" s="11"/>
    </row>
    <row r="9" spans="1:20">
      <c r="A9" s="2">
        <v>5</v>
      </c>
      <c r="B9" s="11">
        <v>3</v>
      </c>
      <c r="C9" s="52">
        <v>1</v>
      </c>
      <c r="D9" s="44">
        <v>600</v>
      </c>
      <c r="E9" s="11">
        <v>2500</v>
      </c>
      <c r="F9" s="11">
        <v>0</v>
      </c>
      <c r="G9" s="11"/>
      <c r="H9" s="52"/>
      <c r="I9" s="11"/>
      <c r="J9" s="11">
        <f t="shared" si="0"/>
        <v>0.25</v>
      </c>
      <c r="K9" s="11"/>
      <c r="O9" s="11" t="s">
        <v>26</v>
      </c>
      <c r="P9" s="11" t="s">
        <v>27</v>
      </c>
      <c r="Q9" s="11"/>
      <c r="R9" s="11"/>
      <c r="S9" s="11"/>
      <c r="T9" s="11"/>
    </row>
    <row r="10" spans="1:20">
      <c r="A10" s="2">
        <v>6</v>
      </c>
      <c r="B10" s="11">
        <v>3</v>
      </c>
      <c r="C10" s="52">
        <v>1</v>
      </c>
      <c r="D10" s="44">
        <v>450</v>
      </c>
      <c r="E10" s="11">
        <v>2500</v>
      </c>
      <c r="F10" s="11">
        <v>0</v>
      </c>
      <c r="G10" s="11"/>
      <c r="H10" s="52"/>
      <c r="I10" s="11"/>
      <c r="J10" s="11">
        <f t="shared" si="0"/>
        <v>0.25</v>
      </c>
      <c r="K10" s="11"/>
      <c r="O10" s="11" t="s">
        <v>27</v>
      </c>
      <c r="P10" s="11"/>
      <c r="Q10" s="11"/>
      <c r="R10" s="11"/>
      <c r="S10" s="11"/>
      <c r="T10" s="11"/>
    </row>
    <row r="11" spans="1:20">
      <c r="A11" s="2">
        <v>7</v>
      </c>
      <c r="B11" s="11">
        <v>3</v>
      </c>
      <c r="C11" s="52">
        <v>1</v>
      </c>
      <c r="D11" s="44">
        <v>50</v>
      </c>
      <c r="E11" s="11">
        <v>500</v>
      </c>
      <c r="F11" s="11">
        <v>0</v>
      </c>
      <c r="G11" s="11"/>
      <c r="H11" s="52"/>
      <c r="I11" s="11"/>
      <c r="J11" s="11">
        <f t="shared" si="0"/>
        <v>0.05</v>
      </c>
      <c r="K11" s="11"/>
      <c r="T11" s="11"/>
    </row>
    <row r="12" spans="1:20">
      <c r="A12" s="2">
        <v>8</v>
      </c>
      <c r="B12" s="11">
        <v>3</v>
      </c>
      <c r="C12" s="52">
        <v>1</v>
      </c>
      <c r="D12" s="44">
        <v>150</v>
      </c>
      <c r="E12" s="11">
        <v>500</v>
      </c>
      <c r="F12" s="11">
        <v>0</v>
      </c>
      <c r="G12" s="11"/>
      <c r="H12" s="52"/>
      <c r="I12" s="11"/>
      <c r="J12" s="11">
        <f t="shared" si="0"/>
        <v>0.05</v>
      </c>
      <c r="K12" s="11"/>
      <c r="T12" s="11"/>
    </row>
    <row r="13" spans="1:20">
      <c r="A13" s="2">
        <v>9</v>
      </c>
      <c r="B13" s="11">
        <v>3</v>
      </c>
      <c r="C13" s="52">
        <v>1</v>
      </c>
      <c r="D13" s="44">
        <v>200</v>
      </c>
      <c r="E13" s="11">
        <v>500</v>
      </c>
      <c r="F13" s="11">
        <v>0</v>
      </c>
      <c r="G13" s="11"/>
      <c r="H13" s="52"/>
      <c r="I13" s="11"/>
      <c r="J13" s="11">
        <f t="shared" si="0"/>
        <v>0.05</v>
      </c>
      <c r="K13" s="11"/>
      <c r="L13" s="11"/>
      <c r="T13" s="11"/>
    </row>
    <row r="14" spans="1:20">
      <c r="A14" s="2">
        <v>10</v>
      </c>
      <c r="B14" s="11">
        <v>3</v>
      </c>
      <c r="C14" s="52">
        <v>1</v>
      </c>
      <c r="D14" s="44">
        <v>100</v>
      </c>
      <c r="E14" s="11">
        <v>1000</v>
      </c>
      <c r="F14" s="11">
        <v>0</v>
      </c>
      <c r="G14" s="11"/>
      <c r="H14" s="52"/>
      <c r="I14" s="11"/>
      <c r="J14" s="11">
        <f>1-SUM(J8:J13)</f>
        <v>0.0999999999999999</v>
      </c>
      <c r="K14" s="11" t="s">
        <v>28</v>
      </c>
      <c r="L14" s="44">
        <f>SUMPRODUCT(D8:D14,J8:J14)</f>
        <v>367.5</v>
      </c>
      <c r="O14" s="11"/>
      <c r="P14" s="11"/>
      <c r="Q14" s="11"/>
      <c r="R14" s="11"/>
      <c r="S14" s="11"/>
      <c r="T14" s="11"/>
    </row>
    <row r="15" spans="1:20">
      <c r="A15" s="2">
        <v>11</v>
      </c>
      <c r="B15" s="11">
        <v>3</v>
      </c>
      <c r="C15" s="25">
        <v>2</v>
      </c>
      <c r="D15" s="54">
        <f>(R8-S8)/H15</f>
        <v>208</v>
      </c>
      <c r="E15" s="11">
        <v>500</v>
      </c>
      <c r="F15" s="11">
        <v>1</v>
      </c>
      <c r="G15" s="11"/>
      <c r="H15" s="55">
        <v>100000</v>
      </c>
      <c r="I15" s="54"/>
      <c r="J15" s="11">
        <f t="shared" ref="J15:J23" si="1">E15/10000</f>
        <v>0.05</v>
      </c>
      <c r="K15" s="58">
        <v>0.05</v>
      </c>
      <c r="L15" s="11"/>
      <c r="O15" s="11"/>
      <c r="P15" s="11"/>
      <c r="Q15" s="11"/>
      <c r="R15" s="11"/>
      <c r="S15" s="11"/>
      <c r="T15" s="11"/>
    </row>
    <row r="16" spans="1:20">
      <c r="A16" s="2">
        <v>12</v>
      </c>
      <c r="B16" s="11">
        <v>3</v>
      </c>
      <c r="C16" s="25">
        <v>2</v>
      </c>
      <c r="D16" s="11">
        <v>0</v>
      </c>
      <c r="E16" s="11">
        <v>0</v>
      </c>
      <c r="F16" s="11">
        <v>2</v>
      </c>
      <c r="G16" s="11"/>
      <c r="H16" s="11"/>
      <c r="I16" s="11"/>
      <c r="J16" s="11">
        <f t="shared" si="1"/>
        <v>0</v>
      </c>
      <c r="K16" s="58"/>
      <c r="L16" s="11"/>
      <c r="O16" s="11"/>
      <c r="P16" s="11"/>
      <c r="Q16" s="11"/>
      <c r="R16" s="11"/>
      <c r="S16" s="11"/>
      <c r="T16" s="11"/>
    </row>
    <row r="17" spans="1:20">
      <c r="A17" s="2">
        <v>13</v>
      </c>
      <c r="B17" s="11">
        <v>3</v>
      </c>
      <c r="C17" s="52">
        <v>2</v>
      </c>
      <c r="D17" s="11">
        <v>0</v>
      </c>
      <c r="E17" s="11">
        <v>0</v>
      </c>
      <c r="F17" s="11">
        <v>3</v>
      </c>
      <c r="G17" s="11"/>
      <c r="H17" s="11"/>
      <c r="I17" s="11"/>
      <c r="J17" s="11">
        <f t="shared" si="1"/>
        <v>0</v>
      </c>
      <c r="K17" s="58"/>
      <c r="L17" s="11"/>
      <c r="O17" s="11"/>
      <c r="P17" s="11"/>
      <c r="Q17" s="11"/>
      <c r="R17" s="11"/>
      <c r="S17" s="11"/>
      <c r="T17" s="11"/>
    </row>
    <row r="18" spans="1:20">
      <c r="A18" s="2">
        <v>14</v>
      </c>
      <c r="B18" s="11">
        <v>3</v>
      </c>
      <c r="C18" s="25">
        <v>2</v>
      </c>
      <c r="D18" s="11">
        <f>D8</f>
        <v>300</v>
      </c>
      <c r="E18" s="11">
        <v>2500</v>
      </c>
      <c r="F18" s="11">
        <v>0</v>
      </c>
      <c r="G18" s="11"/>
      <c r="H18" s="11"/>
      <c r="I18" s="11"/>
      <c r="J18" s="11">
        <f t="shared" si="1"/>
        <v>0.25</v>
      </c>
      <c r="K18" s="11"/>
      <c r="L18" s="11"/>
      <c r="O18" s="11"/>
      <c r="P18" s="11"/>
      <c r="Q18" s="11"/>
      <c r="R18" s="11"/>
      <c r="S18" s="11"/>
      <c r="T18" s="11" t="s">
        <v>29</v>
      </c>
    </row>
    <row r="19" spans="1:20">
      <c r="A19" s="2">
        <v>15</v>
      </c>
      <c r="B19" s="11">
        <v>3</v>
      </c>
      <c r="C19" s="52">
        <v>2</v>
      </c>
      <c r="D19" s="11">
        <f t="shared" ref="D19:D24" si="2">D9</f>
        <v>600</v>
      </c>
      <c r="E19" s="11">
        <v>2500</v>
      </c>
      <c r="F19" s="11">
        <v>0</v>
      </c>
      <c r="G19" s="11"/>
      <c r="H19" s="11"/>
      <c r="I19" s="11"/>
      <c r="J19" s="11">
        <f t="shared" si="1"/>
        <v>0.25</v>
      </c>
      <c r="K19" s="11"/>
      <c r="L19" s="11"/>
      <c r="O19" s="11"/>
      <c r="P19" s="59">
        <v>0.3</v>
      </c>
      <c r="Q19" s="11">
        <f>$O$20*P19</f>
        <v>8626084.5495</v>
      </c>
      <c r="R19" s="11">
        <f t="shared" ref="R19:R21" si="3">S6/Q19</f>
        <v>4.86895297153498</v>
      </c>
      <c r="S19" s="58">
        <v>0.5</v>
      </c>
      <c r="T19" s="11">
        <f t="shared" ref="T19:T21" si="4">1/R19</f>
        <v>0.205382965464286</v>
      </c>
    </row>
    <row r="20" spans="1:20">
      <c r="A20" s="2">
        <v>16</v>
      </c>
      <c r="B20" s="11">
        <v>3</v>
      </c>
      <c r="C20" s="25">
        <v>2</v>
      </c>
      <c r="D20" s="11">
        <f t="shared" si="2"/>
        <v>450</v>
      </c>
      <c r="E20" s="11">
        <v>2500</v>
      </c>
      <c r="F20" s="11">
        <v>0</v>
      </c>
      <c r="G20" s="11"/>
      <c r="H20" s="11"/>
      <c r="I20" s="11"/>
      <c r="J20" s="11">
        <f t="shared" si="1"/>
        <v>0.25</v>
      </c>
      <c r="K20" s="11"/>
      <c r="L20" s="11"/>
      <c r="O20" s="11">
        <f>5750723033*0.005</f>
        <v>28753615.165</v>
      </c>
      <c r="P20" s="59">
        <v>0.3</v>
      </c>
      <c r="Q20" s="11">
        <f>$O$20*P20</f>
        <v>8626084.5495</v>
      </c>
      <c r="R20" s="11">
        <f t="shared" si="3"/>
        <v>1.94758118861399</v>
      </c>
      <c r="S20" s="58">
        <v>0.2</v>
      </c>
      <c r="T20" s="11">
        <f t="shared" si="4"/>
        <v>0.513457413660714</v>
      </c>
    </row>
    <row r="21" spans="1:20">
      <c r="A21" s="2">
        <v>17</v>
      </c>
      <c r="B21" s="11">
        <v>3</v>
      </c>
      <c r="C21" s="52">
        <v>2</v>
      </c>
      <c r="D21" s="11">
        <f t="shared" si="2"/>
        <v>50</v>
      </c>
      <c r="E21" s="11">
        <v>500</v>
      </c>
      <c r="F21" s="11">
        <v>0</v>
      </c>
      <c r="G21" s="11"/>
      <c r="H21" s="11"/>
      <c r="I21" s="11"/>
      <c r="J21" s="11">
        <f t="shared" si="1"/>
        <v>0.05</v>
      </c>
      <c r="K21" s="11"/>
      <c r="L21" s="11"/>
      <c r="O21" s="11"/>
      <c r="P21" s="59">
        <f>1-P19-P20</f>
        <v>0.4</v>
      </c>
      <c r="Q21" s="11">
        <f>$O$20*P21</f>
        <v>11501446.066</v>
      </c>
      <c r="R21" s="11">
        <f t="shared" si="3"/>
        <v>0.365171472865124</v>
      </c>
      <c r="S21" s="58">
        <v>0.05</v>
      </c>
      <c r="T21" s="11">
        <f t="shared" si="4"/>
        <v>2.73843953952381</v>
      </c>
    </row>
    <row r="22" spans="1:20">
      <c r="A22" s="2">
        <v>18</v>
      </c>
      <c r="B22" s="11">
        <v>3</v>
      </c>
      <c r="C22" s="25">
        <v>2</v>
      </c>
      <c r="D22" s="11">
        <f t="shared" si="2"/>
        <v>150</v>
      </c>
      <c r="E22" s="11">
        <v>500</v>
      </c>
      <c r="F22" s="11">
        <v>0</v>
      </c>
      <c r="G22" s="11"/>
      <c r="H22" s="11"/>
      <c r="I22" s="11"/>
      <c r="J22" s="11">
        <f t="shared" si="1"/>
        <v>0.05</v>
      </c>
      <c r="K22" s="11"/>
      <c r="L22" s="11"/>
      <c r="M22" s="60"/>
      <c r="O22" s="11"/>
      <c r="P22" s="11"/>
      <c r="Q22" s="11"/>
      <c r="R22" s="11"/>
      <c r="S22" s="11"/>
      <c r="T22" s="11"/>
    </row>
    <row r="23" spans="1:20">
      <c r="A23" s="2">
        <v>19</v>
      </c>
      <c r="B23" s="11">
        <v>3</v>
      </c>
      <c r="C23" s="52">
        <v>2</v>
      </c>
      <c r="D23" s="11">
        <f t="shared" si="2"/>
        <v>200</v>
      </c>
      <c r="E23" s="11">
        <v>500</v>
      </c>
      <c r="F23" s="11">
        <v>0</v>
      </c>
      <c r="G23" s="11"/>
      <c r="H23" s="11"/>
      <c r="I23" s="11"/>
      <c r="J23" s="11">
        <f t="shared" si="1"/>
        <v>0.05</v>
      </c>
      <c r="K23" s="11"/>
      <c r="L23" s="11"/>
      <c r="M23" s="52"/>
      <c r="O23" s="11"/>
      <c r="P23" s="11"/>
      <c r="Q23" s="11"/>
      <c r="R23" s="11"/>
      <c r="S23" s="11"/>
      <c r="T23" s="11"/>
    </row>
    <row r="24" spans="1:20">
      <c r="A24" s="2">
        <v>20</v>
      </c>
      <c r="B24" s="11">
        <v>3</v>
      </c>
      <c r="C24" s="25">
        <v>2</v>
      </c>
      <c r="D24" s="11">
        <f t="shared" si="2"/>
        <v>100</v>
      </c>
      <c r="E24" s="11">
        <v>499.999999999998</v>
      </c>
      <c r="F24" s="11">
        <v>0</v>
      </c>
      <c r="G24" s="11"/>
      <c r="H24" s="11"/>
      <c r="I24" s="11"/>
      <c r="J24" s="11">
        <f>1-SUM(J15:J23)</f>
        <v>0.0499999999999998</v>
      </c>
      <c r="K24" s="11" t="s">
        <v>28</v>
      </c>
      <c r="L24" s="44">
        <f>SUMPRODUCT(D15:D24,J15:J24)</f>
        <v>372.9</v>
      </c>
      <c r="M24" s="52"/>
      <c r="O24" s="11" t="s">
        <v>30</v>
      </c>
      <c r="P24" s="57">
        <v>500000000</v>
      </c>
      <c r="Q24" s="11"/>
      <c r="R24" s="11"/>
      <c r="S24" s="11"/>
      <c r="T24" s="11"/>
    </row>
    <row r="25" spans="1:20">
      <c r="A25" s="2">
        <v>21</v>
      </c>
      <c r="B25" s="11">
        <v>3</v>
      </c>
      <c r="C25" s="52">
        <v>3</v>
      </c>
      <c r="D25" s="11">
        <v>0</v>
      </c>
      <c r="E25" s="11">
        <v>0</v>
      </c>
      <c r="F25" s="11">
        <v>1</v>
      </c>
      <c r="G25" s="11"/>
      <c r="H25" s="11"/>
      <c r="I25" s="11"/>
      <c r="J25" s="11">
        <f>E25/10000</f>
        <v>0</v>
      </c>
      <c r="K25" s="11"/>
      <c r="M25" s="52"/>
      <c r="O25" s="11"/>
      <c r="P25" s="11"/>
      <c r="Q25" s="11"/>
      <c r="R25" s="11"/>
      <c r="S25" s="11"/>
      <c r="T25" s="11"/>
    </row>
    <row r="26" spans="1:24">
      <c r="A26" s="2">
        <v>22</v>
      </c>
      <c r="B26" s="11">
        <v>3</v>
      </c>
      <c r="C26" s="52">
        <v>3</v>
      </c>
      <c r="D26" s="54">
        <f>(R7-S7)/H26</f>
        <v>832</v>
      </c>
      <c r="E26" s="11">
        <v>500</v>
      </c>
      <c r="F26" s="11">
        <v>2</v>
      </c>
      <c r="G26" s="11"/>
      <c r="H26" s="55">
        <v>100000</v>
      </c>
      <c r="I26" s="54"/>
      <c r="J26" s="11">
        <f>E26/10000</f>
        <v>0.05</v>
      </c>
      <c r="K26" s="58">
        <v>0.2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>
      <c r="A27" s="2">
        <v>23</v>
      </c>
      <c r="B27" s="11">
        <v>3</v>
      </c>
      <c r="C27" s="52">
        <v>3</v>
      </c>
      <c r="D27" s="11">
        <v>0</v>
      </c>
      <c r="E27" s="11">
        <v>0</v>
      </c>
      <c r="F27" s="11">
        <v>3</v>
      </c>
      <c r="G27" s="11"/>
      <c r="H27" s="11"/>
      <c r="I27" s="11"/>
      <c r="J27" s="11">
        <f>E27/10000</f>
        <v>0</v>
      </c>
      <c r="K27" s="58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>
      <c r="A28" s="2">
        <v>24</v>
      </c>
      <c r="B28" s="11">
        <v>3</v>
      </c>
      <c r="C28" s="52">
        <v>3</v>
      </c>
      <c r="D28" s="11">
        <f>D18</f>
        <v>300</v>
      </c>
      <c r="E28" s="11">
        <v>2500</v>
      </c>
      <c r="F28" s="11">
        <v>0</v>
      </c>
      <c r="G28" s="11"/>
      <c r="H28" s="11"/>
      <c r="I28" s="11"/>
      <c r="J28" s="11">
        <f t="shared" ref="J28:J33" si="5">E28/10000</f>
        <v>0.25</v>
      </c>
      <c r="K28" s="11"/>
      <c r="L28" s="11"/>
      <c r="M28" s="11"/>
      <c r="N28" s="11"/>
      <c r="O28" s="11"/>
      <c r="Q28" s="11"/>
      <c r="R28" s="11"/>
      <c r="S28" s="11"/>
      <c r="T28" s="11"/>
      <c r="U28" s="11"/>
      <c r="V28" s="11"/>
      <c r="W28" s="11"/>
      <c r="X28" s="11"/>
    </row>
    <row r="29" spans="1:24">
      <c r="A29" s="2">
        <v>25</v>
      </c>
      <c r="B29" s="11">
        <v>3</v>
      </c>
      <c r="C29" s="52">
        <v>3</v>
      </c>
      <c r="D29" s="11">
        <f t="shared" ref="D29:D34" si="6">D19</f>
        <v>600</v>
      </c>
      <c r="E29" s="11">
        <v>2500</v>
      </c>
      <c r="F29" s="11">
        <v>0</v>
      </c>
      <c r="G29" s="11"/>
      <c r="H29" s="11"/>
      <c r="I29" s="11"/>
      <c r="J29" s="11">
        <f t="shared" si="5"/>
        <v>0.25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>
      <c r="A30" s="2">
        <v>26</v>
      </c>
      <c r="B30" s="11">
        <v>3</v>
      </c>
      <c r="C30" s="52">
        <v>3</v>
      </c>
      <c r="D30" s="11">
        <f t="shared" si="6"/>
        <v>450</v>
      </c>
      <c r="E30" s="11">
        <v>2500</v>
      </c>
      <c r="F30" s="11">
        <v>0</v>
      </c>
      <c r="G30" s="11"/>
      <c r="H30" s="11"/>
      <c r="I30" s="11"/>
      <c r="J30" s="11">
        <f t="shared" si="5"/>
        <v>0.25</v>
      </c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24">
      <c r="A31" s="2">
        <v>27</v>
      </c>
      <c r="B31" s="11">
        <v>3</v>
      </c>
      <c r="C31" s="52">
        <v>3</v>
      </c>
      <c r="D31" s="11">
        <f t="shared" si="6"/>
        <v>50</v>
      </c>
      <c r="E31" s="11">
        <v>500</v>
      </c>
      <c r="F31" s="11">
        <v>0</v>
      </c>
      <c r="G31" s="11"/>
      <c r="H31" s="11"/>
      <c r="I31" s="11"/>
      <c r="J31" s="11">
        <f t="shared" si="5"/>
        <v>0.05</v>
      </c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>
      <c r="A32" s="2">
        <v>28</v>
      </c>
      <c r="B32" s="11">
        <v>3</v>
      </c>
      <c r="C32" s="52">
        <v>3</v>
      </c>
      <c r="D32" s="11">
        <f t="shared" si="6"/>
        <v>150</v>
      </c>
      <c r="E32" s="11">
        <v>500</v>
      </c>
      <c r="F32" s="11">
        <v>0</v>
      </c>
      <c r="G32" s="11"/>
      <c r="H32" s="11"/>
      <c r="I32" s="11"/>
      <c r="J32" s="11">
        <f t="shared" si="5"/>
        <v>0.05</v>
      </c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>
      <c r="A33" s="2">
        <v>29</v>
      </c>
      <c r="B33" s="11">
        <v>3</v>
      </c>
      <c r="C33" s="52">
        <v>3</v>
      </c>
      <c r="D33" s="11">
        <f t="shared" si="6"/>
        <v>200</v>
      </c>
      <c r="E33" s="11">
        <v>500</v>
      </c>
      <c r="F33" s="11">
        <v>0</v>
      </c>
      <c r="G33" s="11"/>
      <c r="H33" s="11"/>
      <c r="I33" s="11"/>
      <c r="J33" s="11">
        <f t="shared" si="5"/>
        <v>0.05</v>
      </c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>
      <c r="A34" s="2">
        <v>30</v>
      </c>
      <c r="B34" s="11">
        <v>3</v>
      </c>
      <c r="C34" s="52">
        <v>3</v>
      </c>
      <c r="D34" s="11">
        <f t="shared" si="6"/>
        <v>100</v>
      </c>
      <c r="E34" s="11">
        <v>499.999999999998</v>
      </c>
      <c r="F34" s="11">
        <v>0</v>
      </c>
      <c r="G34" s="11"/>
      <c r="H34" s="11"/>
      <c r="I34" s="11"/>
      <c r="J34" s="11">
        <f>1-SUM(J26:J33)</f>
        <v>0.0499999999999998</v>
      </c>
      <c r="K34" s="11" t="s">
        <v>28</v>
      </c>
      <c r="L34" s="44">
        <f>SUMPRODUCT(D26:D34,J26:J34)</f>
        <v>404.1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>
      <c r="A35" s="2">
        <v>31</v>
      </c>
      <c r="B35" s="11">
        <v>3</v>
      </c>
      <c r="C35" s="2">
        <v>4</v>
      </c>
      <c r="D35" s="11">
        <v>0</v>
      </c>
      <c r="E35" s="11">
        <v>0</v>
      </c>
      <c r="F35" s="11">
        <v>1</v>
      </c>
      <c r="G35" s="11"/>
      <c r="H35" s="11"/>
      <c r="I35" s="11"/>
      <c r="J35" s="11">
        <f>E35/10000</f>
        <v>0</v>
      </c>
      <c r="K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>
      <c r="A36" s="2">
        <v>32</v>
      </c>
      <c r="B36" s="11">
        <v>3</v>
      </c>
      <c r="C36" s="2">
        <v>4</v>
      </c>
      <c r="D36" s="11">
        <v>0</v>
      </c>
      <c r="E36" s="11">
        <v>0</v>
      </c>
      <c r="F36" s="11">
        <v>2</v>
      </c>
      <c r="G36" s="11"/>
      <c r="H36" s="11"/>
      <c r="I36" s="11"/>
      <c r="J36" s="11">
        <f>E36/10000</f>
        <v>0</v>
      </c>
      <c r="K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>
      <c r="A37" s="2">
        <v>33</v>
      </c>
      <c r="B37" s="11">
        <v>3</v>
      </c>
      <c r="C37" s="2">
        <v>4</v>
      </c>
      <c r="D37" s="54">
        <f>(R6-S6)/H37</f>
        <v>2080</v>
      </c>
      <c r="E37" s="11">
        <v>500</v>
      </c>
      <c r="F37" s="11">
        <v>3</v>
      </c>
      <c r="G37" s="11"/>
      <c r="H37" s="55">
        <v>100000</v>
      </c>
      <c r="I37" s="54"/>
      <c r="J37" s="11">
        <f t="shared" ref="J37:J43" si="7">E37/10000</f>
        <v>0.05</v>
      </c>
      <c r="K37" s="58">
        <v>0.5</v>
      </c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>
      <c r="A38" s="2">
        <v>34</v>
      </c>
      <c r="B38" s="11">
        <v>3</v>
      </c>
      <c r="C38" s="2">
        <v>4</v>
      </c>
      <c r="D38" s="11">
        <f>D28</f>
        <v>300</v>
      </c>
      <c r="E38" s="11">
        <v>2500</v>
      </c>
      <c r="F38" s="11">
        <v>0</v>
      </c>
      <c r="G38" s="11"/>
      <c r="H38" s="11"/>
      <c r="I38" s="11"/>
      <c r="J38" s="11">
        <f t="shared" si="7"/>
        <v>0.25</v>
      </c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>
      <c r="A39" s="2">
        <v>35</v>
      </c>
      <c r="B39" s="11">
        <v>3</v>
      </c>
      <c r="C39" s="2">
        <v>4</v>
      </c>
      <c r="D39" s="11">
        <f t="shared" ref="D39:D44" si="8">D29</f>
        <v>600</v>
      </c>
      <c r="E39" s="11">
        <v>2500</v>
      </c>
      <c r="F39" s="11">
        <v>0</v>
      </c>
      <c r="G39" s="11"/>
      <c r="H39" s="11"/>
      <c r="I39" s="11"/>
      <c r="J39" s="11">
        <f t="shared" si="7"/>
        <v>0.25</v>
      </c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>
      <c r="A40" s="2">
        <v>36</v>
      </c>
      <c r="B40" s="11">
        <v>3</v>
      </c>
      <c r="C40" s="2">
        <v>4</v>
      </c>
      <c r="D40" s="11">
        <f t="shared" si="8"/>
        <v>450</v>
      </c>
      <c r="E40" s="11">
        <v>2500</v>
      </c>
      <c r="F40" s="11">
        <v>0</v>
      </c>
      <c r="G40" s="11"/>
      <c r="H40" s="11"/>
      <c r="I40" s="11"/>
      <c r="J40" s="11">
        <f t="shared" si="7"/>
        <v>0.25</v>
      </c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>
      <c r="A41" s="2">
        <v>37</v>
      </c>
      <c r="B41" s="11">
        <v>3</v>
      </c>
      <c r="C41" s="2">
        <v>4</v>
      </c>
      <c r="D41" s="11">
        <f t="shared" si="8"/>
        <v>50</v>
      </c>
      <c r="E41" s="11">
        <v>500</v>
      </c>
      <c r="F41" s="11">
        <v>0</v>
      </c>
      <c r="G41" s="11"/>
      <c r="H41" s="11"/>
      <c r="I41" s="11"/>
      <c r="J41" s="11">
        <f t="shared" si="7"/>
        <v>0.05</v>
      </c>
      <c r="K41" s="11"/>
      <c r="L41" s="11"/>
      <c r="M41" s="11"/>
      <c r="N41" s="11"/>
      <c r="U41" s="11"/>
      <c r="V41" s="11"/>
      <c r="W41" s="11"/>
      <c r="X41" s="11"/>
    </row>
    <row r="42" spans="1:24">
      <c r="A42" s="2">
        <v>38</v>
      </c>
      <c r="B42" s="11">
        <v>3</v>
      </c>
      <c r="C42" s="2">
        <v>4</v>
      </c>
      <c r="D42" s="11">
        <f t="shared" si="8"/>
        <v>150</v>
      </c>
      <c r="E42" s="11">
        <v>500</v>
      </c>
      <c r="F42" s="11">
        <v>0</v>
      </c>
      <c r="G42" s="11"/>
      <c r="H42" s="11"/>
      <c r="I42" s="11"/>
      <c r="J42" s="11">
        <f t="shared" si="7"/>
        <v>0.05</v>
      </c>
      <c r="K42" s="11"/>
      <c r="L42" s="11"/>
      <c r="M42" s="11"/>
      <c r="N42" s="11"/>
      <c r="U42" s="11"/>
      <c r="V42" s="11"/>
      <c r="W42" s="11"/>
      <c r="X42" s="11"/>
    </row>
    <row r="43" spans="1:24">
      <c r="A43" s="2">
        <v>39</v>
      </c>
      <c r="B43" s="11">
        <v>3</v>
      </c>
      <c r="C43" s="2">
        <v>4</v>
      </c>
      <c r="D43" s="11">
        <f t="shared" si="8"/>
        <v>200</v>
      </c>
      <c r="E43" s="11">
        <v>500</v>
      </c>
      <c r="F43" s="11">
        <v>0</v>
      </c>
      <c r="G43" s="11"/>
      <c r="H43" s="11"/>
      <c r="I43" s="11"/>
      <c r="J43" s="11">
        <f t="shared" si="7"/>
        <v>0.05</v>
      </c>
      <c r="K43" s="11"/>
      <c r="L43" s="11"/>
      <c r="M43" s="11"/>
      <c r="N43" s="11"/>
      <c r="U43" s="11"/>
      <c r="V43" s="11"/>
      <c r="W43" s="11"/>
      <c r="X43" s="11"/>
    </row>
    <row r="44" spans="1:24">
      <c r="A44" s="2">
        <v>40</v>
      </c>
      <c r="B44" s="11">
        <v>3</v>
      </c>
      <c r="C44" s="2">
        <v>4</v>
      </c>
      <c r="D44" s="11">
        <f t="shared" si="8"/>
        <v>100</v>
      </c>
      <c r="E44" s="11">
        <v>499.999999999998</v>
      </c>
      <c r="F44" s="11">
        <v>0</v>
      </c>
      <c r="G44" s="11"/>
      <c r="H44" s="11"/>
      <c r="I44" s="11"/>
      <c r="J44" s="11">
        <f>1-SUM(J37:J43)</f>
        <v>0.0499999999999998</v>
      </c>
      <c r="K44" s="11" t="s">
        <v>28</v>
      </c>
      <c r="L44" s="44">
        <f>SUMPRODUCT(D37:D44,J37:J44)</f>
        <v>466.5</v>
      </c>
      <c r="M44" s="11"/>
      <c r="N44" s="11"/>
      <c r="U44" s="11"/>
      <c r="V44" s="11"/>
      <c r="W44" s="11"/>
      <c r="X44" s="11"/>
    </row>
    <row r="45" spans="1:24">
      <c r="A45" s="2">
        <v>41</v>
      </c>
      <c r="B45" s="11">
        <v>3</v>
      </c>
      <c r="C45" s="2">
        <v>5</v>
      </c>
      <c r="D45" s="54">
        <f>(R8-S8)/H45</f>
        <v>2600</v>
      </c>
      <c r="E45" s="11">
        <v>300</v>
      </c>
      <c r="F45" s="11">
        <v>1</v>
      </c>
      <c r="G45" s="11"/>
      <c r="H45" s="55">
        <v>8000</v>
      </c>
      <c r="I45" s="54"/>
      <c r="J45" s="11">
        <f t="shared" ref="J45:J53" si="9">E45/10000</f>
        <v>0.03</v>
      </c>
      <c r="K45" s="58">
        <v>0.05</v>
      </c>
      <c r="L45" s="11"/>
      <c r="M45" s="11"/>
      <c r="N45" s="11"/>
      <c r="U45" s="11"/>
      <c r="V45" s="11"/>
      <c r="W45" s="11"/>
      <c r="X45" s="11"/>
    </row>
    <row r="46" spans="1:24">
      <c r="A46" s="2">
        <v>42</v>
      </c>
      <c r="B46" s="11">
        <v>3</v>
      </c>
      <c r="C46" s="2">
        <v>5</v>
      </c>
      <c r="D46" s="54">
        <f>(R7-S7)/H45</f>
        <v>10400</v>
      </c>
      <c r="E46" s="11">
        <v>200</v>
      </c>
      <c r="F46" s="11">
        <v>2</v>
      </c>
      <c r="G46" s="11"/>
      <c r="H46" s="11"/>
      <c r="I46" s="11"/>
      <c r="J46" s="11">
        <f t="shared" si="9"/>
        <v>0.02</v>
      </c>
      <c r="K46" s="58">
        <v>0.2</v>
      </c>
      <c r="L46" s="11"/>
      <c r="M46" s="11"/>
      <c r="N46" s="11"/>
      <c r="U46" s="11"/>
      <c r="V46" s="11"/>
      <c r="W46" s="11"/>
      <c r="X46" s="11"/>
    </row>
    <row r="47" spans="1:24">
      <c r="A47" s="2">
        <v>43</v>
      </c>
      <c r="B47" s="11">
        <v>3</v>
      </c>
      <c r="C47" s="2">
        <v>5</v>
      </c>
      <c r="D47" s="11">
        <v>0</v>
      </c>
      <c r="E47" s="11">
        <v>0</v>
      </c>
      <c r="F47" s="11">
        <v>3</v>
      </c>
      <c r="G47" s="11"/>
      <c r="H47" s="11"/>
      <c r="I47" s="11"/>
      <c r="J47" s="11">
        <f t="shared" si="9"/>
        <v>0</v>
      </c>
      <c r="K47" s="58"/>
      <c r="L47" s="11"/>
      <c r="M47" s="11"/>
      <c r="N47" s="11"/>
      <c r="U47" s="11"/>
      <c r="V47" s="11"/>
      <c r="W47" s="11"/>
      <c r="X47" s="11"/>
    </row>
    <row r="48" spans="1:24">
      <c r="A48" s="2">
        <v>44</v>
      </c>
      <c r="B48" s="11">
        <v>3</v>
      </c>
      <c r="C48" s="2">
        <v>5</v>
      </c>
      <c r="D48" s="11">
        <f>D38</f>
        <v>300</v>
      </c>
      <c r="E48" s="11">
        <v>2500</v>
      </c>
      <c r="F48" s="11">
        <v>0</v>
      </c>
      <c r="G48" s="11"/>
      <c r="H48" s="11"/>
      <c r="I48" s="11"/>
      <c r="J48" s="11">
        <f t="shared" si="9"/>
        <v>0.25</v>
      </c>
      <c r="K48" s="11"/>
      <c r="L48" s="11"/>
      <c r="M48" s="11"/>
      <c r="N48" s="11"/>
      <c r="U48" s="11"/>
      <c r="V48" s="11"/>
      <c r="W48" s="11"/>
      <c r="X48" s="11"/>
    </row>
    <row r="49" spans="1:24">
      <c r="A49" s="2">
        <v>45</v>
      </c>
      <c r="B49" s="11">
        <v>3</v>
      </c>
      <c r="C49" s="2">
        <v>5</v>
      </c>
      <c r="D49" s="11">
        <f t="shared" ref="D49:D54" si="10">D39</f>
        <v>600</v>
      </c>
      <c r="E49" s="11">
        <v>2500</v>
      </c>
      <c r="F49" s="11">
        <v>0</v>
      </c>
      <c r="G49" s="11"/>
      <c r="H49" s="11"/>
      <c r="I49" s="11"/>
      <c r="J49" s="11">
        <f t="shared" si="9"/>
        <v>0.25</v>
      </c>
      <c r="K49" s="11"/>
      <c r="L49" s="11"/>
      <c r="M49" s="11"/>
      <c r="N49" s="11"/>
      <c r="U49" s="11"/>
      <c r="V49" s="11"/>
      <c r="W49" s="11"/>
      <c r="X49" s="11"/>
    </row>
    <row r="50" spans="1:24">
      <c r="A50" s="2">
        <v>46</v>
      </c>
      <c r="B50" s="11">
        <v>3</v>
      </c>
      <c r="C50" s="2">
        <v>5</v>
      </c>
      <c r="D50" s="11">
        <f t="shared" si="10"/>
        <v>450</v>
      </c>
      <c r="E50" s="11">
        <v>2500</v>
      </c>
      <c r="F50" s="11">
        <v>0</v>
      </c>
      <c r="G50" s="11"/>
      <c r="H50" s="11"/>
      <c r="I50" s="11"/>
      <c r="J50" s="11">
        <f t="shared" si="9"/>
        <v>0.25</v>
      </c>
      <c r="K50" s="11"/>
      <c r="L50" s="11"/>
      <c r="M50" s="11"/>
      <c r="N50" s="11"/>
      <c r="U50" s="11"/>
      <c r="V50" s="11"/>
      <c r="W50" s="11"/>
      <c r="X50" s="11"/>
    </row>
    <row r="51" spans="1:24">
      <c r="A51" s="2">
        <v>47</v>
      </c>
      <c r="B51" s="11">
        <v>3</v>
      </c>
      <c r="C51" s="2">
        <v>5</v>
      </c>
      <c r="D51" s="11">
        <f t="shared" si="10"/>
        <v>50</v>
      </c>
      <c r="E51" s="11">
        <v>500</v>
      </c>
      <c r="F51" s="11">
        <v>0</v>
      </c>
      <c r="G51" s="11"/>
      <c r="H51" s="11"/>
      <c r="I51" s="11"/>
      <c r="J51" s="11">
        <f t="shared" si="9"/>
        <v>0.05</v>
      </c>
      <c r="K51" s="11"/>
      <c r="L51" s="11"/>
      <c r="M51" s="11"/>
      <c r="N51" s="11"/>
      <c r="U51" s="11"/>
      <c r="V51" s="11"/>
      <c r="W51" s="11"/>
      <c r="X51" s="11"/>
    </row>
    <row r="52" spans="1:24">
      <c r="A52" s="2">
        <v>48</v>
      </c>
      <c r="B52" s="11">
        <v>3</v>
      </c>
      <c r="C52" s="2">
        <v>5</v>
      </c>
      <c r="D52" s="11">
        <f t="shared" si="10"/>
        <v>150</v>
      </c>
      <c r="E52" s="11">
        <v>500</v>
      </c>
      <c r="F52" s="11">
        <v>0</v>
      </c>
      <c r="G52" s="11"/>
      <c r="H52" s="11"/>
      <c r="I52" s="11"/>
      <c r="J52" s="11">
        <f t="shared" si="9"/>
        <v>0.05</v>
      </c>
      <c r="K52" s="11"/>
      <c r="L52" s="11"/>
      <c r="M52" s="11"/>
      <c r="N52" s="11"/>
      <c r="U52" s="11"/>
      <c r="V52" s="11"/>
      <c r="W52" s="11"/>
      <c r="X52" s="11"/>
    </row>
    <row r="53" spans="1:24">
      <c r="A53" s="2">
        <v>49</v>
      </c>
      <c r="B53" s="11">
        <v>3</v>
      </c>
      <c r="C53" s="2">
        <v>5</v>
      </c>
      <c r="D53" s="11">
        <f t="shared" si="10"/>
        <v>200</v>
      </c>
      <c r="E53" s="11">
        <v>500</v>
      </c>
      <c r="F53" s="11">
        <v>0</v>
      </c>
      <c r="G53" s="11"/>
      <c r="H53" s="11"/>
      <c r="I53" s="11"/>
      <c r="J53" s="11">
        <f t="shared" si="9"/>
        <v>0.05</v>
      </c>
      <c r="K53" s="11"/>
      <c r="L53" s="11"/>
      <c r="M53" s="11"/>
      <c r="N53" s="11"/>
      <c r="U53" s="11"/>
      <c r="V53" s="11"/>
      <c r="W53" s="11"/>
      <c r="X53" s="11"/>
    </row>
    <row r="54" spans="1:24">
      <c r="A54" s="2">
        <v>50</v>
      </c>
      <c r="B54" s="11">
        <v>3</v>
      </c>
      <c r="C54" s="2">
        <v>5</v>
      </c>
      <c r="D54" s="11">
        <f t="shared" si="10"/>
        <v>100</v>
      </c>
      <c r="E54" s="11">
        <v>499.999999999998</v>
      </c>
      <c r="F54" s="11">
        <v>0</v>
      </c>
      <c r="G54" s="11"/>
      <c r="H54" s="11"/>
      <c r="I54" s="11"/>
      <c r="J54" s="11">
        <f>1-SUM(J45:J53)</f>
        <v>0.0499999999999998</v>
      </c>
      <c r="K54" s="11" t="s">
        <v>28</v>
      </c>
      <c r="L54" s="44">
        <f>SUMPRODUCT(D45:D54,J45:J54)</f>
        <v>648.5</v>
      </c>
      <c r="M54" s="11"/>
      <c r="N54" s="11"/>
      <c r="U54" s="11"/>
      <c r="V54" s="11"/>
      <c r="W54" s="11"/>
      <c r="X54" s="11"/>
    </row>
    <row r="55" spans="1:24">
      <c r="A55" s="2">
        <v>51</v>
      </c>
      <c r="B55" s="11">
        <v>3</v>
      </c>
      <c r="C55" s="2">
        <v>6</v>
      </c>
      <c r="D55" s="54">
        <f>(R8-S8)/H55</f>
        <v>208</v>
      </c>
      <c r="E55" s="11">
        <v>300</v>
      </c>
      <c r="F55" s="11">
        <v>1</v>
      </c>
      <c r="G55" s="11"/>
      <c r="H55" s="55">
        <v>100000</v>
      </c>
      <c r="I55" s="54"/>
      <c r="J55" s="11">
        <f>E55/10000</f>
        <v>0.03</v>
      </c>
      <c r="K55" s="58">
        <v>0.05</v>
      </c>
      <c r="L55" s="11"/>
      <c r="M55" s="11"/>
      <c r="N55" s="11"/>
      <c r="U55" s="11"/>
      <c r="V55" s="11"/>
      <c r="W55" s="11"/>
      <c r="X55" s="11"/>
    </row>
    <row r="56" spans="1:24">
      <c r="A56" s="2">
        <v>52</v>
      </c>
      <c r="B56" s="11">
        <v>3</v>
      </c>
      <c r="C56" s="2">
        <v>6</v>
      </c>
      <c r="D56" s="11">
        <v>0</v>
      </c>
      <c r="E56" s="11">
        <v>0</v>
      </c>
      <c r="F56" s="11">
        <v>2</v>
      </c>
      <c r="G56" s="11"/>
      <c r="H56" s="11"/>
      <c r="I56" s="11"/>
      <c r="J56" s="11">
        <f>E56/10000</f>
        <v>0</v>
      </c>
      <c r="K56" s="58"/>
      <c r="L56" s="11"/>
      <c r="M56" s="11"/>
      <c r="N56" s="11"/>
      <c r="U56" s="11"/>
      <c r="V56" s="11"/>
      <c r="W56" s="11"/>
      <c r="X56" s="11"/>
    </row>
    <row r="57" spans="1:24">
      <c r="A57" s="2">
        <v>53</v>
      </c>
      <c r="B57" s="11">
        <v>3</v>
      </c>
      <c r="C57" s="2">
        <v>6</v>
      </c>
      <c r="D57" s="54">
        <f>(R6-S6)/H55</f>
        <v>2080</v>
      </c>
      <c r="E57" s="11">
        <v>200</v>
      </c>
      <c r="F57" s="11">
        <v>3</v>
      </c>
      <c r="G57" s="11"/>
      <c r="H57" s="11"/>
      <c r="I57" s="11"/>
      <c r="J57" s="11">
        <f>E57/10000</f>
        <v>0.02</v>
      </c>
      <c r="K57" s="58">
        <v>0.5</v>
      </c>
      <c r="L57" s="11"/>
      <c r="M57" s="11"/>
      <c r="N57" s="11"/>
      <c r="U57" s="11"/>
      <c r="V57" s="11"/>
      <c r="W57" s="11"/>
      <c r="X57" s="11"/>
    </row>
    <row r="58" spans="1:24">
      <c r="A58" s="2">
        <v>54</v>
      </c>
      <c r="B58" s="11">
        <v>3</v>
      </c>
      <c r="C58" s="2">
        <v>6</v>
      </c>
      <c r="D58" s="11">
        <f>D48</f>
        <v>300</v>
      </c>
      <c r="E58" s="11">
        <v>2500</v>
      </c>
      <c r="F58" s="11">
        <v>0</v>
      </c>
      <c r="G58" s="11"/>
      <c r="H58" s="11"/>
      <c r="I58" s="11"/>
      <c r="J58" s="11">
        <f>E58/10000</f>
        <v>0.25</v>
      </c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pans="1:24">
      <c r="A59" s="2">
        <v>55</v>
      </c>
      <c r="B59" s="11">
        <v>3</v>
      </c>
      <c r="C59" s="2">
        <v>6</v>
      </c>
      <c r="D59" s="11">
        <f t="shared" ref="D59:D64" si="11">D49</f>
        <v>600</v>
      </c>
      <c r="E59" s="11">
        <v>2500</v>
      </c>
      <c r="F59" s="11">
        <v>0</v>
      </c>
      <c r="G59" s="11"/>
      <c r="H59" s="11"/>
      <c r="I59" s="11"/>
      <c r="J59" s="11">
        <f t="shared" ref="J59:J63" si="12">E59/10000</f>
        <v>0.25</v>
      </c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spans="1:24">
      <c r="A60" s="2">
        <v>56</v>
      </c>
      <c r="B60" s="11">
        <v>3</v>
      </c>
      <c r="C60" s="2">
        <v>6</v>
      </c>
      <c r="D60" s="11">
        <f t="shared" si="11"/>
        <v>450</v>
      </c>
      <c r="E60" s="11">
        <v>2500</v>
      </c>
      <c r="F60" s="11">
        <v>0</v>
      </c>
      <c r="G60" s="11"/>
      <c r="H60" s="11"/>
      <c r="I60" s="11"/>
      <c r="J60" s="11">
        <f t="shared" si="12"/>
        <v>0.25</v>
      </c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1:24">
      <c r="A61" s="2">
        <v>57</v>
      </c>
      <c r="B61" s="11">
        <v>3</v>
      </c>
      <c r="C61" s="2">
        <v>6</v>
      </c>
      <c r="D61" s="11">
        <f t="shared" si="11"/>
        <v>50</v>
      </c>
      <c r="E61" s="11">
        <v>500</v>
      </c>
      <c r="F61" s="11">
        <v>0</v>
      </c>
      <c r="G61" s="11"/>
      <c r="H61" s="11"/>
      <c r="I61" s="11"/>
      <c r="J61" s="11">
        <f t="shared" si="12"/>
        <v>0.05</v>
      </c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1:24">
      <c r="A62" s="2">
        <v>58</v>
      </c>
      <c r="B62" s="11">
        <v>3</v>
      </c>
      <c r="C62" s="2">
        <v>6</v>
      </c>
      <c r="D62" s="11">
        <f t="shared" si="11"/>
        <v>150</v>
      </c>
      <c r="E62" s="11">
        <v>500</v>
      </c>
      <c r="F62" s="11">
        <v>0</v>
      </c>
      <c r="G62" s="11"/>
      <c r="H62" s="11"/>
      <c r="I62" s="11"/>
      <c r="J62" s="11">
        <f t="shared" si="12"/>
        <v>0.05</v>
      </c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pans="1:24">
      <c r="A63" s="2">
        <v>59</v>
      </c>
      <c r="B63" s="11">
        <v>3</v>
      </c>
      <c r="C63" s="2">
        <v>6</v>
      </c>
      <c r="D63" s="11">
        <f t="shared" si="11"/>
        <v>200</v>
      </c>
      <c r="E63" s="11">
        <v>500</v>
      </c>
      <c r="F63" s="11">
        <v>0</v>
      </c>
      <c r="G63" s="11"/>
      <c r="H63" s="11"/>
      <c r="I63" s="11"/>
      <c r="J63" s="11">
        <f t="shared" si="12"/>
        <v>0.05</v>
      </c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spans="1:24">
      <c r="A64" s="2">
        <v>60</v>
      </c>
      <c r="B64" s="11">
        <v>3</v>
      </c>
      <c r="C64" s="2">
        <v>6</v>
      </c>
      <c r="D64" s="11">
        <f t="shared" si="11"/>
        <v>100</v>
      </c>
      <c r="E64" s="11">
        <v>499.999999999998</v>
      </c>
      <c r="F64" s="11">
        <v>0</v>
      </c>
      <c r="G64" s="11"/>
      <c r="H64" s="11"/>
      <c r="I64" s="11"/>
      <c r="J64" s="11">
        <f>1-SUM(J55:J63)</f>
        <v>0.0499999999999998</v>
      </c>
      <c r="K64" s="11" t="s">
        <v>28</v>
      </c>
      <c r="L64" s="44">
        <f>SUMPRODUCT(D55:D64,J55:J64)</f>
        <v>410.34</v>
      </c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1:24">
      <c r="A65" s="2">
        <v>61</v>
      </c>
      <c r="B65" s="11">
        <v>3</v>
      </c>
      <c r="C65" s="2">
        <v>7</v>
      </c>
      <c r="D65" s="11">
        <v>0</v>
      </c>
      <c r="E65" s="11">
        <v>0</v>
      </c>
      <c r="F65" s="11">
        <v>1</v>
      </c>
      <c r="G65" s="11"/>
      <c r="H65" s="11"/>
      <c r="I65" s="11"/>
      <c r="J65" s="11">
        <f>E65/10000</f>
        <v>0</v>
      </c>
      <c r="K65" s="11"/>
      <c r="L65" s="44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1:24">
      <c r="A66" s="2">
        <v>62</v>
      </c>
      <c r="B66" s="11">
        <v>3</v>
      </c>
      <c r="C66" s="2">
        <v>7</v>
      </c>
      <c r="D66" s="54">
        <f>(R7-S7)/H66</f>
        <v>832</v>
      </c>
      <c r="E66" s="11">
        <v>300</v>
      </c>
      <c r="F66" s="11">
        <v>2</v>
      </c>
      <c r="G66" s="11"/>
      <c r="H66" s="55">
        <v>100000</v>
      </c>
      <c r="I66" s="54"/>
      <c r="J66" s="11">
        <f t="shared" ref="J66:J73" si="13">E66/10000</f>
        <v>0.03</v>
      </c>
      <c r="K66" s="58">
        <v>0.2</v>
      </c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1:24">
      <c r="A67" s="2">
        <v>63</v>
      </c>
      <c r="B67" s="11">
        <v>3</v>
      </c>
      <c r="C67" s="2">
        <v>7</v>
      </c>
      <c r="D67" s="54">
        <f>(R6-S6)/H66</f>
        <v>2080</v>
      </c>
      <c r="E67" s="11">
        <v>200</v>
      </c>
      <c r="F67" s="11">
        <v>3</v>
      </c>
      <c r="G67" s="11"/>
      <c r="H67" s="11"/>
      <c r="I67" s="11"/>
      <c r="J67" s="11">
        <f t="shared" si="13"/>
        <v>0.02</v>
      </c>
      <c r="K67" s="58">
        <v>0.5</v>
      </c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1:24">
      <c r="A68" s="2">
        <v>64</v>
      </c>
      <c r="B68" s="11">
        <v>3</v>
      </c>
      <c r="C68" s="2">
        <v>7</v>
      </c>
      <c r="D68" s="11">
        <f>D58</f>
        <v>300</v>
      </c>
      <c r="E68" s="11">
        <v>2500</v>
      </c>
      <c r="F68" s="11">
        <v>0</v>
      </c>
      <c r="G68" s="11"/>
      <c r="H68" s="11"/>
      <c r="I68" s="11"/>
      <c r="J68" s="11">
        <f t="shared" si="13"/>
        <v>0.25</v>
      </c>
      <c r="K68" s="11"/>
      <c r="L68" s="11"/>
      <c r="M68" s="11"/>
      <c r="N68" s="11"/>
      <c r="O68" s="11"/>
      <c r="P68" s="11"/>
      <c r="Q68" s="11"/>
      <c r="R68" s="11"/>
      <c r="S68" s="65"/>
      <c r="T68" s="11"/>
      <c r="U68" s="11"/>
      <c r="V68" s="11"/>
      <c r="W68" s="11"/>
      <c r="X68" s="11"/>
    </row>
    <row r="69" spans="1:24">
      <c r="A69" s="2">
        <v>65</v>
      </c>
      <c r="B69" s="11">
        <v>3</v>
      </c>
      <c r="C69" s="2">
        <v>7</v>
      </c>
      <c r="D69" s="11">
        <f t="shared" ref="D69:D74" si="14">D59</f>
        <v>600</v>
      </c>
      <c r="E69" s="11">
        <v>2500</v>
      </c>
      <c r="F69" s="11">
        <v>0</v>
      </c>
      <c r="G69" s="11"/>
      <c r="H69" s="11"/>
      <c r="I69" s="11"/>
      <c r="J69" s="11">
        <f t="shared" si="13"/>
        <v>0.25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pans="1:24">
      <c r="A70" s="2">
        <v>66</v>
      </c>
      <c r="B70" s="11">
        <v>3</v>
      </c>
      <c r="C70" s="2">
        <v>7</v>
      </c>
      <c r="D70" s="11">
        <f t="shared" si="14"/>
        <v>450</v>
      </c>
      <c r="E70" s="11">
        <v>2500</v>
      </c>
      <c r="F70" s="11">
        <v>0</v>
      </c>
      <c r="G70" s="11"/>
      <c r="H70" s="11"/>
      <c r="I70" s="11"/>
      <c r="J70" s="11">
        <f t="shared" si="13"/>
        <v>0.25</v>
      </c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1:24">
      <c r="A71" s="2">
        <v>67</v>
      </c>
      <c r="B71" s="11">
        <v>3</v>
      </c>
      <c r="C71" s="2">
        <v>7</v>
      </c>
      <c r="D71" s="11">
        <f t="shared" si="14"/>
        <v>50</v>
      </c>
      <c r="E71" s="11">
        <v>500</v>
      </c>
      <c r="F71" s="11">
        <v>0</v>
      </c>
      <c r="G71" s="11"/>
      <c r="H71" s="11"/>
      <c r="I71" s="11"/>
      <c r="J71" s="11">
        <f t="shared" si="13"/>
        <v>0.05</v>
      </c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1:24">
      <c r="A72" s="2">
        <v>68</v>
      </c>
      <c r="B72" s="11">
        <v>3</v>
      </c>
      <c r="C72" s="2">
        <v>7</v>
      </c>
      <c r="D72" s="11">
        <f t="shared" si="14"/>
        <v>150</v>
      </c>
      <c r="E72" s="11">
        <v>500</v>
      </c>
      <c r="F72" s="11">
        <v>0</v>
      </c>
      <c r="G72" s="11"/>
      <c r="H72" s="11"/>
      <c r="I72" s="11"/>
      <c r="J72" s="11">
        <f t="shared" si="13"/>
        <v>0.05</v>
      </c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1:24">
      <c r="A73" s="2">
        <v>69</v>
      </c>
      <c r="B73" s="11">
        <v>3</v>
      </c>
      <c r="C73" s="2">
        <v>7</v>
      </c>
      <c r="D73" s="11">
        <f t="shared" si="14"/>
        <v>200</v>
      </c>
      <c r="E73" s="11">
        <v>500</v>
      </c>
      <c r="F73" s="11">
        <v>0</v>
      </c>
      <c r="G73" s="11"/>
      <c r="H73" s="11"/>
      <c r="I73" s="11"/>
      <c r="J73" s="11">
        <f t="shared" si="13"/>
        <v>0.05</v>
      </c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pans="1:24">
      <c r="A74" s="2">
        <v>70</v>
      </c>
      <c r="B74" s="11">
        <v>3</v>
      </c>
      <c r="C74" s="2">
        <v>7</v>
      </c>
      <c r="D74" s="11">
        <f t="shared" si="14"/>
        <v>100</v>
      </c>
      <c r="E74" s="11">
        <v>499.999999999998</v>
      </c>
      <c r="F74" s="11">
        <v>0</v>
      </c>
      <c r="G74" s="11"/>
      <c r="H74" s="11"/>
      <c r="I74" s="11"/>
      <c r="J74" s="11">
        <f>1-SUM(J66:J73)</f>
        <v>0.0499999999999998</v>
      </c>
      <c r="K74" s="11" t="s">
        <v>28</v>
      </c>
      <c r="L74" s="44">
        <f>SUMPRODUCT(D66:D74,J66:J74)</f>
        <v>429.06</v>
      </c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pans="1:24">
      <c r="A75" s="2">
        <v>71</v>
      </c>
      <c r="B75" s="11">
        <v>3</v>
      </c>
      <c r="C75" s="2">
        <v>8</v>
      </c>
      <c r="D75" s="54">
        <f>(R8-S8)/H75</f>
        <v>208</v>
      </c>
      <c r="E75" s="11">
        <v>200</v>
      </c>
      <c r="F75" s="11">
        <v>1</v>
      </c>
      <c r="G75" s="11"/>
      <c r="H75" s="55">
        <v>100000</v>
      </c>
      <c r="I75" s="54"/>
      <c r="J75" s="11">
        <f t="shared" ref="J75:J83" si="15">E75/10000</f>
        <v>0.02</v>
      </c>
      <c r="K75" s="58">
        <v>0.05</v>
      </c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1:24">
      <c r="A76" s="2">
        <v>72</v>
      </c>
      <c r="B76" s="11">
        <v>3</v>
      </c>
      <c r="C76" s="2">
        <v>8</v>
      </c>
      <c r="D76" s="54">
        <f>(R7-S7)/H75</f>
        <v>832</v>
      </c>
      <c r="E76" s="11">
        <v>200</v>
      </c>
      <c r="F76" s="11">
        <v>2</v>
      </c>
      <c r="G76" s="11"/>
      <c r="H76" s="11"/>
      <c r="I76" s="11"/>
      <c r="J76" s="11">
        <f t="shared" si="15"/>
        <v>0.02</v>
      </c>
      <c r="K76" s="58">
        <v>0.2</v>
      </c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4">
      <c r="A77" s="2">
        <v>73</v>
      </c>
      <c r="B77" s="11">
        <v>3</v>
      </c>
      <c r="C77" s="2">
        <v>8</v>
      </c>
      <c r="D77" s="54">
        <f>(R6-S6)/H75</f>
        <v>2080</v>
      </c>
      <c r="E77" s="11">
        <v>100</v>
      </c>
      <c r="F77" s="11">
        <v>3</v>
      </c>
      <c r="G77" s="11"/>
      <c r="H77" s="11"/>
      <c r="I77" s="11"/>
      <c r="J77" s="11">
        <f t="shared" si="15"/>
        <v>0.01</v>
      </c>
      <c r="K77" s="58">
        <v>0.5</v>
      </c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1:24">
      <c r="A78" s="2">
        <v>74</v>
      </c>
      <c r="B78" s="11">
        <v>3</v>
      </c>
      <c r="C78" s="2">
        <v>8</v>
      </c>
      <c r="D78" s="11">
        <f>D68</f>
        <v>300</v>
      </c>
      <c r="E78" s="11">
        <v>2500</v>
      </c>
      <c r="F78" s="11">
        <v>0</v>
      </c>
      <c r="G78" s="11"/>
      <c r="H78" s="11"/>
      <c r="I78" s="11"/>
      <c r="J78" s="11">
        <f t="shared" si="15"/>
        <v>0.25</v>
      </c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1:24">
      <c r="A79" s="2">
        <v>75</v>
      </c>
      <c r="B79" s="11">
        <v>3</v>
      </c>
      <c r="C79" s="2">
        <v>8</v>
      </c>
      <c r="D79" s="11">
        <f t="shared" ref="D79:D84" si="16">D69</f>
        <v>600</v>
      </c>
      <c r="E79" s="11">
        <v>2500</v>
      </c>
      <c r="F79" s="11">
        <v>0</v>
      </c>
      <c r="G79" s="11"/>
      <c r="H79" s="11"/>
      <c r="I79" s="11"/>
      <c r="J79" s="11">
        <f t="shared" si="15"/>
        <v>0.25</v>
      </c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pans="1:24">
      <c r="A80" s="2">
        <v>76</v>
      </c>
      <c r="B80" s="11">
        <v>3</v>
      </c>
      <c r="C80" s="2">
        <v>8</v>
      </c>
      <c r="D80" s="11">
        <f t="shared" si="16"/>
        <v>450</v>
      </c>
      <c r="E80" s="11">
        <v>2500</v>
      </c>
      <c r="F80" s="11">
        <v>0</v>
      </c>
      <c r="G80" s="11"/>
      <c r="H80" s="11"/>
      <c r="I80" s="11"/>
      <c r="J80" s="11">
        <f t="shared" si="15"/>
        <v>0.25</v>
      </c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1:24">
      <c r="A81" s="2">
        <v>77</v>
      </c>
      <c r="B81" s="11">
        <v>3</v>
      </c>
      <c r="C81" s="2">
        <v>8</v>
      </c>
      <c r="D81" s="11">
        <f t="shared" si="16"/>
        <v>50</v>
      </c>
      <c r="E81" s="11">
        <v>500</v>
      </c>
      <c r="F81" s="11">
        <v>0</v>
      </c>
      <c r="G81" s="11"/>
      <c r="H81" s="11"/>
      <c r="I81" s="11"/>
      <c r="J81" s="11">
        <f t="shared" si="15"/>
        <v>0.05</v>
      </c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1:24">
      <c r="A82" s="2">
        <v>78</v>
      </c>
      <c r="B82" s="11">
        <v>3</v>
      </c>
      <c r="C82" s="2">
        <v>8</v>
      </c>
      <c r="D82" s="11">
        <f t="shared" si="16"/>
        <v>150</v>
      </c>
      <c r="E82" s="11">
        <v>500</v>
      </c>
      <c r="F82" s="11">
        <v>0</v>
      </c>
      <c r="G82" s="11"/>
      <c r="H82" s="11"/>
      <c r="I82" s="11"/>
      <c r="J82" s="11">
        <f t="shared" si="15"/>
        <v>0.05</v>
      </c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pans="1:24">
      <c r="A83" s="2">
        <v>79</v>
      </c>
      <c r="B83" s="11">
        <v>3</v>
      </c>
      <c r="C83" s="2">
        <v>8</v>
      </c>
      <c r="D83" s="11">
        <f t="shared" si="16"/>
        <v>200</v>
      </c>
      <c r="E83" s="11">
        <v>500</v>
      </c>
      <c r="F83" s="11">
        <v>0</v>
      </c>
      <c r="G83" s="11"/>
      <c r="H83" s="11"/>
      <c r="I83" s="11"/>
      <c r="J83" s="11">
        <f t="shared" si="15"/>
        <v>0.05</v>
      </c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 spans="1:24">
      <c r="A84" s="2">
        <v>80</v>
      </c>
      <c r="B84" s="11">
        <v>3</v>
      </c>
      <c r="C84" s="2">
        <v>8</v>
      </c>
      <c r="D84" s="11">
        <f t="shared" si="16"/>
        <v>100</v>
      </c>
      <c r="E84" s="11">
        <v>499.999999999998</v>
      </c>
      <c r="F84" s="11">
        <v>0</v>
      </c>
      <c r="G84" s="11"/>
      <c r="H84" s="11"/>
      <c r="I84" s="11"/>
      <c r="J84" s="11">
        <f>1-SUM(J75:J83)</f>
        <v>0.0499999999999998</v>
      </c>
      <c r="K84" s="11" t="s">
        <v>28</v>
      </c>
      <c r="L84" s="44">
        <f>SUMPRODUCT(D75:D84,J75:J84)</f>
        <v>404.1</v>
      </c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 spans="1:24">
      <c r="A85" s="2">
        <v>81</v>
      </c>
      <c r="B85" s="11">
        <v>4</v>
      </c>
      <c r="C85" s="52">
        <v>1</v>
      </c>
      <c r="D85" s="11">
        <v>0</v>
      </c>
      <c r="E85" s="11">
        <v>0</v>
      </c>
      <c r="F85" s="11">
        <v>1</v>
      </c>
      <c r="G85" s="11"/>
      <c r="H85" s="52"/>
      <c r="I85" s="11"/>
      <c r="J85" s="11">
        <f t="shared" ref="J85:J93" si="17">E85/10000</f>
        <v>0</v>
      </c>
      <c r="K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 spans="1:24">
      <c r="A86" s="2">
        <v>82</v>
      </c>
      <c r="B86" s="11">
        <v>4</v>
      </c>
      <c r="C86" s="52">
        <v>1</v>
      </c>
      <c r="D86" s="11">
        <v>0</v>
      </c>
      <c r="E86" s="11">
        <v>0</v>
      </c>
      <c r="F86" s="11">
        <v>2</v>
      </c>
      <c r="G86" s="11"/>
      <c r="H86" s="52"/>
      <c r="I86" s="11"/>
      <c r="J86" s="11">
        <f t="shared" si="17"/>
        <v>0</v>
      </c>
      <c r="K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 spans="1:11">
      <c r="A87" s="2">
        <v>83</v>
      </c>
      <c r="B87" s="11">
        <v>4</v>
      </c>
      <c r="C87" s="52">
        <v>1</v>
      </c>
      <c r="D87" s="11">
        <v>0</v>
      </c>
      <c r="E87" s="11">
        <v>0</v>
      </c>
      <c r="F87" s="11">
        <v>3</v>
      </c>
      <c r="G87" s="11"/>
      <c r="H87" s="52"/>
      <c r="I87" s="11"/>
      <c r="J87" s="11">
        <f t="shared" si="17"/>
        <v>0</v>
      </c>
      <c r="K87" s="11"/>
    </row>
    <row r="88" spans="1:11">
      <c r="A88" s="2">
        <v>84</v>
      </c>
      <c r="B88" s="11">
        <v>4</v>
      </c>
      <c r="C88" s="52">
        <v>1</v>
      </c>
      <c r="D88" s="44">
        <v>300</v>
      </c>
      <c r="E88" s="11">
        <v>2500</v>
      </c>
      <c r="F88" s="11">
        <v>0</v>
      </c>
      <c r="G88" s="11"/>
      <c r="H88" s="52"/>
      <c r="I88" s="11"/>
      <c r="J88" s="11">
        <f t="shared" si="17"/>
        <v>0.25</v>
      </c>
      <c r="K88" s="11"/>
    </row>
    <row r="89" spans="1:11">
      <c r="A89" s="2">
        <v>85</v>
      </c>
      <c r="B89" s="11">
        <v>4</v>
      </c>
      <c r="C89" s="52">
        <v>1</v>
      </c>
      <c r="D89" s="44">
        <v>600</v>
      </c>
      <c r="E89" s="11">
        <v>2500</v>
      </c>
      <c r="F89" s="11">
        <v>0</v>
      </c>
      <c r="G89" s="11"/>
      <c r="H89" s="52"/>
      <c r="I89" s="11"/>
      <c r="J89" s="11">
        <f t="shared" si="17"/>
        <v>0.25</v>
      </c>
      <c r="K89" s="11"/>
    </row>
    <row r="90" spans="1:11">
      <c r="A90" s="2">
        <v>86</v>
      </c>
      <c r="B90" s="11">
        <v>4</v>
      </c>
      <c r="C90" s="52">
        <v>1</v>
      </c>
      <c r="D90" s="44">
        <v>450</v>
      </c>
      <c r="E90" s="11">
        <v>2500</v>
      </c>
      <c r="F90" s="11">
        <v>0</v>
      </c>
      <c r="G90" s="11"/>
      <c r="H90" s="52"/>
      <c r="I90" s="11"/>
      <c r="J90" s="11">
        <f t="shared" si="17"/>
        <v>0.25</v>
      </c>
      <c r="K90" s="11"/>
    </row>
    <row r="91" spans="1:11">
      <c r="A91" s="2">
        <v>87</v>
      </c>
      <c r="B91" s="11">
        <v>4</v>
      </c>
      <c r="C91" s="52">
        <v>1</v>
      </c>
      <c r="D91" s="44">
        <v>50</v>
      </c>
      <c r="E91" s="11">
        <v>500</v>
      </c>
      <c r="F91" s="11">
        <v>0</v>
      </c>
      <c r="G91" s="11"/>
      <c r="H91" s="52"/>
      <c r="I91" s="11"/>
      <c r="J91" s="11">
        <f t="shared" si="17"/>
        <v>0.05</v>
      </c>
      <c r="K91" s="11"/>
    </row>
    <row r="92" spans="1:11">
      <c r="A92" s="2">
        <v>88</v>
      </c>
      <c r="B92" s="11">
        <v>4</v>
      </c>
      <c r="C92" s="52">
        <v>1</v>
      </c>
      <c r="D92" s="44">
        <v>150</v>
      </c>
      <c r="E92" s="11">
        <v>500</v>
      </c>
      <c r="F92" s="11">
        <v>0</v>
      </c>
      <c r="G92" s="11"/>
      <c r="H92" s="52"/>
      <c r="I92" s="11"/>
      <c r="J92" s="11">
        <f t="shared" si="17"/>
        <v>0.05</v>
      </c>
      <c r="K92" s="11"/>
    </row>
    <row r="93" spans="1:12">
      <c r="A93" s="2">
        <v>89</v>
      </c>
      <c r="B93" s="11">
        <v>4</v>
      </c>
      <c r="C93" s="52">
        <v>1</v>
      </c>
      <c r="D93" s="44">
        <v>200</v>
      </c>
      <c r="E93" s="11">
        <v>500</v>
      </c>
      <c r="F93" s="11">
        <v>0</v>
      </c>
      <c r="G93" s="11"/>
      <c r="H93" s="52"/>
      <c r="I93" s="11"/>
      <c r="J93" s="11">
        <f t="shared" si="17"/>
        <v>0.05</v>
      </c>
      <c r="K93" s="11"/>
      <c r="L93" s="11"/>
    </row>
    <row r="94" spans="1:12">
      <c r="A94" s="2">
        <v>90</v>
      </c>
      <c r="B94" s="11">
        <v>4</v>
      </c>
      <c r="C94" s="52">
        <v>1</v>
      </c>
      <c r="D94" s="44">
        <v>100</v>
      </c>
      <c r="E94" s="11">
        <v>1000</v>
      </c>
      <c r="F94" s="11">
        <v>0</v>
      </c>
      <c r="G94" s="11"/>
      <c r="H94" s="52"/>
      <c r="I94" s="11"/>
      <c r="J94" s="11">
        <f>1-SUM(J88:J93)</f>
        <v>0.0999999999999999</v>
      </c>
      <c r="K94" s="11" t="s">
        <v>28</v>
      </c>
      <c r="L94" s="44">
        <f>SUMPRODUCT(D88:D94,J88:J94)</f>
        <v>367.5</v>
      </c>
    </row>
    <row r="95" spans="1:12">
      <c r="A95" s="2">
        <v>91</v>
      </c>
      <c r="B95" s="11">
        <v>4</v>
      </c>
      <c r="C95" s="25">
        <v>2</v>
      </c>
      <c r="D95" s="54">
        <f>(R88-S88)/H95</f>
        <v>0</v>
      </c>
      <c r="E95" s="11">
        <v>500</v>
      </c>
      <c r="F95" s="11">
        <v>1</v>
      </c>
      <c r="G95" s="11"/>
      <c r="H95" s="55">
        <v>100000</v>
      </c>
      <c r="I95" s="54"/>
      <c r="J95" s="11">
        <f t="shared" ref="J95:J103" si="18">E95/10000</f>
        <v>0.05</v>
      </c>
      <c r="K95" s="58">
        <v>0.05</v>
      </c>
      <c r="L95" s="11"/>
    </row>
    <row r="96" spans="1:12">
      <c r="A96" s="2">
        <v>92</v>
      </c>
      <c r="B96" s="11">
        <v>4</v>
      </c>
      <c r="C96" s="25">
        <v>2</v>
      </c>
      <c r="D96" s="11">
        <v>0</v>
      </c>
      <c r="E96" s="11">
        <v>0</v>
      </c>
      <c r="F96" s="11">
        <v>2</v>
      </c>
      <c r="G96" s="11"/>
      <c r="H96" s="11"/>
      <c r="I96" s="11"/>
      <c r="J96" s="11">
        <f t="shared" si="18"/>
        <v>0</v>
      </c>
      <c r="K96" s="58"/>
      <c r="L96" s="11"/>
    </row>
    <row r="97" spans="1:12">
      <c r="A97" s="2">
        <v>93</v>
      </c>
      <c r="B97" s="11">
        <v>4</v>
      </c>
      <c r="C97" s="52">
        <v>2</v>
      </c>
      <c r="D97" s="11">
        <v>0</v>
      </c>
      <c r="E97" s="11">
        <v>0</v>
      </c>
      <c r="F97" s="11">
        <v>3</v>
      </c>
      <c r="G97" s="11"/>
      <c r="H97" s="11"/>
      <c r="I97" s="11"/>
      <c r="J97" s="11">
        <f t="shared" si="18"/>
        <v>0</v>
      </c>
      <c r="K97" s="58"/>
      <c r="L97" s="11"/>
    </row>
    <row r="98" spans="1:12">
      <c r="A98" s="2">
        <v>94</v>
      </c>
      <c r="B98" s="11">
        <v>4</v>
      </c>
      <c r="C98" s="25">
        <v>2</v>
      </c>
      <c r="D98" s="11">
        <f>D88</f>
        <v>300</v>
      </c>
      <c r="E98" s="11">
        <v>2500</v>
      </c>
      <c r="F98" s="11">
        <v>0</v>
      </c>
      <c r="G98" s="11"/>
      <c r="H98" s="11"/>
      <c r="I98" s="11"/>
      <c r="J98" s="11">
        <f t="shared" si="18"/>
        <v>0.25</v>
      </c>
      <c r="K98" s="11"/>
      <c r="L98" s="11"/>
    </row>
    <row r="99" spans="1:12">
      <c r="A99" s="2">
        <v>95</v>
      </c>
      <c r="B99" s="11">
        <v>4</v>
      </c>
      <c r="C99" s="52">
        <v>2</v>
      </c>
      <c r="D99" s="11">
        <f t="shared" ref="D99:D104" si="19">D89</f>
        <v>600</v>
      </c>
      <c r="E99" s="11">
        <v>2500</v>
      </c>
      <c r="F99" s="11">
        <v>0</v>
      </c>
      <c r="G99" s="11"/>
      <c r="H99" s="11"/>
      <c r="I99" s="11"/>
      <c r="J99" s="11">
        <f t="shared" si="18"/>
        <v>0.25</v>
      </c>
      <c r="K99" s="11"/>
      <c r="L99" s="11"/>
    </row>
    <row r="100" spans="1:12">
      <c r="A100" s="2">
        <v>96</v>
      </c>
      <c r="B100" s="11">
        <v>4</v>
      </c>
      <c r="C100" s="25">
        <v>2</v>
      </c>
      <c r="D100" s="11">
        <f t="shared" si="19"/>
        <v>450</v>
      </c>
      <c r="E100" s="11">
        <v>2500</v>
      </c>
      <c r="F100" s="11">
        <v>0</v>
      </c>
      <c r="G100" s="11"/>
      <c r="H100" s="11"/>
      <c r="I100" s="11"/>
      <c r="J100" s="11">
        <f t="shared" si="18"/>
        <v>0.25</v>
      </c>
      <c r="K100" s="11"/>
      <c r="L100" s="11"/>
    </row>
    <row r="101" spans="1:12">
      <c r="A101" s="2">
        <v>97</v>
      </c>
      <c r="B101" s="11">
        <v>4</v>
      </c>
      <c r="C101" s="52">
        <v>2</v>
      </c>
      <c r="D101" s="11">
        <f t="shared" si="19"/>
        <v>50</v>
      </c>
      <c r="E101" s="11">
        <v>500</v>
      </c>
      <c r="F101" s="11">
        <v>0</v>
      </c>
      <c r="G101" s="11"/>
      <c r="H101" s="11"/>
      <c r="I101" s="11"/>
      <c r="J101" s="11">
        <f t="shared" si="18"/>
        <v>0.05</v>
      </c>
      <c r="K101" s="11"/>
      <c r="L101" s="11"/>
    </row>
    <row r="102" spans="1:12">
      <c r="A102" s="2">
        <v>98</v>
      </c>
      <c r="B102" s="11">
        <v>4</v>
      </c>
      <c r="C102" s="25">
        <v>2</v>
      </c>
      <c r="D102" s="11">
        <f t="shared" si="19"/>
        <v>150</v>
      </c>
      <c r="E102" s="11">
        <v>500</v>
      </c>
      <c r="F102" s="11">
        <v>0</v>
      </c>
      <c r="G102" s="11"/>
      <c r="H102" s="11"/>
      <c r="I102" s="11"/>
      <c r="J102" s="11">
        <f t="shared" si="18"/>
        <v>0.05</v>
      </c>
      <c r="K102" s="11"/>
      <c r="L102" s="11"/>
    </row>
    <row r="103" spans="1:12">
      <c r="A103" s="2">
        <v>99</v>
      </c>
      <c r="B103" s="11">
        <v>4</v>
      </c>
      <c r="C103" s="52">
        <v>2</v>
      </c>
      <c r="D103" s="11">
        <f t="shared" si="19"/>
        <v>200</v>
      </c>
      <c r="E103" s="11">
        <v>500</v>
      </c>
      <c r="F103" s="11">
        <v>0</v>
      </c>
      <c r="G103" s="11"/>
      <c r="H103" s="11"/>
      <c r="I103" s="11"/>
      <c r="J103" s="11">
        <f t="shared" si="18"/>
        <v>0.05</v>
      </c>
      <c r="K103" s="11"/>
      <c r="L103" s="11"/>
    </row>
    <row r="104" spans="1:12">
      <c r="A104" s="2">
        <v>100</v>
      </c>
      <c r="B104" s="11">
        <v>4</v>
      </c>
      <c r="C104" s="25">
        <v>2</v>
      </c>
      <c r="D104" s="11">
        <f t="shared" si="19"/>
        <v>100</v>
      </c>
      <c r="E104" s="11">
        <v>499.999999999998</v>
      </c>
      <c r="F104" s="11">
        <v>0</v>
      </c>
      <c r="G104" s="11"/>
      <c r="H104" s="11"/>
      <c r="I104" s="11"/>
      <c r="J104" s="11">
        <f>1-SUM(J95:J103)</f>
        <v>0.0499999999999998</v>
      </c>
      <c r="K104" s="11" t="s">
        <v>28</v>
      </c>
      <c r="L104" s="44">
        <f>SUMPRODUCT(D95:D104,J95:J104)</f>
        <v>362.5</v>
      </c>
    </row>
    <row r="105" spans="1:11">
      <c r="A105" s="2">
        <v>101</v>
      </c>
      <c r="B105" s="11">
        <v>4</v>
      </c>
      <c r="C105" s="52">
        <v>3</v>
      </c>
      <c r="D105" s="11">
        <v>0</v>
      </c>
      <c r="E105" s="11">
        <v>0</v>
      </c>
      <c r="F105" s="11">
        <v>1</v>
      </c>
      <c r="G105" s="11"/>
      <c r="H105" s="11"/>
      <c r="I105" s="11"/>
      <c r="J105" s="11">
        <f>E105/10000</f>
        <v>0</v>
      </c>
      <c r="K105" s="11"/>
    </row>
    <row r="106" spans="1:12">
      <c r="A106" s="2">
        <v>102</v>
      </c>
      <c r="B106" s="11">
        <v>4</v>
      </c>
      <c r="C106" s="52">
        <v>3</v>
      </c>
      <c r="D106" s="54">
        <f>(R87-S87)/H106</f>
        <v>0</v>
      </c>
      <c r="E106" s="11">
        <v>500</v>
      </c>
      <c r="F106" s="11">
        <v>2</v>
      </c>
      <c r="G106" s="11"/>
      <c r="H106" s="55">
        <v>100000</v>
      </c>
      <c r="I106" s="54"/>
      <c r="J106" s="11">
        <f>E106/10000</f>
        <v>0.05</v>
      </c>
      <c r="K106" s="58">
        <v>0.2</v>
      </c>
      <c r="L106" s="11"/>
    </row>
    <row r="107" spans="1:12">
      <c r="A107" s="2">
        <v>103</v>
      </c>
      <c r="B107" s="11">
        <v>4</v>
      </c>
      <c r="C107" s="52">
        <v>3</v>
      </c>
      <c r="D107" s="11">
        <v>0</v>
      </c>
      <c r="E107" s="11">
        <v>0</v>
      </c>
      <c r="F107" s="11">
        <v>3</v>
      </c>
      <c r="G107" s="11"/>
      <c r="H107" s="11"/>
      <c r="I107" s="11"/>
      <c r="J107" s="11">
        <f>E107/10000</f>
        <v>0</v>
      </c>
      <c r="K107" s="58"/>
      <c r="L107" s="11"/>
    </row>
    <row r="108" spans="1:12">
      <c r="A108" s="2">
        <v>104</v>
      </c>
      <c r="B108" s="11">
        <v>4</v>
      </c>
      <c r="C108" s="52">
        <v>3</v>
      </c>
      <c r="D108" s="11">
        <f>D98</f>
        <v>300</v>
      </c>
      <c r="E108" s="11">
        <v>2500</v>
      </c>
      <c r="F108" s="11">
        <v>0</v>
      </c>
      <c r="G108" s="11"/>
      <c r="H108" s="11"/>
      <c r="I108" s="11"/>
      <c r="J108" s="11">
        <f t="shared" ref="J108:J113" si="20">E108/10000</f>
        <v>0.25</v>
      </c>
      <c r="K108" s="11"/>
      <c r="L108" s="11"/>
    </row>
    <row r="109" spans="1:12">
      <c r="A109" s="2">
        <v>105</v>
      </c>
      <c r="B109" s="11">
        <v>4</v>
      </c>
      <c r="C109" s="52">
        <v>3</v>
      </c>
      <c r="D109" s="11">
        <f t="shared" ref="D109:D114" si="21">D99</f>
        <v>600</v>
      </c>
      <c r="E109" s="11">
        <v>2500</v>
      </c>
      <c r="F109" s="11">
        <v>0</v>
      </c>
      <c r="G109" s="11"/>
      <c r="H109" s="11"/>
      <c r="I109" s="11"/>
      <c r="J109" s="11">
        <f t="shared" si="20"/>
        <v>0.25</v>
      </c>
      <c r="K109" s="11"/>
      <c r="L109" s="11"/>
    </row>
    <row r="110" spans="1:12">
      <c r="A110" s="2">
        <v>106</v>
      </c>
      <c r="B110" s="11">
        <v>4</v>
      </c>
      <c r="C110" s="52">
        <v>3</v>
      </c>
      <c r="D110" s="11">
        <f t="shared" si="21"/>
        <v>450</v>
      </c>
      <c r="E110" s="11">
        <v>2500</v>
      </c>
      <c r="F110" s="11">
        <v>0</v>
      </c>
      <c r="G110" s="11"/>
      <c r="H110" s="11"/>
      <c r="I110" s="11"/>
      <c r="J110" s="11">
        <f t="shared" si="20"/>
        <v>0.25</v>
      </c>
      <c r="K110" s="11"/>
      <c r="L110" s="11"/>
    </row>
    <row r="111" spans="1:12">
      <c r="A111" s="2">
        <v>107</v>
      </c>
      <c r="B111" s="11">
        <v>4</v>
      </c>
      <c r="C111" s="52">
        <v>3</v>
      </c>
      <c r="D111" s="11">
        <f t="shared" si="21"/>
        <v>50</v>
      </c>
      <c r="E111" s="11">
        <v>500</v>
      </c>
      <c r="F111" s="11">
        <v>0</v>
      </c>
      <c r="G111" s="11"/>
      <c r="H111" s="11"/>
      <c r="I111" s="11"/>
      <c r="J111" s="11">
        <f t="shared" si="20"/>
        <v>0.05</v>
      </c>
      <c r="K111" s="11"/>
      <c r="L111" s="11"/>
    </row>
    <row r="112" spans="1:12">
      <c r="A112" s="2">
        <v>108</v>
      </c>
      <c r="B112" s="11">
        <v>4</v>
      </c>
      <c r="C112" s="52">
        <v>3</v>
      </c>
      <c r="D112" s="11">
        <f t="shared" si="21"/>
        <v>150</v>
      </c>
      <c r="E112" s="11">
        <v>500</v>
      </c>
      <c r="F112" s="11">
        <v>0</v>
      </c>
      <c r="G112" s="11"/>
      <c r="H112" s="11"/>
      <c r="I112" s="11"/>
      <c r="J112" s="11">
        <f t="shared" si="20"/>
        <v>0.05</v>
      </c>
      <c r="K112" s="11"/>
      <c r="L112" s="11"/>
    </row>
    <row r="113" spans="1:12">
      <c r="A113" s="2">
        <v>109</v>
      </c>
      <c r="B113" s="11">
        <v>4</v>
      </c>
      <c r="C113" s="52">
        <v>3</v>
      </c>
      <c r="D113" s="11">
        <f t="shared" si="21"/>
        <v>200</v>
      </c>
      <c r="E113" s="11">
        <v>500</v>
      </c>
      <c r="F113" s="11">
        <v>0</v>
      </c>
      <c r="G113" s="11"/>
      <c r="H113" s="11"/>
      <c r="I113" s="11"/>
      <c r="J113" s="11">
        <f t="shared" si="20"/>
        <v>0.05</v>
      </c>
      <c r="K113" s="11"/>
      <c r="L113" s="11"/>
    </row>
    <row r="114" spans="1:12">
      <c r="A114" s="2">
        <v>110</v>
      </c>
      <c r="B114" s="11">
        <v>4</v>
      </c>
      <c r="C114" s="52">
        <v>3</v>
      </c>
      <c r="D114" s="11">
        <f t="shared" si="21"/>
        <v>100</v>
      </c>
      <c r="E114" s="11">
        <v>499.999999999998</v>
      </c>
      <c r="F114" s="11">
        <v>0</v>
      </c>
      <c r="G114" s="11"/>
      <c r="H114" s="11"/>
      <c r="I114" s="11"/>
      <c r="J114" s="11">
        <f>1-SUM(J106:J113)</f>
        <v>0.0499999999999998</v>
      </c>
      <c r="K114" s="11" t="s">
        <v>28</v>
      </c>
      <c r="L114" s="44">
        <f>SUMPRODUCT(D106:D114,J106:J114)</f>
        <v>362.5</v>
      </c>
    </row>
    <row r="115" spans="1:11">
      <c r="A115" s="2">
        <v>111</v>
      </c>
      <c r="B115" s="11">
        <v>4</v>
      </c>
      <c r="C115" s="2">
        <v>4</v>
      </c>
      <c r="D115" s="11">
        <v>0</v>
      </c>
      <c r="E115" s="11">
        <v>0</v>
      </c>
      <c r="F115" s="11">
        <v>1</v>
      </c>
      <c r="G115" s="11"/>
      <c r="H115" s="11"/>
      <c r="I115" s="11"/>
      <c r="J115" s="11">
        <f>E115/10000</f>
        <v>0</v>
      </c>
      <c r="K115" s="11"/>
    </row>
    <row r="116" spans="1:11">
      <c r="A116" s="2">
        <v>112</v>
      </c>
      <c r="B116" s="11">
        <v>4</v>
      </c>
      <c r="C116" s="2">
        <v>4</v>
      </c>
      <c r="D116" s="11">
        <v>0</v>
      </c>
      <c r="E116" s="11">
        <v>0</v>
      </c>
      <c r="F116" s="11">
        <v>2</v>
      </c>
      <c r="G116" s="11"/>
      <c r="H116" s="11"/>
      <c r="I116" s="11"/>
      <c r="J116" s="11">
        <f>E116/10000</f>
        <v>0</v>
      </c>
      <c r="K116" s="11"/>
    </row>
    <row r="117" spans="1:12">
      <c r="A117" s="2">
        <v>113</v>
      </c>
      <c r="B117" s="11">
        <v>4</v>
      </c>
      <c r="C117" s="2">
        <v>4</v>
      </c>
      <c r="D117" s="54">
        <f>(R86-S86)/H117</f>
        <v>0</v>
      </c>
      <c r="E117" s="11">
        <v>500</v>
      </c>
      <c r="F117" s="11">
        <v>3</v>
      </c>
      <c r="G117" s="11"/>
      <c r="H117" s="55">
        <v>100000</v>
      </c>
      <c r="I117" s="54"/>
      <c r="J117" s="11">
        <f t="shared" ref="J117:J123" si="22">E117/10000</f>
        <v>0.05</v>
      </c>
      <c r="K117" s="58">
        <v>0.5</v>
      </c>
      <c r="L117" s="11"/>
    </row>
    <row r="118" spans="1:12">
      <c r="A118" s="2">
        <v>114</v>
      </c>
      <c r="B118" s="11">
        <v>4</v>
      </c>
      <c r="C118" s="2">
        <v>4</v>
      </c>
      <c r="D118" s="11">
        <f>D108</f>
        <v>300</v>
      </c>
      <c r="E118" s="11">
        <v>2500</v>
      </c>
      <c r="F118" s="11">
        <v>0</v>
      </c>
      <c r="G118" s="11"/>
      <c r="H118" s="11"/>
      <c r="I118" s="11"/>
      <c r="J118" s="11">
        <f t="shared" si="22"/>
        <v>0.25</v>
      </c>
      <c r="K118" s="11"/>
      <c r="L118" s="11"/>
    </row>
    <row r="119" spans="1:12">
      <c r="A119" s="2">
        <v>115</v>
      </c>
      <c r="B119" s="11">
        <v>4</v>
      </c>
      <c r="C119" s="2">
        <v>4</v>
      </c>
      <c r="D119" s="11">
        <f t="shared" ref="D119:D124" si="23">D109</f>
        <v>600</v>
      </c>
      <c r="E119" s="11">
        <v>2500</v>
      </c>
      <c r="F119" s="11">
        <v>0</v>
      </c>
      <c r="G119" s="11"/>
      <c r="H119" s="11"/>
      <c r="I119" s="11"/>
      <c r="J119" s="11">
        <f t="shared" si="22"/>
        <v>0.25</v>
      </c>
      <c r="K119" s="11"/>
      <c r="L119" s="11"/>
    </row>
    <row r="120" spans="1:12">
      <c r="A120" s="2">
        <v>116</v>
      </c>
      <c r="B120" s="11">
        <v>4</v>
      </c>
      <c r="C120" s="2">
        <v>4</v>
      </c>
      <c r="D120" s="11">
        <f t="shared" si="23"/>
        <v>450</v>
      </c>
      <c r="E120" s="11">
        <v>2500</v>
      </c>
      <c r="F120" s="11">
        <v>0</v>
      </c>
      <c r="G120" s="11"/>
      <c r="H120" s="11"/>
      <c r="I120" s="11"/>
      <c r="J120" s="11">
        <f t="shared" si="22"/>
        <v>0.25</v>
      </c>
      <c r="K120" s="11"/>
      <c r="L120" s="11"/>
    </row>
    <row r="121" spans="1:12">
      <c r="A121" s="2">
        <v>117</v>
      </c>
      <c r="B121" s="11">
        <v>4</v>
      </c>
      <c r="C121" s="2">
        <v>4</v>
      </c>
      <c r="D121" s="11">
        <f t="shared" si="23"/>
        <v>50</v>
      </c>
      <c r="E121" s="11">
        <v>500</v>
      </c>
      <c r="F121" s="11">
        <v>0</v>
      </c>
      <c r="G121" s="11"/>
      <c r="H121" s="11"/>
      <c r="I121" s="11"/>
      <c r="J121" s="11">
        <f t="shared" si="22"/>
        <v>0.05</v>
      </c>
      <c r="K121" s="11"/>
      <c r="L121" s="11"/>
    </row>
    <row r="122" spans="1:12">
      <c r="A122" s="2">
        <v>118</v>
      </c>
      <c r="B122" s="11">
        <v>4</v>
      </c>
      <c r="C122" s="2">
        <v>4</v>
      </c>
      <c r="D122" s="11">
        <f t="shared" si="23"/>
        <v>150</v>
      </c>
      <c r="E122" s="11">
        <v>500</v>
      </c>
      <c r="F122" s="11">
        <v>0</v>
      </c>
      <c r="G122" s="11"/>
      <c r="H122" s="11"/>
      <c r="I122" s="11"/>
      <c r="J122" s="11">
        <f t="shared" si="22"/>
        <v>0.05</v>
      </c>
      <c r="K122" s="11"/>
      <c r="L122" s="11"/>
    </row>
    <row r="123" spans="1:12">
      <c r="A123" s="2">
        <v>119</v>
      </c>
      <c r="B123" s="11">
        <v>4</v>
      </c>
      <c r="C123" s="2">
        <v>4</v>
      </c>
      <c r="D123" s="11">
        <f t="shared" si="23"/>
        <v>200</v>
      </c>
      <c r="E123" s="11">
        <v>500</v>
      </c>
      <c r="F123" s="11">
        <v>0</v>
      </c>
      <c r="G123" s="11"/>
      <c r="H123" s="11"/>
      <c r="I123" s="11"/>
      <c r="J123" s="11">
        <f t="shared" si="22"/>
        <v>0.05</v>
      </c>
      <c r="K123" s="11"/>
      <c r="L123" s="11"/>
    </row>
    <row r="124" spans="1:12">
      <c r="A124" s="2">
        <v>120</v>
      </c>
      <c r="B124" s="11">
        <v>4</v>
      </c>
      <c r="C124" s="2">
        <v>4</v>
      </c>
      <c r="D124" s="11">
        <f t="shared" si="23"/>
        <v>100</v>
      </c>
      <c r="E124" s="11">
        <v>499.999999999998</v>
      </c>
      <c r="F124" s="11">
        <v>0</v>
      </c>
      <c r="G124" s="11"/>
      <c r="H124" s="11"/>
      <c r="I124" s="11"/>
      <c r="J124" s="11">
        <f>1-SUM(J117:J123)</f>
        <v>0.0499999999999998</v>
      </c>
      <c r="K124" s="11" t="s">
        <v>28</v>
      </c>
      <c r="L124" s="44">
        <f>SUMPRODUCT(D117:D124,J117:J124)</f>
        <v>362.5</v>
      </c>
    </row>
    <row r="125" spans="1:12">
      <c r="A125" s="2">
        <v>121</v>
      </c>
      <c r="B125" s="11">
        <v>4</v>
      </c>
      <c r="C125" s="2">
        <v>5</v>
      </c>
      <c r="D125" s="54">
        <f>(R88-S88)/H125</f>
        <v>0</v>
      </c>
      <c r="E125" s="11">
        <v>300</v>
      </c>
      <c r="F125" s="11">
        <v>1</v>
      </c>
      <c r="G125" s="11"/>
      <c r="H125" s="55">
        <v>8000</v>
      </c>
      <c r="I125" s="54"/>
      <c r="J125" s="11">
        <f t="shared" ref="J125:J133" si="24">E125/10000</f>
        <v>0.03</v>
      </c>
      <c r="K125" s="58">
        <v>0.05</v>
      </c>
      <c r="L125" s="11"/>
    </row>
    <row r="126" spans="1:12">
      <c r="A126" s="2">
        <v>122</v>
      </c>
      <c r="B126" s="11">
        <v>4</v>
      </c>
      <c r="C126" s="2">
        <v>5</v>
      </c>
      <c r="D126" s="54">
        <f>(R87-S87)/H125</f>
        <v>0</v>
      </c>
      <c r="E126" s="11">
        <v>200</v>
      </c>
      <c r="F126" s="11">
        <v>2</v>
      </c>
      <c r="G126" s="11"/>
      <c r="H126" s="11"/>
      <c r="I126" s="11"/>
      <c r="J126" s="11">
        <f t="shared" si="24"/>
        <v>0.02</v>
      </c>
      <c r="K126" s="58">
        <v>0.2</v>
      </c>
      <c r="L126" s="11"/>
    </row>
    <row r="127" spans="1:12">
      <c r="A127" s="2">
        <v>123</v>
      </c>
      <c r="B127" s="11">
        <v>4</v>
      </c>
      <c r="C127" s="2">
        <v>5</v>
      </c>
      <c r="D127" s="11">
        <v>0</v>
      </c>
      <c r="E127" s="11">
        <v>0</v>
      </c>
      <c r="F127" s="11">
        <v>3</v>
      </c>
      <c r="G127" s="11"/>
      <c r="H127" s="11"/>
      <c r="I127" s="11"/>
      <c r="J127" s="11">
        <f t="shared" si="24"/>
        <v>0</v>
      </c>
      <c r="K127" s="58"/>
      <c r="L127" s="11"/>
    </row>
    <row r="128" spans="1:12">
      <c r="A128" s="2">
        <v>124</v>
      </c>
      <c r="B128" s="11">
        <v>4</v>
      </c>
      <c r="C128" s="2">
        <v>5</v>
      </c>
      <c r="D128" s="11">
        <f>D118</f>
        <v>300</v>
      </c>
      <c r="E128" s="11">
        <v>2500</v>
      </c>
      <c r="F128" s="11">
        <v>0</v>
      </c>
      <c r="G128" s="11"/>
      <c r="H128" s="11"/>
      <c r="I128" s="11"/>
      <c r="J128" s="11">
        <f t="shared" si="24"/>
        <v>0.25</v>
      </c>
      <c r="K128" s="11"/>
      <c r="L128" s="11"/>
    </row>
    <row r="129" spans="1:12">
      <c r="A129" s="2">
        <v>125</v>
      </c>
      <c r="B129" s="11">
        <v>4</v>
      </c>
      <c r="C129" s="2">
        <v>5</v>
      </c>
      <c r="D129" s="11">
        <f t="shared" ref="D129:D134" si="25">D119</f>
        <v>600</v>
      </c>
      <c r="E129" s="11">
        <v>2500</v>
      </c>
      <c r="F129" s="11">
        <v>0</v>
      </c>
      <c r="G129" s="11"/>
      <c r="H129" s="11"/>
      <c r="I129" s="11"/>
      <c r="J129" s="11">
        <f t="shared" si="24"/>
        <v>0.25</v>
      </c>
      <c r="K129" s="11"/>
      <c r="L129" s="11"/>
    </row>
    <row r="130" spans="1:12">
      <c r="A130" s="2">
        <v>126</v>
      </c>
      <c r="B130" s="11">
        <v>4</v>
      </c>
      <c r="C130" s="2">
        <v>5</v>
      </c>
      <c r="D130" s="11">
        <f t="shared" si="25"/>
        <v>450</v>
      </c>
      <c r="E130" s="11">
        <v>2500</v>
      </c>
      <c r="F130" s="11">
        <v>0</v>
      </c>
      <c r="G130" s="11"/>
      <c r="H130" s="11"/>
      <c r="I130" s="11"/>
      <c r="J130" s="11">
        <f t="shared" si="24"/>
        <v>0.25</v>
      </c>
      <c r="K130" s="11"/>
      <c r="L130" s="11"/>
    </row>
    <row r="131" spans="1:12">
      <c r="A131" s="2">
        <v>127</v>
      </c>
      <c r="B131" s="11">
        <v>4</v>
      </c>
      <c r="C131" s="2">
        <v>5</v>
      </c>
      <c r="D131" s="11">
        <f t="shared" si="25"/>
        <v>50</v>
      </c>
      <c r="E131" s="11">
        <v>500</v>
      </c>
      <c r="F131" s="11">
        <v>0</v>
      </c>
      <c r="G131" s="11"/>
      <c r="H131" s="11"/>
      <c r="I131" s="11"/>
      <c r="J131" s="11">
        <f t="shared" si="24"/>
        <v>0.05</v>
      </c>
      <c r="K131" s="11"/>
      <c r="L131" s="11"/>
    </row>
    <row r="132" spans="1:12">
      <c r="A132" s="2">
        <v>128</v>
      </c>
      <c r="B132" s="11">
        <v>4</v>
      </c>
      <c r="C132" s="2">
        <v>5</v>
      </c>
      <c r="D132" s="11">
        <f t="shared" si="25"/>
        <v>150</v>
      </c>
      <c r="E132" s="11">
        <v>500</v>
      </c>
      <c r="F132" s="11">
        <v>0</v>
      </c>
      <c r="G132" s="11"/>
      <c r="H132" s="11"/>
      <c r="I132" s="11"/>
      <c r="J132" s="11">
        <f t="shared" si="24"/>
        <v>0.05</v>
      </c>
      <c r="K132" s="11"/>
      <c r="L132" s="11"/>
    </row>
    <row r="133" spans="1:12">
      <c r="A133" s="2">
        <v>129</v>
      </c>
      <c r="B133" s="11">
        <v>4</v>
      </c>
      <c r="C133" s="2">
        <v>5</v>
      </c>
      <c r="D133" s="11">
        <f t="shared" si="25"/>
        <v>200</v>
      </c>
      <c r="E133" s="11">
        <v>500</v>
      </c>
      <c r="F133" s="11">
        <v>0</v>
      </c>
      <c r="G133" s="11"/>
      <c r="H133" s="11"/>
      <c r="I133" s="11"/>
      <c r="J133" s="11">
        <f t="shared" si="24"/>
        <v>0.05</v>
      </c>
      <c r="K133" s="11"/>
      <c r="L133" s="11"/>
    </row>
    <row r="134" spans="1:12">
      <c r="A134" s="2">
        <v>130</v>
      </c>
      <c r="B134" s="11">
        <v>4</v>
      </c>
      <c r="C134" s="2">
        <v>5</v>
      </c>
      <c r="D134" s="11">
        <f t="shared" si="25"/>
        <v>100</v>
      </c>
      <c r="E134" s="11">
        <v>499.999999999998</v>
      </c>
      <c r="F134" s="11">
        <v>0</v>
      </c>
      <c r="G134" s="11"/>
      <c r="H134" s="11"/>
      <c r="I134" s="11"/>
      <c r="J134" s="11">
        <f>1-SUM(J125:J133)</f>
        <v>0.0499999999999998</v>
      </c>
      <c r="K134" s="11" t="s">
        <v>28</v>
      </c>
      <c r="L134" s="44">
        <f>SUMPRODUCT(D125:D134,J125:J134)</f>
        <v>362.5</v>
      </c>
    </row>
    <row r="135" spans="1:12">
      <c r="A135" s="2">
        <v>131</v>
      </c>
      <c r="B135" s="11">
        <v>4</v>
      </c>
      <c r="C135" s="2">
        <v>6</v>
      </c>
      <c r="D135" s="54">
        <f>(R88-S88)/H135</f>
        <v>0</v>
      </c>
      <c r="E135" s="11">
        <v>300</v>
      </c>
      <c r="F135" s="11">
        <v>1</v>
      </c>
      <c r="G135" s="11"/>
      <c r="H135" s="55">
        <v>100000</v>
      </c>
      <c r="I135" s="54"/>
      <c r="J135" s="11">
        <f>E135/10000</f>
        <v>0.03</v>
      </c>
      <c r="K135" s="58">
        <v>0.05</v>
      </c>
      <c r="L135" s="11"/>
    </row>
    <row r="136" spans="1:12">
      <c r="A136" s="2">
        <v>132</v>
      </c>
      <c r="B136" s="11">
        <v>4</v>
      </c>
      <c r="C136" s="2">
        <v>6</v>
      </c>
      <c r="D136" s="11">
        <v>0</v>
      </c>
      <c r="E136" s="11">
        <v>0</v>
      </c>
      <c r="F136" s="11">
        <v>2</v>
      </c>
      <c r="G136" s="11"/>
      <c r="H136" s="11"/>
      <c r="I136" s="11"/>
      <c r="J136" s="11">
        <f>E136/10000</f>
        <v>0</v>
      </c>
      <c r="K136" s="58"/>
      <c r="L136" s="11"/>
    </row>
    <row r="137" spans="1:12">
      <c r="A137" s="2">
        <v>133</v>
      </c>
      <c r="B137" s="11">
        <v>4</v>
      </c>
      <c r="C137" s="2">
        <v>6</v>
      </c>
      <c r="D137" s="54">
        <f>(R86-S86)/H135</f>
        <v>0</v>
      </c>
      <c r="E137" s="11">
        <v>200</v>
      </c>
      <c r="F137" s="11">
        <v>3</v>
      </c>
      <c r="G137" s="11"/>
      <c r="H137" s="11"/>
      <c r="I137" s="11"/>
      <c r="J137" s="11">
        <f>E137/10000</f>
        <v>0.02</v>
      </c>
      <c r="K137" s="58">
        <v>0.5</v>
      </c>
      <c r="L137" s="11"/>
    </row>
    <row r="138" spans="1:12">
      <c r="A138" s="2">
        <v>134</v>
      </c>
      <c r="B138" s="11">
        <v>4</v>
      </c>
      <c r="C138" s="2">
        <v>6</v>
      </c>
      <c r="D138" s="11">
        <f>D128</f>
        <v>300</v>
      </c>
      <c r="E138" s="11">
        <v>2500</v>
      </c>
      <c r="F138" s="11">
        <v>0</v>
      </c>
      <c r="G138" s="11"/>
      <c r="H138" s="11"/>
      <c r="I138" s="11"/>
      <c r="J138" s="11">
        <f>E138/10000</f>
        <v>0.25</v>
      </c>
      <c r="K138" s="11"/>
      <c r="L138" s="11"/>
    </row>
    <row r="139" spans="1:12">
      <c r="A139" s="2">
        <v>135</v>
      </c>
      <c r="B139" s="11">
        <v>4</v>
      </c>
      <c r="C139" s="2">
        <v>6</v>
      </c>
      <c r="D139" s="11">
        <f t="shared" ref="D139:D144" si="26">D129</f>
        <v>600</v>
      </c>
      <c r="E139" s="11">
        <v>2500</v>
      </c>
      <c r="F139" s="11">
        <v>0</v>
      </c>
      <c r="G139" s="11"/>
      <c r="H139" s="11"/>
      <c r="I139" s="11"/>
      <c r="J139" s="11">
        <f t="shared" ref="J139:J143" si="27">E139/10000</f>
        <v>0.25</v>
      </c>
      <c r="K139" s="11"/>
      <c r="L139" s="11"/>
    </row>
    <row r="140" spans="1:12">
      <c r="A140" s="2">
        <v>136</v>
      </c>
      <c r="B140" s="11">
        <v>4</v>
      </c>
      <c r="C140" s="2">
        <v>6</v>
      </c>
      <c r="D140" s="11">
        <f t="shared" si="26"/>
        <v>450</v>
      </c>
      <c r="E140" s="11">
        <v>2500</v>
      </c>
      <c r="F140" s="11">
        <v>0</v>
      </c>
      <c r="G140" s="11"/>
      <c r="H140" s="11"/>
      <c r="I140" s="11"/>
      <c r="J140" s="11">
        <f t="shared" si="27"/>
        <v>0.25</v>
      </c>
      <c r="K140" s="11"/>
      <c r="L140" s="11"/>
    </row>
    <row r="141" spans="1:12">
      <c r="A141" s="2">
        <v>137</v>
      </c>
      <c r="B141" s="11">
        <v>4</v>
      </c>
      <c r="C141" s="2">
        <v>6</v>
      </c>
      <c r="D141" s="11">
        <f t="shared" si="26"/>
        <v>50</v>
      </c>
      <c r="E141" s="11">
        <v>500</v>
      </c>
      <c r="F141" s="11">
        <v>0</v>
      </c>
      <c r="G141" s="11"/>
      <c r="H141" s="11"/>
      <c r="I141" s="11"/>
      <c r="J141" s="11">
        <f t="shared" si="27"/>
        <v>0.05</v>
      </c>
      <c r="K141" s="11"/>
      <c r="L141" s="11"/>
    </row>
    <row r="142" spans="1:12">
      <c r="A142" s="2">
        <v>138</v>
      </c>
      <c r="B142" s="11">
        <v>4</v>
      </c>
      <c r="C142" s="2">
        <v>6</v>
      </c>
      <c r="D142" s="11">
        <f t="shared" si="26"/>
        <v>150</v>
      </c>
      <c r="E142" s="11">
        <v>500</v>
      </c>
      <c r="F142" s="11">
        <v>0</v>
      </c>
      <c r="G142" s="11"/>
      <c r="H142" s="11"/>
      <c r="I142" s="11"/>
      <c r="J142" s="11">
        <f t="shared" si="27"/>
        <v>0.05</v>
      </c>
      <c r="K142" s="11"/>
      <c r="L142" s="11"/>
    </row>
    <row r="143" spans="1:12">
      <c r="A143" s="2">
        <v>139</v>
      </c>
      <c r="B143" s="11">
        <v>4</v>
      </c>
      <c r="C143" s="2">
        <v>6</v>
      </c>
      <c r="D143" s="11">
        <f t="shared" si="26"/>
        <v>200</v>
      </c>
      <c r="E143" s="11">
        <v>500</v>
      </c>
      <c r="F143" s="11">
        <v>0</v>
      </c>
      <c r="G143" s="11"/>
      <c r="H143" s="11"/>
      <c r="I143" s="11"/>
      <c r="J143" s="11">
        <f t="shared" si="27"/>
        <v>0.05</v>
      </c>
      <c r="K143" s="11"/>
      <c r="L143" s="11"/>
    </row>
    <row r="144" spans="1:12">
      <c r="A144" s="2">
        <v>140</v>
      </c>
      <c r="B144" s="11">
        <v>4</v>
      </c>
      <c r="C144" s="2">
        <v>6</v>
      </c>
      <c r="D144" s="11">
        <f t="shared" si="26"/>
        <v>100</v>
      </c>
      <c r="E144" s="11">
        <v>499.999999999998</v>
      </c>
      <c r="F144" s="11">
        <v>0</v>
      </c>
      <c r="G144" s="11"/>
      <c r="H144" s="11"/>
      <c r="I144" s="11"/>
      <c r="J144" s="11">
        <f>1-SUM(J135:J143)</f>
        <v>0.0499999999999998</v>
      </c>
      <c r="K144" s="11" t="s">
        <v>28</v>
      </c>
      <c r="L144" s="44">
        <f>SUMPRODUCT(D135:D144,J135:J144)</f>
        <v>362.5</v>
      </c>
    </row>
    <row r="145" spans="1:12">
      <c r="A145" s="2">
        <v>141</v>
      </c>
      <c r="B145" s="11">
        <v>4</v>
      </c>
      <c r="C145" s="2">
        <v>7</v>
      </c>
      <c r="D145" s="11">
        <v>0</v>
      </c>
      <c r="E145" s="11">
        <v>0</v>
      </c>
      <c r="F145" s="11">
        <v>1</v>
      </c>
      <c r="G145" s="11"/>
      <c r="H145" s="11"/>
      <c r="I145" s="11"/>
      <c r="J145" s="11">
        <f>E145/10000</f>
        <v>0</v>
      </c>
      <c r="K145" s="11"/>
      <c r="L145" s="44"/>
    </row>
    <row r="146" spans="1:12">
      <c r="A146" s="2">
        <v>142</v>
      </c>
      <c r="B146" s="11">
        <v>4</v>
      </c>
      <c r="C146" s="2">
        <v>7</v>
      </c>
      <c r="D146" s="54">
        <f>(R87-S87)/H146</f>
        <v>0</v>
      </c>
      <c r="E146" s="11">
        <v>300</v>
      </c>
      <c r="F146" s="11">
        <v>2</v>
      </c>
      <c r="G146" s="11"/>
      <c r="H146" s="55">
        <v>100000</v>
      </c>
      <c r="I146" s="54"/>
      <c r="J146" s="11">
        <f t="shared" ref="J146:J153" si="28">E146/10000</f>
        <v>0.03</v>
      </c>
      <c r="K146" s="58">
        <v>0.2</v>
      </c>
      <c r="L146" s="11"/>
    </row>
    <row r="147" spans="1:12">
      <c r="A147" s="2">
        <v>143</v>
      </c>
      <c r="B147" s="11">
        <v>4</v>
      </c>
      <c r="C147" s="2">
        <v>7</v>
      </c>
      <c r="D147" s="54">
        <f>(R86-S86)/H146</f>
        <v>0</v>
      </c>
      <c r="E147" s="11">
        <v>200</v>
      </c>
      <c r="F147" s="11">
        <v>3</v>
      </c>
      <c r="G147" s="11"/>
      <c r="H147" s="11"/>
      <c r="I147" s="11"/>
      <c r="J147" s="11">
        <f t="shared" si="28"/>
        <v>0.02</v>
      </c>
      <c r="K147" s="58">
        <v>0.5</v>
      </c>
      <c r="L147" s="11"/>
    </row>
    <row r="148" spans="1:12">
      <c r="A148" s="2">
        <v>144</v>
      </c>
      <c r="B148" s="11">
        <v>4</v>
      </c>
      <c r="C148" s="2">
        <v>7</v>
      </c>
      <c r="D148" s="11">
        <f>D138</f>
        <v>300</v>
      </c>
      <c r="E148" s="11">
        <v>2500</v>
      </c>
      <c r="F148" s="11">
        <v>0</v>
      </c>
      <c r="G148" s="11"/>
      <c r="H148" s="11"/>
      <c r="I148" s="11"/>
      <c r="J148" s="11">
        <f t="shared" si="28"/>
        <v>0.25</v>
      </c>
      <c r="K148" s="11"/>
      <c r="L148" s="11"/>
    </row>
    <row r="149" spans="1:12">
      <c r="A149" s="2">
        <v>145</v>
      </c>
      <c r="B149" s="11">
        <v>4</v>
      </c>
      <c r="C149" s="2">
        <v>7</v>
      </c>
      <c r="D149" s="11">
        <f t="shared" ref="D149:D154" si="29">D139</f>
        <v>600</v>
      </c>
      <c r="E149" s="11">
        <v>2500</v>
      </c>
      <c r="F149" s="11">
        <v>0</v>
      </c>
      <c r="G149" s="11"/>
      <c r="H149" s="11"/>
      <c r="I149" s="11"/>
      <c r="J149" s="11">
        <f t="shared" si="28"/>
        <v>0.25</v>
      </c>
      <c r="K149" s="11"/>
      <c r="L149" s="11"/>
    </row>
    <row r="150" spans="1:12">
      <c r="A150" s="2">
        <v>146</v>
      </c>
      <c r="B150" s="11">
        <v>4</v>
      </c>
      <c r="C150" s="2">
        <v>7</v>
      </c>
      <c r="D150" s="11">
        <f t="shared" si="29"/>
        <v>450</v>
      </c>
      <c r="E150" s="11">
        <v>2500</v>
      </c>
      <c r="F150" s="11">
        <v>0</v>
      </c>
      <c r="G150" s="11"/>
      <c r="H150" s="11"/>
      <c r="I150" s="11"/>
      <c r="J150" s="11">
        <f t="shared" si="28"/>
        <v>0.25</v>
      </c>
      <c r="K150" s="11"/>
      <c r="L150" s="11"/>
    </row>
    <row r="151" spans="1:12">
      <c r="A151" s="2">
        <v>147</v>
      </c>
      <c r="B151" s="11">
        <v>4</v>
      </c>
      <c r="C151" s="2">
        <v>7</v>
      </c>
      <c r="D151" s="11">
        <f t="shared" si="29"/>
        <v>50</v>
      </c>
      <c r="E151" s="11">
        <v>500</v>
      </c>
      <c r="F151" s="11">
        <v>0</v>
      </c>
      <c r="G151" s="11"/>
      <c r="H151" s="11"/>
      <c r="I151" s="11"/>
      <c r="J151" s="11">
        <f t="shared" si="28"/>
        <v>0.05</v>
      </c>
      <c r="K151" s="11"/>
      <c r="L151" s="11"/>
    </row>
    <row r="152" spans="1:12">
      <c r="A152" s="2">
        <v>148</v>
      </c>
      <c r="B152" s="11">
        <v>4</v>
      </c>
      <c r="C152" s="2">
        <v>7</v>
      </c>
      <c r="D152" s="11">
        <f t="shared" si="29"/>
        <v>150</v>
      </c>
      <c r="E152" s="11">
        <v>500</v>
      </c>
      <c r="F152" s="11">
        <v>0</v>
      </c>
      <c r="G152" s="11"/>
      <c r="H152" s="11"/>
      <c r="I152" s="11"/>
      <c r="J152" s="11">
        <f t="shared" si="28"/>
        <v>0.05</v>
      </c>
      <c r="K152" s="11"/>
      <c r="L152" s="11"/>
    </row>
    <row r="153" spans="1:12">
      <c r="A153" s="2">
        <v>149</v>
      </c>
      <c r="B153" s="11">
        <v>4</v>
      </c>
      <c r="C153" s="2">
        <v>7</v>
      </c>
      <c r="D153" s="11">
        <f t="shared" si="29"/>
        <v>200</v>
      </c>
      <c r="E153" s="11">
        <v>500</v>
      </c>
      <c r="F153" s="11">
        <v>0</v>
      </c>
      <c r="G153" s="11"/>
      <c r="H153" s="11"/>
      <c r="I153" s="11"/>
      <c r="J153" s="11">
        <f t="shared" si="28"/>
        <v>0.05</v>
      </c>
      <c r="K153" s="11"/>
      <c r="L153" s="11"/>
    </row>
    <row r="154" spans="1:12">
      <c r="A154" s="2">
        <v>150</v>
      </c>
      <c r="B154" s="11">
        <v>4</v>
      </c>
      <c r="C154" s="2">
        <v>7</v>
      </c>
      <c r="D154" s="11">
        <f t="shared" si="29"/>
        <v>100</v>
      </c>
      <c r="E154" s="11">
        <v>499.999999999998</v>
      </c>
      <c r="F154" s="11">
        <v>0</v>
      </c>
      <c r="G154" s="11"/>
      <c r="H154" s="11"/>
      <c r="I154" s="11"/>
      <c r="J154" s="11">
        <f>1-SUM(J146:J153)</f>
        <v>0.0499999999999998</v>
      </c>
      <c r="K154" s="11" t="s">
        <v>28</v>
      </c>
      <c r="L154" s="44">
        <f>SUMPRODUCT(D146:D154,J146:J154)</f>
        <v>362.5</v>
      </c>
    </row>
    <row r="155" spans="1:12">
      <c r="A155" s="2">
        <v>151</v>
      </c>
      <c r="B155" s="11">
        <v>4</v>
      </c>
      <c r="C155" s="2">
        <v>8</v>
      </c>
      <c r="D155" s="54">
        <f>(R88-S88)/H155</f>
        <v>0</v>
      </c>
      <c r="E155" s="11">
        <v>200</v>
      </c>
      <c r="F155" s="11">
        <v>1</v>
      </c>
      <c r="G155" s="11"/>
      <c r="H155" s="55">
        <v>100000</v>
      </c>
      <c r="I155" s="54"/>
      <c r="J155" s="11">
        <f t="shared" ref="J155:J163" si="30">E155/10000</f>
        <v>0.02</v>
      </c>
      <c r="K155" s="58">
        <v>0.05</v>
      </c>
      <c r="L155" s="11"/>
    </row>
    <row r="156" spans="1:12">
      <c r="A156" s="2">
        <v>152</v>
      </c>
      <c r="B156" s="11">
        <v>4</v>
      </c>
      <c r="C156" s="2">
        <v>8</v>
      </c>
      <c r="D156" s="54">
        <f>(R87-S87)/H155</f>
        <v>0</v>
      </c>
      <c r="E156" s="11">
        <v>200</v>
      </c>
      <c r="F156" s="11">
        <v>2</v>
      </c>
      <c r="G156" s="11"/>
      <c r="H156" s="11"/>
      <c r="I156" s="11"/>
      <c r="J156" s="11">
        <f t="shared" si="30"/>
        <v>0.02</v>
      </c>
      <c r="K156" s="58">
        <v>0.2</v>
      </c>
      <c r="L156" s="11"/>
    </row>
    <row r="157" spans="1:12">
      <c r="A157" s="2">
        <v>153</v>
      </c>
      <c r="B157" s="11">
        <v>4</v>
      </c>
      <c r="C157" s="2">
        <v>8</v>
      </c>
      <c r="D157" s="54">
        <f>(R86-S86)/H155</f>
        <v>0</v>
      </c>
      <c r="E157" s="11">
        <v>100</v>
      </c>
      <c r="F157" s="11">
        <v>3</v>
      </c>
      <c r="G157" s="11"/>
      <c r="H157" s="11"/>
      <c r="I157" s="11"/>
      <c r="J157" s="11">
        <f t="shared" si="30"/>
        <v>0.01</v>
      </c>
      <c r="K157" s="58">
        <v>0.5</v>
      </c>
      <c r="L157" s="11"/>
    </row>
    <row r="158" spans="1:12">
      <c r="A158" s="2">
        <v>154</v>
      </c>
      <c r="B158" s="11">
        <v>4</v>
      </c>
      <c r="C158" s="2">
        <v>8</v>
      </c>
      <c r="D158" s="11">
        <f>D148</f>
        <v>300</v>
      </c>
      <c r="E158" s="11">
        <v>2500</v>
      </c>
      <c r="F158" s="11">
        <v>0</v>
      </c>
      <c r="G158" s="11"/>
      <c r="H158" s="11"/>
      <c r="I158" s="11"/>
      <c r="J158" s="11">
        <f t="shared" si="30"/>
        <v>0.25</v>
      </c>
      <c r="K158" s="11"/>
      <c r="L158" s="11"/>
    </row>
    <row r="159" spans="1:12">
      <c r="A159" s="2">
        <v>155</v>
      </c>
      <c r="B159" s="11">
        <v>4</v>
      </c>
      <c r="C159" s="2">
        <v>8</v>
      </c>
      <c r="D159" s="11">
        <f t="shared" ref="D159:D164" si="31">D149</f>
        <v>600</v>
      </c>
      <c r="E159" s="11">
        <v>2500</v>
      </c>
      <c r="F159" s="11">
        <v>0</v>
      </c>
      <c r="G159" s="11"/>
      <c r="H159" s="11"/>
      <c r="I159" s="11"/>
      <c r="J159" s="11">
        <f t="shared" si="30"/>
        <v>0.25</v>
      </c>
      <c r="K159" s="11"/>
      <c r="L159" s="11"/>
    </row>
    <row r="160" spans="1:12">
      <c r="A160" s="2">
        <v>156</v>
      </c>
      <c r="B160" s="11">
        <v>4</v>
      </c>
      <c r="C160" s="2">
        <v>8</v>
      </c>
      <c r="D160" s="11">
        <f t="shared" si="31"/>
        <v>450</v>
      </c>
      <c r="E160" s="11">
        <v>2500</v>
      </c>
      <c r="F160" s="11">
        <v>0</v>
      </c>
      <c r="G160" s="11"/>
      <c r="H160" s="11"/>
      <c r="I160" s="11"/>
      <c r="J160" s="11">
        <f t="shared" si="30"/>
        <v>0.25</v>
      </c>
      <c r="K160" s="11"/>
      <c r="L160" s="11"/>
    </row>
    <row r="161" spans="1:12">
      <c r="A161" s="2">
        <v>157</v>
      </c>
      <c r="B161" s="11">
        <v>4</v>
      </c>
      <c r="C161" s="2">
        <v>8</v>
      </c>
      <c r="D161" s="11">
        <f t="shared" si="31"/>
        <v>50</v>
      </c>
      <c r="E161" s="11">
        <v>500</v>
      </c>
      <c r="F161" s="11">
        <v>0</v>
      </c>
      <c r="G161" s="11"/>
      <c r="H161" s="11"/>
      <c r="I161" s="11"/>
      <c r="J161" s="11">
        <f t="shared" si="30"/>
        <v>0.05</v>
      </c>
      <c r="K161" s="11"/>
      <c r="L161" s="11"/>
    </row>
    <row r="162" spans="1:12">
      <c r="A162" s="2">
        <v>158</v>
      </c>
      <c r="B162" s="11">
        <v>4</v>
      </c>
      <c r="C162" s="2">
        <v>8</v>
      </c>
      <c r="D162" s="11">
        <f t="shared" si="31"/>
        <v>150</v>
      </c>
      <c r="E162" s="11">
        <v>500</v>
      </c>
      <c r="F162" s="11">
        <v>0</v>
      </c>
      <c r="G162" s="11"/>
      <c r="H162" s="11"/>
      <c r="I162" s="11"/>
      <c r="J162" s="11">
        <f t="shared" si="30"/>
        <v>0.05</v>
      </c>
      <c r="K162" s="11"/>
      <c r="L162" s="11"/>
    </row>
    <row r="163" spans="1:12">
      <c r="A163" s="2">
        <v>159</v>
      </c>
      <c r="B163" s="11">
        <v>4</v>
      </c>
      <c r="C163" s="2">
        <v>8</v>
      </c>
      <c r="D163" s="11">
        <f t="shared" si="31"/>
        <v>200</v>
      </c>
      <c r="E163" s="11">
        <v>500</v>
      </c>
      <c r="F163" s="11">
        <v>0</v>
      </c>
      <c r="G163" s="11"/>
      <c r="H163" s="11"/>
      <c r="I163" s="11"/>
      <c r="J163" s="11">
        <f t="shared" si="30"/>
        <v>0.05</v>
      </c>
      <c r="K163" s="11"/>
      <c r="L163" s="11"/>
    </row>
    <row r="164" spans="1:12">
      <c r="A164" s="2">
        <v>160</v>
      </c>
      <c r="B164" s="11">
        <v>4</v>
      </c>
      <c r="C164" s="2">
        <v>8</v>
      </c>
      <c r="D164" s="11">
        <f t="shared" si="31"/>
        <v>100</v>
      </c>
      <c r="E164" s="11">
        <v>499.999999999998</v>
      </c>
      <c r="F164" s="11">
        <v>0</v>
      </c>
      <c r="G164" s="11"/>
      <c r="H164" s="11"/>
      <c r="I164" s="11"/>
      <c r="J164" s="11">
        <f>1-SUM(J155:J163)</f>
        <v>0.0499999999999998</v>
      </c>
      <c r="K164" s="11" t="s">
        <v>28</v>
      </c>
      <c r="L164" s="44">
        <f>SUMPRODUCT(D155:D164,J155:J164)</f>
        <v>362.5</v>
      </c>
    </row>
    <row r="165" spans="1:11">
      <c r="A165" s="2">
        <v>161</v>
      </c>
      <c r="B165" s="11">
        <v>6</v>
      </c>
      <c r="C165" s="52">
        <v>1</v>
      </c>
      <c r="D165" s="11">
        <v>0</v>
      </c>
      <c r="E165" s="11">
        <v>0</v>
      </c>
      <c r="F165" s="11">
        <v>1</v>
      </c>
      <c r="G165" s="11"/>
      <c r="H165" s="52"/>
      <c r="I165" s="11"/>
      <c r="J165" s="11">
        <f t="shared" ref="J165:J173" si="32">E165/10000</f>
        <v>0</v>
      </c>
      <c r="K165" s="11"/>
    </row>
    <row r="166" spans="1:11">
      <c r="A166" s="2">
        <v>162</v>
      </c>
      <c r="B166" s="11">
        <v>6</v>
      </c>
      <c r="C166" s="52">
        <v>1</v>
      </c>
      <c r="D166" s="11">
        <v>0</v>
      </c>
      <c r="E166" s="11">
        <v>0</v>
      </c>
      <c r="F166" s="11">
        <v>2</v>
      </c>
      <c r="G166" s="11"/>
      <c r="H166" s="52"/>
      <c r="I166" s="11"/>
      <c r="J166" s="11">
        <f t="shared" si="32"/>
        <v>0</v>
      </c>
      <c r="K166" s="11"/>
    </row>
    <row r="167" spans="1:11">
      <c r="A167" s="2">
        <v>163</v>
      </c>
      <c r="B167" s="11">
        <v>6</v>
      </c>
      <c r="C167" s="52">
        <v>1</v>
      </c>
      <c r="D167" s="11">
        <v>0</v>
      </c>
      <c r="E167" s="11">
        <v>0</v>
      </c>
      <c r="F167" s="11">
        <v>3</v>
      </c>
      <c r="G167" s="11"/>
      <c r="H167" s="52"/>
      <c r="I167" s="11"/>
      <c r="J167" s="11">
        <f t="shared" si="32"/>
        <v>0</v>
      </c>
      <c r="K167" s="11"/>
    </row>
    <row r="168" spans="1:11">
      <c r="A168" s="2">
        <v>164</v>
      </c>
      <c r="B168" s="11">
        <v>6</v>
      </c>
      <c r="C168" s="52">
        <v>1</v>
      </c>
      <c r="D168" s="44">
        <v>300</v>
      </c>
      <c r="E168" s="11">
        <v>2500</v>
      </c>
      <c r="F168" s="11">
        <v>0</v>
      </c>
      <c r="G168" s="11"/>
      <c r="H168" s="52"/>
      <c r="I168" s="11"/>
      <c r="J168" s="11">
        <f t="shared" si="32"/>
        <v>0.25</v>
      </c>
      <c r="K168" s="11"/>
    </row>
    <row r="169" spans="1:11">
      <c r="A169" s="2">
        <v>165</v>
      </c>
      <c r="B169" s="11">
        <v>6</v>
      </c>
      <c r="C169" s="52">
        <v>1</v>
      </c>
      <c r="D169" s="44">
        <v>600</v>
      </c>
      <c r="E169" s="11">
        <v>2500</v>
      </c>
      <c r="F169" s="11">
        <v>0</v>
      </c>
      <c r="G169" s="11"/>
      <c r="H169" s="52"/>
      <c r="I169" s="11"/>
      <c r="J169" s="11">
        <f t="shared" si="32"/>
        <v>0.25</v>
      </c>
      <c r="K169" s="11"/>
    </row>
    <row r="170" spans="1:11">
      <c r="A170" s="2">
        <v>166</v>
      </c>
      <c r="B170" s="11">
        <v>6</v>
      </c>
      <c r="C170" s="52">
        <v>1</v>
      </c>
      <c r="D170" s="44">
        <v>450</v>
      </c>
      <c r="E170" s="11">
        <v>2500</v>
      </c>
      <c r="F170" s="11">
        <v>0</v>
      </c>
      <c r="G170" s="11"/>
      <c r="H170" s="52"/>
      <c r="I170" s="11"/>
      <c r="J170" s="11">
        <f t="shared" si="32"/>
        <v>0.25</v>
      </c>
      <c r="K170" s="11"/>
    </row>
    <row r="171" spans="1:11">
      <c r="A171" s="2">
        <v>167</v>
      </c>
      <c r="B171" s="11">
        <v>6</v>
      </c>
      <c r="C171" s="52">
        <v>1</v>
      </c>
      <c r="D171" s="44">
        <v>50</v>
      </c>
      <c r="E171" s="11">
        <v>500</v>
      </c>
      <c r="F171" s="11">
        <v>0</v>
      </c>
      <c r="G171" s="11"/>
      <c r="H171" s="52"/>
      <c r="I171" s="11"/>
      <c r="J171" s="11">
        <f t="shared" si="32"/>
        <v>0.05</v>
      </c>
      <c r="K171" s="11"/>
    </row>
    <row r="172" spans="1:11">
      <c r="A172" s="2">
        <v>168</v>
      </c>
      <c r="B172" s="11">
        <v>6</v>
      </c>
      <c r="C172" s="52">
        <v>1</v>
      </c>
      <c r="D172" s="44">
        <v>150</v>
      </c>
      <c r="E172" s="11">
        <v>500</v>
      </c>
      <c r="F172" s="11">
        <v>0</v>
      </c>
      <c r="G172" s="11"/>
      <c r="H172" s="52"/>
      <c r="I172" s="11"/>
      <c r="J172" s="11">
        <f t="shared" si="32"/>
        <v>0.05</v>
      </c>
      <c r="K172" s="11"/>
    </row>
    <row r="173" spans="1:12">
      <c r="A173" s="2">
        <v>169</v>
      </c>
      <c r="B173" s="11">
        <v>6</v>
      </c>
      <c r="C173" s="52">
        <v>1</v>
      </c>
      <c r="D173" s="44">
        <v>200</v>
      </c>
      <c r="E173" s="11">
        <v>500</v>
      </c>
      <c r="F173" s="11">
        <v>0</v>
      </c>
      <c r="G173" s="11"/>
      <c r="H173" s="52"/>
      <c r="I173" s="11"/>
      <c r="J173" s="11">
        <f t="shared" si="32"/>
        <v>0.05</v>
      </c>
      <c r="K173" s="11"/>
      <c r="L173" s="11"/>
    </row>
    <row r="174" spans="1:12">
      <c r="A174" s="2">
        <v>170</v>
      </c>
      <c r="B174" s="11">
        <v>6</v>
      </c>
      <c r="C174" s="52">
        <v>1</v>
      </c>
      <c r="D174" s="44">
        <v>100</v>
      </c>
      <c r="E174" s="11">
        <v>1000</v>
      </c>
      <c r="F174" s="11">
        <v>0</v>
      </c>
      <c r="G174" s="11"/>
      <c r="H174" s="52"/>
      <c r="I174" s="11"/>
      <c r="J174" s="11">
        <f>1-SUM(J168:J173)</f>
        <v>0.0999999999999999</v>
      </c>
      <c r="K174" s="11" t="s">
        <v>28</v>
      </c>
      <c r="L174" s="44">
        <f>SUMPRODUCT(D168:D174,J168:J174)</f>
        <v>367.5</v>
      </c>
    </row>
    <row r="175" spans="1:12">
      <c r="A175" s="2">
        <v>171</v>
      </c>
      <c r="B175" s="11">
        <v>6</v>
      </c>
      <c r="C175" s="25">
        <v>2</v>
      </c>
      <c r="D175" s="54">
        <f>(R168-S168)/H175</f>
        <v>0</v>
      </c>
      <c r="E175" s="11">
        <v>500</v>
      </c>
      <c r="F175" s="11">
        <v>1</v>
      </c>
      <c r="G175" s="11"/>
      <c r="H175" s="55">
        <v>100000</v>
      </c>
      <c r="I175" s="54"/>
      <c r="J175" s="11">
        <f t="shared" ref="J175:J183" si="33">E175/10000</f>
        <v>0.05</v>
      </c>
      <c r="K175" s="58">
        <v>0.05</v>
      </c>
      <c r="L175" s="11"/>
    </row>
    <row r="176" spans="1:12">
      <c r="A176" s="2">
        <v>172</v>
      </c>
      <c r="B176" s="11">
        <v>6</v>
      </c>
      <c r="C176" s="25">
        <v>2</v>
      </c>
      <c r="D176" s="11">
        <v>0</v>
      </c>
      <c r="E176" s="11">
        <v>0</v>
      </c>
      <c r="F176" s="11">
        <v>2</v>
      </c>
      <c r="G176" s="11"/>
      <c r="H176" s="11"/>
      <c r="I176" s="11"/>
      <c r="J176" s="11">
        <f t="shared" si="33"/>
        <v>0</v>
      </c>
      <c r="K176" s="58"/>
      <c r="L176" s="11"/>
    </row>
    <row r="177" spans="1:12">
      <c r="A177" s="2">
        <v>173</v>
      </c>
      <c r="B177" s="11">
        <v>6</v>
      </c>
      <c r="C177" s="52">
        <v>2</v>
      </c>
      <c r="D177" s="11">
        <v>0</v>
      </c>
      <c r="E177" s="11">
        <v>0</v>
      </c>
      <c r="F177" s="11">
        <v>3</v>
      </c>
      <c r="G177" s="11"/>
      <c r="H177" s="11"/>
      <c r="I177" s="11"/>
      <c r="J177" s="11">
        <f t="shared" si="33"/>
        <v>0</v>
      </c>
      <c r="K177" s="58"/>
      <c r="L177" s="11"/>
    </row>
    <row r="178" spans="1:12">
      <c r="A178" s="2">
        <v>174</v>
      </c>
      <c r="B178" s="11">
        <v>6</v>
      </c>
      <c r="C178" s="25">
        <v>2</v>
      </c>
      <c r="D178" s="11">
        <f>D168</f>
        <v>300</v>
      </c>
      <c r="E178" s="11">
        <v>2500</v>
      </c>
      <c r="F178" s="11">
        <v>0</v>
      </c>
      <c r="G178" s="11"/>
      <c r="H178" s="11"/>
      <c r="I178" s="11"/>
      <c r="J178" s="11">
        <f t="shared" si="33"/>
        <v>0.25</v>
      </c>
      <c r="K178" s="11"/>
      <c r="L178" s="11"/>
    </row>
    <row r="179" spans="1:12">
      <c r="A179" s="2">
        <v>175</v>
      </c>
      <c r="B179" s="11">
        <v>6</v>
      </c>
      <c r="C179" s="52">
        <v>2</v>
      </c>
      <c r="D179" s="11">
        <f t="shared" ref="D179:D184" si="34">D169</f>
        <v>600</v>
      </c>
      <c r="E179" s="11">
        <v>2500</v>
      </c>
      <c r="F179" s="11">
        <v>0</v>
      </c>
      <c r="G179" s="11"/>
      <c r="H179" s="11"/>
      <c r="I179" s="11"/>
      <c r="J179" s="11">
        <f t="shared" si="33"/>
        <v>0.25</v>
      </c>
      <c r="K179" s="11"/>
      <c r="L179" s="11"/>
    </row>
    <row r="180" spans="1:12">
      <c r="A180" s="2">
        <v>176</v>
      </c>
      <c r="B180" s="11">
        <v>6</v>
      </c>
      <c r="C180" s="25">
        <v>2</v>
      </c>
      <c r="D180" s="11">
        <f t="shared" si="34"/>
        <v>450</v>
      </c>
      <c r="E180" s="11">
        <v>2500</v>
      </c>
      <c r="F180" s="11">
        <v>0</v>
      </c>
      <c r="G180" s="11"/>
      <c r="H180" s="11"/>
      <c r="I180" s="11"/>
      <c r="J180" s="11">
        <f t="shared" si="33"/>
        <v>0.25</v>
      </c>
      <c r="K180" s="11"/>
      <c r="L180" s="11"/>
    </row>
    <row r="181" spans="1:12">
      <c r="A181" s="2">
        <v>177</v>
      </c>
      <c r="B181" s="11">
        <v>6</v>
      </c>
      <c r="C181" s="52">
        <v>2</v>
      </c>
      <c r="D181" s="11">
        <f t="shared" si="34"/>
        <v>50</v>
      </c>
      <c r="E181" s="11">
        <v>500</v>
      </c>
      <c r="F181" s="11">
        <v>0</v>
      </c>
      <c r="G181" s="11"/>
      <c r="H181" s="11"/>
      <c r="I181" s="11"/>
      <c r="J181" s="11">
        <f t="shared" si="33"/>
        <v>0.05</v>
      </c>
      <c r="K181" s="11"/>
      <c r="L181" s="11"/>
    </row>
    <row r="182" spans="1:12">
      <c r="A182" s="2">
        <v>178</v>
      </c>
      <c r="B182" s="11">
        <v>6</v>
      </c>
      <c r="C182" s="25">
        <v>2</v>
      </c>
      <c r="D182" s="11">
        <f t="shared" si="34"/>
        <v>150</v>
      </c>
      <c r="E182" s="11">
        <v>500</v>
      </c>
      <c r="F182" s="11">
        <v>0</v>
      </c>
      <c r="G182" s="11"/>
      <c r="H182" s="11"/>
      <c r="I182" s="11"/>
      <c r="J182" s="11">
        <f t="shared" si="33"/>
        <v>0.05</v>
      </c>
      <c r="K182" s="11"/>
      <c r="L182" s="11"/>
    </row>
    <row r="183" spans="1:12">
      <c r="A183" s="2">
        <v>179</v>
      </c>
      <c r="B183" s="11">
        <v>6</v>
      </c>
      <c r="C183" s="52">
        <v>2</v>
      </c>
      <c r="D183" s="11">
        <f t="shared" si="34"/>
        <v>200</v>
      </c>
      <c r="E183" s="11">
        <v>500</v>
      </c>
      <c r="F183" s="11">
        <v>0</v>
      </c>
      <c r="G183" s="11"/>
      <c r="H183" s="11"/>
      <c r="I183" s="11"/>
      <c r="J183" s="11">
        <f t="shared" si="33"/>
        <v>0.05</v>
      </c>
      <c r="K183" s="11"/>
      <c r="L183" s="11"/>
    </row>
    <row r="184" spans="1:12">
      <c r="A184" s="2">
        <v>180</v>
      </c>
      <c r="B184" s="11">
        <v>6</v>
      </c>
      <c r="C184" s="25">
        <v>2</v>
      </c>
      <c r="D184" s="11">
        <f t="shared" si="34"/>
        <v>100</v>
      </c>
      <c r="E184" s="11">
        <v>499.999999999998</v>
      </c>
      <c r="F184" s="11">
        <v>0</v>
      </c>
      <c r="G184" s="11"/>
      <c r="H184" s="11"/>
      <c r="I184" s="11"/>
      <c r="J184" s="11">
        <f>1-SUM(J175:J183)</f>
        <v>0.0499999999999998</v>
      </c>
      <c r="K184" s="11" t="s">
        <v>28</v>
      </c>
      <c r="L184" s="44">
        <f>SUMPRODUCT(D175:D184,J175:J184)</f>
        <v>362.5</v>
      </c>
    </row>
    <row r="185" spans="1:11">
      <c r="A185" s="2">
        <v>181</v>
      </c>
      <c r="B185" s="11">
        <v>6</v>
      </c>
      <c r="C185" s="52">
        <v>3</v>
      </c>
      <c r="D185" s="11">
        <v>0</v>
      </c>
      <c r="E185" s="11">
        <v>0</v>
      </c>
      <c r="F185" s="11">
        <v>1</v>
      </c>
      <c r="G185" s="11"/>
      <c r="H185" s="11"/>
      <c r="I185" s="11"/>
      <c r="J185" s="11">
        <f>E185/10000</f>
        <v>0</v>
      </c>
      <c r="K185" s="11"/>
    </row>
    <row r="186" spans="1:12">
      <c r="A186" s="2">
        <v>182</v>
      </c>
      <c r="B186" s="11">
        <v>6</v>
      </c>
      <c r="C186" s="52">
        <v>3</v>
      </c>
      <c r="D186" s="54">
        <f>(R167-S167)/H186</f>
        <v>0</v>
      </c>
      <c r="E186" s="11">
        <v>500</v>
      </c>
      <c r="F186" s="11">
        <v>2</v>
      </c>
      <c r="G186" s="11"/>
      <c r="H186" s="55">
        <v>100000</v>
      </c>
      <c r="I186" s="54"/>
      <c r="J186" s="11">
        <f>E186/10000</f>
        <v>0.05</v>
      </c>
      <c r="K186" s="58">
        <v>0.2</v>
      </c>
      <c r="L186" s="11"/>
    </row>
    <row r="187" spans="1:12">
      <c r="A187" s="2">
        <v>183</v>
      </c>
      <c r="B187" s="11">
        <v>6</v>
      </c>
      <c r="C187" s="52">
        <v>3</v>
      </c>
      <c r="D187" s="11">
        <v>0</v>
      </c>
      <c r="E187" s="11">
        <v>0</v>
      </c>
      <c r="F187" s="11">
        <v>3</v>
      </c>
      <c r="G187" s="11"/>
      <c r="H187" s="11"/>
      <c r="I187" s="11"/>
      <c r="J187" s="11">
        <f>E187/10000</f>
        <v>0</v>
      </c>
      <c r="K187" s="58"/>
      <c r="L187" s="11"/>
    </row>
    <row r="188" spans="1:12">
      <c r="A188" s="2">
        <v>184</v>
      </c>
      <c r="B188" s="11">
        <v>6</v>
      </c>
      <c r="C188" s="52">
        <v>3</v>
      </c>
      <c r="D188" s="11">
        <f>D178</f>
        <v>300</v>
      </c>
      <c r="E188" s="11">
        <v>2500</v>
      </c>
      <c r="F188" s="11">
        <v>0</v>
      </c>
      <c r="G188" s="11"/>
      <c r="H188" s="11"/>
      <c r="I188" s="11"/>
      <c r="J188" s="11">
        <f t="shared" ref="J188:J193" si="35">E188/10000</f>
        <v>0.25</v>
      </c>
      <c r="K188" s="11"/>
      <c r="L188" s="11"/>
    </row>
    <row r="189" spans="1:12">
      <c r="A189" s="2">
        <v>185</v>
      </c>
      <c r="B189" s="11">
        <v>6</v>
      </c>
      <c r="C189" s="52">
        <v>3</v>
      </c>
      <c r="D189" s="11">
        <f t="shared" ref="D189:D194" si="36">D179</f>
        <v>600</v>
      </c>
      <c r="E189" s="11">
        <v>2500</v>
      </c>
      <c r="F189" s="11">
        <v>0</v>
      </c>
      <c r="G189" s="11"/>
      <c r="H189" s="11"/>
      <c r="I189" s="11"/>
      <c r="J189" s="11">
        <f t="shared" si="35"/>
        <v>0.25</v>
      </c>
      <c r="K189" s="11"/>
      <c r="L189" s="11"/>
    </row>
    <row r="190" spans="1:12">
      <c r="A190" s="2">
        <v>186</v>
      </c>
      <c r="B190" s="11">
        <v>6</v>
      </c>
      <c r="C190" s="52">
        <v>3</v>
      </c>
      <c r="D190" s="11">
        <f t="shared" si="36"/>
        <v>450</v>
      </c>
      <c r="E190" s="11">
        <v>2500</v>
      </c>
      <c r="F190" s="11">
        <v>0</v>
      </c>
      <c r="G190" s="11"/>
      <c r="H190" s="11"/>
      <c r="I190" s="11"/>
      <c r="J190" s="11">
        <f t="shared" si="35"/>
        <v>0.25</v>
      </c>
      <c r="K190" s="11"/>
      <c r="L190" s="11"/>
    </row>
    <row r="191" spans="1:12">
      <c r="A191" s="2">
        <v>187</v>
      </c>
      <c r="B191" s="11">
        <v>6</v>
      </c>
      <c r="C191" s="52">
        <v>3</v>
      </c>
      <c r="D191" s="11">
        <f t="shared" si="36"/>
        <v>50</v>
      </c>
      <c r="E191" s="11">
        <v>500</v>
      </c>
      <c r="F191" s="11">
        <v>0</v>
      </c>
      <c r="G191" s="11"/>
      <c r="H191" s="11"/>
      <c r="I191" s="11"/>
      <c r="J191" s="11">
        <f t="shared" si="35"/>
        <v>0.05</v>
      </c>
      <c r="K191" s="11"/>
      <c r="L191" s="11"/>
    </row>
    <row r="192" spans="1:12">
      <c r="A192" s="2">
        <v>188</v>
      </c>
      <c r="B192" s="11">
        <v>6</v>
      </c>
      <c r="C192" s="52">
        <v>3</v>
      </c>
      <c r="D192" s="11">
        <f t="shared" si="36"/>
        <v>150</v>
      </c>
      <c r="E192" s="11">
        <v>500</v>
      </c>
      <c r="F192" s="11">
        <v>0</v>
      </c>
      <c r="G192" s="11"/>
      <c r="H192" s="11"/>
      <c r="I192" s="11"/>
      <c r="J192" s="11">
        <f t="shared" si="35"/>
        <v>0.05</v>
      </c>
      <c r="K192" s="11"/>
      <c r="L192" s="11"/>
    </row>
    <row r="193" spans="1:12">
      <c r="A193" s="2">
        <v>189</v>
      </c>
      <c r="B193" s="11">
        <v>6</v>
      </c>
      <c r="C193" s="52">
        <v>3</v>
      </c>
      <c r="D193" s="11">
        <f t="shared" si="36"/>
        <v>200</v>
      </c>
      <c r="E193" s="11">
        <v>500</v>
      </c>
      <c r="F193" s="11">
        <v>0</v>
      </c>
      <c r="G193" s="11"/>
      <c r="H193" s="11"/>
      <c r="I193" s="11"/>
      <c r="J193" s="11">
        <f t="shared" si="35"/>
        <v>0.05</v>
      </c>
      <c r="K193" s="11"/>
      <c r="L193" s="11"/>
    </row>
    <row r="194" spans="1:12">
      <c r="A194" s="2">
        <v>190</v>
      </c>
      <c r="B194" s="11">
        <v>6</v>
      </c>
      <c r="C194" s="52">
        <v>3</v>
      </c>
      <c r="D194" s="11">
        <f t="shared" si="36"/>
        <v>100</v>
      </c>
      <c r="E194" s="11">
        <v>499.999999999998</v>
      </c>
      <c r="F194" s="11">
        <v>0</v>
      </c>
      <c r="G194" s="11"/>
      <c r="H194" s="11"/>
      <c r="I194" s="11"/>
      <c r="J194" s="11">
        <f>1-SUM(J186:J193)</f>
        <v>0.0499999999999998</v>
      </c>
      <c r="K194" s="11" t="s">
        <v>28</v>
      </c>
      <c r="L194" s="44">
        <f>SUMPRODUCT(D186:D194,J186:J194)</f>
        <v>362.5</v>
      </c>
    </row>
    <row r="195" spans="1:11">
      <c r="A195" s="2">
        <v>191</v>
      </c>
      <c r="B195" s="11">
        <v>6</v>
      </c>
      <c r="C195" s="2">
        <v>4</v>
      </c>
      <c r="D195" s="11">
        <v>0</v>
      </c>
      <c r="E195" s="11">
        <v>0</v>
      </c>
      <c r="F195" s="11">
        <v>1</v>
      </c>
      <c r="G195" s="11"/>
      <c r="H195" s="11"/>
      <c r="I195" s="11"/>
      <c r="J195" s="11">
        <f>E195/10000</f>
        <v>0</v>
      </c>
      <c r="K195" s="11"/>
    </row>
    <row r="196" spans="1:11">
      <c r="A196" s="2">
        <v>192</v>
      </c>
      <c r="B196" s="11">
        <v>6</v>
      </c>
      <c r="C196" s="2">
        <v>4</v>
      </c>
      <c r="D196" s="11">
        <v>0</v>
      </c>
      <c r="E196" s="11">
        <v>0</v>
      </c>
      <c r="F196" s="11">
        <v>2</v>
      </c>
      <c r="G196" s="11"/>
      <c r="H196" s="11"/>
      <c r="I196" s="11"/>
      <c r="J196" s="11">
        <f>E196/10000</f>
        <v>0</v>
      </c>
      <c r="K196" s="11"/>
    </row>
    <row r="197" spans="1:12">
      <c r="A197" s="2">
        <v>193</v>
      </c>
      <c r="B197" s="11">
        <v>6</v>
      </c>
      <c r="C197" s="2">
        <v>4</v>
      </c>
      <c r="D197" s="54">
        <f>(R166-S166)/H197</f>
        <v>0</v>
      </c>
      <c r="E197" s="11">
        <v>500</v>
      </c>
      <c r="F197" s="11">
        <v>3</v>
      </c>
      <c r="G197" s="11"/>
      <c r="H197" s="55">
        <v>100000</v>
      </c>
      <c r="I197" s="54"/>
      <c r="J197" s="11">
        <f t="shared" ref="J197:J203" si="37">E197/10000</f>
        <v>0.05</v>
      </c>
      <c r="K197" s="58">
        <v>0.5</v>
      </c>
      <c r="L197" s="11"/>
    </row>
    <row r="198" spans="1:12">
      <c r="A198" s="2">
        <v>194</v>
      </c>
      <c r="B198" s="11">
        <v>6</v>
      </c>
      <c r="C198" s="2">
        <v>4</v>
      </c>
      <c r="D198" s="11">
        <f>D188</f>
        <v>300</v>
      </c>
      <c r="E198" s="11">
        <v>2500</v>
      </c>
      <c r="F198" s="11">
        <v>0</v>
      </c>
      <c r="G198" s="11"/>
      <c r="H198" s="11"/>
      <c r="I198" s="11"/>
      <c r="J198" s="11">
        <f t="shared" si="37"/>
        <v>0.25</v>
      </c>
      <c r="K198" s="11"/>
      <c r="L198" s="11"/>
    </row>
    <row r="199" spans="1:12">
      <c r="A199" s="2">
        <v>195</v>
      </c>
      <c r="B199" s="11">
        <v>6</v>
      </c>
      <c r="C199" s="2">
        <v>4</v>
      </c>
      <c r="D199" s="11">
        <f t="shared" ref="D199:D204" si="38">D189</f>
        <v>600</v>
      </c>
      <c r="E199" s="11">
        <v>2500</v>
      </c>
      <c r="F199" s="11">
        <v>0</v>
      </c>
      <c r="G199" s="11"/>
      <c r="H199" s="11"/>
      <c r="I199" s="11"/>
      <c r="J199" s="11">
        <f t="shared" si="37"/>
        <v>0.25</v>
      </c>
      <c r="K199" s="11"/>
      <c r="L199" s="11"/>
    </row>
    <row r="200" spans="1:12">
      <c r="A200" s="2">
        <v>196</v>
      </c>
      <c r="B200" s="11">
        <v>6</v>
      </c>
      <c r="C200" s="2">
        <v>4</v>
      </c>
      <c r="D200" s="11">
        <f t="shared" si="38"/>
        <v>450</v>
      </c>
      <c r="E200" s="11">
        <v>2500</v>
      </c>
      <c r="F200" s="11">
        <v>0</v>
      </c>
      <c r="G200" s="11"/>
      <c r="H200" s="11"/>
      <c r="I200" s="11"/>
      <c r="J200" s="11">
        <f t="shared" si="37"/>
        <v>0.25</v>
      </c>
      <c r="K200" s="11"/>
      <c r="L200" s="11"/>
    </row>
    <row r="201" spans="1:12">
      <c r="A201" s="2">
        <v>197</v>
      </c>
      <c r="B201" s="11">
        <v>6</v>
      </c>
      <c r="C201" s="2">
        <v>4</v>
      </c>
      <c r="D201" s="11">
        <f t="shared" si="38"/>
        <v>50</v>
      </c>
      <c r="E201" s="11">
        <v>500</v>
      </c>
      <c r="F201" s="11">
        <v>0</v>
      </c>
      <c r="G201" s="11"/>
      <c r="H201" s="11"/>
      <c r="I201" s="11"/>
      <c r="J201" s="11">
        <f t="shared" si="37"/>
        <v>0.05</v>
      </c>
      <c r="K201" s="11"/>
      <c r="L201" s="11"/>
    </row>
    <row r="202" spans="1:12">
      <c r="A202" s="2">
        <v>198</v>
      </c>
      <c r="B202" s="11">
        <v>6</v>
      </c>
      <c r="C202" s="2">
        <v>4</v>
      </c>
      <c r="D202" s="11">
        <f t="shared" si="38"/>
        <v>150</v>
      </c>
      <c r="E202" s="11">
        <v>500</v>
      </c>
      <c r="F202" s="11">
        <v>0</v>
      </c>
      <c r="G202" s="11"/>
      <c r="H202" s="11"/>
      <c r="I202" s="11"/>
      <c r="J202" s="11">
        <f t="shared" si="37"/>
        <v>0.05</v>
      </c>
      <c r="K202" s="11"/>
      <c r="L202" s="11"/>
    </row>
    <row r="203" spans="1:12">
      <c r="A203" s="2">
        <v>199</v>
      </c>
      <c r="B203" s="11">
        <v>6</v>
      </c>
      <c r="C203" s="2">
        <v>4</v>
      </c>
      <c r="D203" s="11">
        <f t="shared" si="38"/>
        <v>200</v>
      </c>
      <c r="E203" s="11">
        <v>500</v>
      </c>
      <c r="F203" s="11">
        <v>0</v>
      </c>
      <c r="G203" s="11"/>
      <c r="H203" s="11"/>
      <c r="I203" s="11"/>
      <c r="J203" s="11">
        <f t="shared" si="37"/>
        <v>0.05</v>
      </c>
      <c r="K203" s="11"/>
      <c r="L203" s="11"/>
    </row>
    <row r="204" spans="1:12">
      <c r="A204" s="2">
        <v>200</v>
      </c>
      <c r="B204" s="11">
        <v>6</v>
      </c>
      <c r="C204" s="2">
        <v>4</v>
      </c>
      <c r="D204" s="11">
        <f t="shared" si="38"/>
        <v>100</v>
      </c>
      <c r="E204" s="11">
        <v>499.999999999998</v>
      </c>
      <c r="F204" s="11">
        <v>0</v>
      </c>
      <c r="G204" s="11"/>
      <c r="H204" s="11"/>
      <c r="I204" s="11"/>
      <c r="J204" s="11">
        <f>1-SUM(J197:J203)</f>
        <v>0.0499999999999998</v>
      </c>
      <c r="K204" s="11" t="s">
        <v>28</v>
      </c>
      <c r="L204" s="44">
        <f>SUMPRODUCT(D197:D204,J197:J204)</f>
        <v>362.5</v>
      </c>
    </row>
    <row r="205" spans="1:12">
      <c r="A205" s="2">
        <v>201</v>
      </c>
      <c r="B205" s="11">
        <v>6</v>
      </c>
      <c r="C205" s="2">
        <v>5</v>
      </c>
      <c r="D205" s="54">
        <f>(R168-S168)/H205</f>
        <v>0</v>
      </c>
      <c r="E205" s="11">
        <v>300</v>
      </c>
      <c r="F205" s="11">
        <v>1</v>
      </c>
      <c r="G205" s="11"/>
      <c r="H205" s="55">
        <v>8000</v>
      </c>
      <c r="I205" s="54"/>
      <c r="J205" s="11">
        <f t="shared" ref="J205:J213" si="39">E205/10000</f>
        <v>0.03</v>
      </c>
      <c r="K205" s="58">
        <v>0.05</v>
      </c>
      <c r="L205" s="11"/>
    </row>
    <row r="206" spans="1:12">
      <c r="A206" s="2">
        <v>202</v>
      </c>
      <c r="B206" s="11">
        <v>6</v>
      </c>
      <c r="C206" s="2">
        <v>5</v>
      </c>
      <c r="D206" s="54">
        <f>(R167-S167)/H205</f>
        <v>0</v>
      </c>
      <c r="E206" s="11">
        <v>200</v>
      </c>
      <c r="F206" s="11">
        <v>2</v>
      </c>
      <c r="G206" s="11"/>
      <c r="H206" s="11"/>
      <c r="I206" s="11"/>
      <c r="J206" s="11">
        <f t="shared" si="39"/>
        <v>0.02</v>
      </c>
      <c r="K206" s="58">
        <v>0.2</v>
      </c>
      <c r="L206" s="11"/>
    </row>
    <row r="207" spans="1:12">
      <c r="A207" s="2">
        <v>203</v>
      </c>
      <c r="B207" s="11">
        <v>6</v>
      </c>
      <c r="C207" s="2">
        <v>5</v>
      </c>
      <c r="D207" s="11">
        <v>0</v>
      </c>
      <c r="E207" s="11">
        <v>0</v>
      </c>
      <c r="F207" s="11">
        <v>3</v>
      </c>
      <c r="G207" s="11"/>
      <c r="H207" s="11"/>
      <c r="I207" s="11"/>
      <c r="J207" s="11">
        <f t="shared" si="39"/>
        <v>0</v>
      </c>
      <c r="K207" s="58"/>
      <c r="L207" s="11"/>
    </row>
    <row r="208" spans="1:12">
      <c r="A208" s="2">
        <v>204</v>
      </c>
      <c r="B208" s="11">
        <v>6</v>
      </c>
      <c r="C208" s="2">
        <v>5</v>
      </c>
      <c r="D208" s="11">
        <f>D198</f>
        <v>300</v>
      </c>
      <c r="E208" s="11">
        <v>2500</v>
      </c>
      <c r="F208" s="11">
        <v>0</v>
      </c>
      <c r="G208" s="11"/>
      <c r="H208" s="11"/>
      <c r="I208" s="11"/>
      <c r="J208" s="11">
        <f t="shared" si="39"/>
        <v>0.25</v>
      </c>
      <c r="K208" s="11"/>
      <c r="L208" s="11"/>
    </row>
    <row r="209" spans="1:12">
      <c r="A209" s="2">
        <v>205</v>
      </c>
      <c r="B209" s="11">
        <v>6</v>
      </c>
      <c r="C209" s="2">
        <v>5</v>
      </c>
      <c r="D209" s="11">
        <f t="shared" ref="D209:D214" si="40">D199</f>
        <v>600</v>
      </c>
      <c r="E209" s="11">
        <v>2500</v>
      </c>
      <c r="F209" s="11">
        <v>0</v>
      </c>
      <c r="G209" s="11"/>
      <c r="H209" s="11"/>
      <c r="I209" s="11"/>
      <c r="J209" s="11">
        <f t="shared" si="39"/>
        <v>0.25</v>
      </c>
      <c r="K209" s="11"/>
      <c r="L209" s="11"/>
    </row>
    <row r="210" spans="1:12">
      <c r="A210" s="2">
        <v>206</v>
      </c>
      <c r="B210" s="11">
        <v>6</v>
      </c>
      <c r="C210" s="2">
        <v>5</v>
      </c>
      <c r="D210" s="11">
        <f t="shared" si="40"/>
        <v>450</v>
      </c>
      <c r="E210" s="11">
        <v>2500</v>
      </c>
      <c r="F210" s="11">
        <v>0</v>
      </c>
      <c r="G210" s="11"/>
      <c r="H210" s="11"/>
      <c r="I210" s="11"/>
      <c r="J210" s="11">
        <f t="shared" si="39"/>
        <v>0.25</v>
      </c>
      <c r="K210" s="11"/>
      <c r="L210" s="11"/>
    </row>
    <row r="211" spans="1:12">
      <c r="A211" s="2">
        <v>207</v>
      </c>
      <c r="B211" s="11">
        <v>6</v>
      </c>
      <c r="C211" s="2">
        <v>5</v>
      </c>
      <c r="D211" s="11">
        <f t="shared" si="40"/>
        <v>50</v>
      </c>
      <c r="E211" s="11">
        <v>500</v>
      </c>
      <c r="F211" s="11">
        <v>0</v>
      </c>
      <c r="G211" s="11"/>
      <c r="H211" s="11"/>
      <c r="I211" s="11"/>
      <c r="J211" s="11">
        <f t="shared" si="39"/>
        <v>0.05</v>
      </c>
      <c r="K211" s="11"/>
      <c r="L211" s="11"/>
    </row>
    <row r="212" spans="1:12">
      <c r="A212" s="2">
        <v>208</v>
      </c>
      <c r="B212" s="11">
        <v>6</v>
      </c>
      <c r="C212" s="2">
        <v>5</v>
      </c>
      <c r="D212" s="11">
        <f t="shared" si="40"/>
        <v>150</v>
      </c>
      <c r="E212" s="11">
        <v>500</v>
      </c>
      <c r="F212" s="11">
        <v>0</v>
      </c>
      <c r="G212" s="11"/>
      <c r="H212" s="11"/>
      <c r="I212" s="11"/>
      <c r="J212" s="11">
        <f t="shared" si="39"/>
        <v>0.05</v>
      </c>
      <c r="K212" s="11"/>
      <c r="L212" s="11"/>
    </row>
    <row r="213" spans="1:12">
      <c r="A213" s="2">
        <v>209</v>
      </c>
      <c r="B213" s="11">
        <v>6</v>
      </c>
      <c r="C213" s="2">
        <v>5</v>
      </c>
      <c r="D213" s="11">
        <f t="shared" si="40"/>
        <v>200</v>
      </c>
      <c r="E213" s="11">
        <v>500</v>
      </c>
      <c r="F213" s="11">
        <v>0</v>
      </c>
      <c r="G213" s="11"/>
      <c r="H213" s="11"/>
      <c r="I213" s="11"/>
      <c r="J213" s="11">
        <f t="shared" si="39"/>
        <v>0.05</v>
      </c>
      <c r="K213" s="11"/>
      <c r="L213" s="11"/>
    </row>
    <row r="214" spans="1:12">
      <c r="A214" s="2">
        <v>210</v>
      </c>
      <c r="B214" s="11">
        <v>6</v>
      </c>
      <c r="C214" s="2">
        <v>5</v>
      </c>
      <c r="D214" s="11">
        <f t="shared" si="40"/>
        <v>100</v>
      </c>
      <c r="E214" s="11">
        <v>499.999999999998</v>
      </c>
      <c r="F214" s="11">
        <v>0</v>
      </c>
      <c r="G214" s="11"/>
      <c r="H214" s="11"/>
      <c r="I214" s="11"/>
      <c r="J214" s="11">
        <f>1-SUM(J205:J213)</f>
        <v>0.0499999999999998</v>
      </c>
      <c r="K214" s="11" t="s">
        <v>28</v>
      </c>
      <c r="L214" s="44">
        <f>SUMPRODUCT(D205:D214,J205:J214)</f>
        <v>362.5</v>
      </c>
    </row>
    <row r="215" spans="1:12">
      <c r="A215" s="2">
        <v>211</v>
      </c>
      <c r="B215" s="11">
        <v>6</v>
      </c>
      <c r="C215" s="2">
        <v>6</v>
      </c>
      <c r="D215" s="54">
        <f>(R168-S168)/H215</f>
        <v>0</v>
      </c>
      <c r="E215" s="11">
        <v>300</v>
      </c>
      <c r="F215" s="11">
        <v>1</v>
      </c>
      <c r="G215" s="11"/>
      <c r="H215" s="55">
        <v>100000</v>
      </c>
      <c r="I215" s="54"/>
      <c r="J215" s="11">
        <f>E215/10000</f>
        <v>0.03</v>
      </c>
      <c r="K215" s="58">
        <v>0.05</v>
      </c>
      <c r="L215" s="11"/>
    </row>
    <row r="216" spans="1:12">
      <c r="A216" s="2">
        <v>212</v>
      </c>
      <c r="B216" s="11">
        <v>6</v>
      </c>
      <c r="C216" s="2">
        <v>6</v>
      </c>
      <c r="D216" s="11">
        <v>0</v>
      </c>
      <c r="E216" s="11">
        <v>0</v>
      </c>
      <c r="F216" s="11">
        <v>2</v>
      </c>
      <c r="G216" s="11"/>
      <c r="H216" s="11"/>
      <c r="I216" s="11"/>
      <c r="J216" s="11">
        <f>E216/10000</f>
        <v>0</v>
      </c>
      <c r="K216" s="58"/>
      <c r="L216" s="11"/>
    </row>
    <row r="217" spans="1:12">
      <c r="A217" s="2">
        <v>213</v>
      </c>
      <c r="B217" s="11">
        <v>6</v>
      </c>
      <c r="C217" s="2">
        <v>6</v>
      </c>
      <c r="D217" s="54">
        <f>(R166-S166)/H215</f>
        <v>0</v>
      </c>
      <c r="E217" s="11">
        <v>200</v>
      </c>
      <c r="F217" s="11">
        <v>3</v>
      </c>
      <c r="G217" s="11"/>
      <c r="H217" s="11"/>
      <c r="I217" s="11"/>
      <c r="J217" s="11">
        <f>E217/10000</f>
        <v>0.02</v>
      </c>
      <c r="K217" s="58">
        <v>0.5</v>
      </c>
      <c r="L217" s="11"/>
    </row>
    <row r="218" spans="1:12">
      <c r="A218" s="2">
        <v>214</v>
      </c>
      <c r="B218" s="11">
        <v>6</v>
      </c>
      <c r="C218" s="2">
        <v>6</v>
      </c>
      <c r="D218" s="11">
        <f>D208</f>
        <v>300</v>
      </c>
      <c r="E218" s="11">
        <v>2500</v>
      </c>
      <c r="F218" s="11">
        <v>0</v>
      </c>
      <c r="G218" s="11"/>
      <c r="H218" s="11"/>
      <c r="I218" s="11"/>
      <c r="J218" s="11">
        <f>E218/10000</f>
        <v>0.25</v>
      </c>
      <c r="K218" s="11"/>
      <c r="L218" s="11"/>
    </row>
    <row r="219" spans="1:12">
      <c r="A219" s="2">
        <v>215</v>
      </c>
      <c r="B219" s="11">
        <v>6</v>
      </c>
      <c r="C219" s="2">
        <v>6</v>
      </c>
      <c r="D219" s="11">
        <f t="shared" ref="D219:D224" si="41">D209</f>
        <v>600</v>
      </c>
      <c r="E219" s="11">
        <v>2500</v>
      </c>
      <c r="F219" s="11">
        <v>0</v>
      </c>
      <c r="G219" s="11"/>
      <c r="H219" s="11"/>
      <c r="I219" s="11"/>
      <c r="J219" s="11">
        <f t="shared" ref="J219:J223" si="42">E219/10000</f>
        <v>0.25</v>
      </c>
      <c r="K219" s="11"/>
      <c r="L219" s="11"/>
    </row>
    <row r="220" spans="1:12">
      <c r="A220" s="2">
        <v>216</v>
      </c>
      <c r="B220" s="11">
        <v>6</v>
      </c>
      <c r="C220" s="2">
        <v>6</v>
      </c>
      <c r="D220" s="11">
        <f t="shared" si="41"/>
        <v>450</v>
      </c>
      <c r="E220" s="11">
        <v>2500</v>
      </c>
      <c r="F220" s="11">
        <v>0</v>
      </c>
      <c r="G220" s="11"/>
      <c r="H220" s="11"/>
      <c r="I220" s="11"/>
      <c r="J220" s="11">
        <f t="shared" si="42"/>
        <v>0.25</v>
      </c>
      <c r="K220" s="11"/>
      <c r="L220" s="11"/>
    </row>
    <row r="221" spans="1:12">
      <c r="A221" s="2">
        <v>217</v>
      </c>
      <c r="B221" s="11">
        <v>6</v>
      </c>
      <c r="C221" s="2">
        <v>6</v>
      </c>
      <c r="D221" s="11">
        <f t="shared" si="41"/>
        <v>50</v>
      </c>
      <c r="E221" s="11">
        <v>500</v>
      </c>
      <c r="F221" s="11">
        <v>0</v>
      </c>
      <c r="G221" s="11"/>
      <c r="H221" s="11"/>
      <c r="I221" s="11"/>
      <c r="J221" s="11">
        <f t="shared" si="42"/>
        <v>0.05</v>
      </c>
      <c r="K221" s="11"/>
      <c r="L221" s="11"/>
    </row>
    <row r="222" spans="1:12">
      <c r="A222" s="2">
        <v>218</v>
      </c>
      <c r="B222" s="11">
        <v>6</v>
      </c>
      <c r="C222" s="2">
        <v>6</v>
      </c>
      <c r="D222" s="11">
        <f t="shared" si="41"/>
        <v>150</v>
      </c>
      <c r="E222" s="11">
        <v>500</v>
      </c>
      <c r="F222" s="11">
        <v>0</v>
      </c>
      <c r="G222" s="11"/>
      <c r="H222" s="11"/>
      <c r="I222" s="11"/>
      <c r="J222" s="11">
        <f t="shared" si="42"/>
        <v>0.05</v>
      </c>
      <c r="K222" s="11"/>
      <c r="L222" s="11"/>
    </row>
    <row r="223" spans="1:12">
      <c r="A223" s="2">
        <v>219</v>
      </c>
      <c r="B223" s="11">
        <v>6</v>
      </c>
      <c r="C223" s="2">
        <v>6</v>
      </c>
      <c r="D223" s="11">
        <f t="shared" si="41"/>
        <v>200</v>
      </c>
      <c r="E223" s="11">
        <v>500</v>
      </c>
      <c r="F223" s="11">
        <v>0</v>
      </c>
      <c r="G223" s="11"/>
      <c r="H223" s="11"/>
      <c r="I223" s="11"/>
      <c r="J223" s="11">
        <f t="shared" si="42"/>
        <v>0.05</v>
      </c>
      <c r="K223" s="11"/>
      <c r="L223" s="11"/>
    </row>
    <row r="224" spans="1:12">
      <c r="A224" s="2">
        <v>220</v>
      </c>
      <c r="B224" s="11">
        <v>6</v>
      </c>
      <c r="C224" s="2">
        <v>6</v>
      </c>
      <c r="D224" s="11">
        <f t="shared" si="41"/>
        <v>100</v>
      </c>
      <c r="E224" s="11">
        <v>499.999999999998</v>
      </c>
      <c r="F224" s="11">
        <v>0</v>
      </c>
      <c r="G224" s="11"/>
      <c r="H224" s="11"/>
      <c r="I224" s="11"/>
      <c r="J224" s="11">
        <f>1-SUM(J215:J223)</f>
        <v>0.0499999999999998</v>
      </c>
      <c r="K224" s="11" t="s">
        <v>28</v>
      </c>
      <c r="L224" s="44">
        <f>SUMPRODUCT(D215:D224,J215:J224)</f>
        <v>362.5</v>
      </c>
    </row>
    <row r="225" spans="1:12">
      <c r="A225" s="2">
        <v>221</v>
      </c>
      <c r="B225" s="11">
        <v>6</v>
      </c>
      <c r="C225" s="2">
        <v>7</v>
      </c>
      <c r="D225" s="11">
        <v>0</v>
      </c>
      <c r="E225" s="11">
        <v>0</v>
      </c>
      <c r="F225" s="11">
        <v>1</v>
      </c>
      <c r="G225" s="11"/>
      <c r="H225" s="11"/>
      <c r="I225" s="11"/>
      <c r="J225" s="11">
        <f>E225/10000</f>
        <v>0</v>
      </c>
      <c r="K225" s="11"/>
      <c r="L225" s="44"/>
    </row>
    <row r="226" spans="1:12">
      <c r="A226" s="2">
        <v>222</v>
      </c>
      <c r="B226" s="11">
        <v>6</v>
      </c>
      <c r="C226" s="2">
        <v>7</v>
      </c>
      <c r="D226" s="54">
        <f>(R167-S167)/H226</f>
        <v>0</v>
      </c>
      <c r="E226" s="11">
        <v>300</v>
      </c>
      <c r="F226" s="11">
        <v>2</v>
      </c>
      <c r="G226" s="11"/>
      <c r="H226" s="55">
        <v>100000</v>
      </c>
      <c r="I226" s="54"/>
      <c r="J226" s="11">
        <f t="shared" ref="J226:J233" si="43">E226/10000</f>
        <v>0.03</v>
      </c>
      <c r="K226" s="58">
        <v>0.2</v>
      </c>
      <c r="L226" s="11"/>
    </row>
    <row r="227" spans="1:12">
      <c r="A227" s="2">
        <v>223</v>
      </c>
      <c r="B227" s="11">
        <v>6</v>
      </c>
      <c r="C227" s="2">
        <v>7</v>
      </c>
      <c r="D227" s="54">
        <f>(R166-S166)/H226</f>
        <v>0</v>
      </c>
      <c r="E227" s="11">
        <v>200</v>
      </c>
      <c r="F227" s="11">
        <v>3</v>
      </c>
      <c r="G227" s="11"/>
      <c r="H227" s="11"/>
      <c r="I227" s="11"/>
      <c r="J227" s="11">
        <f t="shared" si="43"/>
        <v>0.02</v>
      </c>
      <c r="K227" s="58">
        <v>0.5</v>
      </c>
      <c r="L227" s="11"/>
    </row>
    <row r="228" spans="1:12">
      <c r="A228" s="2">
        <v>224</v>
      </c>
      <c r="B228" s="11">
        <v>6</v>
      </c>
      <c r="C228" s="2">
        <v>7</v>
      </c>
      <c r="D228" s="11">
        <f>D218</f>
        <v>300</v>
      </c>
      <c r="E228" s="11">
        <v>2500</v>
      </c>
      <c r="F228" s="11">
        <v>0</v>
      </c>
      <c r="G228" s="11"/>
      <c r="H228" s="11"/>
      <c r="I228" s="11"/>
      <c r="J228" s="11">
        <f t="shared" si="43"/>
        <v>0.25</v>
      </c>
      <c r="K228" s="11"/>
      <c r="L228" s="11"/>
    </row>
    <row r="229" spans="1:12">
      <c r="A229" s="2">
        <v>225</v>
      </c>
      <c r="B229" s="11">
        <v>6</v>
      </c>
      <c r="C229" s="2">
        <v>7</v>
      </c>
      <c r="D229" s="11">
        <f t="shared" ref="D229:D234" si="44">D219</f>
        <v>600</v>
      </c>
      <c r="E229" s="11">
        <v>2500</v>
      </c>
      <c r="F229" s="11">
        <v>0</v>
      </c>
      <c r="G229" s="11"/>
      <c r="H229" s="11"/>
      <c r="I229" s="11"/>
      <c r="J229" s="11">
        <f t="shared" si="43"/>
        <v>0.25</v>
      </c>
      <c r="K229" s="11"/>
      <c r="L229" s="11"/>
    </row>
    <row r="230" spans="1:12">
      <c r="A230" s="2">
        <v>226</v>
      </c>
      <c r="B230" s="11">
        <v>6</v>
      </c>
      <c r="C230" s="2">
        <v>7</v>
      </c>
      <c r="D230" s="11">
        <f t="shared" si="44"/>
        <v>450</v>
      </c>
      <c r="E230" s="11">
        <v>2500</v>
      </c>
      <c r="F230" s="11">
        <v>0</v>
      </c>
      <c r="G230" s="11"/>
      <c r="H230" s="11"/>
      <c r="I230" s="11"/>
      <c r="J230" s="11">
        <f t="shared" si="43"/>
        <v>0.25</v>
      </c>
      <c r="K230" s="11"/>
      <c r="L230" s="11"/>
    </row>
    <row r="231" spans="1:12">
      <c r="A231" s="2">
        <v>227</v>
      </c>
      <c r="B231" s="11">
        <v>6</v>
      </c>
      <c r="C231" s="2">
        <v>7</v>
      </c>
      <c r="D231" s="11">
        <f t="shared" si="44"/>
        <v>50</v>
      </c>
      <c r="E231" s="11">
        <v>500</v>
      </c>
      <c r="F231" s="11">
        <v>0</v>
      </c>
      <c r="G231" s="11"/>
      <c r="H231" s="11"/>
      <c r="I231" s="11"/>
      <c r="J231" s="11">
        <f t="shared" si="43"/>
        <v>0.05</v>
      </c>
      <c r="K231" s="11"/>
      <c r="L231" s="11"/>
    </row>
    <row r="232" spans="1:12">
      <c r="A232" s="2">
        <v>228</v>
      </c>
      <c r="B232" s="11">
        <v>6</v>
      </c>
      <c r="C232" s="2">
        <v>7</v>
      </c>
      <c r="D232" s="11">
        <f t="shared" si="44"/>
        <v>150</v>
      </c>
      <c r="E232" s="11">
        <v>500</v>
      </c>
      <c r="F232" s="11">
        <v>0</v>
      </c>
      <c r="G232" s="11"/>
      <c r="H232" s="11"/>
      <c r="I232" s="11"/>
      <c r="J232" s="11">
        <f t="shared" si="43"/>
        <v>0.05</v>
      </c>
      <c r="K232" s="11"/>
      <c r="L232" s="11"/>
    </row>
    <row r="233" spans="1:12">
      <c r="A233" s="2">
        <v>229</v>
      </c>
      <c r="B233" s="11">
        <v>6</v>
      </c>
      <c r="C233" s="2">
        <v>7</v>
      </c>
      <c r="D233" s="11">
        <f t="shared" si="44"/>
        <v>200</v>
      </c>
      <c r="E233" s="11">
        <v>500</v>
      </c>
      <c r="F233" s="11">
        <v>0</v>
      </c>
      <c r="G233" s="11"/>
      <c r="H233" s="11"/>
      <c r="I233" s="11"/>
      <c r="J233" s="11">
        <f t="shared" si="43"/>
        <v>0.05</v>
      </c>
      <c r="K233" s="11"/>
      <c r="L233" s="11"/>
    </row>
    <row r="234" spans="1:12">
      <c r="A234" s="2">
        <v>230</v>
      </c>
      <c r="B234" s="11">
        <v>6</v>
      </c>
      <c r="C234" s="2">
        <v>7</v>
      </c>
      <c r="D234" s="11">
        <f t="shared" si="44"/>
        <v>100</v>
      </c>
      <c r="E234" s="11">
        <v>499.999999999998</v>
      </c>
      <c r="F234" s="11">
        <v>0</v>
      </c>
      <c r="G234" s="11"/>
      <c r="H234" s="11"/>
      <c r="I234" s="11"/>
      <c r="J234" s="11">
        <f>1-SUM(J226:J233)</f>
        <v>0.0499999999999998</v>
      </c>
      <c r="K234" s="11" t="s">
        <v>28</v>
      </c>
      <c r="L234" s="44">
        <f>SUMPRODUCT(D226:D234,J226:J234)</f>
        <v>362.5</v>
      </c>
    </row>
    <row r="235" spans="1:12">
      <c r="A235" s="2">
        <v>231</v>
      </c>
      <c r="B235" s="11">
        <v>6</v>
      </c>
      <c r="C235" s="2">
        <v>8</v>
      </c>
      <c r="D235" s="54">
        <f>(R168-S168)/H235</f>
        <v>0</v>
      </c>
      <c r="E235" s="11">
        <v>200</v>
      </c>
      <c r="F235" s="11">
        <v>1</v>
      </c>
      <c r="G235" s="11"/>
      <c r="H235" s="55">
        <v>100000</v>
      </c>
      <c r="I235" s="54"/>
      <c r="J235" s="11">
        <f t="shared" ref="J235:J243" si="45">E235/10000</f>
        <v>0.02</v>
      </c>
      <c r="K235" s="58">
        <v>0.05</v>
      </c>
      <c r="L235" s="11"/>
    </row>
    <row r="236" spans="1:12">
      <c r="A236" s="2">
        <v>232</v>
      </c>
      <c r="B236" s="11">
        <v>6</v>
      </c>
      <c r="C236" s="2">
        <v>8</v>
      </c>
      <c r="D236" s="54">
        <f>(R167-S167)/H235</f>
        <v>0</v>
      </c>
      <c r="E236" s="11">
        <v>200</v>
      </c>
      <c r="F236" s="11">
        <v>2</v>
      </c>
      <c r="G236" s="11"/>
      <c r="H236" s="11"/>
      <c r="I236" s="11"/>
      <c r="J236" s="11">
        <f t="shared" si="45"/>
        <v>0.02</v>
      </c>
      <c r="K236" s="58">
        <v>0.2</v>
      </c>
      <c r="L236" s="11"/>
    </row>
    <row r="237" spans="1:12">
      <c r="A237" s="2">
        <v>233</v>
      </c>
      <c r="B237" s="11">
        <v>6</v>
      </c>
      <c r="C237" s="2">
        <v>8</v>
      </c>
      <c r="D237" s="54">
        <f>(R166-S166)/H235</f>
        <v>0</v>
      </c>
      <c r="E237" s="11">
        <v>100</v>
      </c>
      <c r="F237" s="11">
        <v>3</v>
      </c>
      <c r="G237" s="11"/>
      <c r="H237" s="11"/>
      <c r="I237" s="11"/>
      <c r="J237" s="11">
        <f t="shared" si="45"/>
        <v>0.01</v>
      </c>
      <c r="K237" s="58">
        <v>0.5</v>
      </c>
      <c r="L237" s="11"/>
    </row>
    <row r="238" spans="1:12">
      <c r="A238" s="2">
        <v>234</v>
      </c>
      <c r="B238" s="11">
        <v>6</v>
      </c>
      <c r="C238" s="2">
        <v>8</v>
      </c>
      <c r="D238" s="11">
        <f>D228</f>
        <v>300</v>
      </c>
      <c r="E238" s="11">
        <v>2500</v>
      </c>
      <c r="F238" s="11">
        <v>0</v>
      </c>
      <c r="G238" s="11"/>
      <c r="H238" s="11"/>
      <c r="I238" s="11"/>
      <c r="J238" s="11">
        <f t="shared" si="45"/>
        <v>0.25</v>
      </c>
      <c r="K238" s="11"/>
      <c r="L238" s="11"/>
    </row>
    <row r="239" spans="1:12">
      <c r="A239" s="2">
        <v>235</v>
      </c>
      <c r="B239" s="11">
        <v>6</v>
      </c>
      <c r="C239" s="2">
        <v>8</v>
      </c>
      <c r="D239" s="11">
        <f t="shared" ref="D239:D244" si="46">D229</f>
        <v>600</v>
      </c>
      <c r="E239" s="11">
        <v>2500</v>
      </c>
      <c r="F239" s="11">
        <v>0</v>
      </c>
      <c r="G239" s="11"/>
      <c r="H239" s="11"/>
      <c r="I239" s="11"/>
      <c r="J239" s="11">
        <f t="shared" si="45"/>
        <v>0.25</v>
      </c>
      <c r="K239" s="11"/>
      <c r="L239" s="11"/>
    </row>
    <row r="240" spans="1:12">
      <c r="A240" s="2">
        <v>236</v>
      </c>
      <c r="B240" s="11">
        <v>6</v>
      </c>
      <c r="C240" s="2">
        <v>8</v>
      </c>
      <c r="D240" s="11">
        <f t="shared" si="46"/>
        <v>450</v>
      </c>
      <c r="E240" s="11">
        <v>2500</v>
      </c>
      <c r="F240" s="11">
        <v>0</v>
      </c>
      <c r="G240" s="11"/>
      <c r="H240" s="11"/>
      <c r="I240" s="11"/>
      <c r="J240" s="11">
        <f t="shared" si="45"/>
        <v>0.25</v>
      </c>
      <c r="K240" s="11"/>
      <c r="L240" s="11"/>
    </row>
    <row r="241" spans="1:12">
      <c r="A241" s="2">
        <v>237</v>
      </c>
      <c r="B241" s="11">
        <v>6</v>
      </c>
      <c r="C241" s="2">
        <v>8</v>
      </c>
      <c r="D241" s="11">
        <f t="shared" si="46"/>
        <v>50</v>
      </c>
      <c r="E241" s="11">
        <v>500</v>
      </c>
      <c r="F241" s="11">
        <v>0</v>
      </c>
      <c r="G241" s="11"/>
      <c r="H241" s="11"/>
      <c r="I241" s="11"/>
      <c r="J241" s="11">
        <f t="shared" si="45"/>
        <v>0.05</v>
      </c>
      <c r="K241" s="11"/>
      <c r="L241" s="11"/>
    </row>
    <row r="242" spans="1:12">
      <c r="A242" s="2">
        <v>238</v>
      </c>
      <c r="B242" s="11">
        <v>6</v>
      </c>
      <c r="C242" s="2">
        <v>8</v>
      </c>
      <c r="D242" s="11">
        <f t="shared" si="46"/>
        <v>150</v>
      </c>
      <c r="E242" s="11">
        <v>500</v>
      </c>
      <c r="F242" s="11">
        <v>0</v>
      </c>
      <c r="G242" s="11"/>
      <c r="H242" s="11"/>
      <c r="I242" s="11"/>
      <c r="J242" s="11">
        <f t="shared" si="45"/>
        <v>0.05</v>
      </c>
      <c r="K242" s="11"/>
      <c r="L242" s="11"/>
    </row>
    <row r="243" spans="1:12">
      <c r="A243" s="2">
        <v>239</v>
      </c>
      <c r="B243" s="11">
        <v>6</v>
      </c>
      <c r="C243" s="2">
        <v>8</v>
      </c>
      <c r="D243" s="11">
        <f t="shared" si="46"/>
        <v>200</v>
      </c>
      <c r="E243" s="11">
        <v>500</v>
      </c>
      <c r="F243" s="11">
        <v>0</v>
      </c>
      <c r="G243" s="11"/>
      <c r="H243" s="11"/>
      <c r="I243" s="11"/>
      <c r="J243" s="11">
        <f t="shared" si="45"/>
        <v>0.05</v>
      </c>
      <c r="K243" s="11"/>
      <c r="L243" s="11"/>
    </row>
    <row r="244" spans="1:12">
      <c r="A244" s="2">
        <v>240</v>
      </c>
      <c r="B244" s="11">
        <v>6</v>
      </c>
      <c r="C244" s="2">
        <v>8</v>
      </c>
      <c r="D244" s="11">
        <f t="shared" si="46"/>
        <v>100</v>
      </c>
      <c r="E244" s="11">
        <v>499.999999999998</v>
      </c>
      <c r="F244" s="11">
        <v>0</v>
      </c>
      <c r="G244" s="11"/>
      <c r="H244" s="11"/>
      <c r="I244" s="11"/>
      <c r="J244" s="11">
        <f>1-SUM(J235:J243)</f>
        <v>0.0499999999999998</v>
      </c>
      <c r="K244" s="11" t="s">
        <v>28</v>
      </c>
      <c r="L244" s="44">
        <f>SUMPRODUCT(D235:D244,J235:J244)</f>
        <v>362.5</v>
      </c>
    </row>
  </sheetData>
  <conditionalFormatting sqref="B1">
    <cfRule type="containsText" dxfId="0" priority="1" operator="between" text=" ">
      <formula>NOT(ISERROR(SEARCH(" ",B1)))</formula>
    </cfRule>
  </conditionalFormatting>
  <conditionalFormatting sqref="B2">
    <cfRule type="containsText" dxfId="0" priority="35" operator="between" text=" ">
      <formula>NOT(ISERROR(SEARCH(" ",B2)))</formula>
    </cfRule>
  </conditionalFormatting>
  <conditionalFormatting sqref="A3">
    <cfRule type="containsText" dxfId="0" priority="55" operator="between" text=" ">
      <formula>NOT(ISERROR(SEARCH(" ",A3)))</formula>
    </cfRule>
  </conditionalFormatting>
  <conditionalFormatting sqref="D4">
    <cfRule type="containsText" dxfId="0" priority="379" operator="between" text=" ">
      <formula>NOT(ISERROR(SEARCH(" ",D4)))</formula>
    </cfRule>
  </conditionalFormatting>
  <conditionalFormatting sqref="E4">
    <cfRule type="containsText" dxfId="0" priority="71" operator="between" text=" ">
      <formula>NOT(ISERROR(SEARCH(" ",E4)))</formula>
    </cfRule>
  </conditionalFormatting>
  <conditionalFormatting sqref="F4">
    <cfRule type="containsText" dxfId="0" priority="61" operator="between" text=" ">
      <formula>NOT(ISERROR(SEARCH(" ",F4)))</formula>
    </cfRule>
  </conditionalFormatting>
  <conditionalFormatting sqref="L25">
    <cfRule type="containsText" dxfId="0" priority="44" operator="between" text=" ">
      <formula>NOT(ISERROR(SEARCH(" ",L25)))</formula>
    </cfRule>
  </conditionalFormatting>
  <conditionalFormatting sqref="L35">
    <cfRule type="containsText" dxfId="0" priority="43" operator="between" text=" ">
      <formula>NOT(ISERROR(SEARCH(" ",L35)))</formula>
    </cfRule>
  </conditionalFormatting>
  <conditionalFormatting sqref="L36">
    <cfRule type="containsText" dxfId="0" priority="42" operator="between" text=" ">
      <formula>NOT(ISERROR(SEARCH(" ",L36)))</formula>
    </cfRule>
  </conditionalFormatting>
  <conditionalFormatting sqref="L105">
    <cfRule type="containsText" dxfId="0" priority="21" operator="between" text=" ">
      <formula>NOT(ISERROR(SEARCH(" ",L105)))</formula>
    </cfRule>
  </conditionalFormatting>
  <conditionalFormatting sqref="L115">
    <cfRule type="containsText" dxfId="0" priority="20" operator="between" text=" ">
      <formula>NOT(ISERROR(SEARCH(" ",L115)))</formula>
    </cfRule>
  </conditionalFormatting>
  <conditionalFormatting sqref="L116">
    <cfRule type="containsText" dxfId="0" priority="19" operator="between" text=" ">
      <formula>NOT(ISERROR(SEARCH(" ",L116)))</formula>
    </cfRule>
  </conditionalFormatting>
  <conditionalFormatting sqref="L185">
    <cfRule type="containsText" dxfId="0" priority="6" operator="between" text=" ">
      <formula>NOT(ISERROR(SEARCH(" ",L185)))</formula>
    </cfRule>
  </conditionalFormatting>
  <conditionalFormatting sqref="L195">
    <cfRule type="containsText" dxfId="0" priority="5" operator="between" text=" ">
      <formula>NOT(ISERROR(SEARCH(" ",L195)))</formula>
    </cfRule>
  </conditionalFormatting>
  <conditionalFormatting sqref="L196">
    <cfRule type="containsText" dxfId="0" priority="4" operator="between" text=" ">
      <formula>NOT(ISERROR(SEARCH(" ",L196)))</formula>
    </cfRule>
  </conditionalFormatting>
  <conditionalFormatting sqref="B3:B4">
    <cfRule type="containsText" dxfId="0" priority="34" operator="between" text=" ">
      <formula>NOT(ISERROR(SEARCH(" ",B3)))</formula>
    </cfRule>
  </conditionalFormatting>
  <conditionalFormatting sqref="B5:B84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B24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:B164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5:B24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:C7">
    <cfRule type="containsText" dxfId="0" priority="49" operator="between" text=" ">
      <formula>NOT(ISERROR(SEARCH(" ",C5)))</formula>
    </cfRule>
  </conditionalFormatting>
  <conditionalFormatting sqref="C85:C87">
    <cfRule type="containsText" dxfId="0" priority="26" operator="between" text=" ">
      <formula>NOT(ISERROR(SEARCH(" ",C85)))</formula>
    </cfRule>
  </conditionalFormatting>
  <conditionalFormatting sqref="C105:C114">
    <cfRule type="containsText" dxfId="0" priority="32" operator="between" text=" ">
      <formula>NOT(ISERROR(SEARCH(" ",C105)))</formula>
    </cfRule>
  </conditionalFormatting>
  <conditionalFormatting sqref="C165:C167">
    <cfRule type="containsText" dxfId="0" priority="11" operator="between" text=" ">
      <formula>NOT(ISERROR(SEARCH(" ",C165)))</formula>
    </cfRule>
  </conditionalFormatting>
  <conditionalFormatting sqref="C185:C194">
    <cfRule type="containsText" dxfId="0" priority="17" operator="between" text=" ">
      <formula>NOT(ISERROR(SEARCH(" ",C185)))</formula>
    </cfRule>
  </conditionalFormatting>
  <conditionalFormatting sqref="D1:D3">
    <cfRule type="containsText" dxfId="0" priority="380" operator="between" text=" ">
      <formula>NOT(ISERROR(SEARCH(" ",D1)))</formula>
    </cfRule>
  </conditionalFormatting>
  <conditionalFormatting sqref="E1:E3">
    <cfRule type="containsText" dxfId="0" priority="72" operator="between" text=" ">
      <formula>NOT(ISERROR(SEARCH(" ",E1)))</formula>
    </cfRule>
  </conditionalFormatting>
  <conditionalFormatting sqref="F1:F3">
    <cfRule type="containsText" dxfId="0" priority="62" operator="between" text=" ">
      <formula>NOT(ISERROR(SEARCH(" ",F1)))</formula>
    </cfRule>
  </conditionalFormatting>
  <conditionalFormatting sqref="G1:G4">
    <cfRule type="cellIs" dxfId="1" priority="37" operator="greaterThan">
      <formula>0</formula>
    </cfRule>
  </conditionalFormatting>
  <conditionalFormatting sqref="H5:H7">
    <cfRule type="containsText" dxfId="0" priority="53" operator="between" text=" ">
      <formula>NOT(ISERROR(SEARCH(" ",H5)))</formula>
    </cfRule>
  </conditionalFormatting>
  <conditionalFormatting sqref="H85:H87">
    <cfRule type="containsText" dxfId="0" priority="27" operator="between" text=" ">
      <formula>NOT(ISERROR(SEARCH(" ",H85)))</formula>
    </cfRule>
  </conditionalFormatting>
  <conditionalFormatting sqref="H88:H94">
    <cfRule type="containsText" dxfId="0" priority="31" operator="between" text=" ">
      <formula>NOT(ISERROR(SEARCH(" ",H88)))</formula>
    </cfRule>
  </conditionalFormatting>
  <conditionalFormatting sqref="H165:H167">
    <cfRule type="containsText" dxfId="0" priority="12" operator="between" text=" ">
      <formula>NOT(ISERROR(SEARCH(" ",H165)))</formula>
    </cfRule>
  </conditionalFormatting>
  <conditionalFormatting sqref="H168:H174">
    <cfRule type="containsText" dxfId="0" priority="16" operator="between" text=" ">
      <formula>NOT(ISERROR(SEARCH(" ",H168)))</formula>
    </cfRule>
  </conditionalFormatting>
  <conditionalFormatting sqref="I1:I4">
    <cfRule type="containsText" dxfId="0" priority="63" operator="between" text=" ">
      <formula>NOT(ISERROR(SEARCH(" ",I1)))</formula>
    </cfRule>
  </conditionalFormatting>
  <conditionalFormatting sqref="M23:M25">
    <cfRule type="containsText" dxfId="0" priority="404" operator="between" text=" ">
      <formula>NOT(ISERROR(SEARCH(" ",M23)))</formula>
    </cfRule>
  </conditionalFormatting>
  <conditionalFormatting sqref="A1 K1:M3 K4 M13:M21">
    <cfRule type="containsText" dxfId="0" priority="56" operator="between" text=" ">
      <formula>NOT(ISERROR(SEARCH(" ",A1)))</formula>
    </cfRule>
  </conditionalFormatting>
  <conditionalFormatting sqref="C1 C3">
    <cfRule type="containsText" dxfId="0" priority="400" operator="between" text=" ">
      <formula>NOT(ISERROR(SEARCH(" ",C1)))</formula>
    </cfRule>
  </conditionalFormatting>
  <conditionalFormatting sqref="A2 A4">
    <cfRule type="containsText" dxfId="0" priority="54" operator="between" text=" ">
      <formula>NOT(ISERROR(SEARCH(" ",A2)))</formula>
    </cfRule>
  </conditionalFormatting>
  <conditionalFormatting sqref="C2 C4 C25:C34">
    <cfRule type="containsText" dxfId="0" priority="374" operator="between" text=" ">
      <formula>NOT(ISERROR(SEARCH(" ",C2)))</formula>
    </cfRule>
  </conditionalFormatting>
  <conditionalFormatting sqref="F5:G7">
    <cfRule type="cellIs" dxfId="1" priority="48" operator="greaterThan">
      <formula>0</formula>
    </cfRule>
  </conditionalFormatting>
  <conditionalFormatting sqref="C8:C16 C18 C24 C20 C22">
    <cfRule type="containsText" dxfId="0" priority="174" operator="between" text=" ">
      <formula>NOT(ISERROR(SEARCH(" ",C8)))</formula>
    </cfRule>
  </conditionalFormatting>
  <conditionalFormatting sqref="F37:G84 F28:G34 F18:G24 F8:G14">
    <cfRule type="cellIs" dxfId="1" priority="60" operator="greaterThan">
      <formula>0</formula>
    </cfRule>
  </conditionalFormatting>
  <conditionalFormatting sqref="H8:H14 M22">
    <cfRule type="containsText" dxfId="0" priority="182" operator="between" text=" ">
      <formula>NOT(ISERROR(SEARCH(" ",H8)))</formula>
    </cfRule>
  </conditionalFormatting>
  <conditionalFormatting sqref="F15:G17">
    <cfRule type="cellIs" dxfId="1" priority="47" operator="greaterThan">
      <formula>0</formula>
    </cfRule>
  </conditionalFormatting>
  <conditionalFormatting sqref="C19 C23 C21 C17">
    <cfRule type="containsText" dxfId="0" priority="181" operator="between" text=" ">
      <formula>NOT(ISERROR(SEARCH(" ",C17)))</formula>
    </cfRule>
  </conditionalFormatting>
  <conditionalFormatting sqref="F25:G27">
    <cfRule type="cellIs" dxfId="1" priority="46" operator="greaterThan">
      <formula>0</formula>
    </cfRule>
  </conditionalFormatting>
  <conditionalFormatting sqref="F35:G36">
    <cfRule type="cellIs" dxfId="1" priority="45" operator="greaterThan">
      <formula>0</formula>
    </cfRule>
  </conditionalFormatting>
  <conditionalFormatting sqref="F85:G87">
    <cfRule type="cellIs" dxfId="1" priority="25" operator="greaterThan">
      <formula>0</formula>
    </cfRule>
  </conditionalFormatting>
  <conditionalFormatting sqref="C88:C96 C98 C104 C100 C102">
    <cfRule type="containsText" dxfId="0" priority="29" operator="between" text=" ">
      <formula>NOT(ISERROR(SEARCH(" ",C88)))</formula>
    </cfRule>
  </conditionalFormatting>
  <conditionalFormatting sqref="F117:G164 F108:G114 F98:G104 F88:G94">
    <cfRule type="cellIs" dxfId="1" priority="28" operator="greaterThan">
      <formula>0</formula>
    </cfRule>
  </conditionalFormatting>
  <conditionalFormatting sqref="F95:G97">
    <cfRule type="cellIs" dxfId="1" priority="24" operator="greaterThan">
      <formula>0</formula>
    </cfRule>
  </conditionalFormatting>
  <conditionalFormatting sqref="C99 C103 C101 C97">
    <cfRule type="containsText" dxfId="0" priority="30" operator="between" text=" ">
      <formula>NOT(ISERROR(SEARCH(" ",C97)))</formula>
    </cfRule>
  </conditionalFormatting>
  <conditionalFormatting sqref="F105:G107">
    <cfRule type="cellIs" dxfId="1" priority="23" operator="greaterThan">
      <formula>0</formula>
    </cfRule>
  </conditionalFormatting>
  <conditionalFormatting sqref="F115:G116">
    <cfRule type="cellIs" dxfId="1" priority="22" operator="greaterThan">
      <formula>0</formula>
    </cfRule>
  </conditionalFormatting>
  <conditionalFormatting sqref="F165:G167">
    <cfRule type="cellIs" dxfId="1" priority="10" operator="greaterThan">
      <formula>0</formula>
    </cfRule>
  </conditionalFormatting>
  <conditionalFormatting sqref="C168:C176 C178 C184 C180 C182">
    <cfRule type="containsText" dxfId="0" priority="14" operator="between" text=" ">
      <formula>NOT(ISERROR(SEARCH(" ",C168)))</formula>
    </cfRule>
  </conditionalFormatting>
  <conditionalFormatting sqref="F197:G244 F188:G194 F178:G184 F168:G174">
    <cfRule type="cellIs" dxfId="1" priority="13" operator="greaterThan">
      <formula>0</formula>
    </cfRule>
  </conditionalFormatting>
  <conditionalFormatting sqref="F175:G177">
    <cfRule type="cellIs" dxfId="1" priority="9" operator="greaterThan">
      <formula>0</formula>
    </cfRule>
  </conditionalFormatting>
  <conditionalFormatting sqref="C179 C183 C181 C177">
    <cfRule type="containsText" dxfId="0" priority="15" operator="between" text=" ">
      <formula>NOT(ISERROR(SEARCH(" ",C177)))</formula>
    </cfRule>
  </conditionalFormatting>
  <conditionalFormatting sqref="F185:G187">
    <cfRule type="cellIs" dxfId="1" priority="8" operator="greaterThan">
      <formula>0</formula>
    </cfRule>
  </conditionalFormatting>
  <conditionalFormatting sqref="F195:G196">
    <cfRule type="cellIs" dxfId="1" priority="7" operator="greaterThan">
      <formula>0</formula>
    </cfRule>
  </conditionalFormatting>
  <pageMargins left="0.7" right="0.7" top="0.75" bottom="0.75" header="0.3" footer="0.3"/>
  <pageSetup paperSize="9" orientation="portrait" horizontalDpi="3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workbookViewId="0">
      <selection activeCell="B5" sqref="B5:B28"/>
    </sheetView>
  </sheetViews>
  <sheetFormatPr defaultColWidth="9" defaultRowHeight="14.4"/>
  <cols>
    <col min="2" max="2" width="16.2222222222222" customWidth="1"/>
    <col min="4" max="4" width="19.1111111111111" customWidth="1"/>
    <col min="5" max="5" width="20.1111111111111" customWidth="1"/>
    <col min="6" max="6" width="19.2222222222222" customWidth="1"/>
  </cols>
  <sheetData>
    <row r="1" ht="15.6" spans="1:15">
      <c r="A1" s="4" t="s">
        <v>1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K1" s="45" t="s">
        <v>31</v>
      </c>
      <c r="L1" s="46" t="s">
        <v>32</v>
      </c>
      <c r="M1" s="47" t="s">
        <v>33</v>
      </c>
      <c r="N1" s="2"/>
      <c r="O1" s="2"/>
    </row>
    <row r="2" ht="15.6" spans="1:15">
      <c r="A2" s="17" t="s">
        <v>2</v>
      </c>
      <c r="B2" s="17" t="s">
        <v>2</v>
      </c>
      <c r="C2" s="17" t="s">
        <v>2</v>
      </c>
      <c r="D2" s="17" t="s">
        <v>2</v>
      </c>
      <c r="E2" s="17" t="s">
        <v>2</v>
      </c>
      <c r="F2" s="17" t="s">
        <v>34</v>
      </c>
      <c r="K2" s="48"/>
      <c r="L2" s="49"/>
      <c r="M2" s="50"/>
      <c r="N2" s="2"/>
      <c r="O2" s="2"/>
    </row>
    <row r="3" ht="15.6" spans="1:15">
      <c r="A3" s="17" t="s">
        <v>35</v>
      </c>
      <c r="B3" s="42" t="s">
        <v>4</v>
      </c>
      <c r="C3" s="17" t="s">
        <v>5</v>
      </c>
      <c r="D3" s="17" t="s">
        <v>36</v>
      </c>
      <c r="E3" s="17" t="s">
        <v>37</v>
      </c>
      <c r="F3" s="17" t="s">
        <v>38</v>
      </c>
      <c r="K3" s="48"/>
      <c r="L3" s="49"/>
      <c r="M3" s="50"/>
      <c r="N3" s="2"/>
      <c r="O3" s="2"/>
    </row>
    <row r="4" ht="52.8" spans="1:15">
      <c r="A4" s="19" t="s">
        <v>3</v>
      </c>
      <c r="B4" s="43" t="s">
        <v>10</v>
      </c>
      <c r="C4" s="19" t="s">
        <v>11</v>
      </c>
      <c r="D4" s="19" t="s">
        <v>39</v>
      </c>
      <c r="E4" s="19" t="s">
        <v>40</v>
      </c>
      <c r="F4" s="19" t="s">
        <v>41</v>
      </c>
      <c r="K4" s="48"/>
      <c r="L4" s="49"/>
      <c r="M4" s="50"/>
      <c r="N4" s="21"/>
      <c r="O4" s="2"/>
    </row>
    <row r="5" ht="15.6" spans="1:15">
      <c r="A5" s="11">
        <v>1</v>
      </c>
      <c r="B5" s="11">
        <v>3</v>
      </c>
      <c r="C5" s="11">
        <v>1</v>
      </c>
      <c r="K5" s="11">
        <v>1</v>
      </c>
      <c r="L5" s="51" t="s">
        <v>42</v>
      </c>
      <c r="M5" s="11"/>
      <c r="N5" s="52"/>
      <c r="O5" s="11"/>
    </row>
    <row r="6" ht="15.6" spans="1:15">
      <c r="A6" s="11">
        <v>2</v>
      </c>
      <c r="B6" s="11">
        <v>3</v>
      </c>
      <c r="C6" s="11">
        <v>2</v>
      </c>
      <c r="D6" s="44">
        <v>0</v>
      </c>
      <c r="E6" s="44">
        <v>1000</v>
      </c>
      <c r="F6" s="11">
        <v>1</v>
      </c>
      <c r="K6" s="11">
        <v>2</v>
      </c>
      <c r="L6" s="53">
        <v>0.05</v>
      </c>
      <c r="M6" s="11" t="s">
        <v>43</v>
      </c>
      <c r="N6" s="52"/>
      <c r="O6" s="11"/>
    </row>
    <row r="7" ht="15.6" spans="1:15">
      <c r="A7" s="11">
        <v>3</v>
      </c>
      <c r="B7" s="11">
        <v>3</v>
      </c>
      <c r="C7" s="11">
        <v>3</v>
      </c>
      <c r="D7" s="44">
        <v>1</v>
      </c>
      <c r="E7" s="44">
        <v>2000</v>
      </c>
      <c r="F7" s="11">
        <v>1</v>
      </c>
      <c r="K7" s="11">
        <v>3</v>
      </c>
      <c r="L7" s="53">
        <v>0.2</v>
      </c>
      <c r="M7" s="11" t="s">
        <v>44</v>
      </c>
      <c r="N7" s="52"/>
      <c r="O7" s="11"/>
    </row>
    <row r="8" ht="15.6" spans="1:15">
      <c r="A8" s="11">
        <v>4</v>
      </c>
      <c r="B8" s="11">
        <v>3</v>
      </c>
      <c r="C8" s="11">
        <v>4</v>
      </c>
      <c r="D8" s="44">
        <v>2</v>
      </c>
      <c r="E8" s="44">
        <v>5000</v>
      </c>
      <c r="F8" s="11">
        <v>1</v>
      </c>
      <c r="K8" s="11">
        <v>4</v>
      </c>
      <c r="L8" s="53">
        <v>0.5</v>
      </c>
      <c r="M8" s="11" t="s">
        <v>45</v>
      </c>
      <c r="N8" s="52"/>
      <c r="O8" s="11"/>
    </row>
    <row r="9" ht="15.6" spans="1:15">
      <c r="A9" s="11">
        <v>5</v>
      </c>
      <c r="B9" s="11">
        <v>3</v>
      </c>
      <c r="C9" s="11">
        <v>5</v>
      </c>
      <c r="D9" s="11">
        <f>D7</f>
        <v>1</v>
      </c>
      <c r="E9" s="11">
        <f>E7</f>
        <v>2000</v>
      </c>
      <c r="F9" s="11" t="s">
        <v>46</v>
      </c>
      <c r="K9" s="11">
        <v>5</v>
      </c>
      <c r="L9" s="51" t="s">
        <v>47</v>
      </c>
      <c r="M9" s="11" t="s">
        <v>48</v>
      </c>
      <c r="N9" s="52"/>
      <c r="O9" s="11"/>
    </row>
    <row r="10" ht="15.6" spans="1:15">
      <c r="A10" s="11">
        <v>6</v>
      </c>
      <c r="B10" s="11">
        <v>3</v>
      </c>
      <c r="C10" s="11">
        <v>6</v>
      </c>
      <c r="D10" s="11">
        <f>D8</f>
        <v>2</v>
      </c>
      <c r="E10" s="11">
        <f>E8</f>
        <v>5000</v>
      </c>
      <c r="F10" s="11" t="s">
        <v>46</v>
      </c>
      <c r="K10" s="11">
        <v>6</v>
      </c>
      <c r="L10" s="51" t="s">
        <v>49</v>
      </c>
      <c r="M10" s="11" t="s">
        <v>50</v>
      </c>
      <c r="N10" s="52"/>
      <c r="O10" s="11"/>
    </row>
    <row r="11" ht="15.6" spans="1:15">
      <c r="A11" s="11">
        <v>7</v>
      </c>
      <c r="B11" s="11">
        <v>3</v>
      </c>
      <c r="C11" s="11">
        <v>7</v>
      </c>
      <c r="D11" s="11">
        <f>D8</f>
        <v>2</v>
      </c>
      <c r="E11" s="11">
        <f>E8</f>
        <v>5000</v>
      </c>
      <c r="F11" s="11" t="s">
        <v>51</v>
      </c>
      <c r="K11" s="11">
        <v>7</v>
      </c>
      <c r="L11" s="51" t="s">
        <v>52</v>
      </c>
      <c r="M11" s="11" t="s">
        <v>53</v>
      </c>
      <c r="N11" s="52"/>
      <c r="O11" s="11"/>
    </row>
    <row r="12" ht="15.6" spans="1:15">
      <c r="A12" s="11">
        <v>8</v>
      </c>
      <c r="B12" s="11">
        <v>3</v>
      </c>
      <c r="C12" s="11">
        <v>8</v>
      </c>
      <c r="D12" s="11">
        <f>D8</f>
        <v>2</v>
      </c>
      <c r="E12" s="11">
        <f>E8</f>
        <v>5000</v>
      </c>
      <c r="F12" s="11" t="s">
        <v>54</v>
      </c>
      <c r="K12" s="11">
        <v>8</v>
      </c>
      <c r="L12" s="51" t="s">
        <v>55</v>
      </c>
      <c r="M12" s="11" t="s">
        <v>56</v>
      </c>
      <c r="N12" s="52"/>
      <c r="O12" s="11"/>
    </row>
    <row r="13" ht="15.6" spans="1:15">
      <c r="A13" s="11">
        <v>9</v>
      </c>
      <c r="B13" s="11">
        <v>4</v>
      </c>
      <c r="C13" s="11">
        <v>1</v>
      </c>
      <c r="K13" s="11" t="s">
        <v>57</v>
      </c>
      <c r="L13" s="11"/>
      <c r="M13" s="11"/>
      <c r="N13" s="52"/>
      <c r="O13" s="11"/>
    </row>
    <row r="14" ht="15.6" spans="1:6">
      <c r="A14" s="11">
        <v>10</v>
      </c>
      <c r="B14" s="11">
        <v>4</v>
      </c>
      <c r="C14" s="11">
        <v>2</v>
      </c>
      <c r="D14" s="44">
        <v>0</v>
      </c>
      <c r="E14" s="44">
        <v>10000</v>
      </c>
      <c r="F14" s="11">
        <v>1</v>
      </c>
    </row>
    <row r="15" ht="15.6" spans="1:6">
      <c r="A15" s="11">
        <v>11</v>
      </c>
      <c r="B15" s="11">
        <v>4</v>
      </c>
      <c r="C15" s="11">
        <v>3</v>
      </c>
      <c r="D15" s="44">
        <v>1</v>
      </c>
      <c r="E15" s="44">
        <v>20000</v>
      </c>
      <c r="F15" s="11">
        <v>1</v>
      </c>
    </row>
    <row r="16" ht="15.6" spans="1:6">
      <c r="A16" s="11">
        <v>12</v>
      </c>
      <c r="B16" s="11">
        <v>4</v>
      </c>
      <c r="C16" s="11">
        <v>4</v>
      </c>
      <c r="D16" s="44">
        <v>2</v>
      </c>
      <c r="E16" s="44">
        <v>50000</v>
      </c>
      <c r="F16" s="11">
        <v>1</v>
      </c>
    </row>
    <row r="17" ht="15.6" spans="1:6">
      <c r="A17" s="11">
        <v>13</v>
      </c>
      <c r="B17" s="11">
        <v>4</v>
      </c>
      <c r="C17" s="11">
        <v>5</v>
      </c>
      <c r="D17" s="11">
        <f>D15</f>
        <v>1</v>
      </c>
      <c r="E17" s="11">
        <f>E15</f>
        <v>20000</v>
      </c>
      <c r="F17" s="11" t="s">
        <v>46</v>
      </c>
    </row>
    <row r="18" ht="15.6" spans="1:6">
      <c r="A18" s="11">
        <v>14</v>
      </c>
      <c r="B18" s="11">
        <v>4</v>
      </c>
      <c r="C18" s="11">
        <v>6</v>
      </c>
      <c r="D18" s="11">
        <f>D16</f>
        <v>2</v>
      </c>
      <c r="E18" s="11">
        <f>E16</f>
        <v>50000</v>
      </c>
      <c r="F18" s="11" t="s">
        <v>46</v>
      </c>
    </row>
    <row r="19" ht="15.6" spans="1:6">
      <c r="A19" s="11">
        <v>15</v>
      </c>
      <c r="B19" s="11">
        <v>4</v>
      </c>
      <c r="C19" s="11">
        <v>7</v>
      </c>
      <c r="D19" s="11">
        <f>D16</f>
        <v>2</v>
      </c>
      <c r="E19" s="11">
        <f>E16</f>
        <v>50000</v>
      </c>
      <c r="F19" s="11" t="s">
        <v>51</v>
      </c>
    </row>
    <row r="20" ht="15.6" spans="1:6">
      <c r="A20" s="11">
        <v>16</v>
      </c>
      <c r="B20" s="11">
        <v>4</v>
      </c>
      <c r="C20" s="11">
        <v>8</v>
      </c>
      <c r="D20" s="11">
        <f>D16</f>
        <v>2</v>
      </c>
      <c r="E20" s="11">
        <f>E16</f>
        <v>50000</v>
      </c>
      <c r="F20" s="11" t="s">
        <v>54</v>
      </c>
    </row>
    <row r="21" ht="15.6" spans="1:3">
      <c r="A21" s="11">
        <v>17</v>
      </c>
      <c r="B21" s="11">
        <v>6</v>
      </c>
      <c r="C21" s="11">
        <v>1</v>
      </c>
    </row>
    <row r="22" ht="15.6" spans="1:6">
      <c r="A22" s="11">
        <v>18</v>
      </c>
      <c r="B22" s="11">
        <v>6</v>
      </c>
      <c r="C22" s="11">
        <v>2</v>
      </c>
      <c r="D22" s="44">
        <v>0</v>
      </c>
      <c r="E22" s="44">
        <v>20000</v>
      </c>
      <c r="F22" s="11">
        <v>1</v>
      </c>
    </row>
    <row r="23" ht="15.6" spans="1:6">
      <c r="A23" s="11">
        <v>19</v>
      </c>
      <c r="B23" s="11">
        <v>6</v>
      </c>
      <c r="C23" s="11">
        <v>3</v>
      </c>
      <c r="D23" s="44">
        <v>1</v>
      </c>
      <c r="E23" s="44">
        <v>40000</v>
      </c>
      <c r="F23" s="11">
        <v>1</v>
      </c>
    </row>
    <row r="24" ht="15.6" spans="1:6">
      <c r="A24" s="11">
        <v>20</v>
      </c>
      <c r="B24" s="11">
        <v>6</v>
      </c>
      <c r="C24" s="11">
        <v>4</v>
      </c>
      <c r="D24" s="44">
        <v>2</v>
      </c>
      <c r="E24" s="44">
        <v>60000</v>
      </c>
      <c r="F24" s="11">
        <v>1</v>
      </c>
    </row>
    <row r="25" ht="15.6" spans="1:6">
      <c r="A25" s="11">
        <v>21</v>
      </c>
      <c r="B25" s="11">
        <v>6</v>
      </c>
      <c r="C25" s="11">
        <v>5</v>
      </c>
      <c r="D25" s="11">
        <f>D23</f>
        <v>1</v>
      </c>
      <c r="E25" s="11">
        <f>E23</f>
        <v>40000</v>
      </c>
      <c r="F25" s="11" t="s">
        <v>46</v>
      </c>
    </row>
    <row r="26" ht="15.6" spans="1:6">
      <c r="A26" s="11">
        <v>22</v>
      </c>
      <c r="B26" s="11">
        <v>6</v>
      </c>
      <c r="C26" s="11">
        <v>6</v>
      </c>
      <c r="D26" s="11">
        <f>D24</f>
        <v>2</v>
      </c>
      <c r="E26" s="11">
        <f>E24</f>
        <v>60000</v>
      </c>
      <c r="F26" s="11" t="s">
        <v>46</v>
      </c>
    </row>
    <row r="27" ht="15.6" spans="1:6">
      <c r="A27" s="11">
        <v>23</v>
      </c>
      <c r="B27" s="11">
        <v>6</v>
      </c>
      <c r="C27" s="11">
        <v>7</v>
      </c>
      <c r="D27" s="11">
        <f>D24</f>
        <v>2</v>
      </c>
      <c r="E27" s="11">
        <f>E24</f>
        <v>60000</v>
      </c>
      <c r="F27" s="11" t="s">
        <v>51</v>
      </c>
    </row>
    <row r="28" ht="15.6" spans="1:6">
      <c r="A28" s="11">
        <v>24</v>
      </c>
      <c r="B28" s="11">
        <v>6</v>
      </c>
      <c r="C28" s="11">
        <v>8</v>
      </c>
      <c r="D28" s="11">
        <f>D24</f>
        <v>2</v>
      </c>
      <c r="E28" s="11">
        <f>E24</f>
        <v>60000</v>
      </c>
      <c r="F28" s="11" t="s">
        <v>54</v>
      </c>
    </row>
  </sheetData>
  <mergeCells count="3">
    <mergeCell ref="K1:K4"/>
    <mergeCell ref="L1:L4"/>
    <mergeCell ref="M1:M4"/>
  </mergeCells>
  <conditionalFormatting sqref="B1">
    <cfRule type="containsText" dxfId="0" priority="6" operator="between" text=" ">
      <formula>NOT(ISERROR(SEARCH(" ",B1)))</formula>
    </cfRule>
  </conditionalFormatting>
  <conditionalFormatting sqref="D1">
    <cfRule type="containsText" dxfId="0" priority="18" operator="between" text=" ">
      <formula>NOT(ISERROR(SEARCH(" ",D1)))</formula>
    </cfRule>
  </conditionalFormatting>
  <conditionalFormatting sqref="E1">
    <cfRule type="containsText" dxfId="0" priority="14" operator="between" text=" ">
      <formula>NOT(ISERROR(SEARCH(" ",E1)))</formula>
    </cfRule>
  </conditionalFormatting>
  <conditionalFormatting sqref="F1">
    <cfRule type="containsText" dxfId="0" priority="10" operator="between" text=" ">
      <formula>NOT(ISERROR(SEARCH(" ",F1)))</formula>
    </cfRule>
  </conditionalFormatting>
  <conditionalFormatting sqref="B2">
    <cfRule type="containsText" dxfId="0" priority="5" operator="between" text=" ">
      <formula>NOT(ISERROR(SEARCH(" ",B2)))</formula>
    </cfRule>
  </conditionalFormatting>
  <conditionalFormatting sqref="D2">
    <cfRule type="containsText" dxfId="0" priority="8" operator="between" text=" ">
      <formula>NOT(ISERROR(SEARCH(" ",D2)))</formula>
    </cfRule>
  </conditionalFormatting>
  <conditionalFormatting sqref="E2">
    <cfRule type="containsText" dxfId="0" priority="7" operator="between" text=" ">
      <formula>NOT(ISERROR(SEARCH(" ",E2)))</formula>
    </cfRule>
  </conditionalFormatting>
  <conditionalFormatting sqref="F2">
    <cfRule type="containsText" dxfId="0" priority="9" operator="between" text=" ">
      <formula>NOT(ISERROR(SEARCH(" ",F2)))</formula>
    </cfRule>
  </conditionalFormatting>
  <conditionalFormatting sqref="D3">
    <cfRule type="containsText" dxfId="0" priority="20" operator="between" text=" ">
      <formula>NOT(ISERROR(SEARCH(" ",D3)))</formula>
    </cfRule>
  </conditionalFormatting>
  <conditionalFormatting sqref="E3">
    <cfRule type="containsText" dxfId="0" priority="16" operator="between" text=" ">
      <formula>NOT(ISERROR(SEARCH(" ",E3)))</formula>
    </cfRule>
  </conditionalFormatting>
  <conditionalFormatting sqref="F3">
    <cfRule type="containsText" dxfId="0" priority="12" operator="between" text=" ">
      <formula>NOT(ISERROR(SEARCH(" ",F3)))</formula>
    </cfRule>
  </conditionalFormatting>
  <conditionalFormatting sqref="D4">
    <cfRule type="containsText" dxfId="0" priority="19" operator="between" text=" ">
      <formula>NOT(ISERROR(SEARCH(" ",D4)))</formula>
    </cfRule>
  </conditionalFormatting>
  <conditionalFormatting sqref="E4">
    <cfRule type="containsText" dxfId="0" priority="15" operator="between" text=" ">
      <formula>NOT(ISERROR(SEARCH(" ",E4)))</formula>
    </cfRule>
  </conditionalFormatting>
  <conditionalFormatting sqref="F4">
    <cfRule type="containsText" dxfId="0" priority="11" operator="between" text=" ">
      <formula>NOT(ISERROR(SEARCH(" ",F4)))</formula>
    </cfRule>
  </conditionalFormatting>
  <conditionalFormatting sqref="B3:B4">
    <cfRule type="containsText" dxfId="0" priority="2" operator="between" text=" ">
      <formula>NOT(ISERROR(SEARCH(" ",B3)))</formula>
    </cfRule>
  </conditionalFormatting>
  <conditionalFormatting sqref="B5:B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:N7">
    <cfRule type="containsText" dxfId="0" priority="26" operator="between" text=" ">
      <formula>NOT(ISERROR(SEARCH(" ",N5)))</formula>
    </cfRule>
  </conditionalFormatting>
  <conditionalFormatting sqref="N8:N13">
    <cfRule type="containsText" dxfId="0" priority="30" operator="between" text=" ">
      <formula>NOT(ISERROR(SEARCH(" ",N8)))</formula>
    </cfRule>
  </conditionalFormatting>
  <conditionalFormatting sqref="O1:O4">
    <cfRule type="containsText" dxfId="0" priority="29" operator="between" text=" ">
      <formula>NOT(ISERROR(SEARCH(" ",O1)))</formula>
    </cfRule>
  </conditionalFormatting>
  <conditionalFormatting sqref="A1 A3">
    <cfRule type="containsText" dxfId="0" priority="4" operator="between" text=" ">
      <formula>NOT(ISERROR(SEARCH(" ",A1)))</formula>
    </cfRule>
  </conditionalFormatting>
  <conditionalFormatting sqref="C1 C3">
    <cfRule type="containsText" dxfId="0" priority="24" operator="between" text=" ">
      <formula>NOT(ISERROR(SEARCH(" ",C1)))</formula>
    </cfRule>
  </conditionalFormatting>
  <conditionalFormatting sqref="K1 M1">
    <cfRule type="containsText" dxfId="0" priority="27" operator="between" text=" ">
      <formula>NOT(ISERROR(SEARCH(" ",K1)))</formula>
    </cfRule>
  </conditionalFormatting>
  <conditionalFormatting sqref="A2 A4">
    <cfRule type="containsText" dxfId="0" priority="3" operator="between" text=" ">
      <formula>NOT(ISERROR(SEARCH(" ",A2)))</formula>
    </cfRule>
  </conditionalFormatting>
  <conditionalFormatting sqref="C2 C4">
    <cfRule type="containsText" dxfId="0" priority="23" operator="between" text=" ">
      <formula>NOT(ISERROR(SEARCH(" ",C2)))</formula>
    </cfRule>
  </conditionalFormatting>
  <conditionalFormatting sqref="K5:L7">
    <cfRule type="cellIs" dxfId="1" priority="25" operator="greaterThan">
      <formula>0</formula>
    </cfRule>
  </conditionalFormatting>
  <conditionalFormatting sqref="K8:L12 L13:M13">
    <cfRule type="cellIs" dxfId="1" priority="28" operator="greaterThan">
      <formula>0</formula>
    </cfRule>
  </conditionalFormatting>
  <pageMargins left="0.7" right="0.7" top="0.75" bottom="0.75" header="0.3" footer="0.3"/>
  <pageSetup paperSize="9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"/>
  <sheetViews>
    <sheetView workbookViewId="0">
      <selection activeCell="W3" sqref="W3"/>
    </sheetView>
  </sheetViews>
  <sheetFormatPr defaultColWidth="9" defaultRowHeight="15.6"/>
  <cols>
    <col min="1" max="1" width="8" style="2" customWidth="1"/>
    <col min="2" max="2" width="9" style="2"/>
    <col min="3" max="3" width="14.4444444444444" style="2" customWidth="1"/>
    <col min="4" max="4" width="20.7777777777778" style="2" customWidth="1"/>
    <col min="5" max="14" width="9" style="2"/>
    <col min="15" max="15" width="16.7777777777778" style="2" customWidth="1"/>
    <col min="16" max="17" width="9" style="2"/>
    <col min="18" max="18" width="17.2222222222222" style="2" customWidth="1"/>
    <col min="19" max="20" width="9" style="2"/>
    <col min="21" max="21" width="14" style="2" customWidth="1"/>
    <col min="22" max="16384" width="9" style="2"/>
  </cols>
  <sheetData>
    <row r="1" ht="15" spans="1:4">
      <c r="A1" s="4" t="s">
        <v>0</v>
      </c>
      <c r="B1" s="4" t="s">
        <v>0</v>
      </c>
      <c r="C1" s="4" t="s">
        <v>0</v>
      </c>
      <c r="D1" s="16" t="s">
        <v>0</v>
      </c>
    </row>
    <row r="2" ht="15" spans="1:4">
      <c r="A2" s="17" t="s">
        <v>2</v>
      </c>
      <c r="B2" s="17" t="s">
        <v>2</v>
      </c>
      <c r="C2" s="17" t="s">
        <v>2</v>
      </c>
      <c r="D2" s="18" t="s">
        <v>2</v>
      </c>
    </row>
    <row r="3" spans="1:23">
      <c r="A3" s="17" t="s">
        <v>35</v>
      </c>
      <c r="B3" s="17" t="s">
        <v>58</v>
      </c>
      <c r="C3" s="17" t="s">
        <v>59</v>
      </c>
      <c r="D3" s="18" t="s">
        <v>60</v>
      </c>
      <c r="W3" s="2" t="s">
        <v>61</v>
      </c>
    </row>
    <row r="4" ht="39.6" customHeight="1" spans="1:23">
      <c r="A4" s="19" t="s">
        <v>62</v>
      </c>
      <c r="B4" s="19" t="s">
        <v>63</v>
      </c>
      <c r="C4" s="19" t="s">
        <v>64</v>
      </c>
      <c r="D4" s="20" t="s">
        <v>65</v>
      </c>
      <c r="O4" s="23" t="s">
        <v>66</v>
      </c>
      <c r="P4" s="24"/>
      <c r="Q4" s="32" t="s">
        <v>67</v>
      </c>
      <c r="R4" s="33" t="s">
        <v>68</v>
      </c>
      <c r="S4" s="24"/>
      <c r="T4" s="34" t="s">
        <v>69</v>
      </c>
      <c r="U4" s="33" t="s">
        <v>70</v>
      </c>
      <c r="V4" s="24" t="s">
        <v>71</v>
      </c>
      <c r="W4" s="34" t="s">
        <v>69</v>
      </c>
    </row>
    <row r="5" spans="1:23">
      <c r="A5" s="2">
        <v>1</v>
      </c>
      <c r="B5" s="2">
        <f>'奖金池|Jackpot'!Q8*100</f>
        <v>5</v>
      </c>
      <c r="C5" s="2">
        <f>'奖金池|Jackpot'!P21*100</f>
        <v>40</v>
      </c>
      <c r="D5" s="21">
        <v>1000000</v>
      </c>
      <c r="M5" s="25"/>
      <c r="N5" s="2" t="s">
        <v>72</v>
      </c>
      <c r="O5" s="26">
        <v>10</v>
      </c>
      <c r="P5" s="27">
        <v>1000</v>
      </c>
      <c r="Q5" s="35" t="s">
        <v>73</v>
      </c>
      <c r="R5" s="26">
        <v>10</v>
      </c>
      <c r="S5" s="27">
        <v>1000</v>
      </c>
      <c r="T5" s="36" t="s">
        <v>73</v>
      </c>
      <c r="U5" s="26">
        <v>20</v>
      </c>
      <c r="V5" s="27">
        <v>100</v>
      </c>
      <c r="W5" s="36" t="s">
        <v>73</v>
      </c>
    </row>
    <row r="6" ht="16.2" spans="1:23">
      <c r="A6" s="2">
        <v>2</v>
      </c>
      <c r="B6" s="2">
        <f>'奖金池|Jackpot'!Q7*100</f>
        <v>20</v>
      </c>
      <c r="C6" s="2">
        <f>'奖金池|Jackpot'!P20*100</f>
        <v>30</v>
      </c>
      <c r="D6" s="21">
        <v>4000000</v>
      </c>
      <c r="G6" s="22" t="s">
        <v>74</v>
      </c>
      <c r="M6" s="28"/>
      <c r="N6" s="2" t="s">
        <v>75</v>
      </c>
      <c r="O6" s="26">
        <v>1000</v>
      </c>
      <c r="P6" s="27">
        <v>5000</v>
      </c>
      <c r="Q6" s="35" t="s">
        <v>73</v>
      </c>
      <c r="R6" s="26">
        <v>1000</v>
      </c>
      <c r="S6" s="27">
        <v>5000</v>
      </c>
      <c r="T6" s="36" t="s">
        <v>73</v>
      </c>
      <c r="U6" s="26">
        <v>200</v>
      </c>
      <c r="V6" s="27">
        <v>1000</v>
      </c>
      <c r="W6" s="36" t="s">
        <v>73</v>
      </c>
    </row>
    <row r="7" ht="16.2" spans="1:23">
      <c r="A7" s="2">
        <v>3</v>
      </c>
      <c r="B7" s="2">
        <f>'奖金池|Jackpot'!Q6*100</f>
        <v>50</v>
      </c>
      <c r="C7" s="2">
        <f>'奖金池|Jackpot'!P19*100</f>
        <v>30</v>
      </c>
      <c r="D7" s="21">
        <v>10000000</v>
      </c>
      <c r="M7" s="25"/>
      <c r="N7" s="2" t="s">
        <v>76</v>
      </c>
      <c r="O7" s="26">
        <v>5000</v>
      </c>
      <c r="P7" s="27">
        <v>8000</v>
      </c>
      <c r="Q7" s="35" t="s">
        <v>77</v>
      </c>
      <c r="R7" s="26">
        <v>5000</v>
      </c>
      <c r="S7" s="27">
        <v>10000</v>
      </c>
      <c r="T7" s="37" t="s">
        <v>78</v>
      </c>
      <c r="U7" s="26">
        <v>2000</v>
      </c>
      <c r="V7" s="27">
        <v>10000</v>
      </c>
      <c r="W7" s="37" t="s">
        <v>78</v>
      </c>
    </row>
    <row r="8" ht="16.2" spans="13:23">
      <c r="M8" s="28"/>
      <c r="N8" s="2" t="s">
        <v>79</v>
      </c>
      <c r="O8" s="26">
        <v>8000</v>
      </c>
      <c r="P8" s="27">
        <v>100000</v>
      </c>
      <c r="Q8" s="35" t="s">
        <v>80</v>
      </c>
      <c r="R8" s="38">
        <v>10000</v>
      </c>
      <c r="S8" s="27">
        <v>100000</v>
      </c>
      <c r="T8" s="37" t="s">
        <v>81</v>
      </c>
      <c r="U8" s="38">
        <v>20000</v>
      </c>
      <c r="V8" s="27">
        <v>100000</v>
      </c>
      <c r="W8" s="37" t="s">
        <v>81</v>
      </c>
    </row>
    <row r="9" ht="16.2" spans="13:23">
      <c r="M9" s="25"/>
      <c r="N9" s="2" t="s">
        <v>82</v>
      </c>
      <c r="O9" s="26">
        <v>1000</v>
      </c>
      <c r="P9" s="27">
        <v>100000</v>
      </c>
      <c r="Q9" s="35" t="s">
        <v>73</v>
      </c>
      <c r="R9" s="26">
        <v>1000</v>
      </c>
      <c r="S9" s="27">
        <v>100000</v>
      </c>
      <c r="T9" s="37" t="s">
        <v>73</v>
      </c>
      <c r="U9" s="26">
        <v>2000</v>
      </c>
      <c r="V9" s="27">
        <v>100000</v>
      </c>
      <c r="W9" s="37" t="s">
        <v>73</v>
      </c>
    </row>
    <row r="10" ht="16.2" spans="13:23">
      <c r="M10" s="25"/>
      <c r="N10" s="2" t="s">
        <v>83</v>
      </c>
      <c r="O10" s="29">
        <v>10000</v>
      </c>
      <c r="P10" s="30">
        <v>100000</v>
      </c>
      <c r="Q10" s="39" t="s">
        <v>84</v>
      </c>
      <c r="R10" s="40">
        <v>20000</v>
      </c>
      <c r="S10" s="30">
        <v>100000</v>
      </c>
      <c r="T10" s="41" t="s">
        <v>85</v>
      </c>
      <c r="U10" s="40">
        <v>20000</v>
      </c>
      <c r="V10" s="30">
        <v>100000</v>
      </c>
      <c r="W10" s="41" t="s">
        <v>85</v>
      </c>
    </row>
    <row r="11" ht="16.2" spans="13:13">
      <c r="M11" s="28"/>
    </row>
    <row r="12" spans="13:19">
      <c r="M12" s="25"/>
      <c r="P12" s="31"/>
      <c r="S12" s="31"/>
    </row>
    <row r="13" ht="16.2" spans="13:16">
      <c r="M13" s="28"/>
      <c r="P13" s="31"/>
    </row>
    <row r="14" spans="13:13">
      <c r="M14" s="25"/>
    </row>
    <row r="15" spans="13:13">
      <c r="M15" s="25"/>
    </row>
    <row r="16" spans="13:13">
      <c r="M16" s="25"/>
    </row>
    <row r="17" spans="13:13">
      <c r="M17" s="25"/>
    </row>
    <row r="18" spans="13:13">
      <c r="M18" s="25"/>
    </row>
    <row r="19" spans="13:13">
      <c r="M19" s="25"/>
    </row>
    <row r="20" ht="16.2" spans="13:13">
      <c r="M20" s="28"/>
    </row>
    <row r="21" spans="13:13">
      <c r="M21" s="25"/>
    </row>
    <row r="22" ht="16.2" spans="13:13">
      <c r="M22" s="28"/>
    </row>
    <row r="23" spans="13:13">
      <c r="M23" s="25"/>
    </row>
    <row r="24" ht="16.2" spans="13:13">
      <c r="M24" s="28"/>
    </row>
    <row r="25" spans="13:13">
      <c r="M25" s="25"/>
    </row>
    <row r="26" ht="16.2" spans="13:13">
      <c r="M26" s="28"/>
    </row>
    <row r="27" spans="13:13">
      <c r="M27" s="25"/>
    </row>
    <row r="28" spans="13:13">
      <c r="M28" s="25"/>
    </row>
    <row r="29" spans="13:13">
      <c r="M29" s="25"/>
    </row>
    <row r="30" spans="13:13">
      <c r="M30" s="25"/>
    </row>
    <row r="31" spans="13:13">
      <c r="M31" s="25"/>
    </row>
    <row r="32" spans="13:13">
      <c r="M32" s="25"/>
    </row>
  </sheetData>
  <conditionalFormatting sqref="D1">
    <cfRule type="containsText" dxfId="0" priority="9" operator="between" text=" ">
      <formula>NOT(ISERROR(SEARCH(" ",D1)))</formula>
    </cfRule>
  </conditionalFormatting>
  <conditionalFormatting sqref="D2">
    <cfRule type="containsText" dxfId="0" priority="8" operator="between" text=" ">
      <formula>NOT(ISERROR(SEARCH(" ",D2)))</formula>
    </cfRule>
  </conditionalFormatting>
  <conditionalFormatting sqref="A3">
    <cfRule type="containsText" dxfId="0" priority="17" operator="between" text=" ">
      <formula>NOT(ISERROR(SEARCH(" ",A3)))</formula>
    </cfRule>
  </conditionalFormatting>
  <conditionalFormatting sqref="D3">
    <cfRule type="containsText" dxfId="0" priority="11" operator="between" text=" ">
      <formula>NOT(ISERROR(SEARCH(" ",D3)))</formula>
    </cfRule>
  </conditionalFormatting>
  <conditionalFormatting sqref="D4">
    <cfRule type="containsText" dxfId="0" priority="10" operator="between" text=" ">
      <formula>NOT(ISERROR(SEARCH(" ",D4)))</formula>
    </cfRule>
  </conditionalFormatting>
  <conditionalFormatting sqref="G6">
    <cfRule type="containsText" dxfId="2" priority="12" operator="between" text=".">
      <formula>NOT(ISERROR(SEARCH(".",G6)))</formula>
    </cfRule>
    <cfRule type="containsText" dxfId="0" priority="13" operator="between" text=" ">
      <formula>NOT(ISERROR(SEARCH(" ",G6)))</formula>
    </cfRule>
  </conditionalFormatting>
  <conditionalFormatting sqref="N7">
    <cfRule type="containsText" dxfId="0" priority="6" operator="between" text=" ">
      <formula>NOT(ISERROR(SEARCH(" ",N7)))</formula>
    </cfRule>
    <cfRule type="containsText" dxfId="2" priority="7" operator="between" text=".">
      <formula>NOT(ISERROR(SEARCH(".",N7)))</formula>
    </cfRule>
  </conditionalFormatting>
  <conditionalFormatting sqref="N8">
    <cfRule type="containsText" dxfId="0" priority="4" operator="between" text=" ">
      <formula>NOT(ISERROR(SEARCH(" ",N8)))</formula>
    </cfRule>
    <cfRule type="containsText" dxfId="2" priority="5" operator="between" text=".">
      <formula>NOT(ISERROR(SEARCH(".",N8)))</formula>
    </cfRule>
  </conditionalFormatting>
  <conditionalFormatting sqref="N10">
    <cfRule type="containsText" dxfId="0" priority="2" operator="between" text=" ">
      <formula>NOT(ISERROR(SEARCH(" ",N10)))</formula>
    </cfRule>
    <cfRule type="containsText" dxfId="2" priority="3" operator="between" text=".">
      <formula>NOT(ISERROR(SEARCH(".",N10)))</formula>
    </cfRule>
  </conditionalFormatting>
  <conditionalFormatting sqref="A1 M5:M32">
    <cfRule type="containsText" dxfId="0" priority="18" operator="between" text=" ">
      <formula>NOT(ISERROR(SEARCH(" ",A1)))</formula>
    </cfRule>
  </conditionalFormatting>
  <conditionalFormatting sqref="B1 B3">
    <cfRule type="containsText" dxfId="0" priority="20" operator="between" text=" ">
      <formula>NOT(ISERROR(SEARCH(" ",B1)))</formula>
    </cfRule>
  </conditionalFormatting>
  <conditionalFormatting sqref="C1 C3">
    <cfRule type="containsText" dxfId="0" priority="15" operator="between" text=" ">
      <formula>NOT(ISERROR(SEARCH(" ",C1)))</formula>
    </cfRule>
  </conditionalFormatting>
  <conditionalFormatting sqref="A2 A4">
    <cfRule type="containsText" dxfId="0" priority="16" operator="between" text=" ">
      <formula>NOT(ISERROR(SEARCH(" ",A2)))</formula>
    </cfRule>
  </conditionalFormatting>
  <conditionalFormatting sqref="B2 B4">
    <cfRule type="containsText" dxfId="0" priority="19" operator="between" text=" ">
      <formula>NOT(ISERROR(SEARCH(" ",B2)))</formula>
    </cfRule>
  </conditionalFormatting>
  <conditionalFormatting sqref="C2 C4">
    <cfRule type="containsText" dxfId="0" priority="14" operator="between" text=" ">
      <formula>NOT(ISERROR(SEARCH(" ",C2)))</formula>
    </cfRule>
  </conditionalFormatting>
  <pageMargins left="0.75" right="0.75" top="1" bottom="1" header="0.5" footer="0.5"/>
  <pageSetup paperSize="9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A6" sqref="$A6:$XFD6"/>
    </sheetView>
  </sheetViews>
  <sheetFormatPr defaultColWidth="8.77777777777778" defaultRowHeight="15.6" outlineLevelRow="5"/>
  <cols>
    <col min="1" max="1" width="11.3333333333333" style="2" customWidth="1"/>
    <col min="2" max="2" width="25" style="2" customWidth="1"/>
    <col min="3" max="3" width="18.5555555555556" style="2" customWidth="1"/>
    <col min="4" max="4" width="14.4444444444444" style="2" customWidth="1"/>
    <col min="5" max="5" width="18.4444444444444" style="2" customWidth="1"/>
    <col min="6" max="6" width="14.1111111111111" style="2" customWidth="1"/>
    <col min="7" max="7" width="12.7777777777778" style="2" customWidth="1"/>
    <col min="8" max="8" width="14.2222222222222" style="2" customWidth="1"/>
    <col min="9" max="9" width="14" style="2" customWidth="1"/>
    <col min="10" max="10" width="14.3333333333333" style="2" customWidth="1"/>
    <col min="11" max="11" width="13.5555555555556" style="2" customWidth="1"/>
    <col min="12" max="12" width="14.6666666666667" style="2" customWidth="1"/>
    <col min="13" max="13" width="15" style="2" customWidth="1"/>
    <col min="14" max="14" width="15.8888888888889" style="2" customWidth="1"/>
    <col min="15" max="15" width="9.77777777777778" style="2" customWidth="1"/>
    <col min="16" max="16" width="17.1111111111111" style="2" customWidth="1"/>
    <col min="17" max="17" width="10.4444444444444" style="2" customWidth="1"/>
    <col min="18" max="16384" width="8.77777777777778" style="2"/>
  </cols>
  <sheetData>
    <row r="1" spans="1:17">
      <c r="A1" s="3" t="s">
        <v>0</v>
      </c>
      <c r="B1" s="4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>
      <c r="A2" s="3" t="s">
        <v>2</v>
      </c>
      <c r="B2" s="3" t="s">
        <v>34</v>
      </c>
      <c r="C2" s="3" t="s">
        <v>34</v>
      </c>
      <c r="D2" s="3" t="s">
        <v>34</v>
      </c>
      <c r="E2" s="3" t="s">
        <v>34</v>
      </c>
      <c r="F2" s="3" t="s">
        <v>34</v>
      </c>
      <c r="G2" s="3" t="s">
        <v>34</v>
      </c>
      <c r="H2" s="3" t="s">
        <v>34</v>
      </c>
      <c r="I2" s="3" t="s">
        <v>34</v>
      </c>
      <c r="J2" s="3" t="s">
        <v>34</v>
      </c>
      <c r="K2" s="3" t="s">
        <v>34</v>
      </c>
      <c r="L2" s="3" t="s">
        <v>34</v>
      </c>
      <c r="M2" s="3" t="s">
        <v>34</v>
      </c>
      <c r="N2" s="3" t="s">
        <v>34</v>
      </c>
      <c r="O2" s="3" t="s">
        <v>34</v>
      </c>
      <c r="P2" s="3" t="s">
        <v>34</v>
      </c>
      <c r="Q2" s="3" t="s">
        <v>34</v>
      </c>
    </row>
    <row r="3" ht="14.4" spans="1:17">
      <c r="A3" s="5" t="s">
        <v>86</v>
      </c>
      <c r="B3" s="6" t="s">
        <v>60</v>
      </c>
      <c r="C3" s="7" t="s">
        <v>87</v>
      </c>
      <c r="D3" s="7" t="s">
        <v>88</v>
      </c>
      <c r="E3" s="7" t="s">
        <v>89</v>
      </c>
      <c r="F3" s="7" t="s">
        <v>90</v>
      </c>
      <c r="G3" s="7" t="s">
        <v>91</v>
      </c>
      <c r="H3" s="7" t="s">
        <v>92</v>
      </c>
      <c r="I3" s="7" t="s">
        <v>93</v>
      </c>
      <c r="J3" s="7" t="s">
        <v>94</v>
      </c>
      <c r="K3" s="7" t="s">
        <v>95</v>
      </c>
      <c r="L3" s="7" t="s">
        <v>96</v>
      </c>
      <c r="M3" s="7" t="s">
        <v>97</v>
      </c>
      <c r="N3" s="7" t="s">
        <v>98</v>
      </c>
      <c r="O3" s="7" t="s">
        <v>99</v>
      </c>
      <c r="P3" s="7" t="s">
        <v>100</v>
      </c>
      <c r="Q3" s="7" t="s">
        <v>101</v>
      </c>
    </row>
    <row r="4" s="1" customFormat="1" ht="66" spans="1:17">
      <c r="A4" s="8" t="s">
        <v>102</v>
      </c>
      <c r="B4" s="9" t="s">
        <v>65</v>
      </c>
      <c r="C4" s="8" t="s">
        <v>103</v>
      </c>
      <c r="D4" s="10" t="s">
        <v>104</v>
      </c>
      <c r="E4" s="8" t="s">
        <v>105</v>
      </c>
      <c r="F4" s="8" t="s">
        <v>106</v>
      </c>
      <c r="G4" s="8" t="s">
        <v>107</v>
      </c>
      <c r="H4" s="8" t="s">
        <v>108</v>
      </c>
      <c r="I4" s="8" t="s">
        <v>109</v>
      </c>
      <c r="J4" s="8" t="s">
        <v>110</v>
      </c>
      <c r="K4" s="8" t="s">
        <v>111</v>
      </c>
      <c r="L4" s="8" t="s">
        <v>112</v>
      </c>
      <c r="M4" s="8" t="s">
        <v>113</v>
      </c>
      <c r="N4" s="8" t="s">
        <v>114</v>
      </c>
      <c r="O4" s="8" t="s">
        <v>115</v>
      </c>
      <c r="P4" s="8" t="s">
        <v>116</v>
      </c>
      <c r="Q4" s="8" t="s">
        <v>117</v>
      </c>
    </row>
    <row r="5" spans="1:17">
      <c r="A5" s="11">
        <v>3</v>
      </c>
      <c r="B5" s="12" t="s">
        <v>118</v>
      </c>
      <c r="C5" s="13" t="s">
        <v>119</v>
      </c>
      <c r="D5" s="14" t="s">
        <v>120</v>
      </c>
      <c r="E5" s="14" t="s">
        <v>121</v>
      </c>
      <c r="F5" s="15" t="s">
        <v>122</v>
      </c>
      <c r="G5" s="13" t="s">
        <v>123</v>
      </c>
      <c r="H5" s="14" t="s">
        <v>124</v>
      </c>
      <c r="I5" s="13" t="s">
        <v>125</v>
      </c>
      <c r="J5" s="14" t="s">
        <v>126</v>
      </c>
      <c r="K5" s="13" t="s">
        <v>125</v>
      </c>
      <c r="L5" s="14" t="s">
        <v>127</v>
      </c>
      <c r="M5" s="13" t="s">
        <v>128</v>
      </c>
      <c r="N5" s="14" t="s">
        <v>129</v>
      </c>
      <c r="O5" s="13" t="s">
        <v>130</v>
      </c>
      <c r="P5" s="13" t="s">
        <v>131</v>
      </c>
      <c r="Q5" s="13" t="s">
        <v>132</v>
      </c>
    </row>
    <row r="6" spans="1:17">
      <c r="A6" s="11">
        <v>6</v>
      </c>
      <c r="B6" s="12" t="s">
        <v>133</v>
      </c>
      <c r="C6" s="13" t="s">
        <v>119</v>
      </c>
      <c r="D6" s="14" t="s">
        <v>134</v>
      </c>
      <c r="E6" s="14" t="s">
        <v>135</v>
      </c>
      <c r="F6" s="15" t="s">
        <v>136</v>
      </c>
      <c r="G6" s="13" t="s">
        <v>123</v>
      </c>
      <c r="H6" s="14" t="s">
        <v>137</v>
      </c>
      <c r="I6" s="13" t="s">
        <v>125</v>
      </c>
      <c r="J6" s="14" t="s">
        <v>138</v>
      </c>
      <c r="K6" s="13" t="s">
        <v>125</v>
      </c>
      <c r="L6" s="14" t="s">
        <v>139</v>
      </c>
      <c r="M6" s="13" t="s">
        <v>128</v>
      </c>
      <c r="N6" s="14" t="s">
        <v>140</v>
      </c>
      <c r="O6" s="13" t="s">
        <v>130</v>
      </c>
      <c r="P6" s="13" t="s">
        <v>131</v>
      </c>
      <c r="Q6" s="13" t="s">
        <v>132</v>
      </c>
    </row>
  </sheetData>
  <conditionalFormatting sqref="B1">
    <cfRule type="containsText" dxfId="0" priority="23" operator="between" text=" ">
      <formula>NOT(ISERROR(SEARCH(" ",B1)))</formula>
    </cfRule>
  </conditionalFormatting>
  <conditionalFormatting sqref="B3">
    <cfRule type="containsText" dxfId="0" priority="24" operator="between" text=" ">
      <formula>NOT(ISERROR(SEARCH(" ",B3)))</formula>
    </cfRule>
  </conditionalFormatting>
  <conditionalFormatting sqref="G3">
    <cfRule type="containsText" dxfId="0" priority="66" operator="between" text=" ">
      <formula>NOT(ISERROR(SEARCH(" ",G3)))</formula>
    </cfRule>
  </conditionalFormatting>
  <conditionalFormatting sqref="I3">
    <cfRule type="containsText" dxfId="0" priority="64" operator="between" text=" ">
      <formula>NOT(ISERROR(SEARCH(" ",I3)))</formula>
    </cfRule>
  </conditionalFormatting>
  <conditionalFormatting sqref="J3">
    <cfRule type="containsText" dxfId="0" priority="65" operator="between" text=" ">
      <formula>NOT(ISERROR(SEARCH(" ",J3)))</formula>
    </cfRule>
  </conditionalFormatting>
  <conditionalFormatting sqref="K3">
    <cfRule type="containsText" dxfId="0" priority="62" operator="between" text=" ">
      <formula>NOT(ISERROR(SEARCH(" ",K3)))</formula>
    </cfRule>
  </conditionalFormatting>
  <conditionalFormatting sqref="L3">
    <cfRule type="containsText" dxfId="0" priority="63" operator="between" text=" ">
      <formula>NOT(ISERROR(SEARCH(" ",L3)))</formula>
    </cfRule>
  </conditionalFormatting>
  <conditionalFormatting sqref="M3">
    <cfRule type="containsText" dxfId="0" priority="60" operator="between" text=" ">
      <formula>NOT(ISERROR(SEARCH(" ",M3)))</formula>
    </cfRule>
  </conditionalFormatting>
  <conditionalFormatting sqref="N3">
    <cfRule type="containsText" dxfId="0" priority="59" operator="between" text=" ">
      <formula>NOT(ISERROR(SEARCH(" ",N3)))</formula>
    </cfRule>
  </conditionalFormatting>
  <conditionalFormatting sqref="P3">
    <cfRule type="containsText" dxfId="0" priority="61" operator="between" text=" ">
      <formula>NOT(ISERROR(SEARCH(" ",P3)))</formula>
    </cfRule>
  </conditionalFormatting>
  <conditionalFormatting sqref="A4">
    <cfRule type="containsText" dxfId="0" priority="44" operator="between" text=" ">
      <formula>NOT(ISERROR(SEARCH(" ",A4)))</formula>
    </cfRule>
  </conditionalFormatting>
  <conditionalFormatting sqref="B4">
    <cfRule type="containsText" dxfId="0" priority="25" operator="between" text=" ">
      <formula>NOT(ISERROR(SEARCH(" ",B4)))</formula>
    </cfRule>
  </conditionalFormatting>
  <conditionalFormatting sqref="D4">
    <cfRule type="containsText" dxfId="0" priority="57" operator="between" text=" ">
      <formula>NOT(ISERROR(SEARCH(" ",D4)))</formula>
    </cfRule>
  </conditionalFormatting>
  <conditionalFormatting sqref="K4">
    <cfRule type="containsText" dxfId="0" priority="56" operator="between" text=" ">
      <formula>NOT(ISERROR(SEARCH(" ",K4)))</formula>
    </cfRule>
  </conditionalFormatting>
  <conditionalFormatting sqref="M4">
    <cfRule type="containsText" dxfId="0" priority="54" operator="between" text=" ">
      <formula>NOT(ISERROR(SEARCH(" ",M4)))</formula>
    </cfRule>
  </conditionalFormatting>
  <conditionalFormatting sqref="O4">
    <cfRule type="containsText" dxfId="0" priority="55" operator="between" text=" ">
      <formula>NOT(ISERROR(SEARCH(" ",O4)))</formula>
    </cfRule>
  </conditionalFormatting>
  <conditionalFormatting sqref="E5">
    <cfRule type="containsText" dxfId="0" priority="20" operator="between" text=" ">
      <formula>NOT(ISERROR(SEARCH(" ",E5)))</formula>
    </cfRule>
    <cfRule type="containsText" dxfId="2" priority="21" operator="between" text=".">
      <formula>NOT(ISERROR(SEARCH(".",E5)))</formula>
    </cfRule>
  </conditionalFormatting>
  <conditionalFormatting sqref="H5">
    <cfRule type="containsText" dxfId="0" priority="10" operator="between" text=" ">
      <formula>NOT(ISERROR(SEARCH(" ",H5)))</formula>
    </cfRule>
    <cfRule type="containsText" dxfId="2" priority="11" operator="between" text=".">
      <formula>NOT(ISERROR(SEARCH(".",H5)))</formula>
    </cfRule>
  </conditionalFormatting>
  <conditionalFormatting sqref="J5">
    <cfRule type="containsText" dxfId="0" priority="7" operator="between" text=" ">
      <formula>NOT(ISERROR(SEARCH(" ",J5)))</formula>
    </cfRule>
    <cfRule type="containsText" dxfId="2" priority="6" operator="between" text=".">
      <formula>NOT(ISERROR(SEARCH(".",J5)))</formula>
    </cfRule>
  </conditionalFormatting>
  <conditionalFormatting sqref="L5">
    <cfRule type="containsText" dxfId="0" priority="3" operator="between" text=" ">
      <formula>NOT(ISERROR(SEARCH(" ",L5)))</formula>
    </cfRule>
    <cfRule type="containsText" dxfId="2" priority="2" operator="between" text=".">
      <formula>NOT(ISERROR(SEARCH(".",L5)))</formula>
    </cfRule>
  </conditionalFormatting>
  <conditionalFormatting sqref="N5">
    <cfRule type="containsText" dxfId="0" priority="12" operator="between" text=" ">
      <formula>NOT(ISERROR(SEARCH(" ",N5)))</formula>
    </cfRule>
    <cfRule type="containsText" dxfId="2" priority="13" operator="between" text=".">
      <formula>NOT(ISERROR(SEARCH(".",N5)))</formula>
    </cfRule>
  </conditionalFormatting>
  <conditionalFormatting sqref="O5">
    <cfRule type="containsText" dxfId="2" priority="49" operator="between" text=".">
      <formula>NOT(ISERROR(SEARCH(".",O5)))</formula>
    </cfRule>
  </conditionalFormatting>
  <conditionalFormatting sqref="J6">
    <cfRule type="containsText" dxfId="2" priority="8" operator="between" text=".">
      <formula>NOT(ISERROR(SEARCH(".",J6)))</formula>
    </cfRule>
    <cfRule type="containsText" dxfId="0" priority="9" operator="between" text=" ">
      <formula>NOT(ISERROR(SEARCH(" ",J6)))</formula>
    </cfRule>
  </conditionalFormatting>
  <conditionalFormatting sqref="L6">
    <cfRule type="containsText" dxfId="2" priority="4" operator="between" text=".">
      <formula>NOT(ISERROR(SEARCH(".",L6)))</formula>
    </cfRule>
    <cfRule type="containsText" dxfId="0" priority="5" operator="between" text=" ">
      <formula>NOT(ISERROR(SEARCH(" ",L6)))</formula>
    </cfRule>
  </conditionalFormatting>
  <conditionalFormatting sqref="N6">
    <cfRule type="containsText" dxfId="0" priority="14" operator="between" text=" ">
      <formula>NOT(ISERROR(SEARCH(" ",N6)))</formula>
    </cfRule>
    <cfRule type="containsText" dxfId="2" priority="15" operator="between" text=".">
      <formula>NOT(ISERROR(SEARCH(".",N6)))</formula>
    </cfRule>
  </conditionalFormatting>
  <conditionalFormatting sqref="O6">
    <cfRule type="containsText" dxfId="2" priority="30" operator="between" text=".">
      <formula>NOT(ISERROR(SEARCH(".",O6)))</formula>
    </cfRule>
  </conditionalFormatting>
  <conditionalFormatting sqref="A5:A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3 Q3 C3:E3 H3">
    <cfRule type="containsText" dxfId="0" priority="67" operator="between" text=" ">
      <formula>NOT(ISERROR(SEARCH(" ",C3)))</formula>
    </cfRule>
  </conditionalFormatting>
  <conditionalFormatting sqref="C4 Q4 E4 H4:I4">
    <cfRule type="containsText" dxfId="0" priority="58" operator="between" text=" ">
      <formula>NOT(ISERROR(SEARCH(" ",C4)))</formula>
    </cfRule>
  </conditionalFormatting>
  <conditionalFormatting sqref="C5:D5 O5:Q5">
    <cfRule type="containsText" dxfId="0" priority="52" operator="between" text=" ">
      <formula>NOT(ISERROR(SEARCH(" ",C5)))</formula>
    </cfRule>
  </conditionalFormatting>
  <conditionalFormatting sqref="C5:D5 P5:Q5">
    <cfRule type="containsText" dxfId="2" priority="53" operator="between" text=".">
      <formula>NOT(ISERROR(SEARCH(".",C5)))</formula>
    </cfRule>
  </conditionalFormatting>
  <conditionalFormatting sqref="H6 O6:Q6 C6:E6">
    <cfRule type="containsText" dxfId="0" priority="33" operator="between" text=" ">
      <formula>NOT(ISERROR(SEARCH(" ",C6)))</formula>
    </cfRule>
  </conditionalFormatting>
  <conditionalFormatting sqref="C6:E6 H6 P6:Q6">
    <cfRule type="containsText" dxfId="2" priority="34" operator="between" text=".">
      <formula>NOT(ISERROR(SEARCH(".",C6)))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奖金池|Jackpot</vt:lpstr>
      <vt:lpstr>奖金BOSSLV|JackpotBossLv</vt:lpstr>
      <vt:lpstr>奖金池档位|JackpotType</vt:lpstr>
      <vt:lpstr>奖金池奖池|JackpotPool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 小九</cp:lastModifiedBy>
  <dcterms:created xsi:type="dcterms:W3CDTF">2006-09-16T00:00:00Z</dcterms:created>
  <dcterms:modified xsi:type="dcterms:W3CDTF">2020-09-17T03:06:01Z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